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meta0" ContentType="application/binary"/>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630" yWindow="525" windowWidth="27660" windowHeight="11955"/>
  </bookViews>
  <sheets>
    <sheet name="MEDIÇÃO 02" sheetId="1" r:id="rId1"/>
    <sheet name="MEMÓRIA DE CÁLCULO" sheetId="2" r:id="rId2"/>
  </sheets>
  <externalReferences>
    <externalReference r:id="rId3"/>
    <externalReference r:id="rId4"/>
  </externalReferences>
  <definedNames>
    <definedName name="_xlnm._FilterDatabase" localSheetId="0" hidden="1">'MEDIÇÃO 02'!$A$9:$BG$1466</definedName>
    <definedName name="PLA_MED">[1]PLA_MED.!$A$16:$BG$679</definedName>
  </definedNames>
  <calcPr calcId="125725"/>
</workbook>
</file>

<file path=xl/calcChain.xml><?xml version="1.0" encoding="utf-8"?>
<calcChain xmlns="http://schemas.openxmlformats.org/spreadsheetml/2006/main">
  <c r="K3" i="1"/>
  <c r="L661" l="1"/>
  <c r="L374" i="2"/>
  <c r="L367"/>
  <c r="L360"/>
  <c r="L458"/>
  <c r="L416"/>
  <c r="J489"/>
  <c r="M485" s="1"/>
  <c r="J482"/>
  <c r="M478" s="1"/>
  <c r="J475"/>
  <c r="M471" s="1"/>
  <c r="J468"/>
  <c r="M464" s="1"/>
  <c r="J461"/>
  <c r="M457" s="1"/>
  <c r="J454"/>
  <c r="M450" s="1"/>
  <c r="J447"/>
  <c r="M443" s="1"/>
  <c r="J486"/>
  <c r="L486" s="1"/>
  <c r="J479"/>
  <c r="L479" s="1"/>
  <c r="J472"/>
  <c r="L472" s="1"/>
  <c r="J465"/>
  <c r="L465" s="1"/>
  <c r="J458"/>
  <c r="J451"/>
  <c r="L451" s="1"/>
  <c r="J444"/>
  <c r="L444" s="1"/>
  <c r="J437"/>
  <c r="J440" s="1"/>
  <c r="M436" s="1"/>
  <c r="J430"/>
  <c r="J433" s="1"/>
  <c r="M429" s="1"/>
  <c r="J423"/>
  <c r="L423" s="1"/>
  <c r="L662" i="1" s="1"/>
  <c r="J493" i="2"/>
  <c r="J495" s="1"/>
  <c r="M492" s="1"/>
  <c r="J499"/>
  <c r="J501" s="1"/>
  <c r="M498" s="1"/>
  <c r="J504"/>
  <c r="C505"/>
  <c r="C506" s="1"/>
  <c r="C507" s="1"/>
  <c r="C508" s="1"/>
  <c r="C509" s="1"/>
  <c r="C510" s="1"/>
  <c r="C511" s="1"/>
  <c r="C512" s="1"/>
  <c r="C513" s="1"/>
  <c r="C514" s="1"/>
  <c r="C515" s="1"/>
  <c r="C516" s="1"/>
  <c r="C517" s="1"/>
  <c r="C518" s="1"/>
  <c r="C519" s="1"/>
  <c r="G505"/>
  <c r="F505" s="1"/>
  <c r="J505" s="1"/>
  <c r="F506"/>
  <c r="J506" s="1"/>
  <c r="G506"/>
  <c r="G507"/>
  <c r="F507" s="1"/>
  <c r="J507" s="1"/>
  <c r="F508"/>
  <c r="J508" s="1"/>
  <c r="G508"/>
  <c r="G509"/>
  <c r="F509" s="1"/>
  <c r="J509" s="1"/>
  <c r="G510"/>
  <c r="F510" s="1"/>
  <c r="J510" s="1"/>
  <c r="F511"/>
  <c r="J511" s="1"/>
  <c r="F512"/>
  <c r="J512" s="1"/>
  <c r="J416"/>
  <c r="J419" s="1"/>
  <c r="M415" s="1"/>
  <c r="J360"/>
  <c r="J363" s="1"/>
  <c r="M359" s="1"/>
  <c r="J367"/>
  <c r="J370" s="1"/>
  <c r="M366" s="1"/>
  <c r="J374"/>
  <c r="J377" s="1"/>
  <c r="M373" s="1"/>
  <c r="J381"/>
  <c r="J384" s="1"/>
  <c r="M380" s="1"/>
  <c r="J388"/>
  <c r="J391" s="1"/>
  <c r="M387" s="1"/>
  <c r="J395"/>
  <c r="J398" s="1"/>
  <c r="M394" s="1"/>
  <c r="J402"/>
  <c r="J405" s="1"/>
  <c r="M401" s="1"/>
  <c r="J409"/>
  <c r="J412" s="1"/>
  <c r="M408" s="1"/>
  <c r="F513"/>
  <c r="J513" s="1"/>
  <c r="F514"/>
  <c r="J514" s="1"/>
  <c r="F515"/>
  <c r="J515" s="1"/>
  <c r="F516"/>
  <c r="J516" s="1"/>
  <c r="F517"/>
  <c r="J517" s="1"/>
  <c r="F518"/>
  <c r="J518" s="1"/>
  <c r="F519"/>
  <c r="J519" s="1"/>
  <c r="F520"/>
  <c r="J520" s="1"/>
  <c r="J524"/>
  <c r="C525"/>
  <c r="C526" s="1"/>
  <c r="C527" s="1"/>
  <c r="E525"/>
  <c r="J525" s="1"/>
  <c r="F525"/>
  <c r="G525"/>
  <c r="E526"/>
  <c r="J526" s="1"/>
  <c r="G526"/>
  <c r="F526" s="1"/>
  <c r="E527"/>
  <c r="J527" s="1"/>
  <c r="F527"/>
  <c r="E528"/>
  <c r="J528" s="1"/>
  <c r="F528"/>
  <c r="E529"/>
  <c r="J529" s="1"/>
  <c r="F529"/>
  <c r="C530"/>
  <c r="F530"/>
  <c r="J530"/>
  <c r="F531"/>
  <c r="J531"/>
  <c r="J535"/>
  <c r="C536"/>
  <c r="F536"/>
  <c r="J536"/>
  <c r="L536" s="1"/>
  <c r="E537"/>
  <c r="J537" s="1"/>
  <c r="L537" s="1"/>
  <c r="C538"/>
  <c r="C539" s="1"/>
  <c r="C540" s="1"/>
  <c r="C541" s="1"/>
  <c r="E538"/>
  <c r="J538" s="1"/>
  <c r="F538"/>
  <c r="F539"/>
  <c r="J539"/>
  <c r="F540"/>
  <c r="J540"/>
  <c r="F541"/>
  <c r="J541"/>
  <c r="M1469" i="1"/>
  <c r="K1469"/>
  <c r="L409" i="2" l="1"/>
  <c r="L388"/>
  <c r="J426"/>
  <c r="M422" s="1"/>
  <c r="L430"/>
  <c r="L663" i="1" s="1"/>
  <c r="L402" i="2"/>
  <c r="L395"/>
  <c r="L381"/>
  <c r="L437"/>
  <c r="L664" i="1" s="1"/>
  <c r="L505" i="2"/>
  <c r="L493"/>
  <c r="L499"/>
  <c r="J521"/>
  <c r="M504" s="1"/>
  <c r="J532"/>
  <c r="M524" s="1"/>
  <c r="L525"/>
  <c r="L528"/>
  <c r="L1144" i="1" l="1"/>
  <c r="F353" i="2"/>
  <c r="E353" s="1"/>
  <c r="J353" s="1"/>
  <c r="J356" s="1"/>
  <c r="M352" s="1"/>
  <c r="G353"/>
  <c r="F346"/>
  <c r="G346"/>
  <c r="E339"/>
  <c r="J339" s="1"/>
  <c r="J342" s="1"/>
  <c r="M338" s="1"/>
  <c r="E332"/>
  <c r="J332" s="1"/>
  <c r="J335" s="1"/>
  <c r="M331" s="1"/>
  <c r="L1244" i="1"/>
  <c r="J994" i="2"/>
  <c r="L994" s="1"/>
  <c r="L1395" i="1" s="1"/>
  <c r="J987" i="2"/>
  <c r="L987" s="1"/>
  <c r="L1394" i="1" s="1"/>
  <c r="J980" i="2"/>
  <c r="J983" s="1"/>
  <c r="M979" s="1"/>
  <c r="J973"/>
  <c r="L973" s="1"/>
  <c r="L1385" i="1" s="1"/>
  <c r="J966" i="2"/>
  <c r="L966" s="1"/>
  <c r="L1384" i="1" s="1"/>
  <c r="L884" i="2"/>
  <c r="L1300" i="1" s="1"/>
  <c r="L919" i="2"/>
  <c r="L924"/>
  <c r="J961"/>
  <c r="J962" s="1"/>
  <c r="M960" s="1"/>
  <c r="J956"/>
  <c r="L956" s="1"/>
  <c r="L1377" i="1" s="1"/>
  <c r="J951" i="2"/>
  <c r="J952" s="1"/>
  <c r="M950" s="1"/>
  <c r="J946"/>
  <c r="J947" s="1"/>
  <c r="M945" s="1"/>
  <c r="J941"/>
  <c r="J942" s="1"/>
  <c r="M940" s="1"/>
  <c r="J929"/>
  <c r="J930" s="1"/>
  <c r="M928" s="1"/>
  <c r="J935"/>
  <c r="J936" s="1"/>
  <c r="M934" s="1"/>
  <c r="M918"/>
  <c r="J925"/>
  <c r="M923" s="1"/>
  <c r="J914"/>
  <c r="L914" s="1"/>
  <c r="L1322" i="1" s="1"/>
  <c r="J909" i="2"/>
  <c r="J910" s="1"/>
  <c r="M908" s="1"/>
  <c r="J904"/>
  <c r="J905" s="1"/>
  <c r="M903" s="1"/>
  <c r="J899"/>
  <c r="J900" s="1"/>
  <c r="M898" s="1"/>
  <c r="M913"/>
  <c r="J892"/>
  <c r="J895" s="1"/>
  <c r="M891" s="1"/>
  <c r="J888"/>
  <c r="M883" s="1"/>
  <c r="J880"/>
  <c r="M875" s="1"/>
  <c r="L876"/>
  <c r="L1299" i="1" s="1"/>
  <c r="M866" i="2"/>
  <c r="L867"/>
  <c r="L1292" i="1" s="1"/>
  <c r="J863" i="2"/>
  <c r="M851" s="1"/>
  <c r="L852"/>
  <c r="L1291" i="1" s="1"/>
  <c r="L845" i="2"/>
  <c r="L1290" i="1" s="1"/>
  <c r="J848" i="2"/>
  <c r="M844" s="1"/>
  <c r="J838"/>
  <c r="J837"/>
  <c r="J836"/>
  <c r="J835"/>
  <c r="J834"/>
  <c r="J833"/>
  <c r="J829"/>
  <c r="M822" s="1"/>
  <c r="L823"/>
  <c r="L1266" i="1" s="1"/>
  <c r="L806" i="2"/>
  <c r="L1257" i="1" s="1"/>
  <c r="L814" i="2"/>
  <c r="L1260" i="1" s="1"/>
  <c r="J819" i="2"/>
  <c r="M813" s="1"/>
  <c r="J810"/>
  <c r="M805" s="1"/>
  <c r="L799"/>
  <c r="L1255" i="1" s="1"/>
  <c r="J802" i="2"/>
  <c r="M798" s="1"/>
  <c r="L791"/>
  <c r="L1253" i="1" s="1"/>
  <c r="J795" i="2"/>
  <c r="M790" s="1"/>
  <c r="J787"/>
  <c r="M783" s="1"/>
  <c r="J776"/>
  <c r="J774"/>
  <c r="E775"/>
  <c r="J775" s="1"/>
  <c r="E762"/>
  <c r="J762" s="1"/>
  <c r="J763"/>
  <c r="J764"/>
  <c r="J765"/>
  <c r="J761"/>
  <c r="F710"/>
  <c r="E710" s="1"/>
  <c r="J710" s="1"/>
  <c r="F709"/>
  <c r="E709" s="1"/>
  <c r="J709" s="1"/>
  <c r="F708"/>
  <c r="E708" s="1"/>
  <c r="J708" s="1"/>
  <c r="F707"/>
  <c r="E707" s="1"/>
  <c r="J707" s="1"/>
  <c r="F727"/>
  <c r="E727" s="1"/>
  <c r="J727" s="1"/>
  <c r="F728"/>
  <c r="E728" s="1"/>
  <c r="J728" s="1"/>
  <c r="F729"/>
  <c r="E729" s="1"/>
  <c r="J729" s="1"/>
  <c r="F730"/>
  <c r="E730" s="1"/>
  <c r="J730" s="1"/>
  <c r="F748"/>
  <c r="F747"/>
  <c r="E747" s="1"/>
  <c r="J747" s="1"/>
  <c r="F746"/>
  <c r="E746" s="1"/>
  <c r="J746" s="1"/>
  <c r="E749"/>
  <c r="J749" s="1"/>
  <c r="E748"/>
  <c r="J748" s="1"/>
  <c r="L935" l="1"/>
  <c r="L1143" i="1"/>
  <c r="L353" i="2"/>
  <c r="L300" i="1" s="1"/>
  <c r="L961" i="2"/>
  <c r="L1378" i="1" s="1"/>
  <c r="L339" i="2"/>
  <c r="L259" i="1" s="1"/>
  <c r="J990" i="2"/>
  <c r="M986" s="1"/>
  <c r="E346"/>
  <c r="J346" s="1"/>
  <c r="J976"/>
  <c r="M972" s="1"/>
  <c r="J969"/>
  <c r="M965" s="1"/>
  <c r="L332"/>
  <c r="L253" i="1" s="1"/>
  <c r="J997" i="2"/>
  <c r="M993" s="1"/>
  <c r="L892"/>
  <c r="L1304" i="1" s="1"/>
  <c r="J957" i="2"/>
  <c r="M955" s="1"/>
  <c r="L980"/>
  <c r="L1391" i="1" s="1"/>
  <c r="L899" i="2"/>
  <c r="L1319" i="1" s="1"/>
  <c r="L904" i="2"/>
  <c r="L1320" i="1" s="1"/>
  <c r="L909" i="2"/>
  <c r="L1321" i="1" s="1"/>
  <c r="L929" i="2"/>
  <c r="L1325" i="1" s="1"/>
  <c r="L941" i="2"/>
  <c r="L1332" i="1" s="1"/>
  <c r="L951" i="2"/>
  <c r="L1374" i="1" s="1"/>
  <c r="L1326"/>
  <c r="L946" i="2"/>
  <c r="L1333" i="1" s="1"/>
  <c r="L833" i="2"/>
  <c r="L1288" i="1" s="1"/>
  <c r="J841" i="2"/>
  <c r="M832" s="1"/>
  <c r="J780"/>
  <c r="M773" s="1"/>
  <c r="L774"/>
  <c r="L1216" i="1" s="1"/>
  <c r="L761" i="2"/>
  <c r="L1212" i="1" s="1"/>
  <c r="J754" i="2"/>
  <c r="M745" s="1"/>
  <c r="L707"/>
  <c r="L1204" i="1" s="1"/>
  <c r="L746" i="2"/>
  <c r="L1209" i="1" s="1"/>
  <c r="L727" i="2"/>
  <c r="L1205" i="1" s="1"/>
  <c r="L686" i="2"/>
  <c r="L346" l="1"/>
  <c r="L294" i="1" s="1"/>
  <c r="J349" i="2"/>
  <c r="M345" s="1"/>
  <c r="E688"/>
  <c r="E690"/>
  <c r="E686"/>
  <c r="E694" l="1"/>
  <c r="J694" s="1"/>
  <c r="J693"/>
  <c r="E693"/>
  <c r="E692"/>
  <c r="J692" s="1"/>
  <c r="J658"/>
  <c r="J24" i="1"/>
  <c r="J23"/>
  <c r="J22"/>
  <c r="D255" i="2"/>
  <c r="J255" s="1"/>
  <c r="D254"/>
  <c r="J254" s="1"/>
  <c r="F627"/>
  <c r="J627" s="1"/>
  <c r="F626"/>
  <c r="J626" s="1"/>
  <c r="L1166" i="1"/>
  <c r="M1166" s="1"/>
  <c r="D315" i="2"/>
  <c r="J315" s="1"/>
  <c r="D314"/>
  <c r="J314" s="1"/>
  <c r="D306"/>
  <c r="J306" s="1"/>
  <c r="D305"/>
  <c r="J305" s="1"/>
  <c r="E324"/>
  <c r="J324" s="1"/>
  <c r="E323"/>
  <c r="J323" s="1"/>
  <c r="E264"/>
  <c r="J264" s="1"/>
  <c r="E263"/>
  <c r="J263" s="1"/>
  <c r="E272"/>
  <c r="J272" s="1"/>
  <c r="L272" s="1"/>
  <c r="M271" s="1"/>
  <c r="E210"/>
  <c r="J210" s="1"/>
  <c r="L210" s="1"/>
  <c r="E237"/>
  <c r="J237" s="1"/>
  <c r="E236"/>
  <c r="J236" s="1"/>
  <c r="E298"/>
  <c r="J298" s="1"/>
  <c r="E297"/>
  <c r="J297" s="1"/>
  <c r="E289"/>
  <c r="J289" s="1"/>
  <c r="E288"/>
  <c r="J288" s="1"/>
  <c r="E228"/>
  <c r="J228" s="1"/>
  <c r="E227"/>
  <c r="J227" s="1"/>
  <c r="D246"/>
  <c r="J246" s="1"/>
  <c r="D245"/>
  <c r="J245" s="1"/>
  <c r="J219"/>
  <c r="J218"/>
  <c r="J280"/>
  <c r="L280" s="1"/>
  <c r="M279" s="1"/>
  <c r="J226"/>
  <c r="J235"/>
  <c r="J253"/>
  <c r="J262"/>
  <c r="L40" i="1"/>
  <c r="M40" s="1"/>
  <c r="E206" i="2"/>
  <c r="F769"/>
  <c r="J769" s="1"/>
  <c r="J768"/>
  <c r="F768"/>
  <c r="J767"/>
  <c r="F767"/>
  <c r="J766"/>
  <c r="F766"/>
  <c r="J760"/>
  <c r="F760"/>
  <c r="J759"/>
  <c r="F759"/>
  <c r="F758"/>
  <c r="E758"/>
  <c r="J758" s="1"/>
  <c r="J757"/>
  <c r="F741"/>
  <c r="J741" s="1"/>
  <c r="J740"/>
  <c r="F740"/>
  <c r="J739"/>
  <c r="F739"/>
  <c r="J738"/>
  <c r="F738"/>
  <c r="J737"/>
  <c r="F737"/>
  <c r="J736"/>
  <c r="F736"/>
  <c r="J735"/>
  <c r="F735"/>
  <c r="J734"/>
  <c r="F734"/>
  <c r="J733"/>
  <c r="F733"/>
  <c r="J732"/>
  <c r="F732"/>
  <c r="F731"/>
  <c r="E731"/>
  <c r="J731" s="1"/>
  <c r="G726"/>
  <c r="C726"/>
  <c r="C731" s="1"/>
  <c r="C732" s="1"/>
  <c r="C733" s="1"/>
  <c r="C734" s="1"/>
  <c r="C735" s="1"/>
  <c r="C736" s="1"/>
  <c r="C737" s="1"/>
  <c r="C738" s="1"/>
  <c r="C739" s="1"/>
  <c r="C740" s="1"/>
  <c r="J725"/>
  <c r="F721"/>
  <c r="J721" s="1"/>
  <c r="J720"/>
  <c r="F720"/>
  <c r="J719"/>
  <c r="F719"/>
  <c r="J718"/>
  <c r="F718"/>
  <c r="J717"/>
  <c r="F717"/>
  <c r="J716"/>
  <c r="F716"/>
  <c r="J715"/>
  <c r="F715"/>
  <c r="J714"/>
  <c r="F714"/>
  <c r="J713"/>
  <c r="F713"/>
  <c r="J712"/>
  <c r="F712"/>
  <c r="F711"/>
  <c r="E711"/>
  <c r="J711" s="1"/>
  <c r="G706"/>
  <c r="C706"/>
  <c r="C711" s="1"/>
  <c r="C712" s="1"/>
  <c r="C713" s="1"/>
  <c r="C714" s="1"/>
  <c r="C715" s="1"/>
  <c r="C716" s="1"/>
  <c r="C717" s="1"/>
  <c r="C718" s="1"/>
  <c r="C719" s="1"/>
  <c r="C720" s="1"/>
  <c r="J705"/>
  <c r="F701"/>
  <c r="J701" s="1"/>
  <c r="J700"/>
  <c r="F700"/>
  <c r="J699"/>
  <c r="F699"/>
  <c r="J698"/>
  <c r="F698"/>
  <c r="J697"/>
  <c r="F697"/>
  <c r="J696"/>
  <c r="F696"/>
  <c r="J695"/>
  <c r="F695"/>
  <c r="G691"/>
  <c r="F690"/>
  <c r="G689"/>
  <c r="E689" s="1"/>
  <c r="F688"/>
  <c r="G687"/>
  <c r="E687" s="1"/>
  <c r="F686"/>
  <c r="C686"/>
  <c r="C687" s="1"/>
  <c r="C688" s="1"/>
  <c r="C689" s="1"/>
  <c r="C690" s="1"/>
  <c r="C691" s="1"/>
  <c r="C695" s="1"/>
  <c r="C696" s="1"/>
  <c r="C697" s="1"/>
  <c r="C698" s="1"/>
  <c r="C699" s="1"/>
  <c r="C700" s="1"/>
  <c r="J685"/>
  <c r="F681"/>
  <c r="J681" s="1"/>
  <c r="J680"/>
  <c r="F680"/>
  <c r="J679"/>
  <c r="F679"/>
  <c r="J678"/>
  <c r="F678"/>
  <c r="J677"/>
  <c r="F677"/>
  <c r="J676"/>
  <c r="F676"/>
  <c r="J675"/>
  <c r="F675"/>
  <c r="J674"/>
  <c r="F674"/>
  <c r="J673"/>
  <c r="F673"/>
  <c r="J672"/>
  <c r="F672"/>
  <c r="J671"/>
  <c r="F671"/>
  <c r="J670"/>
  <c r="F670"/>
  <c r="J669"/>
  <c r="F669"/>
  <c r="J668"/>
  <c r="F668"/>
  <c r="F667"/>
  <c r="E667"/>
  <c r="J667" s="1"/>
  <c r="G666"/>
  <c r="C666"/>
  <c r="C667" s="1"/>
  <c r="C668" s="1"/>
  <c r="C669" s="1"/>
  <c r="C670" s="1"/>
  <c r="C671" s="1"/>
  <c r="C672" s="1"/>
  <c r="C673" s="1"/>
  <c r="C674" s="1"/>
  <c r="C675" s="1"/>
  <c r="C676" s="1"/>
  <c r="C677" s="1"/>
  <c r="C678" s="1"/>
  <c r="C679" s="1"/>
  <c r="C680" s="1"/>
  <c r="J665"/>
  <c r="F653"/>
  <c r="J653" s="1"/>
  <c r="J652"/>
  <c r="F652"/>
  <c r="J651"/>
  <c r="F651"/>
  <c r="J650"/>
  <c r="F650"/>
  <c r="J649"/>
  <c r="F649"/>
  <c r="J648"/>
  <c r="F648"/>
  <c r="J647"/>
  <c r="F647"/>
  <c r="J646"/>
  <c r="F646"/>
  <c r="J645"/>
  <c r="F645"/>
  <c r="J644"/>
  <c r="F644"/>
  <c r="J643"/>
  <c r="F643"/>
  <c r="J642"/>
  <c r="F642"/>
  <c r="J641"/>
  <c r="F641"/>
  <c r="J640"/>
  <c r="F640"/>
  <c r="J639"/>
  <c r="F639"/>
  <c r="J638"/>
  <c r="C638"/>
  <c r="C639" s="1"/>
  <c r="C640" s="1"/>
  <c r="C641" s="1"/>
  <c r="C642" s="1"/>
  <c r="C643" s="1"/>
  <c r="C644" s="1"/>
  <c r="C645" s="1"/>
  <c r="C649" s="1"/>
  <c r="C650" s="1"/>
  <c r="C651" s="1"/>
  <c r="C652" s="1"/>
  <c r="J637"/>
  <c r="F633"/>
  <c r="J633" s="1"/>
  <c r="F632"/>
  <c r="J632" s="1"/>
  <c r="F631"/>
  <c r="J631" s="1"/>
  <c r="F630"/>
  <c r="J630" s="1"/>
  <c r="F629"/>
  <c r="J629" s="1"/>
  <c r="F628"/>
  <c r="J628" s="1"/>
  <c r="F625"/>
  <c r="F624"/>
  <c r="F623"/>
  <c r="F622"/>
  <c r="F621"/>
  <c r="F620"/>
  <c r="F619"/>
  <c r="C618"/>
  <c r="C619" s="1"/>
  <c r="C620" s="1"/>
  <c r="C621" s="1"/>
  <c r="C622" s="1"/>
  <c r="C623" s="1"/>
  <c r="C624" s="1"/>
  <c r="C625" s="1"/>
  <c r="C628" s="1"/>
  <c r="C629" s="1"/>
  <c r="C630" s="1"/>
  <c r="C631" s="1"/>
  <c r="C632" s="1"/>
  <c r="J617"/>
  <c r="J613"/>
  <c r="F613"/>
  <c r="F612"/>
  <c r="E612"/>
  <c r="J612" s="1"/>
  <c r="J611"/>
  <c r="E625" s="1"/>
  <c r="J625" s="1"/>
  <c r="F611"/>
  <c r="C611"/>
  <c r="C612" s="1"/>
  <c r="J610"/>
  <c r="J606"/>
  <c r="F606"/>
  <c r="F605"/>
  <c r="E605"/>
  <c r="J605" s="1"/>
  <c r="G604"/>
  <c r="C604"/>
  <c r="C605" s="1"/>
  <c r="J603"/>
  <c r="J599"/>
  <c r="F599"/>
  <c r="F598"/>
  <c r="E598"/>
  <c r="J598" s="1"/>
  <c r="J597"/>
  <c r="F597"/>
  <c r="J596"/>
  <c r="F596"/>
  <c r="C596"/>
  <c r="C597" s="1"/>
  <c r="J595"/>
  <c r="J591"/>
  <c r="F591"/>
  <c r="F590"/>
  <c r="E590"/>
  <c r="J590" s="1"/>
  <c r="F588"/>
  <c r="E588"/>
  <c r="J588" s="1"/>
  <c r="G587"/>
  <c r="E587" s="1"/>
  <c r="J587" s="1"/>
  <c r="G586"/>
  <c r="E586" s="1"/>
  <c r="J586" s="1"/>
  <c r="F585"/>
  <c r="E585"/>
  <c r="J585" s="1"/>
  <c r="F584"/>
  <c r="E584"/>
  <c r="J584" s="1"/>
  <c r="F583"/>
  <c r="E583"/>
  <c r="J583" s="1"/>
  <c r="G582"/>
  <c r="F582" s="1"/>
  <c r="G581"/>
  <c r="F581" s="1"/>
  <c r="F580"/>
  <c r="E580"/>
  <c r="J580" s="1"/>
  <c r="C580"/>
  <c r="C581" s="1"/>
  <c r="C582" s="1"/>
  <c r="C583" s="1"/>
  <c r="J579"/>
  <c r="J575"/>
  <c r="F575"/>
  <c r="F574"/>
  <c r="E574"/>
  <c r="J574" s="1"/>
  <c r="J573"/>
  <c r="J572"/>
  <c r="J571"/>
  <c r="J570"/>
  <c r="J569"/>
  <c r="C569"/>
  <c r="C570" s="1"/>
  <c r="C571" s="1"/>
  <c r="C572" s="1"/>
  <c r="C573" s="1"/>
  <c r="C574" s="1"/>
  <c r="J568"/>
  <c r="J564"/>
  <c r="F564"/>
  <c r="J563"/>
  <c r="J562"/>
  <c r="J561"/>
  <c r="J560"/>
  <c r="J559"/>
  <c r="J558"/>
  <c r="C558"/>
  <c r="C559" s="1"/>
  <c r="C560" s="1"/>
  <c r="C561" s="1"/>
  <c r="C562" s="1"/>
  <c r="C563" s="1"/>
  <c r="J557"/>
  <c r="J553"/>
  <c r="F553"/>
  <c r="F552"/>
  <c r="E552"/>
  <c r="J552" s="1"/>
  <c r="F551"/>
  <c r="E551"/>
  <c r="J551" s="1"/>
  <c r="F550"/>
  <c r="E550"/>
  <c r="J550" s="1"/>
  <c r="F549"/>
  <c r="E549"/>
  <c r="J549" s="1"/>
  <c r="F548"/>
  <c r="E548"/>
  <c r="J548" s="1"/>
  <c r="F547"/>
  <c r="E547"/>
  <c r="J547" s="1"/>
  <c r="C547"/>
  <c r="C548" s="1"/>
  <c r="C549" s="1"/>
  <c r="C550" s="1"/>
  <c r="C551" s="1"/>
  <c r="C552" s="1"/>
  <c r="J546"/>
  <c r="J542"/>
  <c r="F542"/>
  <c r="E620"/>
  <c r="J620" s="1"/>
  <c r="F199"/>
  <c r="E199"/>
  <c r="F198"/>
  <c r="E198"/>
  <c r="J198" s="1"/>
  <c r="J200" s="1"/>
  <c r="C198"/>
  <c r="J197"/>
  <c r="F193"/>
  <c r="E193"/>
  <c r="J193" s="1"/>
  <c r="F192"/>
  <c r="E192"/>
  <c r="J192" s="1"/>
  <c r="F191"/>
  <c r="E191"/>
  <c r="J191" s="1"/>
  <c r="F190"/>
  <c r="E190"/>
  <c r="J190" s="1"/>
  <c r="F189"/>
  <c r="E189"/>
  <c r="J189" s="1"/>
  <c r="F188"/>
  <c r="E188"/>
  <c r="J188" s="1"/>
  <c r="F187"/>
  <c r="E187"/>
  <c r="J187" s="1"/>
  <c r="F186"/>
  <c r="E186"/>
  <c r="J186" s="1"/>
  <c r="F185"/>
  <c r="E185"/>
  <c r="J185" s="1"/>
  <c r="F184"/>
  <c r="E184"/>
  <c r="J184" s="1"/>
  <c r="F183"/>
  <c r="E183"/>
  <c r="J183" s="1"/>
  <c r="F182"/>
  <c r="E182"/>
  <c r="J182" s="1"/>
  <c r="F181"/>
  <c r="E181"/>
  <c r="J181" s="1"/>
  <c r="G178"/>
  <c r="E178" s="1"/>
  <c r="J178" s="1"/>
  <c r="F177"/>
  <c r="E177"/>
  <c r="J177" s="1"/>
  <c r="F176"/>
  <c r="E176"/>
  <c r="J176" s="1"/>
  <c r="F175"/>
  <c r="E175"/>
  <c r="J175" s="1"/>
  <c r="C175"/>
  <c r="C176" s="1"/>
  <c r="C177" s="1"/>
  <c r="C178" s="1"/>
  <c r="C179" s="1"/>
  <c r="C180" s="1"/>
  <c r="J174"/>
  <c r="F170"/>
  <c r="E170"/>
  <c r="J169"/>
  <c r="J171" s="1"/>
  <c r="F169"/>
  <c r="E169"/>
  <c r="C169"/>
  <c r="J168"/>
  <c r="F164"/>
  <c r="E164"/>
  <c r="J163"/>
  <c r="J165" s="1"/>
  <c r="F163"/>
  <c r="E163"/>
  <c r="C163"/>
  <c r="J162"/>
  <c r="F158"/>
  <c r="E158"/>
  <c r="J157"/>
  <c r="J159" s="1"/>
  <c r="F157"/>
  <c r="E157"/>
  <c r="C157"/>
  <c r="J156"/>
  <c r="F152"/>
  <c r="E152"/>
  <c r="J151"/>
  <c r="F151"/>
  <c r="E151"/>
  <c r="J150"/>
  <c r="F150"/>
  <c r="E150"/>
  <c r="J149"/>
  <c r="F149"/>
  <c r="E149"/>
  <c r="J148"/>
  <c r="F148"/>
  <c r="E148"/>
  <c r="J147"/>
  <c r="F147"/>
  <c r="E147"/>
  <c r="J146"/>
  <c r="F146"/>
  <c r="E146"/>
  <c r="J145"/>
  <c r="F145"/>
  <c r="E145"/>
  <c r="J144"/>
  <c r="F144"/>
  <c r="E144"/>
  <c r="J143"/>
  <c r="F143"/>
  <c r="E143"/>
  <c r="J142"/>
  <c r="F142"/>
  <c r="E142"/>
  <c r="J141"/>
  <c r="F141"/>
  <c r="E141"/>
  <c r="J140"/>
  <c r="F140"/>
  <c r="E140"/>
  <c r="J139"/>
  <c r="F139"/>
  <c r="E139"/>
  <c r="J138"/>
  <c r="L21" i="1" s="1"/>
  <c r="M21" s="1"/>
  <c r="F138" i="2"/>
  <c r="E138"/>
  <c r="J137"/>
  <c r="J21" i="1" s="1"/>
  <c r="F137" i="2"/>
  <c r="E137"/>
  <c r="C137"/>
  <c r="C138" s="1"/>
  <c r="C139" s="1"/>
  <c r="C140" s="1"/>
  <c r="C141" s="1"/>
  <c r="C142" s="1"/>
  <c r="C143" s="1"/>
  <c r="C144" s="1"/>
  <c r="C145" s="1"/>
  <c r="C146" s="1"/>
  <c r="C147" s="1"/>
  <c r="C148" s="1"/>
  <c r="C149" s="1"/>
  <c r="C150" s="1"/>
  <c r="C151" s="1"/>
  <c r="J136"/>
  <c r="F132"/>
  <c r="E132"/>
  <c r="J131"/>
  <c r="F131"/>
  <c r="E131"/>
  <c r="J130"/>
  <c r="F130"/>
  <c r="E130"/>
  <c r="J129"/>
  <c r="F129"/>
  <c r="E129"/>
  <c r="J128"/>
  <c r="F128"/>
  <c r="E128"/>
  <c r="J127"/>
  <c r="F127"/>
  <c r="E127"/>
  <c r="J126"/>
  <c r="F126"/>
  <c r="E126"/>
  <c r="J125"/>
  <c r="F125"/>
  <c r="E125"/>
  <c r="J124"/>
  <c r="F124"/>
  <c r="E124"/>
  <c r="J123"/>
  <c r="F123"/>
  <c r="E123"/>
  <c r="J122"/>
  <c r="F122"/>
  <c r="E122"/>
  <c r="J121"/>
  <c r="F121"/>
  <c r="E121"/>
  <c r="J120"/>
  <c r="F120"/>
  <c r="E120"/>
  <c r="J119"/>
  <c r="F119"/>
  <c r="E119"/>
  <c r="J118"/>
  <c r="L20" i="1" s="1"/>
  <c r="M20" s="1"/>
  <c r="F118" i="2"/>
  <c r="E118"/>
  <c r="J117"/>
  <c r="J20" i="1" s="1"/>
  <c r="F117" i="2"/>
  <c r="E117"/>
  <c r="C117"/>
  <c r="C118" s="1"/>
  <c r="C119" s="1"/>
  <c r="C120" s="1"/>
  <c r="C121" s="1"/>
  <c r="C122" s="1"/>
  <c r="C123" s="1"/>
  <c r="C124" s="1"/>
  <c r="C125" s="1"/>
  <c r="C126" s="1"/>
  <c r="C127" s="1"/>
  <c r="C128" s="1"/>
  <c r="C129" s="1"/>
  <c r="C130" s="1"/>
  <c r="C131" s="1"/>
  <c r="J116"/>
  <c r="F112"/>
  <c r="E112"/>
  <c r="J111"/>
  <c r="F111"/>
  <c r="E111"/>
  <c r="J110"/>
  <c r="F110"/>
  <c r="E110"/>
  <c r="J109"/>
  <c r="F109"/>
  <c r="E109"/>
  <c r="J108"/>
  <c r="F108"/>
  <c r="E108"/>
  <c r="J107"/>
  <c r="F107"/>
  <c r="E107"/>
  <c r="J106"/>
  <c r="F106"/>
  <c r="E106"/>
  <c r="J105"/>
  <c r="F105"/>
  <c r="E105"/>
  <c r="J104"/>
  <c r="F104"/>
  <c r="E104"/>
  <c r="J103"/>
  <c r="F103"/>
  <c r="E103"/>
  <c r="J102"/>
  <c r="F102"/>
  <c r="E102"/>
  <c r="J101"/>
  <c r="F101"/>
  <c r="E101"/>
  <c r="J100"/>
  <c r="F100"/>
  <c r="E100"/>
  <c r="J99"/>
  <c r="F99"/>
  <c r="E99"/>
  <c r="J98"/>
  <c r="L19" i="1" s="1"/>
  <c r="M19" s="1"/>
  <c r="F98" i="2"/>
  <c r="E98"/>
  <c r="J97"/>
  <c r="J19" i="1" s="1"/>
  <c r="F97" i="2"/>
  <c r="E97"/>
  <c r="C97"/>
  <c r="C98" s="1"/>
  <c r="C99" s="1"/>
  <c r="C100" s="1"/>
  <c r="C101" s="1"/>
  <c r="C102" s="1"/>
  <c r="C103" s="1"/>
  <c r="C104" s="1"/>
  <c r="C105" s="1"/>
  <c r="C106" s="1"/>
  <c r="C107" s="1"/>
  <c r="C108" s="1"/>
  <c r="C109" s="1"/>
  <c r="C110" s="1"/>
  <c r="C111" s="1"/>
  <c r="J96"/>
  <c r="F92"/>
  <c r="E92"/>
  <c r="F91"/>
  <c r="E91"/>
  <c r="J91" s="1"/>
  <c r="J93" s="1"/>
  <c r="C91"/>
  <c r="J90"/>
  <c r="F86"/>
  <c r="E86"/>
  <c r="J85"/>
  <c r="F85"/>
  <c r="E85"/>
  <c r="J84"/>
  <c r="F84"/>
  <c r="E84"/>
  <c r="J83"/>
  <c r="F83"/>
  <c r="E83"/>
  <c r="J82"/>
  <c r="F82"/>
  <c r="E82"/>
  <c r="J81"/>
  <c r="F81"/>
  <c r="E81"/>
  <c r="J80"/>
  <c r="F80"/>
  <c r="E80"/>
  <c r="J79"/>
  <c r="F79"/>
  <c r="E79"/>
  <c r="J78"/>
  <c r="F78"/>
  <c r="E78"/>
  <c r="J77"/>
  <c r="F77"/>
  <c r="E77"/>
  <c r="J76"/>
  <c r="F76"/>
  <c r="E76"/>
  <c r="J75"/>
  <c r="F75"/>
  <c r="E75"/>
  <c r="J74"/>
  <c r="F74"/>
  <c r="E74"/>
  <c r="J73"/>
  <c r="F73"/>
  <c r="E73"/>
  <c r="J72"/>
  <c r="F72"/>
  <c r="E72"/>
  <c r="J71"/>
  <c r="F71"/>
  <c r="E71"/>
  <c r="C71"/>
  <c r="C72" s="1"/>
  <c r="C73" s="1"/>
  <c r="C74" s="1"/>
  <c r="C75" s="1"/>
  <c r="C76" s="1"/>
  <c r="C77" s="1"/>
  <c r="C78" s="1"/>
  <c r="C79" s="1"/>
  <c r="C80" s="1"/>
  <c r="C81" s="1"/>
  <c r="C82" s="1"/>
  <c r="C83" s="1"/>
  <c r="C84" s="1"/>
  <c r="C85" s="1"/>
  <c r="J70"/>
  <c r="F66"/>
  <c r="E66"/>
  <c r="J65"/>
  <c r="F65"/>
  <c r="E65"/>
  <c r="J64"/>
  <c r="F64"/>
  <c r="E64"/>
  <c r="J63"/>
  <c r="F63"/>
  <c r="E63"/>
  <c r="J62"/>
  <c r="F62"/>
  <c r="E62"/>
  <c r="J61"/>
  <c r="F61"/>
  <c r="E61"/>
  <c r="J60"/>
  <c r="F60"/>
  <c r="E60"/>
  <c r="J59"/>
  <c r="F59"/>
  <c r="E59"/>
  <c r="J58"/>
  <c r="F58"/>
  <c r="E58"/>
  <c r="J57"/>
  <c r="F57"/>
  <c r="E57"/>
  <c r="J56"/>
  <c r="F56"/>
  <c r="E56"/>
  <c r="J55"/>
  <c r="F55"/>
  <c r="E55"/>
  <c r="J54"/>
  <c r="F54"/>
  <c r="E54"/>
  <c r="J53"/>
  <c r="F53"/>
  <c r="E53"/>
  <c r="J52"/>
  <c r="L14" i="1" s="1"/>
  <c r="M14" s="1"/>
  <c r="F52" i="2"/>
  <c r="E52"/>
  <c r="J51"/>
  <c r="J14" i="1" s="1"/>
  <c r="F51" i="2"/>
  <c r="E51"/>
  <c r="C51"/>
  <c r="C52" s="1"/>
  <c r="C53" s="1"/>
  <c r="C54" s="1"/>
  <c r="C55" s="1"/>
  <c r="C56" s="1"/>
  <c r="C57" s="1"/>
  <c r="C58" s="1"/>
  <c r="C59" s="1"/>
  <c r="C60" s="1"/>
  <c r="C61" s="1"/>
  <c r="C62" s="1"/>
  <c r="C63" s="1"/>
  <c r="C64" s="1"/>
  <c r="C65" s="1"/>
  <c r="J50"/>
  <c r="F46"/>
  <c r="E46"/>
  <c r="J45"/>
  <c r="F45"/>
  <c r="E45"/>
  <c r="J44"/>
  <c r="F44"/>
  <c r="E44"/>
  <c r="J43"/>
  <c r="F43"/>
  <c r="E43"/>
  <c r="J42"/>
  <c r="F42"/>
  <c r="E42"/>
  <c r="J41"/>
  <c r="F41"/>
  <c r="E41"/>
  <c r="J40"/>
  <c r="F40"/>
  <c r="E40"/>
  <c r="J39"/>
  <c r="F39"/>
  <c r="E39"/>
  <c r="J38"/>
  <c r="F38"/>
  <c r="E38"/>
  <c r="J37"/>
  <c r="F37"/>
  <c r="E37"/>
  <c r="J36"/>
  <c r="F36"/>
  <c r="E36"/>
  <c r="J35"/>
  <c r="F35"/>
  <c r="E35"/>
  <c r="J34"/>
  <c r="F34"/>
  <c r="E34"/>
  <c r="J33"/>
  <c r="F33"/>
  <c r="E33"/>
  <c r="J32"/>
  <c r="L13" i="1" s="1"/>
  <c r="F32" i="2"/>
  <c r="E32"/>
  <c r="J31"/>
  <c r="J13" i="1" s="1"/>
  <c r="F31" i="2"/>
  <c r="E31"/>
  <c r="C31"/>
  <c r="C32" s="1"/>
  <c r="C33" s="1"/>
  <c r="C34" s="1"/>
  <c r="C35" s="1"/>
  <c r="C36" s="1"/>
  <c r="C37" s="1"/>
  <c r="C38" s="1"/>
  <c r="C39" s="1"/>
  <c r="C40" s="1"/>
  <c r="C41" s="1"/>
  <c r="C42" s="1"/>
  <c r="C43" s="1"/>
  <c r="C44" s="1"/>
  <c r="C45" s="1"/>
  <c r="J30"/>
  <c r="L26"/>
  <c r="F26"/>
  <c r="E26"/>
  <c r="J25"/>
  <c r="F25"/>
  <c r="E25"/>
  <c r="J24"/>
  <c r="F24"/>
  <c r="E24"/>
  <c r="J23"/>
  <c r="F23"/>
  <c r="E23"/>
  <c r="J22"/>
  <c r="F22"/>
  <c r="E22"/>
  <c r="J21"/>
  <c r="F21"/>
  <c r="E21"/>
  <c r="J20"/>
  <c r="F20"/>
  <c r="E20"/>
  <c r="J19"/>
  <c r="F19"/>
  <c r="E19"/>
  <c r="J18"/>
  <c r="F18"/>
  <c r="E18"/>
  <c r="J17"/>
  <c r="F17"/>
  <c r="E17"/>
  <c r="J16"/>
  <c r="F16"/>
  <c r="E16"/>
  <c r="J15"/>
  <c r="F15"/>
  <c r="E15"/>
  <c r="J14"/>
  <c r="F14"/>
  <c r="E14"/>
  <c r="J13"/>
  <c r="F13"/>
  <c r="E13"/>
  <c r="J12"/>
  <c r="L12" i="1" s="1"/>
  <c r="F12" i="2"/>
  <c r="E12"/>
  <c r="J11"/>
  <c r="J12" i="1" s="1"/>
  <c r="F11" i="2"/>
  <c r="E11"/>
  <c r="C11"/>
  <c r="C12" s="1"/>
  <c r="C13" s="1"/>
  <c r="C14" s="1"/>
  <c r="C15" s="1"/>
  <c r="C16" s="1"/>
  <c r="C17" s="1"/>
  <c r="C18" s="1"/>
  <c r="C19" s="1"/>
  <c r="C20" s="1"/>
  <c r="C21" s="1"/>
  <c r="C22" s="1"/>
  <c r="C23" s="1"/>
  <c r="C24" s="1"/>
  <c r="C25" s="1"/>
  <c r="J10"/>
  <c r="BM1465" i="1"/>
  <c r="BH1465"/>
  <c r="BK1465" s="1"/>
  <c r="BG1465"/>
  <c r="BE1465"/>
  <c r="BC1465"/>
  <c r="BA1465"/>
  <c r="AY1465"/>
  <c r="AW1465"/>
  <c r="AU1465"/>
  <c r="AS1465"/>
  <c r="AQ1465"/>
  <c r="AO1465"/>
  <c r="AM1465"/>
  <c r="AK1465"/>
  <c r="AI1465"/>
  <c r="AG1465"/>
  <c r="AE1465"/>
  <c r="AC1465"/>
  <c r="AA1465"/>
  <c r="Y1465"/>
  <c r="W1465"/>
  <c r="U1465"/>
  <c r="S1465"/>
  <c r="Q1465"/>
  <c r="O1465"/>
  <c r="M1465"/>
  <c r="BI1465" s="1"/>
  <c r="BJ1465" s="1"/>
  <c r="K1465"/>
  <c r="I1465"/>
  <c r="BK1464"/>
  <c r="BH1464"/>
  <c r="BG1464"/>
  <c r="BE1464"/>
  <c r="BC1464"/>
  <c r="BA1464"/>
  <c r="AY1464"/>
  <c r="AW1464"/>
  <c r="AU1464"/>
  <c r="AS1464"/>
  <c r="AQ1464"/>
  <c r="AO1464"/>
  <c r="AM1464"/>
  <c r="AK1464"/>
  <c r="AI1464"/>
  <c r="AG1464"/>
  <c r="AE1464"/>
  <c r="AC1464"/>
  <c r="AA1464"/>
  <c r="Y1464"/>
  <c r="W1464"/>
  <c r="U1464"/>
  <c r="S1464"/>
  <c r="Q1464"/>
  <c r="O1464"/>
  <c r="M1464"/>
  <c r="K1464"/>
  <c r="I1464"/>
  <c r="BH1463"/>
  <c r="BK1463" s="1"/>
  <c r="BG1463"/>
  <c r="BE1463"/>
  <c r="BC1463"/>
  <c r="BA1463"/>
  <c r="AY1463"/>
  <c r="AW1463"/>
  <c r="AU1463"/>
  <c r="AS1463"/>
  <c r="AQ1463"/>
  <c r="AO1463"/>
  <c r="AM1463"/>
  <c r="AK1463"/>
  <c r="AI1463"/>
  <c r="AG1463"/>
  <c r="AE1463"/>
  <c r="AC1463"/>
  <c r="AA1463"/>
  <c r="Y1463"/>
  <c r="W1463"/>
  <c r="U1463"/>
  <c r="S1463"/>
  <c r="Q1463"/>
  <c r="O1463"/>
  <c r="M1463"/>
  <c r="K1463"/>
  <c r="I1463"/>
  <c r="BH1462"/>
  <c r="BK1462" s="1"/>
  <c r="BG1462"/>
  <c r="BE1462"/>
  <c r="BC1462"/>
  <c r="BA1462"/>
  <c r="AY1462"/>
  <c r="AW1462"/>
  <c r="AU1462"/>
  <c r="AS1462"/>
  <c r="AQ1462"/>
  <c r="AO1462"/>
  <c r="AM1462"/>
  <c r="AK1462"/>
  <c r="AI1462"/>
  <c r="AG1462"/>
  <c r="AE1462"/>
  <c r="AC1462"/>
  <c r="AA1462"/>
  <c r="Y1462"/>
  <c r="W1462"/>
  <c r="U1462"/>
  <c r="S1462"/>
  <c r="Q1462"/>
  <c r="O1462"/>
  <c r="M1462"/>
  <c r="K1462"/>
  <c r="I1462"/>
  <c r="BK1461"/>
  <c r="BH1461"/>
  <c r="BG1461"/>
  <c r="BE1461"/>
  <c r="BC1461"/>
  <c r="BA1461"/>
  <c r="AY1461"/>
  <c r="AW1461"/>
  <c r="AU1461"/>
  <c r="AS1461"/>
  <c r="AQ1461"/>
  <c r="AO1461"/>
  <c r="AM1461"/>
  <c r="AK1461"/>
  <c r="AI1461"/>
  <c r="AG1461"/>
  <c r="AE1461"/>
  <c r="AC1461"/>
  <c r="AA1461"/>
  <c r="Y1461"/>
  <c r="W1461"/>
  <c r="U1461"/>
  <c r="S1461"/>
  <c r="Q1461"/>
  <c r="O1461"/>
  <c r="M1461"/>
  <c r="K1461"/>
  <c r="I1461"/>
  <c r="BH1460"/>
  <c r="BK1460" s="1"/>
  <c r="BG1460"/>
  <c r="BE1460"/>
  <c r="BC1460"/>
  <c r="BA1460"/>
  <c r="AY1460"/>
  <c r="AW1460"/>
  <c r="AU1460"/>
  <c r="AS1460"/>
  <c r="AQ1460"/>
  <c r="AO1460"/>
  <c r="AM1460"/>
  <c r="AK1460"/>
  <c r="AI1460"/>
  <c r="AG1460"/>
  <c r="AE1460"/>
  <c r="AC1460"/>
  <c r="AA1460"/>
  <c r="Y1460"/>
  <c r="W1460"/>
  <c r="U1460"/>
  <c r="S1460"/>
  <c r="Q1460"/>
  <c r="O1460"/>
  <c r="M1460"/>
  <c r="K1460"/>
  <c r="I1460"/>
  <c r="BK1459"/>
  <c r="BH1459"/>
  <c r="BG1459"/>
  <c r="BE1459"/>
  <c r="BC1459"/>
  <c r="BA1459"/>
  <c r="AY1459"/>
  <c r="AW1459"/>
  <c r="AU1459"/>
  <c r="AS1459"/>
  <c r="AQ1459"/>
  <c r="AO1459"/>
  <c r="AM1459"/>
  <c r="AK1459"/>
  <c r="AI1459"/>
  <c r="AG1459"/>
  <c r="AE1459"/>
  <c r="AC1459"/>
  <c r="AA1459"/>
  <c r="Y1459"/>
  <c r="W1459"/>
  <c r="U1459"/>
  <c r="S1459"/>
  <c r="Q1459"/>
  <c r="O1459"/>
  <c r="M1459"/>
  <c r="K1459"/>
  <c r="I1459"/>
  <c r="BK1458"/>
  <c r="BH1458"/>
  <c r="BG1458"/>
  <c r="BE1458"/>
  <c r="BC1458"/>
  <c r="BA1458"/>
  <c r="AY1458"/>
  <c r="AW1458"/>
  <c r="AU1458"/>
  <c r="AS1458"/>
  <c r="AQ1458"/>
  <c r="AO1458"/>
  <c r="AM1458"/>
  <c r="AK1458"/>
  <c r="AI1458"/>
  <c r="AG1458"/>
  <c r="AE1458"/>
  <c r="AC1458"/>
  <c r="AA1458"/>
  <c r="Y1458"/>
  <c r="W1458"/>
  <c r="U1458"/>
  <c r="S1458"/>
  <c r="Q1458"/>
  <c r="O1458"/>
  <c r="M1458"/>
  <c r="K1458"/>
  <c r="I1458"/>
  <c r="BH1457"/>
  <c r="BK1457" s="1"/>
  <c r="BG1457"/>
  <c r="BE1457"/>
  <c r="BC1457"/>
  <c r="BA1457"/>
  <c r="AY1457"/>
  <c r="AW1457"/>
  <c r="AU1457"/>
  <c r="AS1457"/>
  <c r="AQ1457"/>
  <c r="AO1457"/>
  <c r="AM1457"/>
  <c r="AK1457"/>
  <c r="AI1457"/>
  <c r="AG1457"/>
  <c r="AE1457"/>
  <c r="AC1457"/>
  <c r="AA1457"/>
  <c r="Y1457"/>
  <c r="W1457"/>
  <c r="BI1457" s="1"/>
  <c r="BJ1457" s="1"/>
  <c r="BM1457" s="1"/>
  <c r="U1457"/>
  <c r="S1457"/>
  <c r="Q1457"/>
  <c r="O1457"/>
  <c r="M1457"/>
  <c r="K1457"/>
  <c r="I1457"/>
  <c r="BK1456"/>
  <c r="BH1456"/>
  <c r="BG1456"/>
  <c r="BE1456"/>
  <c r="BC1456"/>
  <c r="BA1456"/>
  <c r="AY1456"/>
  <c r="AW1456"/>
  <c r="AU1456"/>
  <c r="AS1456"/>
  <c r="AQ1456"/>
  <c r="AO1456"/>
  <c r="AM1456"/>
  <c r="AK1456"/>
  <c r="AI1456"/>
  <c r="AG1456"/>
  <c r="AE1456"/>
  <c r="AC1456"/>
  <c r="AA1456"/>
  <c r="Y1456"/>
  <c r="W1456"/>
  <c r="U1456"/>
  <c r="S1456"/>
  <c r="Q1456"/>
  <c r="O1456"/>
  <c r="M1456"/>
  <c r="K1456"/>
  <c r="I1456"/>
  <c r="BH1455"/>
  <c r="BK1455" s="1"/>
  <c r="BG1455"/>
  <c r="BE1455"/>
  <c r="BC1455"/>
  <c r="BA1455"/>
  <c r="AY1455"/>
  <c r="AW1455"/>
  <c r="AU1455"/>
  <c r="AS1455"/>
  <c r="AQ1455"/>
  <c r="AO1455"/>
  <c r="AM1455"/>
  <c r="AK1455"/>
  <c r="AI1455"/>
  <c r="AG1455"/>
  <c r="AE1455"/>
  <c r="AC1455"/>
  <c r="AA1455"/>
  <c r="Y1455"/>
  <c r="W1455"/>
  <c r="U1455"/>
  <c r="S1455"/>
  <c r="Q1455"/>
  <c r="O1455"/>
  <c r="M1455"/>
  <c r="K1455"/>
  <c r="I1455"/>
  <c r="BK1454"/>
  <c r="BH1454"/>
  <c r="BG1454"/>
  <c r="BE1454"/>
  <c r="BC1454"/>
  <c r="BA1454"/>
  <c r="AY1454"/>
  <c r="AW1454"/>
  <c r="AU1454"/>
  <c r="AS1454"/>
  <c r="AQ1454"/>
  <c r="AO1454"/>
  <c r="AM1454"/>
  <c r="AK1454"/>
  <c r="AI1454"/>
  <c r="AG1454"/>
  <c r="AE1454"/>
  <c r="AC1454"/>
  <c r="AA1454"/>
  <c r="Y1454"/>
  <c r="W1454"/>
  <c r="U1454"/>
  <c r="S1454"/>
  <c r="Q1454"/>
  <c r="O1454"/>
  <c r="M1454"/>
  <c r="K1454"/>
  <c r="BI1454" s="1"/>
  <c r="BJ1454" s="1"/>
  <c r="BM1454" s="1"/>
  <c r="I1454"/>
  <c r="BH1453"/>
  <c r="BK1453" s="1"/>
  <c r="BG1453"/>
  <c r="BE1453"/>
  <c r="BC1453"/>
  <c r="BA1453"/>
  <c r="AY1453"/>
  <c r="AW1453"/>
  <c r="AU1453"/>
  <c r="AS1453"/>
  <c r="AQ1453"/>
  <c r="AO1453"/>
  <c r="AM1453"/>
  <c r="AK1453"/>
  <c r="AI1453"/>
  <c r="AG1453"/>
  <c r="AE1453"/>
  <c r="AC1453"/>
  <c r="AA1453"/>
  <c r="Y1453"/>
  <c r="W1453"/>
  <c r="U1453"/>
  <c r="S1453"/>
  <c r="Q1453"/>
  <c r="O1453"/>
  <c r="M1453"/>
  <c r="K1453"/>
  <c r="I1453"/>
  <c r="BH1452"/>
  <c r="BK1452" s="1"/>
  <c r="BG1452"/>
  <c r="BE1452"/>
  <c r="BC1452"/>
  <c r="BA1452"/>
  <c r="AY1452"/>
  <c r="AW1452"/>
  <c r="AU1452"/>
  <c r="AS1452"/>
  <c r="AQ1452"/>
  <c r="AO1452"/>
  <c r="AM1452"/>
  <c r="AK1452"/>
  <c r="AI1452"/>
  <c r="AG1452"/>
  <c r="AE1452"/>
  <c r="AC1452"/>
  <c r="AA1452"/>
  <c r="Y1452"/>
  <c r="W1452"/>
  <c r="U1452"/>
  <c r="S1452"/>
  <c r="Q1452"/>
  <c r="O1452"/>
  <c r="M1452"/>
  <c r="K1452"/>
  <c r="I1452"/>
  <c r="BK1451"/>
  <c r="BH1451"/>
  <c r="BG1451"/>
  <c r="BE1451"/>
  <c r="BC1451"/>
  <c r="BA1451"/>
  <c r="AY1451"/>
  <c r="AW1451"/>
  <c r="AU1451"/>
  <c r="AS1451"/>
  <c r="AQ1451"/>
  <c r="AO1451"/>
  <c r="AM1451"/>
  <c r="AK1451"/>
  <c r="AI1451"/>
  <c r="AG1451"/>
  <c r="AE1451"/>
  <c r="AC1451"/>
  <c r="AA1451"/>
  <c r="Y1451"/>
  <c r="W1451"/>
  <c r="U1451"/>
  <c r="S1451"/>
  <c r="Q1451"/>
  <c r="O1451"/>
  <c r="M1451"/>
  <c r="K1451"/>
  <c r="I1451"/>
  <c r="BH1450"/>
  <c r="BK1450" s="1"/>
  <c r="BG1450"/>
  <c r="BE1450"/>
  <c r="BC1450"/>
  <c r="BA1450"/>
  <c r="AY1450"/>
  <c r="AW1450"/>
  <c r="AU1450"/>
  <c r="AS1450"/>
  <c r="AQ1450"/>
  <c r="AO1450"/>
  <c r="AM1450"/>
  <c r="AK1450"/>
  <c r="AI1450"/>
  <c r="AG1450"/>
  <c r="AE1450"/>
  <c r="AC1450"/>
  <c r="AA1450"/>
  <c r="Y1450"/>
  <c r="W1450"/>
  <c r="U1450"/>
  <c r="S1450"/>
  <c r="Q1450"/>
  <c r="O1450"/>
  <c r="M1450"/>
  <c r="BI1450" s="1"/>
  <c r="BJ1450" s="1"/>
  <c r="BM1450" s="1"/>
  <c r="K1450"/>
  <c r="I1450"/>
  <c r="BK1449"/>
  <c r="BH1449"/>
  <c r="BG1449"/>
  <c r="BE1449"/>
  <c r="BC1449"/>
  <c r="BA1449"/>
  <c r="AY1449"/>
  <c r="AW1449"/>
  <c r="AU1449"/>
  <c r="AS1449"/>
  <c r="AQ1449"/>
  <c r="AO1449"/>
  <c r="AM1449"/>
  <c r="AK1449"/>
  <c r="AI1449"/>
  <c r="AG1449"/>
  <c r="AE1449"/>
  <c r="AC1449"/>
  <c r="AA1449"/>
  <c r="Y1449"/>
  <c r="W1449"/>
  <c r="U1449"/>
  <c r="S1449"/>
  <c r="Q1449"/>
  <c r="O1449"/>
  <c r="M1449"/>
  <c r="K1449"/>
  <c r="I1449"/>
  <c r="BK1448"/>
  <c r="BH1448"/>
  <c r="BG1448"/>
  <c r="BE1448"/>
  <c r="BC1448"/>
  <c r="BA1448"/>
  <c r="AY1448"/>
  <c r="AW1448"/>
  <c r="AU1448"/>
  <c r="AS1448"/>
  <c r="AQ1448"/>
  <c r="AO1448"/>
  <c r="AM1448"/>
  <c r="AK1448"/>
  <c r="AI1448"/>
  <c r="AG1448"/>
  <c r="AE1448"/>
  <c r="AC1448"/>
  <c r="AA1448"/>
  <c r="Y1448"/>
  <c r="W1448"/>
  <c r="U1448"/>
  <c r="S1448"/>
  <c r="Q1448"/>
  <c r="O1448"/>
  <c r="M1448"/>
  <c r="K1448"/>
  <c r="I1448"/>
  <c r="BH1447"/>
  <c r="BK1447" s="1"/>
  <c r="BG1447"/>
  <c r="BE1447"/>
  <c r="BC1447"/>
  <c r="BA1447"/>
  <c r="AY1447"/>
  <c r="AW1447"/>
  <c r="AU1447"/>
  <c r="AS1447"/>
  <c r="AQ1447"/>
  <c r="AO1447"/>
  <c r="AM1447"/>
  <c r="AK1447"/>
  <c r="AI1447"/>
  <c r="AG1447"/>
  <c r="AE1447"/>
  <c r="AC1447"/>
  <c r="AA1447"/>
  <c r="Y1447"/>
  <c r="W1447"/>
  <c r="BI1447" s="1"/>
  <c r="BJ1447" s="1"/>
  <c r="BM1447" s="1"/>
  <c r="U1447"/>
  <c r="S1447"/>
  <c r="Q1447"/>
  <c r="O1447"/>
  <c r="M1447"/>
  <c r="K1447"/>
  <c r="I1447"/>
  <c r="BK1446"/>
  <c r="BH1446"/>
  <c r="BG1446"/>
  <c r="BE1446"/>
  <c r="BC1446"/>
  <c r="BA1446"/>
  <c r="AY1446"/>
  <c r="AW1446"/>
  <c r="AU1446"/>
  <c r="AS1446"/>
  <c r="AQ1446"/>
  <c r="AO1446"/>
  <c r="AM1446"/>
  <c r="AK1446"/>
  <c r="AI1446"/>
  <c r="AG1446"/>
  <c r="AE1446"/>
  <c r="AC1446"/>
  <c r="AA1446"/>
  <c r="Y1446"/>
  <c r="W1446"/>
  <c r="U1446"/>
  <c r="S1446"/>
  <c r="Q1446"/>
  <c r="BI1446" s="1"/>
  <c r="O1446"/>
  <c r="M1446"/>
  <c r="K1446"/>
  <c r="I1446"/>
  <c r="BH1445"/>
  <c r="BK1445" s="1"/>
  <c r="BG1445"/>
  <c r="BE1445"/>
  <c r="BC1445"/>
  <c r="BA1445"/>
  <c r="AY1445"/>
  <c r="AW1445"/>
  <c r="AU1445"/>
  <c r="AS1445"/>
  <c r="AQ1445"/>
  <c r="AO1445"/>
  <c r="AM1445"/>
  <c r="AK1445"/>
  <c r="AI1445"/>
  <c r="AG1445"/>
  <c r="AE1445"/>
  <c r="AC1445"/>
  <c r="AA1445"/>
  <c r="Y1445"/>
  <c r="W1445"/>
  <c r="U1445"/>
  <c r="S1445"/>
  <c r="Q1445"/>
  <c r="O1445"/>
  <c r="M1445"/>
  <c r="K1445"/>
  <c r="I1445"/>
  <c r="BK1444"/>
  <c r="BH1444"/>
  <c r="BG1444"/>
  <c r="BE1444"/>
  <c r="BC1444"/>
  <c r="BA1444"/>
  <c r="AY1444"/>
  <c r="AW1444"/>
  <c r="AU1444"/>
  <c r="AS1444"/>
  <c r="AQ1444"/>
  <c r="AO1444"/>
  <c r="AM1444"/>
  <c r="AK1444"/>
  <c r="AI1444"/>
  <c r="AG1444"/>
  <c r="AE1444"/>
  <c r="AC1444"/>
  <c r="AA1444"/>
  <c r="Y1444"/>
  <c r="W1444"/>
  <c r="U1444"/>
  <c r="S1444"/>
  <c r="Q1444"/>
  <c r="O1444"/>
  <c r="M1444"/>
  <c r="K1444"/>
  <c r="BI1444" s="1"/>
  <c r="BJ1444" s="1"/>
  <c r="BM1444" s="1"/>
  <c r="I1444"/>
  <c r="BH1443"/>
  <c r="BK1443" s="1"/>
  <c r="BG1443"/>
  <c r="BE1443"/>
  <c r="BC1443"/>
  <c r="BA1443"/>
  <c r="AY1443"/>
  <c r="AW1443"/>
  <c r="AU1443"/>
  <c r="AS1443"/>
  <c r="AQ1443"/>
  <c r="AO1443"/>
  <c r="AM1443"/>
  <c r="AK1443"/>
  <c r="AI1443"/>
  <c r="AG1443"/>
  <c r="AE1443"/>
  <c r="AC1443"/>
  <c r="AA1443"/>
  <c r="Y1443"/>
  <c r="W1443"/>
  <c r="U1443"/>
  <c r="S1443"/>
  <c r="Q1443"/>
  <c r="O1443"/>
  <c r="M1443"/>
  <c r="K1443"/>
  <c r="I1443"/>
  <c r="BH1442"/>
  <c r="BK1442" s="1"/>
  <c r="BG1442"/>
  <c r="BE1442"/>
  <c r="BC1442"/>
  <c r="BA1442"/>
  <c r="AY1442"/>
  <c r="AW1442"/>
  <c r="AU1442"/>
  <c r="AS1442"/>
  <c r="AQ1442"/>
  <c r="AO1442"/>
  <c r="AM1442"/>
  <c r="AK1442"/>
  <c r="AI1442"/>
  <c r="AG1442"/>
  <c r="AE1442"/>
  <c r="AC1442"/>
  <c r="AA1442"/>
  <c r="Y1442"/>
  <c r="W1442"/>
  <c r="U1442"/>
  <c r="S1442"/>
  <c r="Q1442"/>
  <c r="O1442"/>
  <c r="M1442"/>
  <c r="BI1442" s="1"/>
  <c r="BJ1442" s="1"/>
  <c r="BM1442" s="1"/>
  <c r="K1442"/>
  <c r="I1442"/>
  <c r="BK1441"/>
  <c r="BH1441"/>
  <c r="BG1441"/>
  <c r="BE1441"/>
  <c r="BC1441"/>
  <c r="BA1441"/>
  <c r="AY1441"/>
  <c r="AW1441"/>
  <c r="AU1441"/>
  <c r="AS1441"/>
  <c r="AQ1441"/>
  <c r="AO1441"/>
  <c r="AM1441"/>
  <c r="AK1441"/>
  <c r="AI1441"/>
  <c r="AG1441"/>
  <c r="AE1441"/>
  <c r="AC1441"/>
  <c r="AA1441"/>
  <c r="Y1441"/>
  <c r="W1441"/>
  <c r="U1441"/>
  <c r="S1441"/>
  <c r="BI1441" s="1"/>
  <c r="Q1441"/>
  <c r="O1441"/>
  <c r="M1441"/>
  <c r="K1441"/>
  <c r="I1441"/>
  <c r="BH1440"/>
  <c r="BK1440" s="1"/>
  <c r="BG1440"/>
  <c r="BE1440"/>
  <c r="BC1440"/>
  <c r="BA1440"/>
  <c r="AY1440"/>
  <c r="AW1440"/>
  <c r="AU1440"/>
  <c r="AS1440"/>
  <c r="AQ1440"/>
  <c r="AO1440"/>
  <c r="AM1440"/>
  <c r="AK1440"/>
  <c r="AI1440"/>
  <c r="AG1440"/>
  <c r="AE1440"/>
  <c r="AC1440"/>
  <c r="AA1440"/>
  <c r="Y1440"/>
  <c r="W1440"/>
  <c r="U1440"/>
  <c r="S1440"/>
  <c r="Q1440"/>
  <c r="O1440"/>
  <c r="M1440"/>
  <c r="K1440"/>
  <c r="I1440"/>
  <c r="BK1439"/>
  <c r="BH1439"/>
  <c r="BG1439"/>
  <c r="BE1439"/>
  <c r="BC1439"/>
  <c r="BA1439"/>
  <c r="AY1439"/>
  <c r="AW1439"/>
  <c r="AU1439"/>
  <c r="AS1439"/>
  <c r="AQ1439"/>
  <c r="AO1439"/>
  <c r="AM1439"/>
  <c r="AK1439"/>
  <c r="AI1439"/>
  <c r="AG1439"/>
  <c r="AE1439"/>
  <c r="AC1439"/>
  <c r="AA1439"/>
  <c r="Y1439"/>
  <c r="W1439"/>
  <c r="U1439"/>
  <c r="S1439"/>
  <c r="Q1439"/>
  <c r="O1439"/>
  <c r="M1439"/>
  <c r="K1439"/>
  <c r="BI1439" s="1"/>
  <c r="BJ1439" s="1"/>
  <c r="BM1439" s="1"/>
  <c r="I1439"/>
  <c r="BK1438"/>
  <c r="BH1438"/>
  <c r="BG1438"/>
  <c r="BE1438"/>
  <c r="BC1438"/>
  <c r="BA1438"/>
  <c r="AY1438"/>
  <c r="AW1438"/>
  <c r="AU1438"/>
  <c r="AS1438"/>
  <c r="AQ1438"/>
  <c r="AO1438"/>
  <c r="AM1438"/>
  <c r="AK1438"/>
  <c r="AI1438"/>
  <c r="AG1438"/>
  <c r="AE1438"/>
  <c r="AC1438"/>
  <c r="AA1438"/>
  <c r="Y1438"/>
  <c r="W1438"/>
  <c r="U1438"/>
  <c r="S1438"/>
  <c r="Q1438"/>
  <c r="O1438"/>
  <c r="M1438"/>
  <c r="K1438"/>
  <c r="I1438"/>
  <c r="BH1437"/>
  <c r="BK1437" s="1"/>
  <c r="BG1437"/>
  <c r="BE1437"/>
  <c r="BC1437"/>
  <c r="BA1437"/>
  <c r="AY1437"/>
  <c r="AW1437"/>
  <c r="AU1437"/>
  <c r="AS1437"/>
  <c r="AQ1437"/>
  <c r="AO1437"/>
  <c r="AM1437"/>
  <c r="AK1437"/>
  <c r="AI1437"/>
  <c r="AG1437"/>
  <c r="AE1437"/>
  <c r="AC1437"/>
  <c r="AA1437"/>
  <c r="Y1437"/>
  <c r="W1437"/>
  <c r="U1437"/>
  <c r="S1437"/>
  <c r="Q1437"/>
  <c r="O1437"/>
  <c r="M1437"/>
  <c r="K1437"/>
  <c r="I1437"/>
  <c r="BK1436"/>
  <c r="BH1436"/>
  <c r="BG1436"/>
  <c r="BE1436"/>
  <c r="BC1436"/>
  <c r="BA1436"/>
  <c r="AY1436"/>
  <c r="AW1436"/>
  <c r="AU1436"/>
  <c r="AS1436"/>
  <c r="AQ1436"/>
  <c r="AO1436"/>
  <c r="AM1436"/>
  <c r="AK1436"/>
  <c r="AI1436"/>
  <c r="AG1436"/>
  <c r="AE1436"/>
  <c r="AC1436"/>
  <c r="AA1436"/>
  <c r="Y1436"/>
  <c r="W1436"/>
  <c r="U1436"/>
  <c r="S1436"/>
  <c r="Q1436"/>
  <c r="O1436"/>
  <c r="M1436"/>
  <c r="K1436"/>
  <c r="I1436"/>
  <c r="BH1435"/>
  <c r="BK1435" s="1"/>
  <c r="BG1435"/>
  <c r="BE1435"/>
  <c r="BC1435"/>
  <c r="BA1435"/>
  <c r="AY1435"/>
  <c r="AW1435"/>
  <c r="AU1435"/>
  <c r="AS1435"/>
  <c r="AQ1435"/>
  <c r="AO1435"/>
  <c r="AM1435"/>
  <c r="AK1435"/>
  <c r="AI1435"/>
  <c r="AG1435"/>
  <c r="AE1435"/>
  <c r="AC1435"/>
  <c r="AA1435"/>
  <c r="Y1435"/>
  <c r="W1435"/>
  <c r="U1435"/>
  <c r="S1435"/>
  <c r="Q1435"/>
  <c r="O1435"/>
  <c r="M1435"/>
  <c r="BI1435" s="1"/>
  <c r="BJ1435" s="1"/>
  <c r="BM1435" s="1"/>
  <c r="K1435"/>
  <c r="I1435"/>
  <c r="BL1435" s="1"/>
  <c r="BK1434"/>
  <c r="BH1434"/>
  <c r="BG1434"/>
  <c r="BE1434"/>
  <c r="BC1434"/>
  <c r="BA1434"/>
  <c r="AY1434"/>
  <c r="AW1434"/>
  <c r="AU1434"/>
  <c r="AS1434"/>
  <c r="AQ1434"/>
  <c r="AO1434"/>
  <c r="AM1434"/>
  <c r="AK1434"/>
  <c r="AI1434"/>
  <c r="AG1434"/>
  <c r="AE1434"/>
  <c r="AC1434"/>
  <c r="AA1434"/>
  <c r="Y1434"/>
  <c r="W1434"/>
  <c r="U1434"/>
  <c r="S1434"/>
  <c r="Q1434"/>
  <c r="O1434"/>
  <c r="M1434"/>
  <c r="K1434"/>
  <c r="I1434"/>
  <c r="BH1433"/>
  <c r="BK1433" s="1"/>
  <c r="BG1433"/>
  <c r="BE1433"/>
  <c r="BC1433"/>
  <c r="BA1433"/>
  <c r="AY1433"/>
  <c r="AW1433"/>
  <c r="AU1433"/>
  <c r="AS1433"/>
  <c r="AQ1433"/>
  <c r="AO1433"/>
  <c r="AM1433"/>
  <c r="AK1433"/>
  <c r="AI1433"/>
  <c r="AG1433"/>
  <c r="AE1433"/>
  <c r="AC1433"/>
  <c r="AA1433"/>
  <c r="Y1433"/>
  <c r="W1433"/>
  <c r="U1433"/>
  <c r="S1433"/>
  <c r="Q1433"/>
  <c r="O1433"/>
  <c r="M1433"/>
  <c r="K1433"/>
  <c r="I1433"/>
  <c r="BH1432"/>
  <c r="BK1432" s="1"/>
  <c r="BG1432"/>
  <c r="BE1432"/>
  <c r="BC1432"/>
  <c r="BA1432"/>
  <c r="AY1432"/>
  <c r="AW1432"/>
  <c r="AU1432"/>
  <c r="AS1432"/>
  <c r="AQ1432"/>
  <c r="AO1432"/>
  <c r="AM1432"/>
  <c r="AK1432"/>
  <c r="AI1432"/>
  <c r="AG1432"/>
  <c r="AE1432"/>
  <c r="AC1432"/>
  <c r="AA1432"/>
  <c r="Y1432"/>
  <c r="W1432"/>
  <c r="U1432"/>
  <c r="S1432"/>
  <c r="Q1432"/>
  <c r="O1432"/>
  <c r="M1432"/>
  <c r="K1432"/>
  <c r="I1432"/>
  <c r="BK1431"/>
  <c r="BH1431"/>
  <c r="BG1431"/>
  <c r="BE1431"/>
  <c r="BC1431"/>
  <c r="BA1431"/>
  <c r="AY1431"/>
  <c r="AW1431"/>
  <c r="AU1431"/>
  <c r="AS1431"/>
  <c r="AQ1431"/>
  <c r="AO1431"/>
  <c r="AM1431"/>
  <c r="AK1431"/>
  <c r="AI1431"/>
  <c r="AG1431"/>
  <c r="AE1431"/>
  <c r="AC1431"/>
  <c r="AA1431"/>
  <c r="Y1431"/>
  <c r="W1431"/>
  <c r="U1431"/>
  <c r="S1431"/>
  <c r="Q1431"/>
  <c r="O1431"/>
  <c r="M1431"/>
  <c r="K1431"/>
  <c r="I1431"/>
  <c r="BH1430"/>
  <c r="BK1430" s="1"/>
  <c r="BG1430"/>
  <c r="BE1430"/>
  <c r="BC1430"/>
  <c r="BA1430"/>
  <c r="AY1430"/>
  <c r="AW1430"/>
  <c r="AU1430"/>
  <c r="AS1430"/>
  <c r="AQ1430"/>
  <c r="AO1430"/>
  <c r="AM1430"/>
  <c r="AK1430"/>
  <c r="AI1430"/>
  <c r="AG1430"/>
  <c r="AE1430"/>
  <c r="AC1430"/>
  <c r="AA1430"/>
  <c r="Y1430"/>
  <c r="W1430"/>
  <c r="U1430"/>
  <c r="S1430"/>
  <c r="Q1430"/>
  <c r="O1430"/>
  <c r="M1430"/>
  <c r="K1430"/>
  <c r="I1430"/>
  <c r="BK1429"/>
  <c r="BH1429"/>
  <c r="BG1429"/>
  <c r="BE1429"/>
  <c r="BC1429"/>
  <c r="BA1429"/>
  <c r="AY1429"/>
  <c r="AW1429"/>
  <c r="AU1429"/>
  <c r="AS1429"/>
  <c r="AQ1429"/>
  <c r="AO1429"/>
  <c r="AM1429"/>
  <c r="AK1429"/>
  <c r="AI1429"/>
  <c r="AG1429"/>
  <c r="AE1429"/>
  <c r="AC1429"/>
  <c r="AA1429"/>
  <c r="Y1429"/>
  <c r="W1429"/>
  <c r="U1429"/>
  <c r="S1429"/>
  <c r="Q1429"/>
  <c r="O1429"/>
  <c r="M1429"/>
  <c r="K1429"/>
  <c r="I1429"/>
  <c r="BK1428"/>
  <c r="BH1428"/>
  <c r="BG1428"/>
  <c r="BE1428"/>
  <c r="BC1428"/>
  <c r="BA1428"/>
  <c r="AY1428"/>
  <c r="AW1428"/>
  <c r="AU1428"/>
  <c r="AS1428"/>
  <c r="AQ1428"/>
  <c r="AO1428"/>
  <c r="AM1428"/>
  <c r="AK1428"/>
  <c r="AI1428"/>
  <c r="AG1428"/>
  <c r="AE1428"/>
  <c r="AC1428"/>
  <c r="AA1428"/>
  <c r="Y1428"/>
  <c r="W1428"/>
  <c r="U1428"/>
  <c r="S1428"/>
  <c r="Q1428"/>
  <c r="O1428"/>
  <c r="M1428"/>
  <c r="K1428"/>
  <c r="BI1428" s="1"/>
  <c r="BJ1428" s="1"/>
  <c r="BM1428" s="1"/>
  <c r="I1428"/>
  <c r="BH1427"/>
  <c r="BK1427" s="1"/>
  <c r="BG1427"/>
  <c r="BE1427"/>
  <c r="BC1427"/>
  <c r="BA1427"/>
  <c r="AY1427"/>
  <c r="AW1427"/>
  <c r="AU1427"/>
  <c r="AS1427"/>
  <c r="AQ1427"/>
  <c r="AO1427"/>
  <c r="AM1427"/>
  <c r="AK1427"/>
  <c r="AI1427"/>
  <c r="AG1427"/>
  <c r="AE1427"/>
  <c r="AC1427"/>
  <c r="AA1427"/>
  <c r="Y1427"/>
  <c r="W1427"/>
  <c r="U1427"/>
  <c r="S1427"/>
  <c r="Q1427"/>
  <c r="O1427"/>
  <c r="M1427"/>
  <c r="K1427"/>
  <c r="BI1427" s="1"/>
  <c r="BJ1427" s="1"/>
  <c r="BM1427" s="1"/>
  <c r="I1427"/>
  <c r="BK1426"/>
  <c r="BH1426"/>
  <c r="BG1426"/>
  <c r="BG1423" s="1"/>
  <c r="BE1426"/>
  <c r="BC1426"/>
  <c r="BA1426"/>
  <c r="AY1426"/>
  <c r="AW1426"/>
  <c r="AU1426"/>
  <c r="AS1426"/>
  <c r="AQ1426"/>
  <c r="AO1426"/>
  <c r="AM1426"/>
  <c r="AK1426"/>
  <c r="AI1426"/>
  <c r="AG1426"/>
  <c r="AE1426"/>
  <c r="AC1426"/>
  <c r="AA1426"/>
  <c r="Y1426"/>
  <c r="W1426"/>
  <c r="U1426"/>
  <c r="S1426"/>
  <c r="Q1426"/>
  <c r="O1426"/>
  <c r="M1426"/>
  <c r="K1426"/>
  <c r="I1426"/>
  <c r="BH1425"/>
  <c r="BK1425" s="1"/>
  <c r="BG1425"/>
  <c r="BE1425"/>
  <c r="BC1425"/>
  <c r="BA1425"/>
  <c r="AY1425"/>
  <c r="AW1425"/>
  <c r="AU1425"/>
  <c r="AS1425"/>
  <c r="AQ1425"/>
  <c r="AO1425"/>
  <c r="AM1425"/>
  <c r="AK1425"/>
  <c r="AI1425"/>
  <c r="AG1425"/>
  <c r="AE1425"/>
  <c r="AC1425"/>
  <c r="AA1425"/>
  <c r="Y1425"/>
  <c r="W1425"/>
  <c r="U1425"/>
  <c r="S1425"/>
  <c r="Q1425"/>
  <c r="O1425"/>
  <c r="M1425"/>
  <c r="K1425"/>
  <c r="I1425"/>
  <c r="BK1424"/>
  <c r="BH1424"/>
  <c r="BG1424"/>
  <c r="BE1424"/>
  <c r="BC1424"/>
  <c r="BA1424"/>
  <c r="AY1424"/>
  <c r="AW1424"/>
  <c r="AU1424"/>
  <c r="AS1424"/>
  <c r="AQ1424"/>
  <c r="AO1424"/>
  <c r="AM1424"/>
  <c r="AK1424"/>
  <c r="AI1424"/>
  <c r="AG1424"/>
  <c r="AE1424"/>
  <c r="AC1424"/>
  <c r="AA1424"/>
  <c r="Y1424"/>
  <c r="W1424"/>
  <c r="U1424"/>
  <c r="S1424"/>
  <c r="Q1424"/>
  <c r="O1424"/>
  <c r="M1424"/>
  <c r="K1424"/>
  <c r="BI1424" s="1"/>
  <c r="I1424"/>
  <c r="AQ1423"/>
  <c r="AO1423"/>
  <c r="U1423"/>
  <c r="BK1422"/>
  <c r="BH1422"/>
  <c r="BG1422"/>
  <c r="BE1422"/>
  <c r="BC1422"/>
  <c r="BA1422"/>
  <c r="AY1422"/>
  <c r="AW1422"/>
  <c r="AU1422"/>
  <c r="AS1422"/>
  <c r="AQ1422"/>
  <c r="AO1422"/>
  <c r="AM1422"/>
  <c r="AK1422"/>
  <c r="AI1422"/>
  <c r="AG1422"/>
  <c r="AE1422"/>
  <c r="AC1422"/>
  <c r="AA1422"/>
  <c r="Y1422"/>
  <c r="W1422"/>
  <c r="U1422"/>
  <c r="S1422"/>
  <c r="Q1422"/>
  <c r="O1422"/>
  <c r="M1422"/>
  <c r="K1422"/>
  <c r="I1422"/>
  <c r="BK1421"/>
  <c r="BH1421"/>
  <c r="BG1421"/>
  <c r="BE1421"/>
  <c r="BC1421"/>
  <c r="BA1421"/>
  <c r="AY1421"/>
  <c r="AW1421"/>
  <c r="AU1421"/>
  <c r="AS1421"/>
  <c r="AQ1421"/>
  <c r="AO1421"/>
  <c r="AM1421"/>
  <c r="AK1421"/>
  <c r="AI1421"/>
  <c r="AG1421"/>
  <c r="AE1421"/>
  <c r="AC1421"/>
  <c r="AA1421"/>
  <c r="Y1421"/>
  <c r="W1421"/>
  <c r="U1421"/>
  <c r="S1421"/>
  <c r="Q1421"/>
  <c r="O1421"/>
  <c r="M1421"/>
  <c r="K1421"/>
  <c r="I1421"/>
  <c r="BH1420"/>
  <c r="BK1420" s="1"/>
  <c r="BG1420"/>
  <c r="BE1420"/>
  <c r="BC1420"/>
  <c r="BA1420"/>
  <c r="AY1420"/>
  <c r="AW1420"/>
  <c r="AU1420"/>
  <c r="AS1420"/>
  <c r="AQ1420"/>
  <c r="AO1420"/>
  <c r="AM1420"/>
  <c r="AK1420"/>
  <c r="AI1420"/>
  <c r="AG1420"/>
  <c r="AE1420"/>
  <c r="AC1420"/>
  <c r="AA1420"/>
  <c r="Y1420"/>
  <c r="W1420"/>
  <c r="U1420"/>
  <c r="S1420"/>
  <c r="Q1420"/>
  <c r="O1420"/>
  <c r="M1420"/>
  <c r="K1420"/>
  <c r="I1420"/>
  <c r="BK1419"/>
  <c r="BH1419"/>
  <c r="BG1419"/>
  <c r="BE1419"/>
  <c r="BC1419"/>
  <c r="BA1419"/>
  <c r="AY1419"/>
  <c r="AW1419"/>
  <c r="AU1419"/>
  <c r="AS1419"/>
  <c r="AQ1419"/>
  <c r="AO1419"/>
  <c r="AM1419"/>
  <c r="AK1419"/>
  <c r="AI1419"/>
  <c r="AG1419"/>
  <c r="AE1419"/>
  <c r="AC1419"/>
  <c r="AA1419"/>
  <c r="Y1419"/>
  <c r="W1419"/>
  <c r="U1419"/>
  <c r="S1419"/>
  <c r="Q1419"/>
  <c r="O1419"/>
  <c r="M1419"/>
  <c r="K1419"/>
  <c r="I1419"/>
  <c r="BH1418"/>
  <c r="BK1418" s="1"/>
  <c r="BG1418"/>
  <c r="BE1418"/>
  <c r="BC1418"/>
  <c r="BA1418"/>
  <c r="AY1418"/>
  <c r="AW1418"/>
  <c r="AU1418"/>
  <c r="AS1418"/>
  <c r="AQ1418"/>
  <c r="AO1418"/>
  <c r="AM1418"/>
  <c r="AK1418"/>
  <c r="AI1418"/>
  <c r="AG1418"/>
  <c r="AE1418"/>
  <c r="AC1418"/>
  <c r="AA1418"/>
  <c r="Y1418"/>
  <c r="W1418"/>
  <c r="U1418"/>
  <c r="S1418"/>
  <c r="BI1418" s="1"/>
  <c r="Q1418"/>
  <c r="O1418"/>
  <c r="M1418"/>
  <c r="K1418"/>
  <c r="I1418"/>
  <c r="BK1417"/>
  <c r="BH1417"/>
  <c r="BG1417"/>
  <c r="BE1417"/>
  <c r="BC1417"/>
  <c r="BA1417"/>
  <c r="AY1417"/>
  <c r="AW1417"/>
  <c r="AU1417"/>
  <c r="AS1417"/>
  <c r="AQ1417"/>
  <c r="AO1417"/>
  <c r="AM1417"/>
  <c r="AK1417"/>
  <c r="AI1417"/>
  <c r="AG1417"/>
  <c r="AE1417"/>
  <c r="AC1417"/>
  <c r="AA1417"/>
  <c r="Y1417"/>
  <c r="W1417"/>
  <c r="U1417"/>
  <c r="S1417"/>
  <c r="Q1417"/>
  <c r="O1417"/>
  <c r="M1417"/>
  <c r="K1417"/>
  <c r="I1417"/>
  <c r="BK1416"/>
  <c r="BH1416"/>
  <c r="BG1416"/>
  <c r="BE1416"/>
  <c r="BC1416"/>
  <c r="BA1416"/>
  <c r="AY1416"/>
  <c r="AW1416"/>
  <c r="AU1416"/>
  <c r="AS1416"/>
  <c r="AQ1416"/>
  <c r="AO1416"/>
  <c r="AM1416"/>
  <c r="AK1416"/>
  <c r="AI1416"/>
  <c r="AG1416"/>
  <c r="AE1416"/>
  <c r="AC1416"/>
  <c r="AA1416"/>
  <c r="Y1416"/>
  <c r="W1416"/>
  <c r="U1416"/>
  <c r="S1416"/>
  <c r="Q1416"/>
  <c r="O1416"/>
  <c r="M1416"/>
  <c r="K1416"/>
  <c r="I1416"/>
  <c r="BH1415"/>
  <c r="BK1415" s="1"/>
  <c r="BG1415"/>
  <c r="BE1415"/>
  <c r="BC1415"/>
  <c r="BA1415"/>
  <c r="AY1415"/>
  <c r="AW1415"/>
  <c r="AU1415"/>
  <c r="AS1415"/>
  <c r="AQ1415"/>
  <c r="AO1415"/>
  <c r="AM1415"/>
  <c r="AK1415"/>
  <c r="AI1415"/>
  <c r="AG1415"/>
  <c r="AE1415"/>
  <c r="AC1415"/>
  <c r="AA1415"/>
  <c r="Y1415"/>
  <c r="W1415"/>
  <c r="U1415"/>
  <c r="S1415"/>
  <c r="Q1415"/>
  <c r="O1415"/>
  <c r="M1415"/>
  <c r="K1415"/>
  <c r="I1415"/>
  <c r="BK1414"/>
  <c r="BH1414"/>
  <c r="BG1414"/>
  <c r="BE1414"/>
  <c r="BC1414"/>
  <c r="BA1414"/>
  <c r="AY1414"/>
  <c r="AW1414"/>
  <c r="AU1414"/>
  <c r="AS1414"/>
  <c r="AQ1414"/>
  <c r="AO1414"/>
  <c r="AM1414"/>
  <c r="AK1414"/>
  <c r="AI1414"/>
  <c r="AG1414"/>
  <c r="AE1414"/>
  <c r="AC1414"/>
  <c r="AA1414"/>
  <c r="Y1414"/>
  <c r="W1414"/>
  <c r="U1414"/>
  <c r="S1414"/>
  <c r="BI1414" s="1"/>
  <c r="Q1414"/>
  <c r="O1414"/>
  <c r="M1414"/>
  <c r="K1414"/>
  <c r="I1414"/>
  <c r="BH1413"/>
  <c r="BK1413" s="1"/>
  <c r="BG1413"/>
  <c r="BE1413"/>
  <c r="BC1413"/>
  <c r="BA1413"/>
  <c r="AY1413"/>
  <c r="AW1413"/>
  <c r="AU1413"/>
  <c r="AS1413"/>
  <c r="AQ1413"/>
  <c r="AO1413"/>
  <c r="AM1413"/>
  <c r="AK1413"/>
  <c r="AI1413"/>
  <c r="AG1413"/>
  <c r="AE1413"/>
  <c r="AC1413"/>
  <c r="AA1413"/>
  <c r="Y1413"/>
  <c r="W1413"/>
  <c r="U1413"/>
  <c r="S1413"/>
  <c r="Q1413"/>
  <c r="O1413"/>
  <c r="M1413"/>
  <c r="K1413"/>
  <c r="I1413"/>
  <c r="BK1412"/>
  <c r="BH1412"/>
  <c r="BG1412"/>
  <c r="BE1412"/>
  <c r="BC1412"/>
  <c r="BA1412"/>
  <c r="AY1412"/>
  <c r="AW1412"/>
  <c r="AU1412"/>
  <c r="AS1412"/>
  <c r="AQ1412"/>
  <c r="AO1412"/>
  <c r="AM1412"/>
  <c r="AK1412"/>
  <c r="AI1412"/>
  <c r="AG1412"/>
  <c r="AE1412"/>
  <c r="AC1412"/>
  <c r="AA1412"/>
  <c r="Y1412"/>
  <c r="W1412"/>
  <c r="U1412"/>
  <c r="S1412"/>
  <c r="Q1412"/>
  <c r="O1412"/>
  <c r="M1412"/>
  <c r="K1412"/>
  <c r="I1412"/>
  <c r="BK1411"/>
  <c r="BH1411"/>
  <c r="BG1411"/>
  <c r="BE1411"/>
  <c r="BC1411"/>
  <c r="BA1411"/>
  <c r="AY1411"/>
  <c r="AW1411"/>
  <c r="AU1411"/>
  <c r="AS1411"/>
  <c r="AQ1411"/>
  <c r="AO1411"/>
  <c r="AM1411"/>
  <c r="AK1411"/>
  <c r="AI1411"/>
  <c r="AG1411"/>
  <c r="AE1411"/>
  <c r="AC1411"/>
  <c r="AA1411"/>
  <c r="Y1411"/>
  <c r="W1411"/>
  <c r="U1411"/>
  <c r="S1411"/>
  <c r="Q1411"/>
  <c r="O1411"/>
  <c r="M1411"/>
  <c r="K1411"/>
  <c r="I1411"/>
  <c r="BH1410"/>
  <c r="BK1410" s="1"/>
  <c r="BG1410"/>
  <c r="BE1410"/>
  <c r="BC1410"/>
  <c r="BA1410"/>
  <c r="AY1410"/>
  <c r="AW1410"/>
  <c r="AU1410"/>
  <c r="AS1410"/>
  <c r="AQ1410"/>
  <c r="AO1410"/>
  <c r="AM1410"/>
  <c r="AK1410"/>
  <c r="AI1410"/>
  <c r="AG1410"/>
  <c r="AE1410"/>
  <c r="AC1410"/>
  <c r="AA1410"/>
  <c r="Y1410"/>
  <c r="W1410"/>
  <c r="U1410"/>
  <c r="S1410"/>
  <c r="Q1410"/>
  <c r="O1410"/>
  <c r="M1410"/>
  <c r="K1410"/>
  <c r="I1410"/>
  <c r="BK1409"/>
  <c r="BH1409"/>
  <c r="BG1409"/>
  <c r="BE1409"/>
  <c r="BC1409"/>
  <c r="BA1409"/>
  <c r="AY1409"/>
  <c r="AW1409"/>
  <c r="AU1409"/>
  <c r="AS1409"/>
  <c r="AQ1409"/>
  <c r="AO1409"/>
  <c r="AM1409"/>
  <c r="AK1409"/>
  <c r="AI1409"/>
  <c r="AG1409"/>
  <c r="AE1409"/>
  <c r="AC1409"/>
  <c r="AA1409"/>
  <c r="Y1409"/>
  <c r="W1409"/>
  <c r="U1409"/>
  <c r="S1409"/>
  <c r="BI1409" s="1"/>
  <c r="Q1409"/>
  <c r="O1409"/>
  <c r="M1409"/>
  <c r="K1409"/>
  <c r="I1409"/>
  <c r="BH1408"/>
  <c r="BK1408" s="1"/>
  <c r="BG1408"/>
  <c r="BE1408"/>
  <c r="BC1408"/>
  <c r="BA1408"/>
  <c r="AY1408"/>
  <c r="AW1408"/>
  <c r="AU1408"/>
  <c r="AS1408"/>
  <c r="AQ1408"/>
  <c r="AO1408"/>
  <c r="AM1408"/>
  <c r="AK1408"/>
  <c r="AI1408"/>
  <c r="AG1408"/>
  <c r="AE1408"/>
  <c r="AC1408"/>
  <c r="AA1408"/>
  <c r="Y1408"/>
  <c r="W1408"/>
  <c r="BI1408" s="1"/>
  <c r="BL1408" s="1"/>
  <c r="U1408"/>
  <c r="S1408"/>
  <c r="Q1408"/>
  <c r="O1408"/>
  <c r="M1408"/>
  <c r="K1408"/>
  <c r="I1408"/>
  <c r="BK1407"/>
  <c r="BH1407"/>
  <c r="BG1407"/>
  <c r="BE1407"/>
  <c r="BC1407"/>
  <c r="BA1407"/>
  <c r="AY1407"/>
  <c r="AW1407"/>
  <c r="AU1407"/>
  <c r="AS1407"/>
  <c r="AQ1407"/>
  <c r="AO1407"/>
  <c r="AM1407"/>
  <c r="AK1407"/>
  <c r="AI1407"/>
  <c r="AG1407"/>
  <c r="AE1407"/>
  <c r="AC1407"/>
  <c r="AA1407"/>
  <c r="Y1407"/>
  <c r="W1407"/>
  <c r="U1407"/>
  <c r="S1407"/>
  <c r="Q1407"/>
  <c r="O1407"/>
  <c r="M1407"/>
  <c r="K1407"/>
  <c r="I1407"/>
  <c r="BH1406"/>
  <c r="BK1406" s="1"/>
  <c r="BG1406"/>
  <c r="BE1406"/>
  <c r="BC1406"/>
  <c r="BA1406"/>
  <c r="AY1406"/>
  <c r="AW1406"/>
  <c r="AU1406"/>
  <c r="AS1406"/>
  <c r="AQ1406"/>
  <c r="AO1406"/>
  <c r="AM1406"/>
  <c r="AK1406"/>
  <c r="AI1406"/>
  <c r="AG1406"/>
  <c r="AE1406"/>
  <c r="AC1406"/>
  <c r="AA1406"/>
  <c r="Y1406"/>
  <c r="W1406"/>
  <c r="U1406"/>
  <c r="S1406"/>
  <c r="Q1406"/>
  <c r="O1406"/>
  <c r="M1406"/>
  <c r="K1406"/>
  <c r="I1406"/>
  <c r="BH1405"/>
  <c r="BK1405" s="1"/>
  <c r="BG1405"/>
  <c r="BE1405"/>
  <c r="BC1405"/>
  <c r="BA1405"/>
  <c r="AY1405"/>
  <c r="AW1405"/>
  <c r="AU1405"/>
  <c r="AS1405"/>
  <c r="AQ1405"/>
  <c r="AO1405"/>
  <c r="AM1405"/>
  <c r="AK1405"/>
  <c r="AI1405"/>
  <c r="AG1405"/>
  <c r="AE1405"/>
  <c r="AC1405"/>
  <c r="AA1405"/>
  <c r="Y1405"/>
  <c r="W1405"/>
  <c r="U1405"/>
  <c r="S1405"/>
  <c r="Q1405"/>
  <c r="BI1405" s="1"/>
  <c r="BJ1405" s="1"/>
  <c r="BM1405" s="1"/>
  <c r="O1405"/>
  <c r="M1405"/>
  <c r="K1405"/>
  <c r="I1405"/>
  <c r="BK1404"/>
  <c r="BH1404"/>
  <c r="BG1404"/>
  <c r="BE1404"/>
  <c r="BC1404"/>
  <c r="BA1404"/>
  <c r="AY1404"/>
  <c r="AW1404"/>
  <c r="AU1404"/>
  <c r="AS1404"/>
  <c r="AQ1404"/>
  <c r="AO1404"/>
  <c r="AM1404"/>
  <c r="AK1404"/>
  <c r="AI1404"/>
  <c r="AG1404"/>
  <c r="AE1404"/>
  <c r="AC1404"/>
  <c r="AA1404"/>
  <c r="Y1404"/>
  <c r="W1404"/>
  <c r="U1404"/>
  <c r="S1404"/>
  <c r="Q1404"/>
  <c r="O1404"/>
  <c r="M1404"/>
  <c r="K1404"/>
  <c r="I1404"/>
  <c r="BH1403"/>
  <c r="BK1403" s="1"/>
  <c r="BG1403"/>
  <c r="BE1403"/>
  <c r="BC1403"/>
  <c r="BA1403"/>
  <c r="AY1403"/>
  <c r="AW1403"/>
  <c r="AU1403"/>
  <c r="AS1403"/>
  <c r="AQ1403"/>
  <c r="AO1403"/>
  <c r="AM1403"/>
  <c r="AK1403"/>
  <c r="AI1403"/>
  <c r="AG1403"/>
  <c r="AE1403"/>
  <c r="AC1403"/>
  <c r="AA1403"/>
  <c r="Y1403"/>
  <c r="W1403"/>
  <c r="U1403"/>
  <c r="S1403"/>
  <c r="Q1403"/>
  <c r="O1403"/>
  <c r="M1403"/>
  <c r="K1403"/>
  <c r="I1403"/>
  <c r="BK1402"/>
  <c r="BH1402"/>
  <c r="BG1402"/>
  <c r="BE1402"/>
  <c r="BC1402"/>
  <c r="BA1402"/>
  <c r="AY1402"/>
  <c r="AW1402"/>
  <c r="AU1402"/>
  <c r="AS1402"/>
  <c r="AQ1402"/>
  <c r="AO1402"/>
  <c r="AM1402"/>
  <c r="AK1402"/>
  <c r="AI1402"/>
  <c r="AG1402"/>
  <c r="AE1402"/>
  <c r="AC1402"/>
  <c r="AA1402"/>
  <c r="Y1402"/>
  <c r="W1402"/>
  <c r="U1402"/>
  <c r="S1402"/>
  <c r="Q1402"/>
  <c r="O1402"/>
  <c r="M1402"/>
  <c r="K1402"/>
  <c r="I1402"/>
  <c r="BK1401"/>
  <c r="BH1401"/>
  <c r="BG1401"/>
  <c r="BE1401"/>
  <c r="BC1401"/>
  <c r="BA1401"/>
  <c r="AY1401"/>
  <c r="AW1401"/>
  <c r="AU1401"/>
  <c r="AS1401"/>
  <c r="AQ1401"/>
  <c r="AO1401"/>
  <c r="AM1401"/>
  <c r="AK1401"/>
  <c r="AI1401"/>
  <c r="AG1401"/>
  <c r="AE1401"/>
  <c r="AC1401"/>
  <c r="AA1401"/>
  <c r="Y1401"/>
  <c r="W1401"/>
  <c r="U1401"/>
  <c r="S1401"/>
  <c r="Q1401"/>
  <c r="O1401"/>
  <c r="M1401"/>
  <c r="K1401"/>
  <c r="I1401"/>
  <c r="BH1400"/>
  <c r="BK1400" s="1"/>
  <c r="BG1400"/>
  <c r="BE1400"/>
  <c r="BC1400"/>
  <c r="BA1400"/>
  <c r="AY1400"/>
  <c r="AW1400"/>
  <c r="AU1400"/>
  <c r="AS1400"/>
  <c r="AQ1400"/>
  <c r="AO1400"/>
  <c r="AM1400"/>
  <c r="AK1400"/>
  <c r="AI1400"/>
  <c r="AG1400"/>
  <c r="AE1400"/>
  <c r="AC1400"/>
  <c r="AA1400"/>
  <c r="Y1400"/>
  <c r="W1400"/>
  <c r="U1400"/>
  <c r="S1400"/>
  <c r="Q1400"/>
  <c r="O1400"/>
  <c r="M1400"/>
  <c r="K1400"/>
  <c r="I1400"/>
  <c r="BK1399"/>
  <c r="BH1399"/>
  <c r="BG1399"/>
  <c r="BE1399"/>
  <c r="BC1399"/>
  <c r="BA1399"/>
  <c r="AY1399"/>
  <c r="AW1399"/>
  <c r="AU1399"/>
  <c r="AU1390" s="1"/>
  <c r="AS1399"/>
  <c r="AQ1399"/>
  <c r="AO1399"/>
  <c r="AM1399"/>
  <c r="AK1399"/>
  <c r="AI1399"/>
  <c r="AG1399"/>
  <c r="AE1399"/>
  <c r="AC1399"/>
  <c r="AA1399"/>
  <c r="Y1399"/>
  <c r="W1399"/>
  <c r="U1399"/>
  <c r="S1399"/>
  <c r="Q1399"/>
  <c r="O1399"/>
  <c r="M1399"/>
  <c r="K1399"/>
  <c r="I1399"/>
  <c r="BH1398"/>
  <c r="BK1398" s="1"/>
  <c r="BG1398"/>
  <c r="BE1398"/>
  <c r="BC1398"/>
  <c r="BA1398"/>
  <c r="AY1398"/>
  <c r="AW1398"/>
  <c r="AU1398"/>
  <c r="AS1398"/>
  <c r="AQ1398"/>
  <c r="AO1398"/>
  <c r="AM1398"/>
  <c r="AK1398"/>
  <c r="AI1398"/>
  <c r="AG1398"/>
  <c r="AE1398"/>
  <c r="AC1398"/>
  <c r="AA1398"/>
  <c r="Y1398"/>
  <c r="W1398"/>
  <c r="U1398"/>
  <c r="S1398"/>
  <c r="Q1398"/>
  <c r="O1398"/>
  <c r="M1398"/>
  <c r="K1398"/>
  <c r="I1398"/>
  <c r="BK1397"/>
  <c r="BH1397"/>
  <c r="BG1397"/>
  <c r="BE1397"/>
  <c r="BC1397"/>
  <c r="BA1397"/>
  <c r="AY1397"/>
  <c r="AW1397"/>
  <c r="AU1397"/>
  <c r="AS1397"/>
  <c r="AQ1397"/>
  <c r="AO1397"/>
  <c r="AM1397"/>
  <c r="AK1397"/>
  <c r="AI1397"/>
  <c r="AG1397"/>
  <c r="AE1397"/>
  <c r="AC1397"/>
  <c r="AA1397"/>
  <c r="Y1397"/>
  <c r="W1397"/>
  <c r="U1397"/>
  <c r="S1397"/>
  <c r="Q1397"/>
  <c r="O1397"/>
  <c r="M1397"/>
  <c r="K1397"/>
  <c r="I1397"/>
  <c r="BH1396"/>
  <c r="BK1396" s="1"/>
  <c r="BG1396"/>
  <c r="BE1396"/>
  <c r="BC1396"/>
  <c r="BA1396"/>
  <c r="AY1396"/>
  <c r="AW1396"/>
  <c r="AU1396"/>
  <c r="AS1396"/>
  <c r="AQ1396"/>
  <c r="AO1396"/>
  <c r="AM1396"/>
  <c r="AK1396"/>
  <c r="AI1396"/>
  <c r="AG1396"/>
  <c r="AE1396"/>
  <c r="AC1396"/>
  <c r="AA1396"/>
  <c r="Y1396"/>
  <c r="W1396"/>
  <c r="U1396"/>
  <c r="S1396"/>
  <c r="Q1396"/>
  <c r="O1396"/>
  <c r="M1396"/>
  <c r="K1396"/>
  <c r="I1396"/>
  <c r="BH1395"/>
  <c r="BK1395" s="1"/>
  <c r="BG1395"/>
  <c r="BE1395"/>
  <c r="BC1395"/>
  <c r="BA1395"/>
  <c r="AY1395"/>
  <c r="AW1395"/>
  <c r="AU1395"/>
  <c r="AS1395"/>
  <c r="AQ1395"/>
  <c r="AO1395"/>
  <c r="AM1395"/>
  <c r="AK1395"/>
  <c r="AI1395"/>
  <c r="AG1395"/>
  <c r="AE1395"/>
  <c r="AC1395"/>
  <c r="AA1395"/>
  <c r="Y1395"/>
  <c r="W1395"/>
  <c r="U1395"/>
  <c r="S1395"/>
  <c r="Q1395"/>
  <c r="O1395"/>
  <c r="M1395"/>
  <c r="K1395"/>
  <c r="I1395"/>
  <c r="BH1394"/>
  <c r="BK1394" s="1"/>
  <c r="BG1394"/>
  <c r="BE1394"/>
  <c r="BC1394"/>
  <c r="BA1394"/>
  <c r="AY1394"/>
  <c r="AW1394"/>
  <c r="AU1394"/>
  <c r="AS1394"/>
  <c r="AQ1394"/>
  <c r="AO1394"/>
  <c r="AM1394"/>
  <c r="AK1394"/>
  <c r="AI1394"/>
  <c r="AG1394"/>
  <c r="AE1394"/>
  <c r="AC1394"/>
  <c r="AA1394"/>
  <c r="Y1394"/>
  <c r="W1394"/>
  <c r="U1394"/>
  <c r="S1394"/>
  <c r="Q1394"/>
  <c r="O1394"/>
  <c r="M1394"/>
  <c r="K1394"/>
  <c r="I1394"/>
  <c r="BH1393"/>
  <c r="BK1393" s="1"/>
  <c r="BG1393"/>
  <c r="BE1393"/>
  <c r="BC1393"/>
  <c r="BA1393"/>
  <c r="AY1393"/>
  <c r="AW1393"/>
  <c r="AU1393"/>
  <c r="AS1393"/>
  <c r="AQ1393"/>
  <c r="AO1393"/>
  <c r="AM1393"/>
  <c r="AK1393"/>
  <c r="AI1393"/>
  <c r="AG1393"/>
  <c r="AE1393"/>
  <c r="AC1393"/>
  <c r="AA1393"/>
  <c r="Y1393"/>
  <c r="Y1390" s="1"/>
  <c r="W1393"/>
  <c r="U1393"/>
  <c r="S1393"/>
  <c r="Q1393"/>
  <c r="O1393"/>
  <c r="M1393"/>
  <c r="K1393"/>
  <c r="I1393"/>
  <c r="BK1392"/>
  <c r="BH1392"/>
  <c r="BG1392"/>
  <c r="BE1392"/>
  <c r="BC1392"/>
  <c r="BA1392"/>
  <c r="AY1392"/>
  <c r="AW1392"/>
  <c r="AU1392"/>
  <c r="AS1392"/>
  <c r="AQ1392"/>
  <c r="AO1392"/>
  <c r="AM1392"/>
  <c r="AK1392"/>
  <c r="AI1392"/>
  <c r="AG1392"/>
  <c r="AG1390" s="1"/>
  <c r="AE1392"/>
  <c r="AC1392"/>
  <c r="AA1392"/>
  <c r="Y1392"/>
  <c r="W1392"/>
  <c r="U1392"/>
  <c r="S1392"/>
  <c r="Q1392"/>
  <c r="O1392"/>
  <c r="M1392"/>
  <c r="K1392"/>
  <c r="I1392"/>
  <c r="BH1391"/>
  <c r="BK1391" s="1"/>
  <c r="BG1391"/>
  <c r="BE1391"/>
  <c r="BC1391"/>
  <c r="BA1391"/>
  <c r="AY1391"/>
  <c r="AW1391"/>
  <c r="AU1391"/>
  <c r="AS1391"/>
  <c r="AQ1391"/>
  <c r="AO1391"/>
  <c r="AM1391"/>
  <c r="AK1391"/>
  <c r="AK1390" s="1"/>
  <c r="AI1391"/>
  <c r="AG1391"/>
  <c r="AE1391"/>
  <c r="AC1391"/>
  <c r="AA1391"/>
  <c r="Y1391"/>
  <c r="W1391"/>
  <c r="W1390" s="1"/>
  <c r="U1391"/>
  <c r="S1391"/>
  <c r="Q1391"/>
  <c r="O1391"/>
  <c r="M1391"/>
  <c r="K1391"/>
  <c r="I1391"/>
  <c r="BA1390"/>
  <c r="BK1389"/>
  <c r="BH1389"/>
  <c r="BG1389"/>
  <c r="BE1389"/>
  <c r="BC1389"/>
  <c r="BA1389"/>
  <c r="AY1389"/>
  <c r="AW1389"/>
  <c r="AU1389"/>
  <c r="AS1389"/>
  <c r="AQ1389"/>
  <c r="AO1389"/>
  <c r="AM1389"/>
  <c r="AK1389"/>
  <c r="AI1389"/>
  <c r="AG1389"/>
  <c r="AE1389"/>
  <c r="AC1389"/>
  <c r="AA1389"/>
  <c r="Y1389"/>
  <c r="W1389"/>
  <c r="U1389"/>
  <c r="S1389"/>
  <c r="Q1389"/>
  <c r="O1389"/>
  <c r="M1389"/>
  <c r="K1389"/>
  <c r="I1389"/>
  <c r="BH1388"/>
  <c r="BK1388" s="1"/>
  <c r="BG1388"/>
  <c r="BE1388"/>
  <c r="BC1388"/>
  <c r="BA1388"/>
  <c r="AY1388"/>
  <c r="AW1388"/>
  <c r="AU1388"/>
  <c r="AS1388"/>
  <c r="AQ1388"/>
  <c r="AO1388"/>
  <c r="AM1388"/>
  <c r="AK1388"/>
  <c r="AI1388"/>
  <c r="AG1388"/>
  <c r="AE1388"/>
  <c r="AC1388"/>
  <c r="AA1388"/>
  <c r="Y1388"/>
  <c r="W1388"/>
  <c r="U1388"/>
  <c r="S1388"/>
  <c r="Q1388"/>
  <c r="O1388"/>
  <c r="M1388"/>
  <c r="K1388"/>
  <c r="I1388"/>
  <c r="BK1387"/>
  <c r="BH1387"/>
  <c r="BG1387"/>
  <c r="BE1387"/>
  <c r="BC1387"/>
  <c r="BA1387"/>
  <c r="AY1387"/>
  <c r="AW1387"/>
  <c r="AU1387"/>
  <c r="AS1387"/>
  <c r="AQ1387"/>
  <c r="AO1387"/>
  <c r="AM1387"/>
  <c r="AK1387"/>
  <c r="AI1387"/>
  <c r="AG1387"/>
  <c r="AE1387"/>
  <c r="AC1387"/>
  <c r="AA1387"/>
  <c r="Y1387"/>
  <c r="W1387"/>
  <c r="U1387"/>
  <c r="S1387"/>
  <c r="Q1387"/>
  <c r="O1387"/>
  <c r="M1387"/>
  <c r="K1387"/>
  <c r="I1387"/>
  <c r="BM1386"/>
  <c r="BH1386"/>
  <c r="BK1386" s="1"/>
  <c r="BG1386"/>
  <c r="BE1386"/>
  <c r="BC1386"/>
  <c r="BA1386"/>
  <c r="AY1386"/>
  <c r="AW1386"/>
  <c r="AU1386"/>
  <c r="AS1386"/>
  <c r="AQ1386"/>
  <c r="AO1386"/>
  <c r="AM1386"/>
  <c r="AK1386"/>
  <c r="AI1386"/>
  <c r="AG1386"/>
  <c r="AE1386"/>
  <c r="AC1386"/>
  <c r="AA1386"/>
  <c r="Y1386"/>
  <c r="W1386"/>
  <c r="U1386"/>
  <c r="S1386"/>
  <c r="Q1386"/>
  <c r="O1386"/>
  <c r="M1386"/>
  <c r="BI1386" s="1"/>
  <c r="BJ1386" s="1"/>
  <c r="K1386"/>
  <c r="I1386"/>
  <c r="BH1385"/>
  <c r="BK1385" s="1"/>
  <c r="BG1385"/>
  <c r="BE1385"/>
  <c r="BC1385"/>
  <c r="BA1385"/>
  <c r="AY1385"/>
  <c r="AW1385"/>
  <c r="AU1385"/>
  <c r="AS1385"/>
  <c r="AQ1385"/>
  <c r="AO1385"/>
  <c r="AM1385"/>
  <c r="AK1385"/>
  <c r="AI1385"/>
  <c r="AG1385"/>
  <c r="AE1385"/>
  <c r="AC1385"/>
  <c r="AA1385"/>
  <c r="Y1385"/>
  <c r="W1385"/>
  <c r="U1385"/>
  <c r="S1385"/>
  <c r="Q1385"/>
  <c r="O1385"/>
  <c r="M1385"/>
  <c r="K1385"/>
  <c r="I1385"/>
  <c r="BH1384"/>
  <c r="BK1384" s="1"/>
  <c r="BG1384"/>
  <c r="BE1384"/>
  <c r="BC1384"/>
  <c r="BA1384"/>
  <c r="AY1384"/>
  <c r="AW1384"/>
  <c r="AU1384"/>
  <c r="AS1384"/>
  <c r="AQ1384"/>
  <c r="AO1384"/>
  <c r="AM1384"/>
  <c r="AK1384"/>
  <c r="AI1384"/>
  <c r="AG1384"/>
  <c r="AE1384"/>
  <c r="AC1384"/>
  <c r="AA1384"/>
  <c r="Y1384"/>
  <c r="W1384"/>
  <c r="U1384"/>
  <c r="S1384"/>
  <c r="Q1384"/>
  <c r="O1384"/>
  <c r="M1384"/>
  <c r="K1384"/>
  <c r="I1384"/>
  <c r="BH1383"/>
  <c r="BK1383" s="1"/>
  <c r="BG1383"/>
  <c r="BE1383"/>
  <c r="BC1383"/>
  <c r="BA1383"/>
  <c r="AY1383"/>
  <c r="AW1383"/>
  <c r="AU1383"/>
  <c r="AS1383"/>
  <c r="AQ1383"/>
  <c r="AO1383"/>
  <c r="AM1383"/>
  <c r="AK1383"/>
  <c r="AI1383"/>
  <c r="AG1383"/>
  <c r="AE1383"/>
  <c r="AC1383"/>
  <c r="AA1383"/>
  <c r="Y1383"/>
  <c r="W1383"/>
  <c r="BI1383" s="1"/>
  <c r="BJ1383" s="1"/>
  <c r="BM1383" s="1"/>
  <c r="U1383"/>
  <c r="S1383"/>
  <c r="Q1383"/>
  <c r="O1383"/>
  <c r="M1383"/>
  <c r="K1383"/>
  <c r="I1383"/>
  <c r="BK1382"/>
  <c r="BH1382"/>
  <c r="BG1382"/>
  <c r="BE1382"/>
  <c r="BC1382"/>
  <c r="BA1382"/>
  <c r="AY1382"/>
  <c r="AW1382"/>
  <c r="AU1382"/>
  <c r="AS1382"/>
  <c r="AQ1382"/>
  <c r="AO1382"/>
  <c r="AM1382"/>
  <c r="AK1382"/>
  <c r="AI1382"/>
  <c r="AG1382"/>
  <c r="AE1382"/>
  <c r="AC1382"/>
  <c r="AA1382"/>
  <c r="Y1382"/>
  <c r="W1382"/>
  <c r="U1382"/>
  <c r="S1382"/>
  <c r="Q1382"/>
  <c r="O1382"/>
  <c r="M1382"/>
  <c r="K1382"/>
  <c r="I1382"/>
  <c r="BH1381"/>
  <c r="BK1381" s="1"/>
  <c r="BG1381"/>
  <c r="BE1381"/>
  <c r="BC1381"/>
  <c r="BA1381"/>
  <c r="BA1373" s="1"/>
  <c r="AY1381"/>
  <c r="AW1381"/>
  <c r="AU1381"/>
  <c r="AS1381"/>
  <c r="AQ1381"/>
  <c r="AO1381"/>
  <c r="AM1381"/>
  <c r="AK1381"/>
  <c r="AI1381"/>
  <c r="AG1381"/>
  <c r="AE1381"/>
  <c r="AC1381"/>
  <c r="AA1381"/>
  <c r="Y1381"/>
  <c r="W1381"/>
  <c r="U1381"/>
  <c r="S1381"/>
  <c r="Q1381"/>
  <c r="O1381"/>
  <c r="M1381"/>
  <c r="BI1381" s="1"/>
  <c r="BJ1381" s="1"/>
  <c r="BM1381" s="1"/>
  <c r="K1381"/>
  <c r="I1381"/>
  <c r="BK1380"/>
  <c r="BH1380"/>
  <c r="BG1380"/>
  <c r="BE1380"/>
  <c r="BC1380"/>
  <c r="BA1380"/>
  <c r="AY1380"/>
  <c r="AW1380"/>
  <c r="AU1380"/>
  <c r="AS1380"/>
  <c r="AQ1380"/>
  <c r="AQ1373" s="1"/>
  <c r="AO1380"/>
  <c r="AM1380"/>
  <c r="AK1380"/>
  <c r="AI1380"/>
  <c r="AG1380"/>
  <c r="AE1380"/>
  <c r="AC1380"/>
  <c r="AA1380"/>
  <c r="Y1380"/>
  <c r="W1380"/>
  <c r="U1380"/>
  <c r="S1380"/>
  <c r="Q1380"/>
  <c r="O1380"/>
  <c r="M1380"/>
  <c r="K1380"/>
  <c r="I1380"/>
  <c r="BK1379"/>
  <c r="BH1379"/>
  <c r="BG1379"/>
  <c r="BE1379"/>
  <c r="BC1379"/>
  <c r="BA1379"/>
  <c r="AY1379"/>
  <c r="AW1379"/>
  <c r="AU1379"/>
  <c r="AS1379"/>
  <c r="AQ1379"/>
  <c r="AO1379"/>
  <c r="AM1379"/>
  <c r="AK1379"/>
  <c r="AI1379"/>
  <c r="AG1379"/>
  <c r="AE1379"/>
  <c r="AC1379"/>
  <c r="AA1379"/>
  <c r="Y1379"/>
  <c r="W1379"/>
  <c r="U1379"/>
  <c r="S1379"/>
  <c r="Q1379"/>
  <c r="O1379"/>
  <c r="M1379"/>
  <c r="K1379"/>
  <c r="I1379"/>
  <c r="BH1378"/>
  <c r="BK1378" s="1"/>
  <c r="BG1378"/>
  <c r="BE1378"/>
  <c r="BC1378"/>
  <c r="BA1378"/>
  <c r="AY1378"/>
  <c r="AW1378"/>
  <c r="AU1378"/>
  <c r="AS1378"/>
  <c r="AQ1378"/>
  <c r="AO1378"/>
  <c r="AM1378"/>
  <c r="AK1378"/>
  <c r="AI1378"/>
  <c r="AG1378"/>
  <c r="AE1378"/>
  <c r="AC1378"/>
  <c r="AA1378"/>
  <c r="Y1378"/>
  <c r="W1378"/>
  <c r="U1378"/>
  <c r="S1378"/>
  <c r="Q1378"/>
  <c r="O1378"/>
  <c r="M1378"/>
  <c r="K1378"/>
  <c r="I1378"/>
  <c r="BH1377"/>
  <c r="BK1377" s="1"/>
  <c r="BG1377"/>
  <c r="BE1377"/>
  <c r="BC1377"/>
  <c r="BA1377"/>
  <c r="AY1377"/>
  <c r="AW1377"/>
  <c r="AU1377"/>
  <c r="AS1377"/>
  <c r="AS1373" s="1"/>
  <c r="AQ1377"/>
  <c r="AO1377"/>
  <c r="AM1377"/>
  <c r="AK1377"/>
  <c r="AI1377"/>
  <c r="AG1377"/>
  <c r="AE1377"/>
  <c r="AC1377"/>
  <c r="AA1377"/>
  <c r="Y1377"/>
  <c r="W1377"/>
  <c r="U1377"/>
  <c r="S1377"/>
  <c r="Q1377"/>
  <c r="O1377"/>
  <c r="M1377"/>
  <c r="K1377"/>
  <c r="I1377"/>
  <c r="BH1376"/>
  <c r="BK1376" s="1"/>
  <c r="BG1376"/>
  <c r="BE1376"/>
  <c r="BC1376"/>
  <c r="BA1376"/>
  <c r="AY1376"/>
  <c r="AW1376"/>
  <c r="AU1376"/>
  <c r="AS1376"/>
  <c r="AQ1376"/>
  <c r="AO1376"/>
  <c r="AM1376"/>
  <c r="AK1376"/>
  <c r="AI1376"/>
  <c r="AG1376"/>
  <c r="AE1376"/>
  <c r="AC1376"/>
  <c r="AA1376"/>
  <c r="Y1376"/>
  <c r="W1376"/>
  <c r="U1376"/>
  <c r="S1376"/>
  <c r="Q1376"/>
  <c r="O1376"/>
  <c r="M1376"/>
  <c r="BI1376" s="1"/>
  <c r="BL1376" s="1"/>
  <c r="K1376"/>
  <c r="I1376"/>
  <c r="BK1375"/>
  <c r="BH1375"/>
  <c r="BG1375"/>
  <c r="BE1375"/>
  <c r="BC1375"/>
  <c r="BA1375"/>
  <c r="AY1375"/>
  <c r="AW1375"/>
  <c r="AU1375"/>
  <c r="AS1375"/>
  <c r="AQ1375"/>
  <c r="AO1375"/>
  <c r="AM1375"/>
  <c r="AK1375"/>
  <c r="AI1375"/>
  <c r="AG1375"/>
  <c r="AE1375"/>
  <c r="AC1375"/>
  <c r="AA1375"/>
  <c r="Y1375"/>
  <c r="W1375"/>
  <c r="U1375"/>
  <c r="S1375"/>
  <c r="Q1375"/>
  <c r="O1375"/>
  <c r="M1375"/>
  <c r="K1375"/>
  <c r="I1375"/>
  <c r="BH1374"/>
  <c r="BK1374" s="1"/>
  <c r="BG1374"/>
  <c r="BE1374"/>
  <c r="BC1374"/>
  <c r="BA1374"/>
  <c r="AY1374"/>
  <c r="AW1374"/>
  <c r="AU1374"/>
  <c r="AS1374"/>
  <c r="AQ1374"/>
  <c r="AO1374"/>
  <c r="AM1374"/>
  <c r="AK1374"/>
  <c r="AI1374"/>
  <c r="AG1374"/>
  <c r="AE1374"/>
  <c r="AC1374"/>
  <c r="AA1374"/>
  <c r="Y1374"/>
  <c r="W1374"/>
  <c r="U1374"/>
  <c r="S1374"/>
  <c r="Q1374"/>
  <c r="O1374"/>
  <c r="M1374"/>
  <c r="K1374"/>
  <c r="I1374"/>
  <c r="BC1373"/>
  <c r="AE1373"/>
  <c r="AA1373"/>
  <c r="BK1371"/>
  <c r="BH1371"/>
  <c r="BG1371"/>
  <c r="BE1371"/>
  <c r="BC1371"/>
  <c r="BA1371"/>
  <c r="AY1371"/>
  <c r="AW1371"/>
  <c r="AU1371"/>
  <c r="AS1371"/>
  <c r="AQ1371"/>
  <c r="AO1371"/>
  <c r="AM1371"/>
  <c r="AK1371"/>
  <c r="AI1371"/>
  <c r="AG1371"/>
  <c r="AE1371"/>
  <c r="AC1371"/>
  <c r="AA1371"/>
  <c r="Y1371"/>
  <c r="W1371"/>
  <c r="U1371"/>
  <c r="S1371"/>
  <c r="Q1371"/>
  <c r="O1371"/>
  <c r="M1371"/>
  <c r="K1371"/>
  <c r="I1371"/>
  <c r="BK1370"/>
  <c r="BH1370"/>
  <c r="BG1370"/>
  <c r="BE1370"/>
  <c r="BC1370"/>
  <c r="BA1370"/>
  <c r="AY1370"/>
  <c r="AW1370"/>
  <c r="AU1370"/>
  <c r="AS1370"/>
  <c r="AQ1370"/>
  <c r="AO1370"/>
  <c r="AM1370"/>
  <c r="AK1370"/>
  <c r="AI1370"/>
  <c r="AG1370"/>
  <c r="AE1370"/>
  <c r="AC1370"/>
  <c r="AC1366" s="1"/>
  <c r="AC1365" s="1"/>
  <c r="AA1370"/>
  <c r="Y1370"/>
  <c r="W1370"/>
  <c r="U1370"/>
  <c r="S1370"/>
  <c r="Q1370"/>
  <c r="O1370"/>
  <c r="M1370"/>
  <c r="K1370"/>
  <c r="I1370"/>
  <c r="BH1369"/>
  <c r="BK1369" s="1"/>
  <c r="BG1369"/>
  <c r="BE1369"/>
  <c r="BC1369"/>
  <c r="BA1369"/>
  <c r="AY1369"/>
  <c r="AW1369"/>
  <c r="AU1369"/>
  <c r="AS1369"/>
  <c r="AQ1369"/>
  <c r="AO1369"/>
  <c r="AM1369"/>
  <c r="AM1366" s="1"/>
  <c r="AM1365" s="1"/>
  <c r="AK1369"/>
  <c r="AI1369"/>
  <c r="AI1366" s="1"/>
  <c r="AI1365" s="1"/>
  <c r="AG1369"/>
  <c r="AE1369"/>
  <c r="AC1369"/>
  <c r="AA1369"/>
  <c r="Y1369"/>
  <c r="W1369"/>
  <c r="U1369"/>
  <c r="S1369"/>
  <c r="Q1369"/>
  <c r="O1369"/>
  <c r="M1369"/>
  <c r="K1369"/>
  <c r="I1369"/>
  <c r="BK1368"/>
  <c r="BH1368"/>
  <c r="BG1368"/>
  <c r="BE1368"/>
  <c r="BE1366" s="1"/>
  <c r="BE1365" s="1"/>
  <c r="BC1368"/>
  <c r="BA1368"/>
  <c r="AY1368"/>
  <c r="AW1368"/>
  <c r="AU1368"/>
  <c r="AS1368"/>
  <c r="AS1366" s="1"/>
  <c r="AQ1368"/>
  <c r="AO1368"/>
  <c r="AM1368"/>
  <c r="AK1368"/>
  <c r="AI1368"/>
  <c r="AG1368"/>
  <c r="AE1368"/>
  <c r="AC1368"/>
  <c r="AA1368"/>
  <c r="Y1368"/>
  <c r="Y1366" s="1"/>
  <c r="Y1365" s="1"/>
  <c r="W1368"/>
  <c r="U1368"/>
  <c r="S1368"/>
  <c r="S1366" s="1"/>
  <c r="S1365" s="1"/>
  <c r="Q1368"/>
  <c r="O1368"/>
  <c r="M1368"/>
  <c r="K1368"/>
  <c r="I1368"/>
  <c r="BH1367"/>
  <c r="BK1367" s="1"/>
  <c r="BG1367"/>
  <c r="BE1367"/>
  <c r="BC1367"/>
  <c r="BA1367"/>
  <c r="AY1367"/>
  <c r="AY1366" s="1"/>
  <c r="AW1367"/>
  <c r="AU1367"/>
  <c r="AS1367"/>
  <c r="AQ1367"/>
  <c r="AO1367"/>
  <c r="AM1367"/>
  <c r="AK1367"/>
  <c r="AI1367"/>
  <c r="AG1367"/>
  <c r="AE1367"/>
  <c r="AC1367"/>
  <c r="AA1367"/>
  <c r="Y1367"/>
  <c r="W1367"/>
  <c r="U1367"/>
  <c r="S1367"/>
  <c r="Q1367"/>
  <c r="O1367"/>
  <c r="M1367"/>
  <c r="K1367"/>
  <c r="K1366" s="1"/>
  <c r="K1365" s="1"/>
  <c r="I1367"/>
  <c r="BG1366"/>
  <c r="BG1365" s="1"/>
  <c r="AO1366"/>
  <c r="AO1365" s="1"/>
  <c r="AK1366"/>
  <c r="AK1365" s="1"/>
  <c r="AY1365"/>
  <c r="AS1365"/>
  <c r="BK1364"/>
  <c r="BH1364"/>
  <c r="BG1364"/>
  <c r="BE1364"/>
  <c r="BC1364"/>
  <c r="BA1364"/>
  <c r="AY1364"/>
  <c r="AW1364"/>
  <c r="AU1364"/>
  <c r="AS1364"/>
  <c r="AQ1364"/>
  <c r="AO1364"/>
  <c r="AO1353" s="1"/>
  <c r="AO1352" s="1"/>
  <c r="AM1364"/>
  <c r="AK1364"/>
  <c r="AI1364"/>
  <c r="AG1364"/>
  <c r="AE1364"/>
  <c r="AC1364"/>
  <c r="AA1364"/>
  <c r="Y1364"/>
  <c r="W1364"/>
  <c r="U1364"/>
  <c r="S1364"/>
  <c r="Q1364"/>
  <c r="O1364"/>
  <c r="M1364"/>
  <c r="K1364"/>
  <c r="I1364"/>
  <c r="BH1363"/>
  <c r="BK1363" s="1"/>
  <c r="BG1363"/>
  <c r="BE1363"/>
  <c r="BC1363"/>
  <c r="BA1363"/>
  <c r="AY1363"/>
  <c r="AW1363"/>
  <c r="AU1363"/>
  <c r="AS1363"/>
  <c r="AQ1363"/>
  <c r="AO1363"/>
  <c r="AM1363"/>
  <c r="AK1363"/>
  <c r="AI1363"/>
  <c r="AG1363"/>
  <c r="AE1363"/>
  <c r="AC1363"/>
  <c r="AA1363"/>
  <c r="Y1363"/>
  <c r="W1363"/>
  <c r="BI1363" s="1"/>
  <c r="U1363"/>
  <c r="S1363"/>
  <c r="Q1363"/>
  <c r="O1363"/>
  <c r="M1363"/>
  <c r="K1363"/>
  <c r="I1363"/>
  <c r="BK1362"/>
  <c r="BH1362"/>
  <c r="BG1362"/>
  <c r="BE1362"/>
  <c r="BC1362"/>
  <c r="BA1362"/>
  <c r="AY1362"/>
  <c r="AW1362"/>
  <c r="AU1362"/>
  <c r="AS1362"/>
  <c r="AQ1362"/>
  <c r="AO1362"/>
  <c r="AM1362"/>
  <c r="AK1362"/>
  <c r="AI1362"/>
  <c r="AG1362"/>
  <c r="AE1362"/>
  <c r="AC1362"/>
  <c r="AA1362"/>
  <c r="Y1362"/>
  <c r="W1362"/>
  <c r="U1362"/>
  <c r="S1362"/>
  <c r="Q1362"/>
  <c r="O1362"/>
  <c r="M1362"/>
  <c r="K1362"/>
  <c r="I1362"/>
  <c r="BK1361"/>
  <c r="BH1361"/>
  <c r="BG1361"/>
  <c r="BE1361"/>
  <c r="BC1361"/>
  <c r="BA1361"/>
  <c r="AY1361"/>
  <c r="AW1361"/>
  <c r="AU1361"/>
  <c r="AS1361"/>
  <c r="AQ1361"/>
  <c r="AO1361"/>
  <c r="AM1361"/>
  <c r="AK1361"/>
  <c r="AI1361"/>
  <c r="AG1361"/>
  <c r="AE1361"/>
  <c r="AC1361"/>
  <c r="AA1361"/>
  <c r="Y1361"/>
  <c r="W1361"/>
  <c r="U1361"/>
  <c r="S1361"/>
  <c r="Q1361"/>
  <c r="O1361"/>
  <c r="M1361"/>
  <c r="K1361"/>
  <c r="I1361"/>
  <c r="BH1360"/>
  <c r="BK1360" s="1"/>
  <c r="BG1360"/>
  <c r="BE1360"/>
  <c r="BC1360"/>
  <c r="BA1360"/>
  <c r="AY1360"/>
  <c r="AW1360"/>
  <c r="AU1360"/>
  <c r="AS1360"/>
  <c r="AQ1360"/>
  <c r="AO1360"/>
  <c r="AM1360"/>
  <c r="AK1360"/>
  <c r="AI1360"/>
  <c r="AG1360"/>
  <c r="AE1360"/>
  <c r="AC1360"/>
  <c r="AA1360"/>
  <c r="Y1360"/>
  <c r="W1360"/>
  <c r="U1360"/>
  <c r="S1360"/>
  <c r="Q1360"/>
  <c r="O1360"/>
  <c r="M1360"/>
  <c r="K1360"/>
  <c r="I1360"/>
  <c r="BK1359"/>
  <c r="BH1359"/>
  <c r="BG1359"/>
  <c r="BE1359"/>
  <c r="BC1359"/>
  <c r="BA1359"/>
  <c r="AY1359"/>
  <c r="AW1359"/>
  <c r="AU1359"/>
  <c r="AS1359"/>
  <c r="AQ1359"/>
  <c r="AO1359"/>
  <c r="AM1359"/>
  <c r="AM1353" s="1"/>
  <c r="AM1352" s="1"/>
  <c r="AK1359"/>
  <c r="AI1359"/>
  <c r="AG1359"/>
  <c r="AE1359"/>
  <c r="AC1359"/>
  <c r="AA1359"/>
  <c r="Y1359"/>
  <c r="W1359"/>
  <c r="U1359"/>
  <c r="S1359"/>
  <c r="Q1359"/>
  <c r="O1359"/>
  <c r="M1359"/>
  <c r="K1359"/>
  <c r="I1359"/>
  <c r="BH1358"/>
  <c r="BK1358" s="1"/>
  <c r="BG1358"/>
  <c r="BE1358"/>
  <c r="BC1358"/>
  <c r="BA1358"/>
  <c r="AY1358"/>
  <c r="AW1358"/>
  <c r="AU1358"/>
  <c r="AS1358"/>
  <c r="AQ1358"/>
  <c r="AO1358"/>
  <c r="AM1358"/>
  <c r="AK1358"/>
  <c r="AI1358"/>
  <c r="AG1358"/>
  <c r="AE1358"/>
  <c r="AC1358"/>
  <c r="AA1358"/>
  <c r="Y1358"/>
  <c r="W1358"/>
  <c r="U1358"/>
  <c r="S1358"/>
  <c r="Q1358"/>
  <c r="O1358"/>
  <c r="M1358"/>
  <c r="K1358"/>
  <c r="I1358"/>
  <c r="BK1357"/>
  <c r="BH1357"/>
  <c r="BG1357"/>
  <c r="BE1357"/>
  <c r="BC1357"/>
  <c r="BA1357"/>
  <c r="AY1357"/>
  <c r="AW1357"/>
  <c r="AU1357"/>
  <c r="AS1357"/>
  <c r="AQ1357"/>
  <c r="AO1357"/>
  <c r="AM1357"/>
  <c r="AK1357"/>
  <c r="AI1357"/>
  <c r="AG1357"/>
  <c r="AE1357"/>
  <c r="AC1357"/>
  <c r="AA1357"/>
  <c r="Y1357"/>
  <c r="W1357"/>
  <c r="U1357"/>
  <c r="S1357"/>
  <c r="Q1357"/>
  <c r="O1357"/>
  <c r="M1357"/>
  <c r="K1357"/>
  <c r="I1357"/>
  <c r="BH1356"/>
  <c r="BK1356" s="1"/>
  <c r="BG1356"/>
  <c r="BE1356"/>
  <c r="BC1356"/>
  <c r="BA1356"/>
  <c r="AY1356"/>
  <c r="AW1356"/>
  <c r="AU1356"/>
  <c r="AS1356"/>
  <c r="AQ1356"/>
  <c r="AO1356"/>
  <c r="AM1356"/>
  <c r="AK1356"/>
  <c r="AI1356"/>
  <c r="AG1356"/>
  <c r="AE1356"/>
  <c r="AC1356"/>
  <c r="AA1356"/>
  <c r="Y1356"/>
  <c r="W1356"/>
  <c r="U1356"/>
  <c r="S1356"/>
  <c r="Q1356"/>
  <c r="O1356"/>
  <c r="M1356"/>
  <c r="K1356"/>
  <c r="I1356"/>
  <c r="BH1355"/>
  <c r="BK1355" s="1"/>
  <c r="BG1355"/>
  <c r="BE1355"/>
  <c r="BC1355"/>
  <c r="BA1355"/>
  <c r="AY1355"/>
  <c r="AY1353" s="1"/>
  <c r="AY1352" s="1"/>
  <c r="AW1355"/>
  <c r="AU1355"/>
  <c r="AS1355"/>
  <c r="AQ1355"/>
  <c r="AO1355"/>
  <c r="AM1355"/>
  <c r="AK1355"/>
  <c r="AI1355"/>
  <c r="AG1355"/>
  <c r="AE1355"/>
  <c r="AC1355"/>
  <c r="AA1355"/>
  <c r="Y1355"/>
  <c r="W1355"/>
  <c r="U1355"/>
  <c r="S1355"/>
  <c r="Q1355"/>
  <c r="O1355"/>
  <c r="M1355"/>
  <c r="K1355"/>
  <c r="I1355"/>
  <c r="BK1354"/>
  <c r="BH1354"/>
  <c r="BG1354"/>
  <c r="BG1353" s="1"/>
  <c r="BG1352" s="1"/>
  <c r="BE1354"/>
  <c r="BC1354"/>
  <c r="BA1354"/>
  <c r="AY1354"/>
  <c r="AW1354"/>
  <c r="AU1354"/>
  <c r="AU1353" s="1"/>
  <c r="AU1352" s="1"/>
  <c r="AS1354"/>
  <c r="AQ1354"/>
  <c r="AQ1353" s="1"/>
  <c r="AQ1352" s="1"/>
  <c r="AO1354"/>
  <c r="AM1354"/>
  <c r="AK1354"/>
  <c r="AI1354"/>
  <c r="AI1353" s="1"/>
  <c r="AI1352" s="1"/>
  <c r="AG1354"/>
  <c r="AE1354"/>
  <c r="AC1354"/>
  <c r="AA1354"/>
  <c r="Y1354"/>
  <c r="W1354"/>
  <c r="U1354"/>
  <c r="S1354"/>
  <c r="S1353" s="1"/>
  <c r="S1352" s="1"/>
  <c r="Q1354"/>
  <c r="O1354"/>
  <c r="M1354"/>
  <c r="K1354"/>
  <c r="I1354"/>
  <c r="BH1351"/>
  <c r="BK1351" s="1"/>
  <c r="BG1351"/>
  <c r="BE1351"/>
  <c r="BC1351"/>
  <c r="BA1351"/>
  <c r="AY1351"/>
  <c r="AW1351"/>
  <c r="AU1351"/>
  <c r="AS1351"/>
  <c r="AQ1351"/>
  <c r="AO1351"/>
  <c r="AM1351"/>
  <c r="AK1351"/>
  <c r="AI1351"/>
  <c r="AG1351"/>
  <c r="AE1351"/>
  <c r="AC1351"/>
  <c r="AA1351"/>
  <c r="Y1351"/>
  <c r="W1351"/>
  <c r="U1351"/>
  <c r="S1351"/>
  <c r="Q1351"/>
  <c r="O1351"/>
  <c r="M1351"/>
  <c r="K1351"/>
  <c r="BI1351" s="1"/>
  <c r="BJ1351" s="1"/>
  <c r="BM1351" s="1"/>
  <c r="I1351"/>
  <c r="BK1350"/>
  <c r="BH1350"/>
  <c r="BG1350"/>
  <c r="BE1350"/>
  <c r="BC1350"/>
  <c r="BA1350"/>
  <c r="AY1350"/>
  <c r="AW1350"/>
  <c r="AU1350"/>
  <c r="AS1350"/>
  <c r="AQ1350"/>
  <c r="AO1350"/>
  <c r="AM1350"/>
  <c r="AK1350"/>
  <c r="AI1350"/>
  <c r="AG1350"/>
  <c r="AE1350"/>
  <c r="AC1350"/>
  <c r="AA1350"/>
  <c r="Y1350"/>
  <c r="W1350"/>
  <c r="U1350"/>
  <c r="S1350"/>
  <c r="Q1350"/>
  <c r="O1350"/>
  <c r="M1350"/>
  <c r="K1350"/>
  <c r="I1350"/>
  <c r="BJ1349"/>
  <c r="BM1349" s="1"/>
  <c r="BH1349"/>
  <c r="BK1349" s="1"/>
  <c r="BG1349"/>
  <c r="BE1349"/>
  <c r="BC1349"/>
  <c r="BA1349"/>
  <c r="AY1349"/>
  <c r="AW1349"/>
  <c r="AU1349"/>
  <c r="AS1349"/>
  <c r="AQ1349"/>
  <c r="AO1349"/>
  <c r="AM1349"/>
  <c r="AK1349"/>
  <c r="AI1349"/>
  <c r="AG1349"/>
  <c r="AE1349"/>
  <c r="AC1349"/>
  <c r="AA1349"/>
  <c r="Y1349"/>
  <c r="W1349"/>
  <c r="U1349"/>
  <c r="BI1349" s="1"/>
  <c r="S1349"/>
  <c r="Q1349"/>
  <c r="O1349"/>
  <c r="M1349"/>
  <c r="K1349"/>
  <c r="I1349"/>
  <c r="BK1348"/>
  <c r="BH1348"/>
  <c r="BG1348"/>
  <c r="BE1348"/>
  <c r="BC1348"/>
  <c r="BA1348"/>
  <c r="AY1348"/>
  <c r="AW1348"/>
  <c r="AU1348"/>
  <c r="AS1348"/>
  <c r="AQ1348"/>
  <c r="AO1348"/>
  <c r="AM1348"/>
  <c r="AK1348"/>
  <c r="AI1348"/>
  <c r="AG1348"/>
  <c r="AE1348"/>
  <c r="AC1348"/>
  <c r="AA1348"/>
  <c r="Y1348"/>
  <c r="W1348"/>
  <c r="U1348"/>
  <c r="S1348"/>
  <c r="Q1348"/>
  <c r="O1348"/>
  <c r="M1348"/>
  <c r="K1348"/>
  <c r="I1348"/>
  <c r="BH1347"/>
  <c r="BK1347" s="1"/>
  <c r="BG1347"/>
  <c r="BE1347"/>
  <c r="BC1347"/>
  <c r="BA1347"/>
  <c r="AY1347"/>
  <c r="AW1347"/>
  <c r="AU1347"/>
  <c r="AS1347"/>
  <c r="AQ1347"/>
  <c r="AO1347"/>
  <c r="AM1347"/>
  <c r="AK1347"/>
  <c r="AI1347"/>
  <c r="AG1347"/>
  <c r="AE1347"/>
  <c r="AC1347"/>
  <c r="AA1347"/>
  <c r="Y1347"/>
  <c r="W1347"/>
  <c r="U1347"/>
  <c r="S1347"/>
  <c r="Q1347"/>
  <c r="O1347"/>
  <c r="M1347"/>
  <c r="K1347"/>
  <c r="I1347"/>
  <c r="BH1346"/>
  <c r="BK1346" s="1"/>
  <c r="BG1346"/>
  <c r="BE1346"/>
  <c r="BC1346"/>
  <c r="BA1346"/>
  <c r="AY1346"/>
  <c r="AW1346"/>
  <c r="AU1346"/>
  <c r="AS1346"/>
  <c r="AQ1346"/>
  <c r="AO1346"/>
  <c r="AM1346"/>
  <c r="AK1346"/>
  <c r="AI1346"/>
  <c r="AG1346"/>
  <c r="AE1346"/>
  <c r="AC1346"/>
  <c r="AA1346"/>
  <c r="Y1346"/>
  <c r="W1346"/>
  <c r="U1346"/>
  <c r="S1346"/>
  <c r="Q1346"/>
  <c r="O1346"/>
  <c r="M1346"/>
  <c r="BI1346" s="1"/>
  <c r="BJ1346" s="1"/>
  <c r="BM1346" s="1"/>
  <c r="K1346"/>
  <c r="I1346"/>
  <c r="BK1345"/>
  <c r="BH1345"/>
  <c r="BG1345"/>
  <c r="BE1345"/>
  <c r="BC1345"/>
  <c r="BA1345"/>
  <c r="AY1345"/>
  <c r="AW1345"/>
  <c r="AU1345"/>
  <c r="AS1345"/>
  <c r="AQ1345"/>
  <c r="AO1345"/>
  <c r="AM1345"/>
  <c r="AK1345"/>
  <c r="AI1345"/>
  <c r="AG1345"/>
  <c r="AE1345"/>
  <c r="AC1345"/>
  <c r="AA1345"/>
  <c r="Y1345"/>
  <c r="W1345"/>
  <c r="U1345"/>
  <c r="S1345"/>
  <c r="Q1345"/>
  <c r="O1345"/>
  <c r="M1345"/>
  <c r="K1345"/>
  <c r="I1345"/>
  <c r="BH1344"/>
  <c r="BK1344" s="1"/>
  <c r="BG1344"/>
  <c r="BE1344"/>
  <c r="BC1344"/>
  <c r="BA1344"/>
  <c r="AY1344"/>
  <c r="AW1344"/>
  <c r="AU1344"/>
  <c r="AS1344"/>
  <c r="AQ1344"/>
  <c r="AO1344"/>
  <c r="AM1344"/>
  <c r="AK1344"/>
  <c r="AI1344"/>
  <c r="AG1344"/>
  <c r="AE1344"/>
  <c r="AC1344"/>
  <c r="AA1344"/>
  <c r="Y1344"/>
  <c r="W1344"/>
  <c r="W1328" s="1"/>
  <c r="W1327" s="1"/>
  <c r="U1344"/>
  <c r="BI1344" s="1"/>
  <c r="S1344"/>
  <c r="Q1344"/>
  <c r="O1344"/>
  <c r="M1344"/>
  <c r="K1344"/>
  <c r="I1344"/>
  <c r="BK1343"/>
  <c r="BH1343"/>
  <c r="BG1343"/>
  <c r="BE1343"/>
  <c r="BC1343"/>
  <c r="BA1343"/>
  <c r="AY1343"/>
  <c r="AW1343"/>
  <c r="AU1343"/>
  <c r="AS1343"/>
  <c r="AQ1343"/>
  <c r="AO1343"/>
  <c r="AM1343"/>
  <c r="AK1343"/>
  <c r="AI1343"/>
  <c r="AG1343"/>
  <c r="AE1343"/>
  <c r="AC1343"/>
  <c r="AA1343"/>
  <c r="Y1343"/>
  <c r="W1343"/>
  <c r="U1343"/>
  <c r="S1343"/>
  <c r="Q1343"/>
  <c r="O1343"/>
  <c r="M1343"/>
  <c r="K1343"/>
  <c r="I1343"/>
  <c r="BH1342"/>
  <c r="BK1342" s="1"/>
  <c r="BG1342"/>
  <c r="BE1342"/>
  <c r="BC1342"/>
  <c r="BA1342"/>
  <c r="AY1342"/>
  <c r="AW1342"/>
  <c r="AU1342"/>
  <c r="AS1342"/>
  <c r="AQ1342"/>
  <c r="AO1342"/>
  <c r="AM1342"/>
  <c r="AK1342"/>
  <c r="AI1342"/>
  <c r="AG1342"/>
  <c r="AE1342"/>
  <c r="AC1342"/>
  <c r="AA1342"/>
  <c r="Y1342"/>
  <c r="W1342"/>
  <c r="U1342"/>
  <c r="S1342"/>
  <c r="Q1342"/>
  <c r="O1342"/>
  <c r="M1342"/>
  <c r="K1342"/>
  <c r="I1342"/>
  <c r="BH1341"/>
  <c r="BK1341" s="1"/>
  <c r="BG1341"/>
  <c r="BE1341"/>
  <c r="BC1341"/>
  <c r="BA1341"/>
  <c r="AY1341"/>
  <c r="AW1341"/>
  <c r="AU1341"/>
  <c r="AS1341"/>
  <c r="AQ1341"/>
  <c r="AO1341"/>
  <c r="AM1341"/>
  <c r="AK1341"/>
  <c r="AI1341"/>
  <c r="AG1341"/>
  <c r="AE1341"/>
  <c r="AC1341"/>
  <c r="AA1341"/>
  <c r="Y1341"/>
  <c r="W1341"/>
  <c r="U1341"/>
  <c r="S1341"/>
  <c r="Q1341"/>
  <c r="O1341"/>
  <c r="M1341"/>
  <c r="K1341"/>
  <c r="I1341"/>
  <c r="BK1340"/>
  <c r="BH1340"/>
  <c r="BG1340"/>
  <c r="BE1340"/>
  <c r="BC1340"/>
  <c r="BA1340"/>
  <c r="AY1340"/>
  <c r="AW1340"/>
  <c r="AU1340"/>
  <c r="AS1340"/>
  <c r="AQ1340"/>
  <c r="AO1340"/>
  <c r="AM1340"/>
  <c r="AK1340"/>
  <c r="AI1340"/>
  <c r="AG1340"/>
  <c r="AE1340"/>
  <c r="AC1340"/>
  <c r="AA1340"/>
  <c r="Y1340"/>
  <c r="W1340"/>
  <c r="U1340"/>
  <c r="S1340"/>
  <c r="Q1340"/>
  <c r="O1340"/>
  <c r="M1340"/>
  <c r="K1340"/>
  <c r="I1340"/>
  <c r="BH1339"/>
  <c r="BK1339" s="1"/>
  <c r="BG1339"/>
  <c r="BE1339"/>
  <c r="BC1339"/>
  <c r="BA1339"/>
  <c r="AY1339"/>
  <c r="AW1339"/>
  <c r="AU1339"/>
  <c r="AS1339"/>
  <c r="AQ1339"/>
  <c r="AO1339"/>
  <c r="AM1339"/>
  <c r="AK1339"/>
  <c r="AI1339"/>
  <c r="AG1339"/>
  <c r="AE1339"/>
  <c r="AC1339"/>
  <c r="AA1339"/>
  <c r="Y1339"/>
  <c r="W1339"/>
  <c r="U1339"/>
  <c r="S1339"/>
  <c r="S1328" s="1"/>
  <c r="S1327" s="1"/>
  <c r="Q1339"/>
  <c r="O1339"/>
  <c r="M1339"/>
  <c r="K1339"/>
  <c r="I1339"/>
  <c r="BK1338"/>
  <c r="BH1338"/>
  <c r="BG1338"/>
  <c r="BE1338"/>
  <c r="BC1338"/>
  <c r="BA1338"/>
  <c r="AY1338"/>
  <c r="AW1338"/>
  <c r="AU1338"/>
  <c r="AS1338"/>
  <c r="AQ1338"/>
  <c r="AO1338"/>
  <c r="AM1338"/>
  <c r="AK1338"/>
  <c r="AI1338"/>
  <c r="AG1338"/>
  <c r="AE1338"/>
  <c r="AC1338"/>
  <c r="AA1338"/>
  <c r="Y1338"/>
  <c r="W1338"/>
  <c r="U1338"/>
  <c r="S1338"/>
  <c r="Q1338"/>
  <c r="O1338"/>
  <c r="M1338"/>
  <c r="K1338"/>
  <c r="I1338"/>
  <c r="BH1337"/>
  <c r="BK1337" s="1"/>
  <c r="BG1337"/>
  <c r="BE1337"/>
  <c r="BC1337"/>
  <c r="BA1337"/>
  <c r="AY1337"/>
  <c r="AW1337"/>
  <c r="AU1337"/>
  <c r="AS1337"/>
  <c r="AQ1337"/>
  <c r="AO1337"/>
  <c r="AM1337"/>
  <c r="AK1337"/>
  <c r="AI1337"/>
  <c r="AG1337"/>
  <c r="AE1337"/>
  <c r="AC1337"/>
  <c r="AA1337"/>
  <c r="Y1337"/>
  <c r="W1337"/>
  <c r="U1337"/>
  <c r="S1337"/>
  <c r="Q1337"/>
  <c r="O1337"/>
  <c r="M1337"/>
  <c r="K1337"/>
  <c r="I1337"/>
  <c r="BH1336"/>
  <c r="BK1336" s="1"/>
  <c r="BG1336"/>
  <c r="BE1336"/>
  <c r="BC1336"/>
  <c r="BA1336"/>
  <c r="AY1336"/>
  <c r="AW1336"/>
  <c r="AU1336"/>
  <c r="AS1336"/>
  <c r="AQ1336"/>
  <c r="AO1336"/>
  <c r="AM1336"/>
  <c r="AK1336"/>
  <c r="AI1336"/>
  <c r="AG1336"/>
  <c r="AE1336"/>
  <c r="AC1336"/>
  <c r="AA1336"/>
  <c r="Y1336"/>
  <c r="W1336"/>
  <c r="U1336"/>
  <c r="S1336"/>
  <c r="Q1336"/>
  <c r="O1336"/>
  <c r="M1336"/>
  <c r="K1336"/>
  <c r="I1336"/>
  <c r="BK1335"/>
  <c r="BH1335"/>
  <c r="BG1335"/>
  <c r="BE1335"/>
  <c r="BC1335"/>
  <c r="BA1335"/>
  <c r="AY1335"/>
  <c r="AW1335"/>
  <c r="AU1335"/>
  <c r="AS1335"/>
  <c r="AQ1335"/>
  <c r="AO1335"/>
  <c r="AM1335"/>
  <c r="AK1335"/>
  <c r="AI1335"/>
  <c r="AG1335"/>
  <c r="AE1335"/>
  <c r="AC1335"/>
  <c r="AA1335"/>
  <c r="Y1335"/>
  <c r="W1335"/>
  <c r="BI1335" s="1"/>
  <c r="U1335"/>
  <c r="S1335"/>
  <c r="Q1335"/>
  <c r="O1335"/>
  <c r="M1335"/>
  <c r="K1335"/>
  <c r="I1335"/>
  <c r="BH1334"/>
  <c r="BK1334" s="1"/>
  <c r="BG1334"/>
  <c r="BE1334"/>
  <c r="BC1334"/>
  <c r="BA1334"/>
  <c r="AY1334"/>
  <c r="AW1334"/>
  <c r="AU1334"/>
  <c r="AS1334"/>
  <c r="AQ1334"/>
  <c r="AO1334"/>
  <c r="AM1334"/>
  <c r="AK1334"/>
  <c r="AI1334"/>
  <c r="AG1334"/>
  <c r="AE1334"/>
  <c r="AC1334"/>
  <c r="AA1334"/>
  <c r="Y1334"/>
  <c r="W1334"/>
  <c r="U1334"/>
  <c r="S1334"/>
  <c r="Q1334"/>
  <c r="O1334"/>
  <c r="M1334"/>
  <c r="K1334"/>
  <c r="I1334"/>
  <c r="BH1333"/>
  <c r="BK1333" s="1"/>
  <c r="BG1333"/>
  <c r="BE1333"/>
  <c r="BC1333"/>
  <c r="BA1333"/>
  <c r="AY1333"/>
  <c r="AW1333"/>
  <c r="AU1333"/>
  <c r="AS1333"/>
  <c r="AQ1333"/>
  <c r="AO1333"/>
  <c r="AM1333"/>
  <c r="AK1333"/>
  <c r="AI1333"/>
  <c r="AG1333"/>
  <c r="AE1333"/>
  <c r="AC1333"/>
  <c r="AA1333"/>
  <c r="Y1333"/>
  <c r="W1333"/>
  <c r="U1333"/>
  <c r="S1333"/>
  <c r="Q1333"/>
  <c r="O1333"/>
  <c r="M1333"/>
  <c r="K1333"/>
  <c r="I1333"/>
  <c r="BH1332"/>
  <c r="BK1332" s="1"/>
  <c r="BG1332"/>
  <c r="BE1332"/>
  <c r="BC1332"/>
  <c r="BA1332"/>
  <c r="AY1332"/>
  <c r="AW1332"/>
  <c r="AU1332"/>
  <c r="AS1332"/>
  <c r="AQ1332"/>
  <c r="AO1332"/>
  <c r="AM1332"/>
  <c r="AK1332"/>
  <c r="AI1332"/>
  <c r="AG1332"/>
  <c r="AE1332"/>
  <c r="AC1332"/>
  <c r="AA1332"/>
  <c r="Y1332"/>
  <c r="W1332"/>
  <c r="U1332"/>
  <c r="S1332"/>
  <c r="Q1332"/>
  <c r="O1332"/>
  <c r="M1332"/>
  <c r="K1332"/>
  <c r="I1332"/>
  <c r="BH1331"/>
  <c r="BK1331" s="1"/>
  <c r="BG1331"/>
  <c r="BE1331"/>
  <c r="BC1331"/>
  <c r="BA1331"/>
  <c r="AY1331"/>
  <c r="AW1331"/>
  <c r="AU1331"/>
  <c r="AS1331"/>
  <c r="AQ1331"/>
  <c r="AO1331"/>
  <c r="AM1331"/>
  <c r="AK1331"/>
  <c r="AI1331"/>
  <c r="AG1331"/>
  <c r="AE1331"/>
  <c r="AC1331"/>
  <c r="AA1331"/>
  <c r="Y1331"/>
  <c r="W1331"/>
  <c r="U1331"/>
  <c r="S1331"/>
  <c r="Q1331"/>
  <c r="O1331"/>
  <c r="M1331"/>
  <c r="K1331"/>
  <c r="I1331"/>
  <c r="BK1330"/>
  <c r="BH1330"/>
  <c r="BG1330"/>
  <c r="BE1330"/>
  <c r="BC1330"/>
  <c r="BA1330"/>
  <c r="AY1330"/>
  <c r="AW1330"/>
  <c r="AU1330"/>
  <c r="AS1330"/>
  <c r="AQ1330"/>
  <c r="AO1330"/>
  <c r="AM1330"/>
  <c r="AK1330"/>
  <c r="AI1330"/>
  <c r="AG1330"/>
  <c r="AE1330"/>
  <c r="AC1330"/>
  <c r="AA1330"/>
  <c r="Y1330"/>
  <c r="W1330"/>
  <c r="U1330"/>
  <c r="S1330"/>
  <c r="Q1330"/>
  <c r="O1330"/>
  <c r="M1330"/>
  <c r="K1330"/>
  <c r="I1330"/>
  <c r="BH1329"/>
  <c r="BK1329" s="1"/>
  <c r="BG1329"/>
  <c r="BE1329"/>
  <c r="BC1329"/>
  <c r="BA1329"/>
  <c r="AY1329"/>
  <c r="AW1329"/>
  <c r="AU1329"/>
  <c r="AS1329"/>
  <c r="AQ1329"/>
  <c r="AO1329"/>
  <c r="AM1329"/>
  <c r="AK1329"/>
  <c r="AI1329"/>
  <c r="AG1329"/>
  <c r="AE1329"/>
  <c r="AC1329"/>
  <c r="AA1329"/>
  <c r="Y1329"/>
  <c r="W1329"/>
  <c r="BI1329" s="1"/>
  <c r="U1329"/>
  <c r="S1329"/>
  <c r="Q1329"/>
  <c r="O1329"/>
  <c r="M1329"/>
  <c r="K1329"/>
  <c r="I1329"/>
  <c r="AU1328"/>
  <c r="AU1327" s="1"/>
  <c r="BH1326"/>
  <c r="BK1326" s="1"/>
  <c r="BG1326"/>
  <c r="BE1326"/>
  <c r="BC1326"/>
  <c r="BA1326"/>
  <c r="AY1326"/>
  <c r="AW1326"/>
  <c r="AU1326"/>
  <c r="AS1326"/>
  <c r="AQ1326"/>
  <c r="AO1326"/>
  <c r="AM1326"/>
  <c r="AK1326"/>
  <c r="AI1326"/>
  <c r="AG1326"/>
  <c r="AE1326"/>
  <c r="AC1326"/>
  <c r="AA1326"/>
  <c r="Y1326"/>
  <c r="W1326"/>
  <c r="U1326"/>
  <c r="S1326"/>
  <c r="Q1326"/>
  <c r="O1326"/>
  <c r="M1326"/>
  <c r="K1326"/>
  <c r="I1326"/>
  <c r="BH1325"/>
  <c r="BK1325" s="1"/>
  <c r="BG1325"/>
  <c r="BE1325"/>
  <c r="BC1325"/>
  <c r="BA1325"/>
  <c r="AY1325"/>
  <c r="AW1325"/>
  <c r="AU1325"/>
  <c r="AS1325"/>
  <c r="AQ1325"/>
  <c r="AO1325"/>
  <c r="AM1325"/>
  <c r="AK1325"/>
  <c r="AI1325"/>
  <c r="AG1325"/>
  <c r="AE1325"/>
  <c r="AC1325"/>
  <c r="AA1325"/>
  <c r="Y1325"/>
  <c r="W1325"/>
  <c r="U1325"/>
  <c r="S1325"/>
  <c r="Q1325"/>
  <c r="O1325"/>
  <c r="M1325"/>
  <c r="K1325"/>
  <c r="I1325"/>
  <c r="BK1324"/>
  <c r="BH1324"/>
  <c r="BG1324"/>
  <c r="BE1324"/>
  <c r="BC1324"/>
  <c r="BA1324"/>
  <c r="AY1324"/>
  <c r="AW1324"/>
  <c r="AU1324"/>
  <c r="AS1324"/>
  <c r="AQ1324"/>
  <c r="AO1324"/>
  <c r="AM1324"/>
  <c r="AK1324"/>
  <c r="AI1324"/>
  <c r="AG1324"/>
  <c r="AE1324"/>
  <c r="AC1324"/>
  <c r="AA1324"/>
  <c r="Y1324"/>
  <c r="W1324"/>
  <c r="U1324"/>
  <c r="S1324"/>
  <c r="Q1324"/>
  <c r="O1324"/>
  <c r="M1324"/>
  <c r="K1324"/>
  <c r="I1324"/>
  <c r="BK1323"/>
  <c r="BH1323"/>
  <c r="BG1323"/>
  <c r="BE1323"/>
  <c r="BC1323"/>
  <c r="BA1323"/>
  <c r="AY1323"/>
  <c r="AW1323"/>
  <c r="AU1323"/>
  <c r="AS1323"/>
  <c r="AQ1323"/>
  <c r="AO1323"/>
  <c r="AM1323"/>
  <c r="AK1323"/>
  <c r="AI1323"/>
  <c r="AG1323"/>
  <c r="AE1323"/>
  <c r="AC1323"/>
  <c r="AA1323"/>
  <c r="Y1323"/>
  <c r="W1323"/>
  <c r="U1323"/>
  <c r="S1323"/>
  <c r="Q1323"/>
  <c r="O1323"/>
  <c r="M1323"/>
  <c r="K1323"/>
  <c r="I1323"/>
  <c r="BH1322"/>
  <c r="BK1322" s="1"/>
  <c r="BG1322"/>
  <c r="BE1322"/>
  <c r="BC1322"/>
  <c r="BA1322"/>
  <c r="AY1322"/>
  <c r="AW1322"/>
  <c r="AU1322"/>
  <c r="AS1322"/>
  <c r="AQ1322"/>
  <c r="AO1322"/>
  <c r="AM1322"/>
  <c r="AK1322"/>
  <c r="AI1322"/>
  <c r="AG1322"/>
  <c r="AE1322"/>
  <c r="AC1322"/>
  <c r="AA1322"/>
  <c r="Y1322"/>
  <c r="W1322"/>
  <c r="U1322"/>
  <c r="U1318" s="1"/>
  <c r="U1317" s="1"/>
  <c r="S1322"/>
  <c r="Q1322"/>
  <c r="O1322"/>
  <c r="M1322"/>
  <c r="K1322"/>
  <c r="I1322"/>
  <c r="BH1321"/>
  <c r="BK1321" s="1"/>
  <c r="BG1321"/>
  <c r="BE1321"/>
  <c r="BC1321"/>
  <c r="BA1321"/>
  <c r="AY1321"/>
  <c r="AW1321"/>
  <c r="AU1321"/>
  <c r="AS1321"/>
  <c r="AQ1321"/>
  <c r="AO1321"/>
  <c r="AM1321"/>
  <c r="AK1321"/>
  <c r="AI1321"/>
  <c r="AG1321"/>
  <c r="AE1321"/>
  <c r="AC1321"/>
  <c r="AA1321"/>
  <c r="Y1321"/>
  <c r="W1321"/>
  <c r="U1321"/>
  <c r="S1321"/>
  <c r="Q1321"/>
  <c r="O1321"/>
  <c r="M1321"/>
  <c r="K1321"/>
  <c r="I1321"/>
  <c r="BH1320"/>
  <c r="BK1320" s="1"/>
  <c r="BG1320"/>
  <c r="BE1320"/>
  <c r="BC1320"/>
  <c r="BA1320"/>
  <c r="BA1318" s="1"/>
  <c r="BA1317" s="1"/>
  <c r="AY1320"/>
  <c r="AW1320"/>
  <c r="AU1320"/>
  <c r="AS1320"/>
  <c r="AQ1320"/>
  <c r="AO1320"/>
  <c r="AM1320"/>
  <c r="AK1320"/>
  <c r="AI1320"/>
  <c r="AG1320"/>
  <c r="AE1320"/>
  <c r="AE1318" s="1"/>
  <c r="AE1317" s="1"/>
  <c r="AC1320"/>
  <c r="AC1318" s="1"/>
  <c r="AA1320"/>
  <c r="Y1320"/>
  <c r="W1320"/>
  <c r="U1320"/>
  <c r="S1320"/>
  <c r="Q1320"/>
  <c r="O1320"/>
  <c r="M1320"/>
  <c r="K1320"/>
  <c r="I1320"/>
  <c r="BH1319"/>
  <c r="BK1319" s="1"/>
  <c r="BG1319"/>
  <c r="BE1319"/>
  <c r="BC1319"/>
  <c r="BA1319"/>
  <c r="AY1319"/>
  <c r="AY1318" s="1"/>
  <c r="AY1317" s="1"/>
  <c r="AW1319"/>
  <c r="AW1318" s="1"/>
  <c r="AW1317" s="1"/>
  <c r="AU1319"/>
  <c r="AS1319"/>
  <c r="AQ1319"/>
  <c r="AQ1318" s="1"/>
  <c r="AQ1317" s="1"/>
  <c r="AO1319"/>
  <c r="AM1319"/>
  <c r="AK1319"/>
  <c r="AI1319"/>
  <c r="AG1319"/>
  <c r="AG1318" s="1"/>
  <c r="AG1317" s="1"/>
  <c r="AE1319"/>
  <c r="AC1319"/>
  <c r="AA1319"/>
  <c r="Y1319"/>
  <c r="W1319"/>
  <c r="U1319"/>
  <c r="S1319"/>
  <c r="Q1319"/>
  <c r="O1319"/>
  <c r="M1319"/>
  <c r="K1319"/>
  <c r="I1319"/>
  <c r="BG1318"/>
  <c r="BG1317" s="1"/>
  <c r="AU1318"/>
  <c r="AU1317" s="1"/>
  <c r="AC1317"/>
  <c r="BK1315"/>
  <c r="BH1315"/>
  <c r="BG1315"/>
  <c r="BE1315"/>
  <c r="BC1315"/>
  <c r="BA1315"/>
  <c r="AY1315"/>
  <c r="AW1315"/>
  <c r="AU1315"/>
  <c r="AS1315"/>
  <c r="AQ1315"/>
  <c r="AO1315"/>
  <c r="AM1315"/>
  <c r="AK1315"/>
  <c r="AI1315"/>
  <c r="AG1315"/>
  <c r="AE1315"/>
  <c r="AC1315"/>
  <c r="AA1315"/>
  <c r="Y1315"/>
  <c r="W1315"/>
  <c r="BI1315" s="1"/>
  <c r="U1315"/>
  <c r="S1315"/>
  <c r="Q1315"/>
  <c r="O1315"/>
  <c r="M1315"/>
  <c r="K1315"/>
  <c r="I1315"/>
  <c r="BH1314"/>
  <c r="BK1314" s="1"/>
  <c r="BG1314"/>
  <c r="BE1314"/>
  <c r="BC1314"/>
  <c r="BA1314"/>
  <c r="AY1314"/>
  <c r="AW1314"/>
  <c r="AU1314"/>
  <c r="AS1314"/>
  <c r="AQ1314"/>
  <c r="AO1314"/>
  <c r="AM1314"/>
  <c r="AK1314"/>
  <c r="AI1314"/>
  <c r="AG1314"/>
  <c r="AE1314"/>
  <c r="AC1314"/>
  <c r="AA1314"/>
  <c r="Y1314"/>
  <c r="W1314"/>
  <c r="U1314"/>
  <c r="S1314"/>
  <c r="Q1314"/>
  <c r="O1314"/>
  <c r="M1314"/>
  <c r="K1314"/>
  <c r="I1314"/>
  <c r="BK1313"/>
  <c r="BH1313"/>
  <c r="BG1313"/>
  <c r="BE1313"/>
  <c r="BC1313"/>
  <c r="BA1313"/>
  <c r="AY1313"/>
  <c r="AW1313"/>
  <c r="AU1313"/>
  <c r="AU1311" s="1"/>
  <c r="AU1310" s="1"/>
  <c r="AS1313"/>
  <c r="AQ1313"/>
  <c r="AO1313"/>
  <c r="AM1313"/>
  <c r="AK1313"/>
  <c r="AI1313"/>
  <c r="AG1313"/>
  <c r="AG1311" s="1"/>
  <c r="AG1310" s="1"/>
  <c r="AE1313"/>
  <c r="AE1311" s="1"/>
  <c r="AC1313"/>
  <c r="AA1313"/>
  <c r="Y1313"/>
  <c r="W1313"/>
  <c r="U1313"/>
  <c r="S1313"/>
  <c r="Q1313"/>
  <c r="O1313"/>
  <c r="M1313"/>
  <c r="K1313"/>
  <c r="I1313"/>
  <c r="BH1312"/>
  <c r="BK1312" s="1"/>
  <c r="BG1312"/>
  <c r="BG1311" s="1"/>
  <c r="BG1310" s="1"/>
  <c r="BE1312"/>
  <c r="BE1311" s="1"/>
  <c r="BE1310" s="1"/>
  <c r="BC1312"/>
  <c r="BC1311" s="1"/>
  <c r="BC1310" s="1"/>
  <c r="BA1312"/>
  <c r="AY1312"/>
  <c r="AY1311" s="1"/>
  <c r="AY1310" s="1"/>
  <c r="AW1312"/>
  <c r="AU1312"/>
  <c r="AS1312"/>
  <c r="AQ1312"/>
  <c r="AO1312"/>
  <c r="AM1312"/>
  <c r="AK1312"/>
  <c r="AI1312"/>
  <c r="AG1312"/>
  <c r="AE1312"/>
  <c r="AC1312"/>
  <c r="AA1312"/>
  <c r="Y1312"/>
  <c r="W1312"/>
  <c r="U1312"/>
  <c r="U1311" s="1"/>
  <c r="U1310" s="1"/>
  <c r="S1312"/>
  <c r="S1311" s="1"/>
  <c r="S1310" s="1"/>
  <c r="Q1312"/>
  <c r="Q1311" s="1"/>
  <c r="Q1310" s="1"/>
  <c r="O1312"/>
  <c r="O1311" s="1"/>
  <c r="O1310" s="1"/>
  <c r="M1312"/>
  <c r="K1312"/>
  <c r="I1312"/>
  <c r="BA1311"/>
  <c r="BA1310" s="1"/>
  <c r="AW1311"/>
  <c r="AW1310" s="1"/>
  <c r="AA1311"/>
  <c r="AA1310" s="1"/>
  <c r="Y1311"/>
  <c r="Y1310" s="1"/>
  <c r="M1311"/>
  <c r="M1310" s="1"/>
  <c r="I1311"/>
  <c r="I1310" s="1"/>
  <c r="AE1310"/>
  <c r="BK1309"/>
  <c r="BH1309"/>
  <c r="BG1309"/>
  <c r="BE1309"/>
  <c r="BC1309"/>
  <c r="BA1309"/>
  <c r="AY1309"/>
  <c r="AW1309"/>
  <c r="AU1309"/>
  <c r="AS1309"/>
  <c r="AQ1309"/>
  <c r="AO1309"/>
  <c r="AM1309"/>
  <c r="AK1309"/>
  <c r="AI1309"/>
  <c r="AG1309"/>
  <c r="AE1309"/>
  <c r="AC1309"/>
  <c r="AA1309"/>
  <c r="Y1309"/>
  <c r="W1309"/>
  <c r="U1309"/>
  <c r="S1309"/>
  <c r="Q1309"/>
  <c r="O1309"/>
  <c r="M1309"/>
  <c r="K1309"/>
  <c r="I1309"/>
  <c r="BH1308"/>
  <c r="BK1308" s="1"/>
  <c r="BG1308"/>
  <c r="BE1308"/>
  <c r="BC1308"/>
  <c r="BA1308"/>
  <c r="AY1308"/>
  <c r="AW1308"/>
  <c r="AU1308"/>
  <c r="AS1308"/>
  <c r="AQ1308"/>
  <c r="AO1308"/>
  <c r="AM1308"/>
  <c r="AK1308"/>
  <c r="AI1308"/>
  <c r="AG1308"/>
  <c r="AE1308"/>
  <c r="AC1308"/>
  <c r="AA1308"/>
  <c r="Y1308"/>
  <c r="W1308"/>
  <c r="U1308"/>
  <c r="S1308"/>
  <c r="Q1308"/>
  <c r="O1308"/>
  <c r="M1308"/>
  <c r="K1308"/>
  <c r="I1308"/>
  <c r="BH1307"/>
  <c r="BK1307" s="1"/>
  <c r="BG1307"/>
  <c r="BE1307"/>
  <c r="BC1307"/>
  <c r="BA1307"/>
  <c r="AY1307"/>
  <c r="AW1307"/>
  <c r="AU1307"/>
  <c r="AS1307"/>
  <c r="AQ1307"/>
  <c r="AO1307"/>
  <c r="AM1307"/>
  <c r="AK1307"/>
  <c r="AI1307"/>
  <c r="AG1307"/>
  <c r="AE1307"/>
  <c r="AC1307"/>
  <c r="AA1307"/>
  <c r="Y1307"/>
  <c r="W1307"/>
  <c r="U1307"/>
  <c r="S1307"/>
  <c r="Q1307"/>
  <c r="O1307"/>
  <c r="M1307"/>
  <c r="K1307"/>
  <c r="I1307"/>
  <c r="BK1306"/>
  <c r="BH1306"/>
  <c r="BG1306"/>
  <c r="BE1306"/>
  <c r="BC1306"/>
  <c r="BA1306"/>
  <c r="AY1306"/>
  <c r="AW1306"/>
  <c r="AU1306"/>
  <c r="AS1306"/>
  <c r="AQ1306"/>
  <c r="AO1306"/>
  <c r="AO1303" s="1"/>
  <c r="AM1306"/>
  <c r="AK1306"/>
  <c r="AI1306"/>
  <c r="AG1306"/>
  <c r="AE1306"/>
  <c r="AC1306"/>
  <c r="AA1306"/>
  <c r="Y1306"/>
  <c r="W1306"/>
  <c r="U1306"/>
  <c r="S1306"/>
  <c r="Q1306"/>
  <c r="O1306"/>
  <c r="M1306"/>
  <c r="K1306"/>
  <c r="I1306"/>
  <c r="BH1305"/>
  <c r="BK1305" s="1"/>
  <c r="BG1305"/>
  <c r="BE1305"/>
  <c r="BC1305"/>
  <c r="BA1305"/>
  <c r="AY1305"/>
  <c r="AW1305"/>
  <c r="AU1305"/>
  <c r="AS1305"/>
  <c r="AQ1305"/>
  <c r="AO1305"/>
  <c r="AM1305"/>
  <c r="AK1305"/>
  <c r="AI1305"/>
  <c r="AG1305"/>
  <c r="AE1305"/>
  <c r="AC1305"/>
  <c r="AA1305"/>
  <c r="Y1305"/>
  <c r="W1305"/>
  <c r="U1305"/>
  <c r="S1305"/>
  <c r="S1303" s="1"/>
  <c r="Q1305"/>
  <c r="O1305"/>
  <c r="M1305"/>
  <c r="K1305"/>
  <c r="I1305"/>
  <c r="BH1304"/>
  <c r="BK1304" s="1"/>
  <c r="BG1304"/>
  <c r="BE1304"/>
  <c r="BC1304"/>
  <c r="BA1304"/>
  <c r="AY1304"/>
  <c r="AW1304"/>
  <c r="AW1303" s="1"/>
  <c r="AU1304"/>
  <c r="AS1304"/>
  <c r="AQ1304"/>
  <c r="AO1304"/>
  <c r="AM1304"/>
  <c r="AK1304"/>
  <c r="AK1303" s="1"/>
  <c r="AI1304"/>
  <c r="AI1303" s="1"/>
  <c r="AG1304"/>
  <c r="AG1303" s="1"/>
  <c r="AE1304"/>
  <c r="AC1304"/>
  <c r="AA1304"/>
  <c r="AA1303" s="1"/>
  <c r="Y1304"/>
  <c r="W1304"/>
  <c r="U1304"/>
  <c r="S1304"/>
  <c r="Q1304"/>
  <c r="O1304"/>
  <c r="M1304"/>
  <c r="K1304"/>
  <c r="I1304"/>
  <c r="BG1303"/>
  <c r="BA1303"/>
  <c r="AQ1303"/>
  <c r="AE1303"/>
  <c r="Y1303"/>
  <c r="W1303"/>
  <c r="BK1302"/>
  <c r="BH1302"/>
  <c r="BG1302"/>
  <c r="BE1302"/>
  <c r="BC1302"/>
  <c r="BC1301" s="1"/>
  <c r="BA1302"/>
  <c r="AY1302"/>
  <c r="AY1301" s="1"/>
  <c r="AW1302"/>
  <c r="AU1302"/>
  <c r="AU1301" s="1"/>
  <c r="AS1302"/>
  <c r="AS1301" s="1"/>
  <c r="AQ1302"/>
  <c r="AO1302"/>
  <c r="AM1302"/>
  <c r="AM1301" s="1"/>
  <c r="AK1302"/>
  <c r="AK1301" s="1"/>
  <c r="AI1302"/>
  <c r="AI1301" s="1"/>
  <c r="AG1302"/>
  <c r="AG1301" s="1"/>
  <c r="AE1302"/>
  <c r="AE1301" s="1"/>
  <c r="AC1302"/>
  <c r="AA1302"/>
  <c r="AA1301" s="1"/>
  <c r="Y1302"/>
  <c r="W1302"/>
  <c r="U1302"/>
  <c r="S1302"/>
  <c r="Q1302"/>
  <c r="O1302"/>
  <c r="O1301" s="1"/>
  <c r="M1302"/>
  <c r="K1302"/>
  <c r="I1302"/>
  <c r="BG1301"/>
  <c r="BE1301"/>
  <c r="BA1301"/>
  <c r="AW1301"/>
  <c r="AQ1301"/>
  <c r="AO1301"/>
  <c r="AC1301"/>
  <c r="Y1301"/>
  <c r="W1301"/>
  <c r="U1301"/>
  <c r="S1301"/>
  <c r="Q1301"/>
  <c r="M1301"/>
  <c r="I1301"/>
  <c r="BH1300"/>
  <c r="BK1300" s="1"/>
  <c r="BG1300"/>
  <c r="BE1300"/>
  <c r="BC1300"/>
  <c r="BA1300"/>
  <c r="AY1300"/>
  <c r="AW1300"/>
  <c r="AU1300"/>
  <c r="AS1300"/>
  <c r="AQ1300"/>
  <c r="AO1300"/>
  <c r="AM1300"/>
  <c r="AK1300"/>
  <c r="AI1300"/>
  <c r="AG1300"/>
  <c r="AE1300"/>
  <c r="AE1297" s="1"/>
  <c r="AC1300"/>
  <c r="AA1300"/>
  <c r="Y1300"/>
  <c r="Y1297" s="1"/>
  <c r="W1300"/>
  <c r="U1300"/>
  <c r="S1300"/>
  <c r="Q1300"/>
  <c r="O1300"/>
  <c r="M1300"/>
  <c r="K1300"/>
  <c r="I1300"/>
  <c r="BH1299"/>
  <c r="BK1299" s="1"/>
  <c r="BG1299"/>
  <c r="BE1299"/>
  <c r="BC1299"/>
  <c r="BA1299"/>
  <c r="AY1299"/>
  <c r="AW1299"/>
  <c r="AW1297" s="1"/>
  <c r="AU1299"/>
  <c r="AS1299"/>
  <c r="AQ1299"/>
  <c r="AO1299"/>
  <c r="AM1299"/>
  <c r="AK1299"/>
  <c r="AK1297" s="1"/>
  <c r="AI1299"/>
  <c r="AG1299"/>
  <c r="AG1297" s="1"/>
  <c r="AE1299"/>
  <c r="AC1299"/>
  <c r="AA1299"/>
  <c r="Y1299"/>
  <c r="W1299"/>
  <c r="U1299"/>
  <c r="S1299"/>
  <c r="Q1299"/>
  <c r="O1299"/>
  <c r="M1299"/>
  <c r="K1299"/>
  <c r="I1299"/>
  <c r="BH1298"/>
  <c r="BK1298" s="1"/>
  <c r="BG1298"/>
  <c r="BG1297" s="1"/>
  <c r="BE1298"/>
  <c r="BC1298"/>
  <c r="BC1297" s="1"/>
  <c r="BA1298"/>
  <c r="AY1298"/>
  <c r="AY1297" s="1"/>
  <c r="AW1298"/>
  <c r="AU1298"/>
  <c r="AU1297" s="1"/>
  <c r="AS1298"/>
  <c r="AS1297" s="1"/>
  <c r="AQ1298"/>
  <c r="AO1298"/>
  <c r="AO1297" s="1"/>
  <c r="AM1298"/>
  <c r="AM1297" s="1"/>
  <c r="AK1298"/>
  <c r="AI1298"/>
  <c r="AI1297" s="1"/>
  <c r="AG1298"/>
  <c r="AE1298"/>
  <c r="AC1298"/>
  <c r="AA1298"/>
  <c r="Y1298"/>
  <c r="W1298"/>
  <c r="W1297" s="1"/>
  <c r="U1298"/>
  <c r="U1297" s="1"/>
  <c r="S1298"/>
  <c r="S1297" s="1"/>
  <c r="Q1298"/>
  <c r="O1298"/>
  <c r="O1297" s="1"/>
  <c r="M1298"/>
  <c r="K1298"/>
  <c r="K1297" s="1"/>
  <c r="I1298"/>
  <c r="BE1297"/>
  <c r="AC1297"/>
  <c r="AA1297"/>
  <c r="Q1297"/>
  <c r="BH1296"/>
  <c r="BK1296" s="1"/>
  <c r="BG1296"/>
  <c r="BE1296"/>
  <c r="BC1296"/>
  <c r="BA1296"/>
  <c r="AY1296"/>
  <c r="AW1296"/>
  <c r="AU1296"/>
  <c r="AS1296"/>
  <c r="AQ1296"/>
  <c r="AO1296"/>
  <c r="AM1296"/>
  <c r="AK1296"/>
  <c r="AI1296"/>
  <c r="AG1296"/>
  <c r="AG1293" s="1"/>
  <c r="AE1296"/>
  <c r="AC1296"/>
  <c r="AA1296"/>
  <c r="Y1296"/>
  <c r="W1296"/>
  <c r="BI1296" s="1"/>
  <c r="BJ1296" s="1"/>
  <c r="BM1296" s="1"/>
  <c r="U1296"/>
  <c r="S1296"/>
  <c r="Q1296"/>
  <c r="O1296"/>
  <c r="M1296"/>
  <c r="K1296"/>
  <c r="I1296"/>
  <c r="BK1295"/>
  <c r="BH1295"/>
  <c r="BG1295"/>
  <c r="BG1293" s="1"/>
  <c r="BE1295"/>
  <c r="BC1295"/>
  <c r="BA1295"/>
  <c r="AY1295"/>
  <c r="AW1295"/>
  <c r="AU1295"/>
  <c r="AS1295"/>
  <c r="AQ1295"/>
  <c r="AO1295"/>
  <c r="AM1295"/>
  <c r="AM1293" s="1"/>
  <c r="AK1295"/>
  <c r="AI1295"/>
  <c r="AG1295"/>
  <c r="AE1295"/>
  <c r="AC1295"/>
  <c r="AA1295"/>
  <c r="Y1295"/>
  <c r="W1295"/>
  <c r="U1295"/>
  <c r="S1295"/>
  <c r="Q1295"/>
  <c r="Q1293" s="1"/>
  <c r="O1295"/>
  <c r="M1295"/>
  <c r="K1295"/>
  <c r="I1295"/>
  <c r="BH1294"/>
  <c r="BK1294" s="1"/>
  <c r="BG1294"/>
  <c r="BE1294"/>
  <c r="BC1294"/>
  <c r="BA1294"/>
  <c r="AY1294"/>
  <c r="AY1293" s="1"/>
  <c r="AW1294"/>
  <c r="AW1293" s="1"/>
  <c r="AU1294"/>
  <c r="AS1294"/>
  <c r="AQ1294"/>
  <c r="AQ1293" s="1"/>
  <c r="AO1294"/>
  <c r="AM1294"/>
  <c r="AK1294"/>
  <c r="AI1294"/>
  <c r="AG1294"/>
  <c r="AE1294"/>
  <c r="AE1293" s="1"/>
  <c r="AC1294"/>
  <c r="AA1294"/>
  <c r="AA1293" s="1"/>
  <c r="Y1294"/>
  <c r="W1294"/>
  <c r="U1294"/>
  <c r="U1293" s="1"/>
  <c r="S1294"/>
  <c r="Q1294"/>
  <c r="O1294"/>
  <c r="M1294"/>
  <c r="K1294"/>
  <c r="K1293" s="1"/>
  <c r="I1294"/>
  <c r="I1293" s="1"/>
  <c r="BE1293"/>
  <c r="AU1293"/>
  <c r="AS1293"/>
  <c r="AK1293"/>
  <c r="AI1293"/>
  <c r="AC1293"/>
  <c r="Y1293"/>
  <c r="BH1292"/>
  <c r="BK1292" s="1"/>
  <c r="BG1292"/>
  <c r="BE1292"/>
  <c r="BC1292"/>
  <c r="BA1292"/>
  <c r="AY1292"/>
  <c r="AW1292"/>
  <c r="AU1292"/>
  <c r="AS1292"/>
  <c r="AQ1292"/>
  <c r="AO1292"/>
  <c r="AM1292"/>
  <c r="AK1292"/>
  <c r="AI1292"/>
  <c r="AG1292"/>
  <c r="AE1292"/>
  <c r="AC1292"/>
  <c r="AA1292"/>
  <c r="Y1292"/>
  <c r="W1292"/>
  <c r="U1292"/>
  <c r="S1292"/>
  <c r="Q1292"/>
  <c r="O1292"/>
  <c r="M1292"/>
  <c r="K1292"/>
  <c r="I1292"/>
  <c r="BH1291"/>
  <c r="BK1291" s="1"/>
  <c r="BG1291"/>
  <c r="BE1291"/>
  <c r="BC1291"/>
  <c r="BA1291"/>
  <c r="AY1291"/>
  <c r="AW1291"/>
  <c r="AU1291"/>
  <c r="AS1291"/>
  <c r="AQ1291"/>
  <c r="AO1291"/>
  <c r="AM1291"/>
  <c r="AK1291"/>
  <c r="AI1291"/>
  <c r="AG1291"/>
  <c r="AE1291"/>
  <c r="AC1291"/>
  <c r="AA1291"/>
  <c r="Y1291"/>
  <c r="W1291"/>
  <c r="U1291"/>
  <c r="S1291"/>
  <c r="Q1291"/>
  <c r="O1291"/>
  <c r="M1291"/>
  <c r="K1291"/>
  <c r="I1291"/>
  <c r="BH1290"/>
  <c r="BK1290" s="1"/>
  <c r="BG1290"/>
  <c r="BE1290"/>
  <c r="BC1290"/>
  <c r="BA1290"/>
  <c r="AY1290"/>
  <c r="AY1287" s="1"/>
  <c r="AW1290"/>
  <c r="AU1290"/>
  <c r="AS1290"/>
  <c r="AQ1290"/>
  <c r="AO1290"/>
  <c r="AM1290"/>
  <c r="AK1290"/>
  <c r="AI1290"/>
  <c r="AG1290"/>
  <c r="AG1287" s="1"/>
  <c r="AE1290"/>
  <c r="AC1290"/>
  <c r="AA1290"/>
  <c r="Y1290"/>
  <c r="W1290"/>
  <c r="U1290"/>
  <c r="S1290"/>
  <c r="Q1290"/>
  <c r="O1290"/>
  <c r="M1290"/>
  <c r="K1290"/>
  <c r="I1290"/>
  <c r="BH1289"/>
  <c r="BK1289" s="1"/>
  <c r="BG1289"/>
  <c r="BE1289"/>
  <c r="BC1289"/>
  <c r="BC1287" s="1"/>
  <c r="BA1289"/>
  <c r="BA1287" s="1"/>
  <c r="AY1289"/>
  <c r="AW1289"/>
  <c r="AU1289"/>
  <c r="AS1289"/>
  <c r="AS1287" s="1"/>
  <c r="AQ1289"/>
  <c r="AO1289"/>
  <c r="AM1289"/>
  <c r="AK1289"/>
  <c r="AI1289"/>
  <c r="AG1289"/>
  <c r="AE1289"/>
  <c r="AC1289"/>
  <c r="AA1289"/>
  <c r="Y1289"/>
  <c r="W1289"/>
  <c r="U1289"/>
  <c r="U1287" s="1"/>
  <c r="S1289"/>
  <c r="Q1289"/>
  <c r="Q1287" s="1"/>
  <c r="O1289"/>
  <c r="O1287" s="1"/>
  <c r="M1289"/>
  <c r="K1289"/>
  <c r="I1289"/>
  <c r="BH1288"/>
  <c r="BK1288" s="1"/>
  <c r="BG1288"/>
  <c r="BG1287" s="1"/>
  <c r="BE1288"/>
  <c r="BC1288"/>
  <c r="BA1288"/>
  <c r="AY1288"/>
  <c r="AW1288"/>
  <c r="AU1288"/>
  <c r="AS1288"/>
  <c r="AQ1288"/>
  <c r="AO1288"/>
  <c r="AM1288"/>
  <c r="AK1288"/>
  <c r="AI1288"/>
  <c r="AI1287" s="1"/>
  <c r="AG1288"/>
  <c r="AE1288"/>
  <c r="AC1288"/>
  <c r="AC1287" s="1"/>
  <c r="AA1288"/>
  <c r="Y1288"/>
  <c r="Y1287" s="1"/>
  <c r="W1288"/>
  <c r="U1288"/>
  <c r="S1288"/>
  <c r="S1287" s="1"/>
  <c r="Q1288"/>
  <c r="O1288"/>
  <c r="M1288"/>
  <c r="K1288"/>
  <c r="I1288"/>
  <c r="BE1287"/>
  <c r="AM1287"/>
  <c r="W1287"/>
  <c r="BK1286"/>
  <c r="BH1286"/>
  <c r="BG1286"/>
  <c r="BE1286"/>
  <c r="BC1286"/>
  <c r="BA1286"/>
  <c r="AY1286"/>
  <c r="AW1286"/>
  <c r="AU1286"/>
  <c r="AS1286"/>
  <c r="AQ1286"/>
  <c r="AO1286"/>
  <c r="AM1286"/>
  <c r="AK1286"/>
  <c r="AI1286"/>
  <c r="AG1286"/>
  <c r="AE1286"/>
  <c r="AC1286"/>
  <c r="AA1286"/>
  <c r="Y1286"/>
  <c r="W1286"/>
  <c r="U1286"/>
  <c r="S1286"/>
  <c r="S1273" s="1"/>
  <c r="Q1286"/>
  <c r="O1286"/>
  <c r="M1286"/>
  <c r="K1286"/>
  <c r="I1286"/>
  <c r="BH1285"/>
  <c r="BK1285" s="1"/>
  <c r="BG1285"/>
  <c r="BE1285"/>
  <c r="BC1285"/>
  <c r="BA1285"/>
  <c r="AY1285"/>
  <c r="AW1285"/>
  <c r="AU1285"/>
  <c r="AS1285"/>
  <c r="AQ1285"/>
  <c r="AO1285"/>
  <c r="AM1285"/>
  <c r="AK1285"/>
  <c r="AI1285"/>
  <c r="AG1285"/>
  <c r="AE1285"/>
  <c r="AC1285"/>
  <c r="AA1285"/>
  <c r="Y1285"/>
  <c r="W1285"/>
  <c r="BI1285" s="1"/>
  <c r="BL1285" s="1"/>
  <c r="U1285"/>
  <c r="S1285"/>
  <c r="Q1285"/>
  <c r="O1285"/>
  <c r="M1285"/>
  <c r="K1285"/>
  <c r="I1285"/>
  <c r="BK1284"/>
  <c r="BH1284"/>
  <c r="BG1284"/>
  <c r="BE1284"/>
  <c r="BC1284"/>
  <c r="BA1284"/>
  <c r="AY1284"/>
  <c r="AW1284"/>
  <c r="AU1284"/>
  <c r="AS1284"/>
  <c r="AQ1284"/>
  <c r="AO1284"/>
  <c r="AM1284"/>
  <c r="AK1284"/>
  <c r="AI1284"/>
  <c r="AG1284"/>
  <c r="AE1284"/>
  <c r="AC1284"/>
  <c r="AA1284"/>
  <c r="Y1284"/>
  <c r="W1284"/>
  <c r="U1284"/>
  <c r="S1284"/>
  <c r="Q1284"/>
  <c r="O1284"/>
  <c r="M1284"/>
  <c r="K1284"/>
  <c r="I1284"/>
  <c r="BK1283"/>
  <c r="BH1283"/>
  <c r="BG1283"/>
  <c r="BE1283"/>
  <c r="BC1283"/>
  <c r="BA1283"/>
  <c r="AY1283"/>
  <c r="AW1283"/>
  <c r="AU1283"/>
  <c r="AS1283"/>
  <c r="AQ1283"/>
  <c r="AO1283"/>
  <c r="AM1283"/>
  <c r="AK1283"/>
  <c r="AI1283"/>
  <c r="AG1283"/>
  <c r="AE1283"/>
  <c r="AC1283"/>
  <c r="AA1283"/>
  <c r="Y1283"/>
  <c r="W1283"/>
  <c r="U1283"/>
  <c r="S1283"/>
  <c r="Q1283"/>
  <c r="O1283"/>
  <c r="M1283"/>
  <c r="K1283"/>
  <c r="I1283"/>
  <c r="BH1282"/>
  <c r="BK1282" s="1"/>
  <c r="BG1282"/>
  <c r="BE1282"/>
  <c r="BC1282"/>
  <c r="BA1282"/>
  <c r="AY1282"/>
  <c r="AW1282"/>
  <c r="AU1282"/>
  <c r="AS1282"/>
  <c r="AQ1282"/>
  <c r="AO1282"/>
  <c r="AM1282"/>
  <c r="AK1282"/>
  <c r="AI1282"/>
  <c r="AG1282"/>
  <c r="AE1282"/>
  <c r="AC1282"/>
  <c r="AA1282"/>
  <c r="Y1282"/>
  <c r="W1282"/>
  <c r="U1282"/>
  <c r="S1282"/>
  <c r="Q1282"/>
  <c r="O1282"/>
  <c r="M1282"/>
  <c r="M1273" s="1"/>
  <c r="K1282"/>
  <c r="I1282"/>
  <c r="BK1281"/>
  <c r="BH1281"/>
  <c r="BG1281"/>
  <c r="BE1281"/>
  <c r="BC1281"/>
  <c r="BA1281"/>
  <c r="AY1281"/>
  <c r="AW1281"/>
  <c r="AU1281"/>
  <c r="AS1281"/>
  <c r="AQ1281"/>
  <c r="AO1281"/>
  <c r="AM1281"/>
  <c r="AK1281"/>
  <c r="AI1281"/>
  <c r="AG1281"/>
  <c r="AE1281"/>
  <c r="AC1281"/>
  <c r="AA1281"/>
  <c r="Y1281"/>
  <c r="W1281"/>
  <c r="BI1281" s="1"/>
  <c r="U1281"/>
  <c r="S1281"/>
  <c r="Q1281"/>
  <c r="O1281"/>
  <c r="M1281"/>
  <c r="K1281"/>
  <c r="I1281"/>
  <c r="BH1280"/>
  <c r="BK1280" s="1"/>
  <c r="BG1280"/>
  <c r="BE1280"/>
  <c r="BC1280"/>
  <c r="BA1280"/>
  <c r="AY1280"/>
  <c r="AW1280"/>
  <c r="AU1280"/>
  <c r="AS1280"/>
  <c r="AQ1280"/>
  <c r="AO1280"/>
  <c r="AM1280"/>
  <c r="AK1280"/>
  <c r="AI1280"/>
  <c r="AG1280"/>
  <c r="AE1280"/>
  <c r="AC1280"/>
  <c r="AA1280"/>
  <c r="Y1280"/>
  <c r="W1280"/>
  <c r="U1280"/>
  <c r="S1280"/>
  <c r="Q1280"/>
  <c r="O1280"/>
  <c r="M1280"/>
  <c r="K1280"/>
  <c r="I1280"/>
  <c r="BK1279"/>
  <c r="BH1279"/>
  <c r="BG1279"/>
  <c r="BE1279"/>
  <c r="BC1279"/>
  <c r="BA1279"/>
  <c r="AY1279"/>
  <c r="AW1279"/>
  <c r="AU1279"/>
  <c r="AS1279"/>
  <c r="AQ1279"/>
  <c r="AO1279"/>
  <c r="AM1279"/>
  <c r="AK1279"/>
  <c r="AI1279"/>
  <c r="AG1279"/>
  <c r="AE1279"/>
  <c r="AC1279"/>
  <c r="AA1279"/>
  <c r="Y1279"/>
  <c r="Y1273" s="1"/>
  <c r="Y1272" s="1"/>
  <c r="W1279"/>
  <c r="U1279"/>
  <c r="S1279"/>
  <c r="Q1279"/>
  <c r="O1279"/>
  <c r="M1279"/>
  <c r="K1279"/>
  <c r="I1279"/>
  <c r="BH1278"/>
  <c r="BK1278" s="1"/>
  <c r="BG1278"/>
  <c r="BE1278"/>
  <c r="BC1278"/>
  <c r="BA1278"/>
  <c r="AY1278"/>
  <c r="AW1278"/>
  <c r="AU1278"/>
  <c r="AS1278"/>
  <c r="AQ1278"/>
  <c r="AO1278"/>
  <c r="AM1278"/>
  <c r="AK1278"/>
  <c r="AI1278"/>
  <c r="AG1278"/>
  <c r="AE1278"/>
  <c r="AC1278"/>
  <c r="AC1273" s="1"/>
  <c r="AA1278"/>
  <c r="Y1278"/>
  <c r="W1278"/>
  <c r="U1278"/>
  <c r="S1278"/>
  <c r="Q1278"/>
  <c r="O1278"/>
  <c r="M1278"/>
  <c r="K1278"/>
  <c r="I1278"/>
  <c r="BH1277"/>
  <c r="BK1277" s="1"/>
  <c r="BG1277"/>
  <c r="BE1277"/>
  <c r="BC1277"/>
  <c r="BA1277"/>
  <c r="AY1277"/>
  <c r="AW1277"/>
  <c r="AU1277"/>
  <c r="AS1277"/>
  <c r="AQ1277"/>
  <c r="AO1277"/>
  <c r="AM1277"/>
  <c r="AK1277"/>
  <c r="AI1277"/>
  <c r="AG1277"/>
  <c r="AE1277"/>
  <c r="AC1277"/>
  <c r="AA1277"/>
  <c r="Y1277"/>
  <c r="W1277"/>
  <c r="U1277"/>
  <c r="S1277"/>
  <c r="Q1277"/>
  <c r="O1277"/>
  <c r="M1277"/>
  <c r="K1277"/>
  <c r="I1277"/>
  <c r="BK1276"/>
  <c r="BH1276"/>
  <c r="BG1276"/>
  <c r="BE1276"/>
  <c r="BC1276"/>
  <c r="BA1276"/>
  <c r="AY1276"/>
  <c r="AW1276"/>
  <c r="AU1276"/>
  <c r="AS1276"/>
  <c r="AQ1276"/>
  <c r="AO1276"/>
  <c r="AM1276"/>
  <c r="AK1276"/>
  <c r="AI1276"/>
  <c r="AG1276"/>
  <c r="AE1276"/>
  <c r="AC1276"/>
  <c r="AA1276"/>
  <c r="Y1276"/>
  <c r="W1276"/>
  <c r="U1276"/>
  <c r="S1276"/>
  <c r="Q1276"/>
  <c r="O1276"/>
  <c r="M1276"/>
  <c r="K1276"/>
  <c r="I1276"/>
  <c r="BH1275"/>
  <c r="BK1275" s="1"/>
  <c r="BG1275"/>
  <c r="BE1275"/>
  <c r="BC1275"/>
  <c r="BA1275"/>
  <c r="AY1275"/>
  <c r="AW1275"/>
  <c r="AU1275"/>
  <c r="AS1275"/>
  <c r="AQ1275"/>
  <c r="AO1275"/>
  <c r="AM1275"/>
  <c r="AK1275"/>
  <c r="AI1275"/>
  <c r="AG1275"/>
  <c r="AE1275"/>
  <c r="AC1275"/>
  <c r="AA1275"/>
  <c r="Y1275"/>
  <c r="W1275"/>
  <c r="W1273" s="1"/>
  <c r="U1275"/>
  <c r="S1275"/>
  <c r="Q1275"/>
  <c r="O1275"/>
  <c r="M1275"/>
  <c r="K1275"/>
  <c r="I1275"/>
  <c r="BK1274"/>
  <c r="BH1274"/>
  <c r="BG1274"/>
  <c r="BE1274"/>
  <c r="BC1274"/>
  <c r="BC1273" s="1"/>
  <c r="BA1274"/>
  <c r="AY1274"/>
  <c r="AW1274"/>
  <c r="AU1274"/>
  <c r="AS1274"/>
  <c r="AS1273" s="1"/>
  <c r="AQ1274"/>
  <c r="AQ1273" s="1"/>
  <c r="AO1274"/>
  <c r="AM1274"/>
  <c r="AK1274"/>
  <c r="AI1274"/>
  <c r="AG1274"/>
  <c r="AE1274"/>
  <c r="AC1274"/>
  <c r="AA1274"/>
  <c r="Y1274"/>
  <c r="W1274"/>
  <c r="U1274"/>
  <c r="S1274"/>
  <c r="Q1274"/>
  <c r="O1274"/>
  <c r="O1273" s="1"/>
  <c r="M1274"/>
  <c r="K1274"/>
  <c r="I1274"/>
  <c r="BG1273"/>
  <c r="U1273"/>
  <c r="BH1271"/>
  <c r="BK1271" s="1"/>
  <c r="BG1271"/>
  <c r="BE1271"/>
  <c r="BC1271"/>
  <c r="BA1271"/>
  <c r="AY1271"/>
  <c r="AW1271"/>
  <c r="AU1271"/>
  <c r="AS1271"/>
  <c r="AQ1271"/>
  <c r="AO1271"/>
  <c r="AO1268" s="1"/>
  <c r="AM1271"/>
  <c r="AK1271"/>
  <c r="AI1271"/>
  <c r="AG1271"/>
  <c r="AE1271"/>
  <c r="AC1271"/>
  <c r="AA1271"/>
  <c r="Y1271"/>
  <c r="Y1268" s="1"/>
  <c r="W1271"/>
  <c r="U1271"/>
  <c r="S1271"/>
  <c r="BI1271" s="1"/>
  <c r="BJ1271" s="1"/>
  <c r="BM1271" s="1"/>
  <c r="Q1271"/>
  <c r="O1271"/>
  <c r="M1271"/>
  <c r="K1271"/>
  <c r="I1271"/>
  <c r="BK1270"/>
  <c r="BH1270"/>
  <c r="BG1270"/>
  <c r="BE1270"/>
  <c r="BC1270"/>
  <c r="BA1270"/>
  <c r="BA1268" s="1"/>
  <c r="AY1270"/>
  <c r="AW1270"/>
  <c r="AU1270"/>
  <c r="AS1270"/>
  <c r="AS1268" s="1"/>
  <c r="AQ1270"/>
  <c r="AQ1268" s="1"/>
  <c r="AO1270"/>
  <c r="AM1270"/>
  <c r="AK1270"/>
  <c r="AI1270"/>
  <c r="AG1270"/>
  <c r="AE1270"/>
  <c r="AC1270"/>
  <c r="AA1270"/>
  <c r="AA1268" s="1"/>
  <c r="Y1270"/>
  <c r="W1270"/>
  <c r="U1270"/>
  <c r="S1270"/>
  <c r="Q1270"/>
  <c r="O1270"/>
  <c r="M1270"/>
  <c r="M1268" s="1"/>
  <c r="K1270"/>
  <c r="I1270"/>
  <c r="BH1269"/>
  <c r="BK1269" s="1"/>
  <c r="BG1269"/>
  <c r="BE1269"/>
  <c r="BE1268" s="1"/>
  <c r="BC1269"/>
  <c r="BC1268" s="1"/>
  <c r="BA1269"/>
  <c r="AY1269"/>
  <c r="AY1268" s="1"/>
  <c r="AW1269"/>
  <c r="AW1268" s="1"/>
  <c r="AU1269"/>
  <c r="AS1269"/>
  <c r="AQ1269"/>
  <c r="AO1269"/>
  <c r="AM1269"/>
  <c r="AM1268" s="1"/>
  <c r="AK1269"/>
  <c r="AI1269"/>
  <c r="AI1268" s="1"/>
  <c r="AG1269"/>
  <c r="AG1268" s="1"/>
  <c r="AE1269"/>
  <c r="AE1268" s="1"/>
  <c r="AC1269"/>
  <c r="AA1269"/>
  <c r="Y1269"/>
  <c r="W1269"/>
  <c r="U1269"/>
  <c r="U1268" s="1"/>
  <c r="S1269"/>
  <c r="Q1269"/>
  <c r="Q1268" s="1"/>
  <c r="O1269"/>
  <c r="O1268" s="1"/>
  <c r="M1269"/>
  <c r="K1269"/>
  <c r="I1269"/>
  <c r="BK1267"/>
  <c r="BH1267"/>
  <c r="BG1267"/>
  <c r="BE1267"/>
  <c r="BC1267"/>
  <c r="BA1267"/>
  <c r="AY1267"/>
  <c r="AW1267"/>
  <c r="AU1267"/>
  <c r="AS1267"/>
  <c r="AQ1267"/>
  <c r="AO1267"/>
  <c r="AM1267"/>
  <c r="AK1267"/>
  <c r="AI1267"/>
  <c r="AG1267"/>
  <c r="AE1267"/>
  <c r="AC1267"/>
  <c r="AA1267"/>
  <c r="Y1267"/>
  <c r="W1267"/>
  <c r="U1267"/>
  <c r="S1267"/>
  <c r="Q1267"/>
  <c r="O1267"/>
  <c r="M1267"/>
  <c r="K1267"/>
  <c r="I1267"/>
  <c r="BH1266"/>
  <c r="BK1266" s="1"/>
  <c r="BG1266"/>
  <c r="BE1266"/>
  <c r="BC1266"/>
  <c r="BA1266"/>
  <c r="AY1266"/>
  <c r="AW1266"/>
  <c r="AU1266"/>
  <c r="AS1266"/>
  <c r="AQ1266"/>
  <c r="AO1266"/>
  <c r="AM1266"/>
  <c r="AK1266"/>
  <c r="AI1266"/>
  <c r="AG1266"/>
  <c r="AE1266"/>
  <c r="AC1266"/>
  <c r="AA1266"/>
  <c r="Y1266"/>
  <c r="W1266"/>
  <c r="U1266"/>
  <c r="S1266"/>
  <c r="Q1266"/>
  <c r="O1266"/>
  <c r="M1266"/>
  <c r="K1266"/>
  <c r="I1266"/>
  <c r="BK1265"/>
  <c r="BH1265"/>
  <c r="BG1265"/>
  <c r="BE1265"/>
  <c r="BC1265"/>
  <c r="BA1265"/>
  <c r="AY1265"/>
  <c r="AW1265"/>
  <c r="AU1265"/>
  <c r="AS1265"/>
  <c r="AQ1265"/>
  <c r="AO1265"/>
  <c r="AM1265"/>
  <c r="AK1265"/>
  <c r="AI1265"/>
  <c r="AG1265"/>
  <c r="AE1265"/>
  <c r="AC1265"/>
  <c r="AA1265"/>
  <c r="Y1265"/>
  <c r="W1265"/>
  <c r="U1265"/>
  <c r="S1265"/>
  <c r="Q1265"/>
  <c r="O1265"/>
  <c r="M1265"/>
  <c r="K1265"/>
  <c r="I1265"/>
  <c r="BH1264"/>
  <c r="BK1264" s="1"/>
  <c r="BG1264"/>
  <c r="BE1264"/>
  <c r="BC1264"/>
  <c r="BA1264"/>
  <c r="AY1264"/>
  <c r="AW1264"/>
  <c r="AU1264"/>
  <c r="AS1264"/>
  <c r="AQ1264"/>
  <c r="AO1264"/>
  <c r="AM1264"/>
  <c r="AK1264"/>
  <c r="AI1264"/>
  <c r="AG1264"/>
  <c r="AE1264"/>
  <c r="AC1264"/>
  <c r="AA1264"/>
  <c r="Y1264"/>
  <c r="W1264"/>
  <c r="U1264"/>
  <c r="S1264"/>
  <c r="Q1264"/>
  <c r="O1264"/>
  <c r="M1264"/>
  <c r="K1264"/>
  <c r="I1264"/>
  <c r="BK1263"/>
  <c r="BH1263"/>
  <c r="BG1263"/>
  <c r="BE1263"/>
  <c r="BC1263"/>
  <c r="BA1263"/>
  <c r="AY1263"/>
  <c r="AW1263"/>
  <c r="AU1263"/>
  <c r="AS1263"/>
  <c r="AQ1263"/>
  <c r="AO1263"/>
  <c r="AM1263"/>
  <c r="AK1263"/>
  <c r="AI1263"/>
  <c r="AG1263"/>
  <c r="AE1263"/>
  <c r="AC1263"/>
  <c r="AA1263"/>
  <c r="Y1263"/>
  <c r="W1263"/>
  <c r="U1263"/>
  <c r="S1263"/>
  <c r="Q1263"/>
  <c r="O1263"/>
  <c r="M1263"/>
  <c r="K1263"/>
  <c r="I1263"/>
  <c r="BH1262"/>
  <c r="BK1262" s="1"/>
  <c r="BG1262"/>
  <c r="BE1262"/>
  <c r="BC1262"/>
  <c r="BA1262"/>
  <c r="AY1262"/>
  <c r="AW1262"/>
  <c r="AU1262"/>
  <c r="AS1262"/>
  <c r="AQ1262"/>
  <c r="AO1262"/>
  <c r="AM1262"/>
  <c r="AM1254" s="1"/>
  <c r="AK1262"/>
  <c r="AI1262"/>
  <c r="AG1262"/>
  <c r="AE1262"/>
  <c r="AC1262"/>
  <c r="AA1262"/>
  <c r="Y1262"/>
  <c r="W1262"/>
  <c r="U1262"/>
  <c r="S1262"/>
  <c r="Q1262"/>
  <c r="O1262"/>
  <c r="M1262"/>
  <c r="K1262"/>
  <c r="I1262"/>
  <c r="BH1261"/>
  <c r="BK1261" s="1"/>
  <c r="BG1261"/>
  <c r="BE1261"/>
  <c r="BC1261"/>
  <c r="BA1261"/>
  <c r="AY1261"/>
  <c r="AW1261"/>
  <c r="AU1261"/>
  <c r="AS1261"/>
  <c r="AQ1261"/>
  <c r="AO1261"/>
  <c r="AM1261"/>
  <c r="AK1261"/>
  <c r="AI1261"/>
  <c r="AG1261"/>
  <c r="AE1261"/>
  <c r="AC1261"/>
  <c r="AA1261"/>
  <c r="Y1261"/>
  <c r="W1261"/>
  <c r="U1261"/>
  <c r="S1261"/>
  <c r="Q1261"/>
  <c r="O1261"/>
  <c r="M1261"/>
  <c r="K1261"/>
  <c r="K1254" s="1"/>
  <c r="I1261"/>
  <c r="BH1260"/>
  <c r="BK1260" s="1"/>
  <c r="BG1260"/>
  <c r="BE1260"/>
  <c r="BC1260"/>
  <c r="BA1260"/>
  <c r="AY1260"/>
  <c r="AW1260"/>
  <c r="AU1260"/>
  <c r="AS1260"/>
  <c r="AS1254" s="1"/>
  <c r="AQ1260"/>
  <c r="AO1260"/>
  <c r="AO1254" s="1"/>
  <c r="AM1260"/>
  <c r="AK1260"/>
  <c r="AI1260"/>
  <c r="AG1260"/>
  <c r="AE1260"/>
  <c r="AC1260"/>
  <c r="AA1260"/>
  <c r="Y1260"/>
  <c r="W1260"/>
  <c r="U1260"/>
  <c r="S1260"/>
  <c r="Q1260"/>
  <c r="O1260"/>
  <c r="M1260"/>
  <c r="K1260"/>
  <c r="I1260"/>
  <c r="BH1259"/>
  <c r="BK1259" s="1"/>
  <c r="BG1259"/>
  <c r="BE1259"/>
  <c r="BC1259"/>
  <c r="BA1259"/>
  <c r="AY1259"/>
  <c r="AW1259"/>
  <c r="AU1259"/>
  <c r="AS1259"/>
  <c r="AQ1259"/>
  <c r="AO1259"/>
  <c r="AM1259"/>
  <c r="AK1259"/>
  <c r="AI1259"/>
  <c r="AG1259"/>
  <c r="AE1259"/>
  <c r="AC1259"/>
  <c r="AA1259"/>
  <c r="Y1259"/>
  <c r="W1259"/>
  <c r="U1259"/>
  <c r="S1259"/>
  <c r="Q1259"/>
  <c r="O1259"/>
  <c r="M1259"/>
  <c r="K1259"/>
  <c r="I1259"/>
  <c r="BK1258"/>
  <c r="BH1258"/>
  <c r="BG1258"/>
  <c r="BE1258"/>
  <c r="BC1258"/>
  <c r="BA1258"/>
  <c r="BA1254" s="1"/>
  <c r="AY1258"/>
  <c r="AW1258"/>
  <c r="AU1258"/>
  <c r="AS1258"/>
  <c r="AQ1258"/>
  <c r="AO1258"/>
  <c r="AM1258"/>
  <c r="AK1258"/>
  <c r="AI1258"/>
  <c r="AG1258"/>
  <c r="AE1258"/>
  <c r="AC1258"/>
  <c r="AA1258"/>
  <c r="Y1258"/>
  <c r="W1258"/>
  <c r="U1258"/>
  <c r="S1258"/>
  <c r="Q1258"/>
  <c r="O1258"/>
  <c r="M1258"/>
  <c r="K1258"/>
  <c r="I1258"/>
  <c r="BH1257"/>
  <c r="BK1257" s="1"/>
  <c r="BG1257"/>
  <c r="BE1257"/>
  <c r="BC1257"/>
  <c r="BA1257"/>
  <c r="AY1257"/>
  <c r="AW1257"/>
  <c r="AU1257"/>
  <c r="AS1257"/>
  <c r="AQ1257"/>
  <c r="AO1257"/>
  <c r="AM1257"/>
  <c r="AK1257"/>
  <c r="AI1257"/>
  <c r="AG1257"/>
  <c r="AE1257"/>
  <c r="AC1257"/>
  <c r="AA1257"/>
  <c r="Y1257"/>
  <c r="W1257"/>
  <c r="U1257"/>
  <c r="S1257"/>
  <c r="Q1257"/>
  <c r="O1257"/>
  <c r="M1257"/>
  <c r="K1257"/>
  <c r="I1257"/>
  <c r="BH1256"/>
  <c r="BK1256" s="1"/>
  <c r="BG1256"/>
  <c r="BE1256"/>
  <c r="BC1256"/>
  <c r="BA1256"/>
  <c r="AY1256"/>
  <c r="AW1256"/>
  <c r="AU1256"/>
  <c r="AS1256"/>
  <c r="AQ1256"/>
  <c r="AO1256"/>
  <c r="AM1256"/>
  <c r="AK1256"/>
  <c r="AI1256"/>
  <c r="AG1256"/>
  <c r="AG1254" s="1"/>
  <c r="AE1256"/>
  <c r="AC1256"/>
  <c r="AA1256"/>
  <c r="Y1256"/>
  <c r="W1256"/>
  <c r="U1256"/>
  <c r="S1256"/>
  <c r="Q1256"/>
  <c r="O1256"/>
  <c r="M1256"/>
  <c r="K1256"/>
  <c r="I1256"/>
  <c r="BH1255"/>
  <c r="BK1255" s="1"/>
  <c r="BG1255"/>
  <c r="BE1255"/>
  <c r="BC1255"/>
  <c r="BA1255"/>
  <c r="AY1255"/>
  <c r="AW1255"/>
  <c r="AU1255"/>
  <c r="AS1255"/>
  <c r="AQ1255"/>
  <c r="AO1255"/>
  <c r="AM1255"/>
  <c r="AK1255"/>
  <c r="AI1255"/>
  <c r="AG1255"/>
  <c r="AE1255"/>
  <c r="AE1254" s="1"/>
  <c r="AC1255"/>
  <c r="AA1255"/>
  <c r="Y1255"/>
  <c r="W1255"/>
  <c r="U1255"/>
  <c r="S1255"/>
  <c r="Q1255"/>
  <c r="O1255"/>
  <c r="M1255"/>
  <c r="K1255"/>
  <c r="I1255"/>
  <c r="U1254"/>
  <c r="Q1254"/>
  <c r="BH1253"/>
  <c r="BK1253" s="1"/>
  <c r="BG1253"/>
  <c r="BE1253"/>
  <c r="BC1253"/>
  <c r="BA1253"/>
  <c r="AY1253"/>
  <c r="AW1253"/>
  <c r="AU1253"/>
  <c r="AS1253"/>
  <c r="AQ1253"/>
  <c r="AO1253"/>
  <c r="AM1253"/>
  <c r="AK1253"/>
  <c r="AI1253"/>
  <c r="AG1253"/>
  <c r="AE1253"/>
  <c r="AC1253"/>
  <c r="AA1253"/>
  <c r="Y1253"/>
  <c r="W1253"/>
  <c r="U1253"/>
  <c r="S1253"/>
  <c r="Q1253"/>
  <c r="O1253"/>
  <c r="M1253"/>
  <c r="K1253"/>
  <c r="I1253"/>
  <c r="BH1252"/>
  <c r="BK1252" s="1"/>
  <c r="BG1252"/>
  <c r="BE1252"/>
  <c r="BC1252"/>
  <c r="BA1252"/>
  <c r="AY1252"/>
  <c r="AW1252"/>
  <c r="AU1252"/>
  <c r="AS1252"/>
  <c r="AQ1252"/>
  <c r="AO1252"/>
  <c r="AM1252"/>
  <c r="AK1252"/>
  <c r="AI1252"/>
  <c r="AG1252"/>
  <c r="AE1252"/>
  <c r="AC1252"/>
  <c r="AA1252"/>
  <c r="Y1252"/>
  <c r="W1252"/>
  <c r="U1252"/>
  <c r="S1252"/>
  <c r="Q1252"/>
  <c r="O1252"/>
  <c r="M1252"/>
  <c r="K1252"/>
  <c r="I1252"/>
  <c r="BK1251"/>
  <c r="BH1251"/>
  <c r="BG1251"/>
  <c r="BE1251"/>
  <c r="BC1251"/>
  <c r="BA1251"/>
  <c r="AY1251"/>
  <c r="AW1251"/>
  <c r="AU1251"/>
  <c r="AS1251"/>
  <c r="AQ1251"/>
  <c r="AO1251"/>
  <c r="AM1251"/>
  <c r="AK1251"/>
  <c r="AI1251"/>
  <c r="AG1251"/>
  <c r="AE1251"/>
  <c r="AC1251"/>
  <c r="AA1251"/>
  <c r="Y1251"/>
  <c r="W1251"/>
  <c r="U1251"/>
  <c r="S1251"/>
  <c r="Q1251"/>
  <c r="O1251"/>
  <c r="M1251"/>
  <c r="K1251"/>
  <c r="I1251"/>
  <c r="BH1250"/>
  <c r="BK1250" s="1"/>
  <c r="BG1250"/>
  <c r="BE1250"/>
  <c r="BC1250"/>
  <c r="BA1250"/>
  <c r="AY1250"/>
  <c r="AW1250"/>
  <c r="AU1250"/>
  <c r="AS1250"/>
  <c r="AQ1250"/>
  <c r="AO1250"/>
  <c r="AM1250"/>
  <c r="AK1250"/>
  <c r="AI1250"/>
  <c r="AG1250"/>
  <c r="AE1250"/>
  <c r="AC1250"/>
  <c r="AA1250"/>
  <c r="Y1250"/>
  <c r="W1250"/>
  <c r="U1250"/>
  <c r="U1243" s="1"/>
  <c r="S1250"/>
  <c r="Q1250"/>
  <c r="O1250"/>
  <c r="M1250"/>
  <c r="K1250"/>
  <c r="I1250"/>
  <c r="BH1249"/>
  <c r="BK1249" s="1"/>
  <c r="BG1249"/>
  <c r="BE1249"/>
  <c r="BC1249"/>
  <c r="BA1249"/>
  <c r="AY1249"/>
  <c r="AW1249"/>
  <c r="AU1249"/>
  <c r="AS1249"/>
  <c r="AQ1249"/>
  <c r="AO1249"/>
  <c r="AM1249"/>
  <c r="AK1249"/>
  <c r="AI1249"/>
  <c r="AG1249"/>
  <c r="AE1249"/>
  <c r="AC1249"/>
  <c r="AA1249"/>
  <c r="Y1249"/>
  <c r="W1249"/>
  <c r="U1249"/>
  <c r="S1249"/>
  <c r="Q1249"/>
  <c r="O1249"/>
  <c r="M1249"/>
  <c r="K1249"/>
  <c r="I1249"/>
  <c r="BK1248"/>
  <c r="BH1248"/>
  <c r="BG1248"/>
  <c r="BE1248"/>
  <c r="BC1248"/>
  <c r="BA1248"/>
  <c r="AY1248"/>
  <c r="AW1248"/>
  <c r="AU1248"/>
  <c r="AS1248"/>
  <c r="AQ1248"/>
  <c r="AO1248"/>
  <c r="AM1248"/>
  <c r="AK1248"/>
  <c r="AI1248"/>
  <c r="AG1248"/>
  <c r="AE1248"/>
  <c r="AC1248"/>
  <c r="AA1248"/>
  <c r="Y1248"/>
  <c r="W1248"/>
  <c r="U1248"/>
  <c r="S1248"/>
  <c r="Q1248"/>
  <c r="O1248"/>
  <c r="M1248"/>
  <c r="K1248"/>
  <c r="I1248"/>
  <c r="BH1247"/>
  <c r="BK1247" s="1"/>
  <c r="BG1247"/>
  <c r="BE1247"/>
  <c r="BC1247"/>
  <c r="BA1247"/>
  <c r="AY1247"/>
  <c r="AW1247"/>
  <c r="AU1247"/>
  <c r="AS1247"/>
  <c r="AQ1247"/>
  <c r="AO1247"/>
  <c r="AM1247"/>
  <c r="AK1247"/>
  <c r="AI1247"/>
  <c r="AG1247"/>
  <c r="AE1247"/>
  <c r="AC1247"/>
  <c r="AA1247"/>
  <c r="Y1247"/>
  <c r="W1247"/>
  <c r="U1247"/>
  <c r="S1247"/>
  <c r="Q1247"/>
  <c r="O1247"/>
  <c r="M1247"/>
  <c r="K1247"/>
  <c r="I1247"/>
  <c r="BK1246"/>
  <c r="BH1246"/>
  <c r="BG1246"/>
  <c r="BE1246"/>
  <c r="BC1246"/>
  <c r="BA1246"/>
  <c r="AY1246"/>
  <c r="AW1246"/>
  <c r="AU1246"/>
  <c r="AS1246"/>
  <c r="AQ1246"/>
  <c r="AO1246"/>
  <c r="AM1246"/>
  <c r="AK1246"/>
  <c r="AI1246"/>
  <c r="AG1246"/>
  <c r="AE1246"/>
  <c r="AC1246"/>
  <c r="AA1246"/>
  <c r="AA1243" s="1"/>
  <c r="Y1246"/>
  <c r="W1246"/>
  <c r="U1246"/>
  <c r="S1246"/>
  <c r="Q1246"/>
  <c r="O1246"/>
  <c r="O1243" s="1"/>
  <c r="M1246"/>
  <c r="K1246"/>
  <c r="I1246"/>
  <c r="BK1245"/>
  <c r="BH1245"/>
  <c r="BG1245"/>
  <c r="BE1245"/>
  <c r="BC1245"/>
  <c r="BA1245"/>
  <c r="AY1245"/>
  <c r="AW1245"/>
  <c r="AU1245"/>
  <c r="AS1245"/>
  <c r="AQ1245"/>
  <c r="AO1245"/>
  <c r="AM1245"/>
  <c r="AK1245"/>
  <c r="AI1245"/>
  <c r="AG1245"/>
  <c r="AE1245"/>
  <c r="AE1243" s="1"/>
  <c r="AC1245"/>
  <c r="AC1243" s="1"/>
  <c r="AA1245"/>
  <c r="Y1245"/>
  <c r="W1245"/>
  <c r="U1245"/>
  <c r="S1245"/>
  <c r="Q1245"/>
  <c r="O1245"/>
  <c r="M1245"/>
  <c r="K1245"/>
  <c r="I1245"/>
  <c r="BH1244"/>
  <c r="BK1244" s="1"/>
  <c r="BG1244"/>
  <c r="BE1244"/>
  <c r="BC1244"/>
  <c r="BA1244"/>
  <c r="AY1244"/>
  <c r="AW1244"/>
  <c r="AU1244"/>
  <c r="AS1244"/>
  <c r="AQ1244"/>
  <c r="AO1244"/>
  <c r="AM1244"/>
  <c r="AK1244"/>
  <c r="AI1244"/>
  <c r="AG1244"/>
  <c r="AG1243" s="1"/>
  <c r="AE1244"/>
  <c r="AC1244"/>
  <c r="AA1244"/>
  <c r="Y1244"/>
  <c r="W1244"/>
  <c r="W1243" s="1"/>
  <c r="U1244"/>
  <c r="S1244"/>
  <c r="Q1244"/>
  <c r="O1244"/>
  <c r="M1244"/>
  <c r="K1244"/>
  <c r="I1244"/>
  <c r="BE1243"/>
  <c r="Q1243"/>
  <c r="I1243"/>
  <c r="BH1242"/>
  <c r="BK1242" s="1"/>
  <c r="BG1242"/>
  <c r="BE1242"/>
  <c r="BC1242"/>
  <c r="BA1242"/>
  <c r="AY1242"/>
  <c r="AW1242"/>
  <c r="AU1242"/>
  <c r="AS1242"/>
  <c r="AQ1242"/>
  <c r="AO1242"/>
  <c r="AM1242"/>
  <c r="AK1242"/>
  <c r="AI1242"/>
  <c r="AG1242"/>
  <c r="AE1242"/>
  <c r="AC1242"/>
  <c r="AA1242"/>
  <c r="Y1242"/>
  <c r="W1242"/>
  <c r="U1242"/>
  <c r="S1242"/>
  <c r="Q1242"/>
  <c r="O1242"/>
  <c r="M1242"/>
  <c r="K1242"/>
  <c r="I1242"/>
  <c r="BK1241"/>
  <c r="BH1241"/>
  <c r="BG1241"/>
  <c r="BE1241"/>
  <c r="BC1241"/>
  <c r="BA1241"/>
  <c r="AY1241"/>
  <c r="AW1241"/>
  <c r="AU1241"/>
  <c r="AS1241"/>
  <c r="AQ1241"/>
  <c r="AO1241"/>
  <c r="AM1241"/>
  <c r="AK1241"/>
  <c r="AI1241"/>
  <c r="AG1241"/>
  <c r="AE1241"/>
  <c r="AC1241"/>
  <c r="AA1241"/>
  <c r="Y1241"/>
  <c r="W1241"/>
  <c r="U1241"/>
  <c r="S1241"/>
  <c r="Q1241"/>
  <c r="O1241"/>
  <c r="M1241"/>
  <c r="K1241"/>
  <c r="I1241"/>
  <c r="BH1240"/>
  <c r="BK1240" s="1"/>
  <c r="BG1240"/>
  <c r="BG1238" s="1"/>
  <c r="BE1240"/>
  <c r="BC1240"/>
  <c r="BA1240"/>
  <c r="AY1240"/>
  <c r="AW1240"/>
  <c r="AU1240"/>
  <c r="AS1240"/>
  <c r="AQ1240"/>
  <c r="AO1240"/>
  <c r="AO1238" s="1"/>
  <c r="AM1240"/>
  <c r="AK1240"/>
  <c r="AI1240"/>
  <c r="AG1240"/>
  <c r="AE1240"/>
  <c r="AE1238" s="1"/>
  <c r="AC1240"/>
  <c r="AC1238" s="1"/>
  <c r="AA1240"/>
  <c r="Y1240"/>
  <c r="W1240"/>
  <c r="U1240"/>
  <c r="S1240"/>
  <c r="Q1240"/>
  <c r="O1240"/>
  <c r="M1240"/>
  <c r="K1240"/>
  <c r="I1240"/>
  <c r="BK1239"/>
  <c r="BH1239"/>
  <c r="BG1239"/>
  <c r="BE1239"/>
  <c r="BC1239"/>
  <c r="BA1239"/>
  <c r="AY1239"/>
  <c r="AY1238" s="1"/>
  <c r="AW1239"/>
  <c r="AW1238" s="1"/>
  <c r="AU1239"/>
  <c r="AU1238" s="1"/>
  <c r="AS1239"/>
  <c r="AQ1239"/>
  <c r="AQ1238" s="1"/>
  <c r="AO1239"/>
  <c r="AM1239"/>
  <c r="AK1239"/>
  <c r="AK1238" s="1"/>
  <c r="AI1239"/>
  <c r="AG1239"/>
  <c r="AE1239"/>
  <c r="AC1239"/>
  <c r="AA1239"/>
  <c r="AA1238" s="1"/>
  <c r="Y1239"/>
  <c r="Y1238" s="1"/>
  <c r="W1239"/>
  <c r="U1239"/>
  <c r="S1239"/>
  <c r="Q1239"/>
  <c r="O1239"/>
  <c r="M1239"/>
  <c r="K1239"/>
  <c r="I1239"/>
  <c r="BA1238"/>
  <c r="W1238"/>
  <c r="U1238"/>
  <c r="M1238"/>
  <c r="BK1237"/>
  <c r="BH1237"/>
  <c r="BG1237"/>
  <c r="BE1237"/>
  <c r="BC1237"/>
  <c r="BA1237"/>
  <c r="AY1237"/>
  <c r="AW1237"/>
  <c r="AU1237"/>
  <c r="AS1237"/>
  <c r="AQ1237"/>
  <c r="AO1237"/>
  <c r="AM1237"/>
  <c r="AK1237"/>
  <c r="AI1237"/>
  <c r="AG1237"/>
  <c r="AE1237"/>
  <c r="AC1237"/>
  <c r="AA1237"/>
  <c r="Y1237"/>
  <c r="W1237"/>
  <c r="U1237"/>
  <c r="S1237"/>
  <c r="Q1237"/>
  <c r="O1237"/>
  <c r="M1237"/>
  <c r="K1237"/>
  <c r="I1237"/>
  <c r="BK1236"/>
  <c r="BH1236"/>
  <c r="BG1236"/>
  <c r="BE1236"/>
  <c r="BC1236"/>
  <c r="BA1236"/>
  <c r="AY1236"/>
  <c r="AW1236"/>
  <c r="AU1236"/>
  <c r="AS1236"/>
  <c r="AQ1236"/>
  <c r="AO1236"/>
  <c r="AM1236"/>
  <c r="AK1236"/>
  <c r="AI1236"/>
  <c r="AG1236"/>
  <c r="AE1236"/>
  <c r="AC1236"/>
  <c r="AA1236"/>
  <c r="Y1236"/>
  <c r="W1236"/>
  <c r="U1236"/>
  <c r="S1236"/>
  <c r="Q1236"/>
  <c r="O1236"/>
  <c r="M1236"/>
  <c r="K1236"/>
  <c r="I1236"/>
  <c r="BH1235"/>
  <c r="BK1235" s="1"/>
  <c r="BG1235"/>
  <c r="BE1235"/>
  <c r="BC1235"/>
  <c r="BA1235"/>
  <c r="AY1235"/>
  <c r="AW1235"/>
  <c r="AU1235"/>
  <c r="AS1235"/>
  <c r="AQ1235"/>
  <c r="AO1235"/>
  <c r="AM1235"/>
  <c r="AK1235"/>
  <c r="AI1235"/>
  <c r="AG1235"/>
  <c r="AE1235"/>
  <c r="AC1235"/>
  <c r="AA1235"/>
  <c r="Y1235"/>
  <c r="W1235"/>
  <c r="U1235"/>
  <c r="S1235"/>
  <c r="Q1235"/>
  <c r="O1235"/>
  <c r="M1235"/>
  <c r="K1235"/>
  <c r="I1235"/>
  <c r="BK1234"/>
  <c r="BH1234"/>
  <c r="BG1234"/>
  <c r="BE1234"/>
  <c r="BC1234"/>
  <c r="BA1234"/>
  <c r="AY1234"/>
  <c r="AW1234"/>
  <c r="AU1234"/>
  <c r="AS1234"/>
  <c r="AQ1234"/>
  <c r="AO1234"/>
  <c r="AO1231" s="1"/>
  <c r="AM1234"/>
  <c r="AK1234"/>
  <c r="AI1234"/>
  <c r="AG1234"/>
  <c r="AE1234"/>
  <c r="AC1234"/>
  <c r="AA1234"/>
  <c r="Y1234"/>
  <c r="W1234"/>
  <c r="U1234"/>
  <c r="S1234"/>
  <c r="Q1234"/>
  <c r="O1234"/>
  <c r="M1234"/>
  <c r="K1234"/>
  <c r="I1234"/>
  <c r="BH1233"/>
  <c r="BK1233" s="1"/>
  <c r="BG1233"/>
  <c r="BE1233"/>
  <c r="BC1233"/>
  <c r="BA1233"/>
  <c r="BA1231" s="1"/>
  <c r="AY1233"/>
  <c r="AW1233"/>
  <c r="AU1233"/>
  <c r="AS1233"/>
  <c r="AQ1233"/>
  <c r="AO1233"/>
  <c r="AM1233"/>
  <c r="AK1233"/>
  <c r="AI1233"/>
  <c r="AG1233"/>
  <c r="AE1233"/>
  <c r="AC1233"/>
  <c r="AA1233"/>
  <c r="Y1233"/>
  <c r="Y1231" s="1"/>
  <c r="W1233"/>
  <c r="W1231" s="1"/>
  <c r="U1233"/>
  <c r="U1231" s="1"/>
  <c r="S1233"/>
  <c r="S1231" s="1"/>
  <c r="Q1233"/>
  <c r="O1233"/>
  <c r="M1233"/>
  <c r="K1233"/>
  <c r="I1233"/>
  <c r="BK1232"/>
  <c r="BH1232"/>
  <c r="BG1232"/>
  <c r="BE1232"/>
  <c r="BC1232"/>
  <c r="BA1232"/>
  <c r="AY1232"/>
  <c r="AY1231" s="1"/>
  <c r="AW1232"/>
  <c r="AU1232"/>
  <c r="AS1232"/>
  <c r="AS1231" s="1"/>
  <c r="AQ1232"/>
  <c r="AQ1231" s="1"/>
  <c r="AO1232"/>
  <c r="AM1232"/>
  <c r="AK1232"/>
  <c r="AI1232"/>
  <c r="AI1231" s="1"/>
  <c r="AG1232"/>
  <c r="AE1232"/>
  <c r="AE1231" s="1"/>
  <c r="AC1232"/>
  <c r="AA1232"/>
  <c r="Y1232"/>
  <c r="W1232"/>
  <c r="U1232"/>
  <c r="S1232"/>
  <c r="Q1232"/>
  <c r="O1232"/>
  <c r="M1232"/>
  <c r="K1232"/>
  <c r="I1232"/>
  <c r="BG1231"/>
  <c r="BH1229"/>
  <c r="BK1229" s="1"/>
  <c r="BG1229"/>
  <c r="BE1229"/>
  <c r="BC1229"/>
  <c r="BA1229"/>
  <c r="AY1229"/>
  <c r="AW1229"/>
  <c r="AU1229"/>
  <c r="AS1229"/>
  <c r="AQ1229"/>
  <c r="AO1229"/>
  <c r="AM1229"/>
  <c r="AK1229"/>
  <c r="AI1229"/>
  <c r="AG1229"/>
  <c r="AE1229"/>
  <c r="AC1229"/>
  <c r="AA1229"/>
  <c r="Y1229"/>
  <c r="W1229"/>
  <c r="U1229"/>
  <c r="S1229"/>
  <c r="Q1229"/>
  <c r="O1229"/>
  <c r="M1229"/>
  <c r="K1229"/>
  <c r="I1229"/>
  <c r="BK1228"/>
  <c r="BH1228"/>
  <c r="BG1228"/>
  <c r="BE1228"/>
  <c r="BC1228"/>
  <c r="BA1228"/>
  <c r="AY1228"/>
  <c r="AW1228"/>
  <c r="AU1228"/>
  <c r="AS1228"/>
  <c r="AQ1228"/>
  <c r="AO1228"/>
  <c r="AM1228"/>
  <c r="AK1228"/>
  <c r="AI1228"/>
  <c r="AG1228"/>
  <c r="AE1228"/>
  <c r="AC1228"/>
  <c r="AA1228"/>
  <c r="AA1221" s="1"/>
  <c r="Y1228"/>
  <c r="W1228"/>
  <c r="U1228"/>
  <c r="S1228"/>
  <c r="Q1228"/>
  <c r="O1228"/>
  <c r="O1221" s="1"/>
  <c r="M1228"/>
  <c r="K1228"/>
  <c r="I1228"/>
  <c r="BK1227"/>
  <c r="BH1227"/>
  <c r="BG1227"/>
  <c r="BE1227"/>
  <c r="BC1227"/>
  <c r="BA1227"/>
  <c r="AY1227"/>
  <c r="AW1227"/>
  <c r="AU1227"/>
  <c r="AS1227"/>
  <c r="AQ1227"/>
  <c r="AO1227"/>
  <c r="AM1227"/>
  <c r="AK1227"/>
  <c r="AI1227"/>
  <c r="AG1227"/>
  <c r="AE1227"/>
  <c r="AC1227"/>
  <c r="AA1227"/>
  <c r="Y1227"/>
  <c r="W1227"/>
  <c r="U1227"/>
  <c r="S1227"/>
  <c r="Q1227"/>
  <c r="O1227"/>
  <c r="M1227"/>
  <c r="K1227"/>
  <c r="I1227"/>
  <c r="BH1226"/>
  <c r="BK1226" s="1"/>
  <c r="BG1226"/>
  <c r="BE1226"/>
  <c r="BC1226"/>
  <c r="BA1226"/>
  <c r="AY1226"/>
  <c r="AW1226"/>
  <c r="AU1226"/>
  <c r="AS1226"/>
  <c r="AQ1226"/>
  <c r="AO1226"/>
  <c r="AM1226"/>
  <c r="AK1226"/>
  <c r="AI1226"/>
  <c r="AG1226"/>
  <c r="AE1226"/>
  <c r="AC1226"/>
  <c r="AA1226"/>
  <c r="Y1226"/>
  <c r="W1226"/>
  <c r="U1226"/>
  <c r="S1226"/>
  <c r="Q1226"/>
  <c r="O1226"/>
  <c r="M1226"/>
  <c r="K1226"/>
  <c r="I1226"/>
  <c r="BK1225"/>
  <c r="BH1225"/>
  <c r="BG1225"/>
  <c r="BE1225"/>
  <c r="BC1225"/>
  <c r="BA1225"/>
  <c r="AY1225"/>
  <c r="AW1225"/>
  <c r="AU1225"/>
  <c r="AS1225"/>
  <c r="AQ1225"/>
  <c r="AO1225"/>
  <c r="AM1225"/>
  <c r="AK1225"/>
  <c r="AI1225"/>
  <c r="AG1225"/>
  <c r="AE1225"/>
  <c r="AC1225"/>
  <c r="AA1225"/>
  <c r="Y1225"/>
  <c r="W1225"/>
  <c r="U1225"/>
  <c r="S1225"/>
  <c r="Q1225"/>
  <c r="O1225"/>
  <c r="M1225"/>
  <c r="K1225"/>
  <c r="I1225"/>
  <c r="BH1224"/>
  <c r="BK1224" s="1"/>
  <c r="BG1224"/>
  <c r="BE1224"/>
  <c r="BC1224"/>
  <c r="BA1224"/>
  <c r="AY1224"/>
  <c r="AW1224"/>
  <c r="AU1224"/>
  <c r="AS1224"/>
  <c r="AQ1224"/>
  <c r="AO1224"/>
  <c r="AM1224"/>
  <c r="AK1224"/>
  <c r="AI1224"/>
  <c r="AG1224"/>
  <c r="AE1224"/>
  <c r="AC1224"/>
  <c r="AA1224"/>
  <c r="Y1224"/>
  <c r="Y1221" s="1"/>
  <c r="W1224"/>
  <c r="BI1224" s="1"/>
  <c r="U1224"/>
  <c r="S1224"/>
  <c r="Q1224"/>
  <c r="O1224"/>
  <c r="M1224"/>
  <c r="K1224"/>
  <c r="I1224"/>
  <c r="BK1223"/>
  <c r="BH1223"/>
  <c r="BG1223"/>
  <c r="BE1223"/>
  <c r="BC1223"/>
  <c r="BA1223"/>
  <c r="BA1221" s="1"/>
  <c r="AY1223"/>
  <c r="AW1223"/>
  <c r="AU1223"/>
  <c r="AS1223"/>
  <c r="AQ1223"/>
  <c r="AO1223"/>
  <c r="AM1223"/>
  <c r="AK1223"/>
  <c r="AI1223"/>
  <c r="AG1223"/>
  <c r="AE1223"/>
  <c r="AC1223"/>
  <c r="AA1223"/>
  <c r="Y1223"/>
  <c r="W1223"/>
  <c r="U1223"/>
  <c r="S1223"/>
  <c r="Q1223"/>
  <c r="O1223"/>
  <c r="M1223"/>
  <c r="M1221" s="1"/>
  <c r="K1223"/>
  <c r="I1223"/>
  <c r="BH1222"/>
  <c r="BK1222" s="1"/>
  <c r="BG1222"/>
  <c r="BE1222"/>
  <c r="BC1222"/>
  <c r="BA1222"/>
  <c r="AY1222"/>
  <c r="AY1221" s="1"/>
  <c r="AW1222"/>
  <c r="AU1222"/>
  <c r="AS1222"/>
  <c r="AQ1222"/>
  <c r="AO1222"/>
  <c r="AM1222"/>
  <c r="AK1222"/>
  <c r="AK1221" s="1"/>
  <c r="AI1222"/>
  <c r="AG1222"/>
  <c r="AG1221" s="1"/>
  <c r="AE1222"/>
  <c r="AE1221" s="1"/>
  <c r="AC1222"/>
  <c r="AC1221" s="1"/>
  <c r="AA1222"/>
  <c r="Y1222"/>
  <c r="W1222"/>
  <c r="U1222"/>
  <c r="S1222"/>
  <c r="Q1222"/>
  <c r="O1222"/>
  <c r="M1222"/>
  <c r="K1222"/>
  <c r="I1222"/>
  <c r="AS1221"/>
  <c r="AQ1221"/>
  <c r="I1221"/>
  <c r="BH1220"/>
  <c r="BK1220" s="1"/>
  <c r="BG1220"/>
  <c r="BE1220"/>
  <c r="BC1220"/>
  <c r="BA1220"/>
  <c r="AY1220"/>
  <c r="AW1220"/>
  <c r="AU1220"/>
  <c r="AS1220"/>
  <c r="AQ1220"/>
  <c r="AO1220"/>
  <c r="AM1220"/>
  <c r="AK1220"/>
  <c r="AI1220"/>
  <c r="AG1220"/>
  <c r="AE1220"/>
  <c r="AC1220"/>
  <c r="AA1220"/>
  <c r="Y1220"/>
  <c r="W1220"/>
  <c r="U1220"/>
  <c r="S1220"/>
  <c r="Q1220"/>
  <c r="O1220"/>
  <c r="M1220"/>
  <c r="K1220"/>
  <c r="I1220"/>
  <c r="BH1219"/>
  <c r="BK1219" s="1"/>
  <c r="BG1219"/>
  <c r="BE1219"/>
  <c r="BC1219"/>
  <c r="BA1219"/>
  <c r="AY1219"/>
  <c r="AW1219"/>
  <c r="AU1219"/>
  <c r="AS1219"/>
  <c r="AQ1219"/>
  <c r="AO1219"/>
  <c r="AM1219"/>
  <c r="AK1219"/>
  <c r="AI1219"/>
  <c r="AG1219"/>
  <c r="AE1219"/>
  <c r="AC1219"/>
  <c r="AA1219"/>
  <c r="Y1219"/>
  <c r="W1219"/>
  <c r="U1219"/>
  <c r="S1219"/>
  <c r="Q1219"/>
  <c r="O1219"/>
  <c r="M1219"/>
  <c r="K1219"/>
  <c r="I1219"/>
  <c r="BK1218"/>
  <c r="BH1218"/>
  <c r="BG1218"/>
  <c r="BE1218"/>
  <c r="BC1218"/>
  <c r="BA1218"/>
  <c r="AY1218"/>
  <c r="AW1218"/>
  <c r="AU1218"/>
  <c r="AS1218"/>
  <c r="AQ1218"/>
  <c r="AO1218"/>
  <c r="AM1218"/>
  <c r="AK1218"/>
  <c r="AI1218"/>
  <c r="AG1218"/>
  <c r="AE1218"/>
  <c r="AC1218"/>
  <c r="AA1218"/>
  <c r="Y1218"/>
  <c r="W1218"/>
  <c r="U1218"/>
  <c r="S1218"/>
  <c r="Q1218"/>
  <c r="O1218"/>
  <c r="M1218"/>
  <c r="K1218"/>
  <c r="I1218"/>
  <c r="BH1217"/>
  <c r="BK1217" s="1"/>
  <c r="BG1217"/>
  <c r="BE1217"/>
  <c r="BC1217"/>
  <c r="BA1217"/>
  <c r="AY1217"/>
  <c r="AW1217"/>
  <c r="AU1217"/>
  <c r="AS1217"/>
  <c r="AQ1217"/>
  <c r="AQ1211" s="1"/>
  <c r="AO1217"/>
  <c r="AM1217"/>
  <c r="AK1217"/>
  <c r="AI1217"/>
  <c r="AG1217"/>
  <c r="AE1217"/>
  <c r="AC1217"/>
  <c r="AA1217"/>
  <c r="Y1217"/>
  <c r="W1217"/>
  <c r="U1217"/>
  <c r="S1217"/>
  <c r="Q1217"/>
  <c r="O1217"/>
  <c r="M1217"/>
  <c r="K1217"/>
  <c r="I1217"/>
  <c r="BH1216"/>
  <c r="BK1216" s="1"/>
  <c r="BG1216"/>
  <c r="BE1216"/>
  <c r="BC1216"/>
  <c r="BA1216"/>
  <c r="AY1216"/>
  <c r="AW1216"/>
  <c r="AU1216"/>
  <c r="AU1211" s="1"/>
  <c r="AS1216"/>
  <c r="AQ1216"/>
  <c r="AO1216"/>
  <c r="AM1216"/>
  <c r="AK1216"/>
  <c r="AI1216"/>
  <c r="AG1216"/>
  <c r="AE1216"/>
  <c r="AC1216"/>
  <c r="AA1216"/>
  <c r="Y1216"/>
  <c r="W1216"/>
  <c r="U1216"/>
  <c r="S1216"/>
  <c r="Q1216"/>
  <c r="O1216"/>
  <c r="M1216"/>
  <c r="K1216"/>
  <c r="I1216"/>
  <c r="BH1215"/>
  <c r="BK1215" s="1"/>
  <c r="BG1215"/>
  <c r="BE1215"/>
  <c r="BC1215"/>
  <c r="BA1215"/>
  <c r="AY1215"/>
  <c r="AW1215"/>
  <c r="AW1211" s="1"/>
  <c r="AU1215"/>
  <c r="AS1215"/>
  <c r="AQ1215"/>
  <c r="AO1215"/>
  <c r="AM1215"/>
  <c r="AK1215"/>
  <c r="AI1215"/>
  <c r="AG1215"/>
  <c r="AE1215"/>
  <c r="AC1215"/>
  <c r="AA1215"/>
  <c r="AA1211" s="1"/>
  <c r="Y1215"/>
  <c r="W1215"/>
  <c r="U1215"/>
  <c r="S1215"/>
  <c r="Q1215"/>
  <c r="O1215"/>
  <c r="M1215"/>
  <c r="K1215"/>
  <c r="I1215"/>
  <c r="BH1214"/>
  <c r="BK1214" s="1"/>
  <c r="BG1214"/>
  <c r="BE1214"/>
  <c r="BC1214"/>
  <c r="BA1214"/>
  <c r="AY1214"/>
  <c r="AW1214"/>
  <c r="AU1214"/>
  <c r="AS1214"/>
  <c r="AQ1214"/>
  <c r="AO1214"/>
  <c r="AM1214"/>
  <c r="AK1214"/>
  <c r="AI1214"/>
  <c r="AG1214"/>
  <c r="AE1214"/>
  <c r="AC1214"/>
  <c r="AA1214"/>
  <c r="Y1214"/>
  <c r="W1214"/>
  <c r="U1214"/>
  <c r="S1214"/>
  <c r="Q1214"/>
  <c r="O1214"/>
  <c r="M1214"/>
  <c r="K1214"/>
  <c r="I1214"/>
  <c r="BK1213"/>
  <c r="BH1213"/>
  <c r="BG1213"/>
  <c r="BE1213"/>
  <c r="BC1213"/>
  <c r="BA1213"/>
  <c r="AY1213"/>
  <c r="AW1213"/>
  <c r="AU1213"/>
  <c r="AS1213"/>
  <c r="AQ1213"/>
  <c r="AO1213"/>
  <c r="AM1213"/>
  <c r="AK1213"/>
  <c r="AI1213"/>
  <c r="AG1213"/>
  <c r="AE1213"/>
  <c r="AC1213"/>
  <c r="AA1213"/>
  <c r="Y1213"/>
  <c r="W1213"/>
  <c r="BI1213" s="1"/>
  <c r="U1213"/>
  <c r="S1213"/>
  <c r="Q1213"/>
  <c r="O1213"/>
  <c r="M1213"/>
  <c r="K1213"/>
  <c r="I1213"/>
  <c r="BG1212"/>
  <c r="BE1212"/>
  <c r="BC1212"/>
  <c r="BA1212"/>
  <c r="AY1212"/>
  <c r="AW1212"/>
  <c r="AU1212"/>
  <c r="AS1212"/>
  <c r="AQ1212"/>
  <c r="AO1212"/>
  <c r="AO1211" s="1"/>
  <c r="AM1212"/>
  <c r="AK1212"/>
  <c r="AI1212"/>
  <c r="AG1212"/>
  <c r="AE1212"/>
  <c r="AC1212"/>
  <c r="AA1212"/>
  <c r="Y1212"/>
  <c r="Y1211" s="1"/>
  <c r="W1212"/>
  <c r="U1212"/>
  <c r="S1212"/>
  <c r="Q1212"/>
  <c r="O1212"/>
  <c r="M1212"/>
  <c r="I1212"/>
  <c r="U1211"/>
  <c r="I1211"/>
  <c r="BK1210"/>
  <c r="BH1210"/>
  <c r="BG1210"/>
  <c r="BE1210"/>
  <c r="BC1210"/>
  <c r="BA1210"/>
  <c r="AY1210"/>
  <c r="AW1210"/>
  <c r="AU1210"/>
  <c r="AS1210"/>
  <c r="AQ1210"/>
  <c r="AO1210"/>
  <c r="AM1210"/>
  <c r="AK1210"/>
  <c r="AI1210"/>
  <c r="AG1210"/>
  <c r="AE1210"/>
  <c r="AC1210"/>
  <c r="AA1210"/>
  <c r="Y1210"/>
  <c r="W1210"/>
  <c r="U1210"/>
  <c r="S1210"/>
  <c r="Q1210"/>
  <c r="O1210"/>
  <c r="M1210"/>
  <c r="K1210"/>
  <c r="I1210"/>
  <c r="BH1209"/>
  <c r="BK1209" s="1"/>
  <c r="BG1209"/>
  <c r="BE1209"/>
  <c r="BC1209"/>
  <c r="BA1209"/>
  <c r="AY1209"/>
  <c r="AW1209"/>
  <c r="AU1209"/>
  <c r="AS1209"/>
  <c r="AQ1209"/>
  <c r="AO1209"/>
  <c r="AM1209"/>
  <c r="AK1209"/>
  <c r="AI1209"/>
  <c r="AG1209"/>
  <c r="AE1209"/>
  <c r="AC1209"/>
  <c r="AA1209"/>
  <c r="Y1209"/>
  <c r="W1209"/>
  <c r="U1209"/>
  <c r="S1209"/>
  <c r="Q1209"/>
  <c r="O1209"/>
  <c r="M1209"/>
  <c r="K1209"/>
  <c r="I1209"/>
  <c r="BK1208"/>
  <c r="BH1208"/>
  <c r="BG1208"/>
  <c r="BE1208"/>
  <c r="BC1208"/>
  <c r="BA1208"/>
  <c r="AY1208"/>
  <c r="AW1208"/>
  <c r="AU1208"/>
  <c r="AS1208"/>
  <c r="AQ1208"/>
  <c r="AO1208"/>
  <c r="AM1208"/>
  <c r="AK1208"/>
  <c r="AI1208"/>
  <c r="AG1208"/>
  <c r="AE1208"/>
  <c r="AC1208"/>
  <c r="AA1208"/>
  <c r="Y1208"/>
  <c r="W1208"/>
  <c r="U1208"/>
  <c r="S1208"/>
  <c r="Q1208"/>
  <c r="O1208"/>
  <c r="M1208"/>
  <c r="K1208"/>
  <c r="I1208"/>
  <c r="BH1207"/>
  <c r="BK1207" s="1"/>
  <c r="BG1207"/>
  <c r="BG1203" s="1"/>
  <c r="BE1207"/>
  <c r="BC1207"/>
  <c r="BA1207"/>
  <c r="AY1207"/>
  <c r="AW1207"/>
  <c r="AU1207"/>
  <c r="AS1207"/>
  <c r="AQ1207"/>
  <c r="AO1207"/>
  <c r="AM1207"/>
  <c r="AK1207"/>
  <c r="AI1207"/>
  <c r="AI1203" s="1"/>
  <c r="AG1207"/>
  <c r="AE1207"/>
  <c r="AC1207"/>
  <c r="AA1207"/>
  <c r="Y1207"/>
  <c r="W1207"/>
  <c r="U1207"/>
  <c r="S1207"/>
  <c r="S1203" s="1"/>
  <c r="Q1207"/>
  <c r="O1207"/>
  <c r="M1207"/>
  <c r="K1207"/>
  <c r="I1207"/>
  <c r="BH1206"/>
  <c r="BK1206" s="1"/>
  <c r="BG1206"/>
  <c r="BE1206"/>
  <c r="BC1206"/>
  <c r="BA1206"/>
  <c r="AY1206"/>
  <c r="AW1206"/>
  <c r="AU1206"/>
  <c r="AS1206"/>
  <c r="AQ1206"/>
  <c r="AO1206"/>
  <c r="AM1206"/>
  <c r="AK1206"/>
  <c r="AI1206"/>
  <c r="AG1206"/>
  <c r="AE1206"/>
  <c r="AC1206"/>
  <c r="AA1206"/>
  <c r="Y1206"/>
  <c r="W1206"/>
  <c r="U1206"/>
  <c r="S1206"/>
  <c r="Q1206"/>
  <c r="O1206"/>
  <c r="M1206"/>
  <c r="K1206"/>
  <c r="I1206"/>
  <c r="BG1205"/>
  <c r="BE1205"/>
  <c r="BC1205"/>
  <c r="BC1203" s="1"/>
  <c r="BA1205"/>
  <c r="AY1205"/>
  <c r="AW1205"/>
  <c r="AU1205"/>
  <c r="AS1205"/>
  <c r="AQ1205"/>
  <c r="AO1205"/>
  <c r="AM1205"/>
  <c r="AK1205"/>
  <c r="AI1205"/>
  <c r="AG1205"/>
  <c r="AG1203" s="1"/>
  <c r="AE1205"/>
  <c r="AC1205"/>
  <c r="AA1205"/>
  <c r="Y1205"/>
  <c r="W1205"/>
  <c r="U1205"/>
  <c r="U1203" s="1"/>
  <c r="S1205"/>
  <c r="Q1205"/>
  <c r="O1205"/>
  <c r="O1203" s="1"/>
  <c r="M1205"/>
  <c r="I1205"/>
  <c r="BG1204"/>
  <c r="BE1204"/>
  <c r="BC1204"/>
  <c r="BA1204"/>
  <c r="AY1204"/>
  <c r="AW1204"/>
  <c r="AU1204"/>
  <c r="AS1204"/>
  <c r="AQ1204"/>
  <c r="AQ1203" s="1"/>
  <c r="AO1204"/>
  <c r="AM1204"/>
  <c r="AK1204"/>
  <c r="AI1204"/>
  <c r="AG1204"/>
  <c r="AE1204"/>
  <c r="AC1204"/>
  <c r="AA1204"/>
  <c r="Y1204"/>
  <c r="W1204"/>
  <c r="U1204"/>
  <c r="S1204"/>
  <c r="Q1204"/>
  <c r="O1204"/>
  <c r="M1204"/>
  <c r="I1204"/>
  <c r="AE1203"/>
  <c r="AC1203"/>
  <c r="AA1203"/>
  <c r="BH1202"/>
  <c r="BK1202" s="1"/>
  <c r="BG1202"/>
  <c r="BE1202"/>
  <c r="BC1202"/>
  <c r="BA1202"/>
  <c r="BA1195" s="1"/>
  <c r="AY1202"/>
  <c r="AW1202"/>
  <c r="AU1202"/>
  <c r="AS1202"/>
  <c r="AQ1202"/>
  <c r="AO1202"/>
  <c r="AM1202"/>
  <c r="AK1202"/>
  <c r="AI1202"/>
  <c r="AG1202"/>
  <c r="AE1202"/>
  <c r="AC1202"/>
  <c r="AA1202"/>
  <c r="Y1202"/>
  <c r="W1202"/>
  <c r="U1202"/>
  <c r="S1202"/>
  <c r="Q1202"/>
  <c r="O1202"/>
  <c r="O1195" s="1"/>
  <c r="M1202"/>
  <c r="K1202"/>
  <c r="I1202"/>
  <c r="BK1201"/>
  <c r="BH1201"/>
  <c r="BG1201"/>
  <c r="BE1201"/>
  <c r="BC1201"/>
  <c r="BA1201"/>
  <c r="AY1201"/>
  <c r="AW1201"/>
  <c r="AU1201"/>
  <c r="AS1201"/>
  <c r="AQ1201"/>
  <c r="AO1201"/>
  <c r="AM1201"/>
  <c r="AK1201"/>
  <c r="AI1201"/>
  <c r="AG1201"/>
  <c r="AE1201"/>
  <c r="AC1201"/>
  <c r="AA1201"/>
  <c r="Y1201"/>
  <c r="W1201"/>
  <c r="U1201"/>
  <c r="S1201"/>
  <c r="Q1201"/>
  <c r="O1201"/>
  <c r="BI1201" s="1"/>
  <c r="M1201"/>
  <c r="K1201"/>
  <c r="I1201"/>
  <c r="BH1200"/>
  <c r="BK1200" s="1"/>
  <c r="BG1200"/>
  <c r="BE1200"/>
  <c r="BC1200"/>
  <c r="BA1200"/>
  <c r="AY1200"/>
  <c r="AW1200"/>
  <c r="AU1200"/>
  <c r="AS1200"/>
  <c r="AQ1200"/>
  <c r="AO1200"/>
  <c r="AM1200"/>
  <c r="AK1200"/>
  <c r="AI1200"/>
  <c r="AG1200"/>
  <c r="AE1200"/>
  <c r="AC1200"/>
  <c r="AA1200"/>
  <c r="Y1200"/>
  <c r="W1200"/>
  <c r="U1200"/>
  <c r="S1200"/>
  <c r="Q1200"/>
  <c r="O1200"/>
  <c r="M1200"/>
  <c r="K1200"/>
  <c r="I1200"/>
  <c r="BH1199"/>
  <c r="BK1199" s="1"/>
  <c r="BG1199"/>
  <c r="BE1199"/>
  <c r="BC1199"/>
  <c r="BA1199"/>
  <c r="AY1199"/>
  <c r="AW1199"/>
  <c r="AU1199"/>
  <c r="AS1199"/>
  <c r="AQ1199"/>
  <c r="AO1199"/>
  <c r="AM1199"/>
  <c r="AK1199"/>
  <c r="AI1199"/>
  <c r="AG1199"/>
  <c r="AE1199"/>
  <c r="AC1199"/>
  <c r="AA1199"/>
  <c r="Y1199"/>
  <c r="W1199"/>
  <c r="BI1199" s="1"/>
  <c r="U1199"/>
  <c r="S1199"/>
  <c r="Q1199"/>
  <c r="O1199"/>
  <c r="M1199"/>
  <c r="K1199"/>
  <c r="I1199"/>
  <c r="BK1198"/>
  <c r="BH1198"/>
  <c r="BG1198"/>
  <c r="BE1198"/>
  <c r="BC1198"/>
  <c r="BA1198"/>
  <c r="AY1198"/>
  <c r="AW1198"/>
  <c r="AW1195" s="1"/>
  <c r="AU1198"/>
  <c r="AS1198"/>
  <c r="AQ1198"/>
  <c r="AO1198"/>
  <c r="AM1198"/>
  <c r="AK1198"/>
  <c r="AI1198"/>
  <c r="AG1198"/>
  <c r="AE1198"/>
  <c r="AC1198"/>
  <c r="AA1198"/>
  <c r="Y1198"/>
  <c r="W1198"/>
  <c r="U1198"/>
  <c r="S1198"/>
  <c r="Q1198"/>
  <c r="O1198"/>
  <c r="M1198"/>
  <c r="K1198"/>
  <c r="I1198"/>
  <c r="BH1197"/>
  <c r="BK1197" s="1"/>
  <c r="BG1197"/>
  <c r="BE1197"/>
  <c r="BE1195" s="1"/>
  <c r="BC1197"/>
  <c r="BA1197"/>
  <c r="AY1197"/>
  <c r="AW1197"/>
  <c r="AU1197"/>
  <c r="AS1197"/>
  <c r="AQ1197"/>
  <c r="AO1197"/>
  <c r="AM1197"/>
  <c r="AK1197"/>
  <c r="AI1197"/>
  <c r="AG1197"/>
  <c r="AE1197"/>
  <c r="AE1195" s="1"/>
  <c r="AC1197"/>
  <c r="AA1197"/>
  <c r="Y1197"/>
  <c r="W1197"/>
  <c r="U1197"/>
  <c r="S1197"/>
  <c r="Q1197"/>
  <c r="Q1195" s="1"/>
  <c r="O1197"/>
  <c r="M1197"/>
  <c r="K1197"/>
  <c r="I1197"/>
  <c r="BH1196"/>
  <c r="BK1196" s="1"/>
  <c r="BG1196"/>
  <c r="BE1196"/>
  <c r="BC1196"/>
  <c r="BA1196"/>
  <c r="AY1196"/>
  <c r="AW1196"/>
  <c r="AU1196"/>
  <c r="AS1196"/>
  <c r="AS1195" s="1"/>
  <c r="AQ1196"/>
  <c r="AO1196"/>
  <c r="AM1196"/>
  <c r="AK1196"/>
  <c r="AK1195" s="1"/>
  <c r="AI1196"/>
  <c r="AI1195" s="1"/>
  <c r="AG1196"/>
  <c r="AE1196"/>
  <c r="AC1196"/>
  <c r="AA1196"/>
  <c r="Y1196"/>
  <c r="W1196"/>
  <c r="U1196"/>
  <c r="U1195" s="1"/>
  <c r="S1196"/>
  <c r="Q1196"/>
  <c r="O1196"/>
  <c r="M1196"/>
  <c r="K1196"/>
  <c r="I1196"/>
  <c r="AY1195"/>
  <c r="AQ1195"/>
  <c r="K1195"/>
  <c r="BK1194"/>
  <c r="BH1194"/>
  <c r="BG1194"/>
  <c r="BE1194"/>
  <c r="BC1194"/>
  <c r="BA1194"/>
  <c r="AY1194"/>
  <c r="AW1194"/>
  <c r="AU1194"/>
  <c r="AS1194"/>
  <c r="AQ1194"/>
  <c r="AO1194"/>
  <c r="AM1194"/>
  <c r="AK1194"/>
  <c r="AI1194"/>
  <c r="AG1194"/>
  <c r="AE1194"/>
  <c r="AC1194"/>
  <c r="AA1194"/>
  <c r="Y1194"/>
  <c r="W1194"/>
  <c r="U1194"/>
  <c r="S1194"/>
  <c r="Q1194"/>
  <c r="O1194"/>
  <c r="M1194"/>
  <c r="K1194"/>
  <c r="I1194"/>
  <c r="BK1193"/>
  <c r="BH1193"/>
  <c r="BG1193"/>
  <c r="BE1193"/>
  <c r="BC1193"/>
  <c r="BA1193"/>
  <c r="AY1193"/>
  <c r="AW1193"/>
  <c r="AU1193"/>
  <c r="AS1193"/>
  <c r="AQ1193"/>
  <c r="AO1193"/>
  <c r="AM1193"/>
  <c r="AK1193"/>
  <c r="AI1193"/>
  <c r="AG1193"/>
  <c r="AE1193"/>
  <c r="AC1193"/>
  <c r="AA1193"/>
  <c r="Y1193"/>
  <c r="W1193"/>
  <c r="U1193"/>
  <c r="S1193"/>
  <c r="Q1193"/>
  <c r="O1193"/>
  <c r="M1193"/>
  <c r="K1193"/>
  <c r="BI1193" s="1"/>
  <c r="I1193"/>
  <c r="BH1192"/>
  <c r="BK1192" s="1"/>
  <c r="BG1192"/>
  <c r="BE1192"/>
  <c r="BC1192"/>
  <c r="BA1192"/>
  <c r="AY1192"/>
  <c r="AW1192"/>
  <c r="AU1192"/>
  <c r="AS1192"/>
  <c r="AQ1192"/>
  <c r="AO1192"/>
  <c r="AM1192"/>
  <c r="AK1192"/>
  <c r="AI1192"/>
  <c r="AG1192"/>
  <c r="AE1192"/>
  <c r="AC1192"/>
  <c r="AA1192"/>
  <c r="Y1192"/>
  <c r="W1192"/>
  <c r="BI1192" s="1"/>
  <c r="U1192"/>
  <c r="S1192"/>
  <c r="Q1192"/>
  <c r="O1192"/>
  <c r="M1192"/>
  <c r="K1192"/>
  <c r="I1192"/>
  <c r="BK1191"/>
  <c r="BH1191"/>
  <c r="BG1191"/>
  <c r="BE1191"/>
  <c r="BC1191"/>
  <c r="BA1191"/>
  <c r="AY1191"/>
  <c r="AW1191"/>
  <c r="AU1191"/>
  <c r="AS1191"/>
  <c r="AQ1191"/>
  <c r="AO1191"/>
  <c r="AM1191"/>
  <c r="AK1191"/>
  <c r="AI1191"/>
  <c r="AG1191"/>
  <c r="AE1191"/>
  <c r="AC1191"/>
  <c r="AA1191"/>
  <c r="Y1191"/>
  <c r="W1191"/>
  <c r="U1191"/>
  <c r="S1191"/>
  <c r="Q1191"/>
  <c r="O1191"/>
  <c r="M1191"/>
  <c r="K1191"/>
  <c r="I1191"/>
  <c r="BH1190"/>
  <c r="BK1190" s="1"/>
  <c r="BG1190"/>
  <c r="BE1190"/>
  <c r="BC1190"/>
  <c r="BA1190"/>
  <c r="AY1190"/>
  <c r="AW1190"/>
  <c r="AU1190"/>
  <c r="AS1190"/>
  <c r="AQ1190"/>
  <c r="AO1190"/>
  <c r="AM1190"/>
  <c r="AK1190"/>
  <c r="AI1190"/>
  <c r="AG1190"/>
  <c r="AE1190"/>
  <c r="AC1190"/>
  <c r="AA1190"/>
  <c r="Y1190"/>
  <c r="W1190"/>
  <c r="U1190"/>
  <c r="U1187" s="1"/>
  <c r="S1190"/>
  <c r="Q1190"/>
  <c r="O1190"/>
  <c r="M1190"/>
  <c r="K1190"/>
  <c r="I1190"/>
  <c r="BH1189"/>
  <c r="BG1189"/>
  <c r="BE1189"/>
  <c r="BC1189"/>
  <c r="BA1189"/>
  <c r="AY1189"/>
  <c r="AW1189"/>
  <c r="AU1189"/>
  <c r="AS1189"/>
  <c r="AQ1189"/>
  <c r="AO1189"/>
  <c r="AM1189"/>
  <c r="AK1189"/>
  <c r="AI1189"/>
  <c r="AG1189"/>
  <c r="AE1189"/>
  <c r="AC1189"/>
  <c r="AA1189"/>
  <c r="Y1189"/>
  <c r="W1189"/>
  <c r="U1189"/>
  <c r="S1189"/>
  <c r="Q1189"/>
  <c r="O1189"/>
  <c r="M1189"/>
  <c r="K1189"/>
  <c r="I1189"/>
  <c r="BH1188"/>
  <c r="BK1188" s="1"/>
  <c r="BG1188"/>
  <c r="BE1188"/>
  <c r="BC1188"/>
  <c r="BC1187" s="1"/>
  <c r="BA1188"/>
  <c r="AY1188"/>
  <c r="AW1188"/>
  <c r="AU1188"/>
  <c r="AU1187" s="1"/>
  <c r="AS1188"/>
  <c r="AQ1188"/>
  <c r="AQ1187" s="1"/>
  <c r="AO1188"/>
  <c r="AM1188"/>
  <c r="AK1188"/>
  <c r="AI1188"/>
  <c r="AG1188"/>
  <c r="AE1188"/>
  <c r="AC1188"/>
  <c r="AA1188"/>
  <c r="Y1188"/>
  <c r="W1188"/>
  <c r="W1187" s="1"/>
  <c r="U1188"/>
  <c r="S1188"/>
  <c r="Q1188"/>
  <c r="O1188"/>
  <c r="O1187" s="1"/>
  <c r="M1188"/>
  <c r="K1188"/>
  <c r="I1188"/>
  <c r="AC1187"/>
  <c r="AA1187"/>
  <c r="BH1186"/>
  <c r="BK1186" s="1"/>
  <c r="BG1186"/>
  <c r="BE1186"/>
  <c r="BC1186"/>
  <c r="BA1186"/>
  <c r="AY1186"/>
  <c r="AW1186"/>
  <c r="AU1186"/>
  <c r="AS1186"/>
  <c r="AQ1186"/>
  <c r="AO1186"/>
  <c r="AM1186"/>
  <c r="AK1186"/>
  <c r="AI1186"/>
  <c r="AI1181" s="1"/>
  <c r="AG1186"/>
  <c r="AE1186"/>
  <c r="AC1186"/>
  <c r="AA1186"/>
  <c r="Y1186"/>
  <c r="W1186"/>
  <c r="U1186"/>
  <c r="S1186"/>
  <c r="Q1186"/>
  <c r="BI1186" s="1"/>
  <c r="BJ1186" s="1"/>
  <c r="BM1186" s="1"/>
  <c r="O1186"/>
  <c r="M1186"/>
  <c r="K1186"/>
  <c r="I1186"/>
  <c r="BG1185"/>
  <c r="BE1185"/>
  <c r="BC1185"/>
  <c r="BA1185"/>
  <c r="AY1185"/>
  <c r="AW1185"/>
  <c r="AU1185"/>
  <c r="AU1181" s="1"/>
  <c r="AS1185"/>
  <c r="AQ1185"/>
  <c r="AO1185"/>
  <c r="AM1185"/>
  <c r="AK1185"/>
  <c r="AI1185"/>
  <c r="AG1185"/>
  <c r="AE1185"/>
  <c r="AC1185"/>
  <c r="AC1181" s="1"/>
  <c r="AA1185"/>
  <c r="Y1185"/>
  <c r="W1185"/>
  <c r="U1185"/>
  <c r="S1185"/>
  <c r="Q1185"/>
  <c r="O1185"/>
  <c r="I1185"/>
  <c r="BK1184"/>
  <c r="BH1184"/>
  <c r="BG1184"/>
  <c r="BE1184"/>
  <c r="BC1184"/>
  <c r="BA1184"/>
  <c r="AY1184"/>
  <c r="AW1184"/>
  <c r="AU1184"/>
  <c r="AS1184"/>
  <c r="AQ1184"/>
  <c r="AO1184"/>
  <c r="AM1184"/>
  <c r="AK1184"/>
  <c r="AI1184"/>
  <c r="AG1184"/>
  <c r="AE1184"/>
  <c r="AC1184"/>
  <c r="AA1184"/>
  <c r="Y1184"/>
  <c r="W1184"/>
  <c r="U1184"/>
  <c r="S1184"/>
  <c r="Q1184"/>
  <c r="O1184"/>
  <c r="M1184"/>
  <c r="K1184"/>
  <c r="I1184"/>
  <c r="BK1183"/>
  <c r="BH1183"/>
  <c r="BG1183"/>
  <c r="BE1183"/>
  <c r="BC1183"/>
  <c r="BA1183"/>
  <c r="AY1183"/>
  <c r="AW1183"/>
  <c r="AW1181" s="1"/>
  <c r="AU1183"/>
  <c r="AS1183"/>
  <c r="AQ1183"/>
  <c r="AQ1181" s="1"/>
  <c r="AO1183"/>
  <c r="AM1183"/>
  <c r="AK1183"/>
  <c r="AI1183"/>
  <c r="AG1183"/>
  <c r="AE1183"/>
  <c r="AC1183"/>
  <c r="AA1183"/>
  <c r="Y1183"/>
  <c r="W1183"/>
  <c r="U1183"/>
  <c r="S1183"/>
  <c r="Q1183"/>
  <c r="O1183"/>
  <c r="O1181" s="1"/>
  <c r="M1183"/>
  <c r="K1183"/>
  <c r="I1183"/>
  <c r="BG1182"/>
  <c r="BG1181" s="1"/>
  <c r="BE1182"/>
  <c r="BC1182"/>
  <c r="BA1182"/>
  <c r="BA1181" s="1"/>
  <c r="AY1182"/>
  <c r="AY1181" s="1"/>
  <c r="AW1182"/>
  <c r="AU1182"/>
  <c r="AS1182"/>
  <c r="AQ1182"/>
  <c r="AO1182"/>
  <c r="AM1182"/>
  <c r="AK1182"/>
  <c r="AI1182"/>
  <c r="AG1182"/>
  <c r="AE1182"/>
  <c r="AC1182"/>
  <c r="AA1182"/>
  <c r="Y1182"/>
  <c r="Y1181" s="1"/>
  <c r="W1182"/>
  <c r="U1182"/>
  <c r="S1182"/>
  <c r="S1181" s="1"/>
  <c r="Q1182"/>
  <c r="O1182"/>
  <c r="M1182"/>
  <c r="I1182"/>
  <c r="AO1181"/>
  <c r="AK1181"/>
  <c r="AE1181"/>
  <c r="I1181"/>
  <c r="BH1179"/>
  <c r="BK1179" s="1"/>
  <c r="BG1179"/>
  <c r="BE1179"/>
  <c r="BE1177" s="1"/>
  <c r="BC1179"/>
  <c r="BA1179"/>
  <c r="AY1179"/>
  <c r="AW1179"/>
  <c r="AU1179"/>
  <c r="AS1179"/>
  <c r="AQ1179"/>
  <c r="AO1179"/>
  <c r="AM1179"/>
  <c r="AK1179"/>
  <c r="AI1179"/>
  <c r="AG1179"/>
  <c r="AE1179"/>
  <c r="AC1179"/>
  <c r="AC1177" s="1"/>
  <c r="AA1179"/>
  <c r="Y1179"/>
  <c r="W1179"/>
  <c r="U1179"/>
  <c r="S1179"/>
  <c r="Q1179"/>
  <c r="Q1177" s="1"/>
  <c r="O1179"/>
  <c r="M1179"/>
  <c r="K1179"/>
  <c r="I1179"/>
  <c r="BG1178"/>
  <c r="BG1177" s="1"/>
  <c r="BE1178"/>
  <c r="BC1178"/>
  <c r="BA1178"/>
  <c r="AY1178"/>
  <c r="AW1178"/>
  <c r="AU1178"/>
  <c r="AS1178"/>
  <c r="AQ1178"/>
  <c r="AQ1177" s="1"/>
  <c r="AO1178"/>
  <c r="AO1177" s="1"/>
  <c r="AM1178"/>
  <c r="AM1177" s="1"/>
  <c r="AK1178"/>
  <c r="AK1177" s="1"/>
  <c r="AI1178"/>
  <c r="AG1178"/>
  <c r="AG1177" s="1"/>
  <c r="AE1178"/>
  <c r="AE1177" s="1"/>
  <c r="AC1178"/>
  <c r="AA1178"/>
  <c r="AA1177" s="1"/>
  <c r="Y1178"/>
  <c r="Y1177" s="1"/>
  <c r="W1178"/>
  <c r="W1177" s="1"/>
  <c r="U1178"/>
  <c r="U1177" s="1"/>
  <c r="S1178"/>
  <c r="S1177" s="1"/>
  <c r="Q1178"/>
  <c r="O1178"/>
  <c r="O1177" s="1"/>
  <c r="K1178"/>
  <c r="I1178"/>
  <c r="BC1177"/>
  <c r="BA1177"/>
  <c r="AY1177"/>
  <c r="AW1177"/>
  <c r="AU1177"/>
  <c r="AS1177"/>
  <c r="K1177"/>
  <c r="I1177"/>
  <c r="BG1176"/>
  <c r="BE1176"/>
  <c r="BC1176"/>
  <c r="BA1176"/>
  <c r="AY1176"/>
  <c r="AW1176"/>
  <c r="AU1176"/>
  <c r="AS1176"/>
  <c r="AQ1176"/>
  <c r="AO1176"/>
  <c r="AM1176"/>
  <c r="AK1176"/>
  <c r="AI1176"/>
  <c r="AG1176"/>
  <c r="AE1176"/>
  <c r="AC1176"/>
  <c r="AA1176"/>
  <c r="Y1176"/>
  <c r="W1176"/>
  <c r="U1176"/>
  <c r="S1176"/>
  <c r="Q1176"/>
  <c r="O1176"/>
  <c r="I1176"/>
  <c r="BG1175"/>
  <c r="BE1175"/>
  <c r="BC1175"/>
  <c r="BA1175"/>
  <c r="AY1175"/>
  <c r="AW1175"/>
  <c r="AU1175"/>
  <c r="AS1175"/>
  <c r="AQ1175"/>
  <c r="AO1175"/>
  <c r="AM1175"/>
  <c r="AK1175"/>
  <c r="AI1175"/>
  <c r="AG1175"/>
  <c r="AE1175"/>
  <c r="AC1175"/>
  <c r="AA1175"/>
  <c r="Y1175"/>
  <c r="W1175"/>
  <c r="U1175"/>
  <c r="S1175"/>
  <c r="Q1175"/>
  <c r="O1175"/>
  <c r="I1175"/>
  <c r="BG1174"/>
  <c r="BE1174"/>
  <c r="BC1174"/>
  <c r="BA1174"/>
  <c r="AY1174"/>
  <c r="AW1174"/>
  <c r="AU1174"/>
  <c r="AS1174"/>
  <c r="AQ1174"/>
  <c r="AO1174"/>
  <c r="AM1174"/>
  <c r="AK1174"/>
  <c r="AI1174"/>
  <c r="AG1174"/>
  <c r="AE1174"/>
  <c r="AC1174"/>
  <c r="AA1174"/>
  <c r="Y1174"/>
  <c r="W1174"/>
  <c r="U1174"/>
  <c r="S1174"/>
  <c r="Q1174"/>
  <c r="O1174"/>
  <c r="M1174"/>
  <c r="I1174"/>
  <c r="BG1173"/>
  <c r="BE1173"/>
  <c r="BC1173"/>
  <c r="BA1173"/>
  <c r="AY1173"/>
  <c r="AW1173"/>
  <c r="AU1173"/>
  <c r="AS1173"/>
  <c r="AQ1173"/>
  <c r="AO1173"/>
  <c r="AM1173"/>
  <c r="AK1173"/>
  <c r="AI1173"/>
  <c r="AG1173"/>
  <c r="AE1173"/>
  <c r="AC1173"/>
  <c r="AA1173"/>
  <c r="Y1173"/>
  <c r="W1173"/>
  <c r="U1173"/>
  <c r="S1173"/>
  <c r="Q1173"/>
  <c r="O1173"/>
  <c r="M1173"/>
  <c r="I1173"/>
  <c r="BG1172"/>
  <c r="BE1172"/>
  <c r="BC1172"/>
  <c r="BA1172"/>
  <c r="AY1172"/>
  <c r="AW1172"/>
  <c r="AU1172"/>
  <c r="AS1172"/>
  <c r="AQ1172"/>
  <c r="AO1172"/>
  <c r="AM1172"/>
  <c r="AK1172"/>
  <c r="AI1172"/>
  <c r="AG1172"/>
  <c r="AE1172"/>
  <c r="AC1172"/>
  <c r="AA1172"/>
  <c r="Y1172"/>
  <c r="W1172"/>
  <c r="U1172"/>
  <c r="S1172"/>
  <c r="Q1172"/>
  <c r="O1172"/>
  <c r="M1172"/>
  <c r="I1172"/>
  <c r="BG1171"/>
  <c r="BE1171"/>
  <c r="BC1171"/>
  <c r="BA1171"/>
  <c r="AY1171"/>
  <c r="AW1171"/>
  <c r="AU1171"/>
  <c r="AS1171"/>
  <c r="AQ1171"/>
  <c r="AO1171"/>
  <c r="AM1171"/>
  <c r="AK1171"/>
  <c r="AI1171"/>
  <c r="AG1171"/>
  <c r="AE1171"/>
  <c r="AE1162" s="1"/>
  <c r="AE1161" s="1"/>
  <c r="AC1171"/>
  <c r="AA1171"/>
  <c r="Y1171"/>
  <c r="W1171"/>
  <c r="U1171"/>
  <c r="S1171"/>
  <c r="Q1171"/>
  <c r="O1171"/>
  <c r="M1171"/>
  <c r="I1171"/>
  <c r="BG1170"/>
  <c r="BE1170"/>
  <c r="BC1170"/>
  <c r="BA1170"/>
  <c r="AY1170"/>
  <c r="AW1170"/>
  <c r="AU1170"/>
  <c r="AS1170"/>
  <c r="AQ1170"/>
  <c r="AO1170"/>
  <c r="AM1170"/>
  <c r="AK1170"/>
  <c r="AI1170"/>
  <c r="AG1170"/>
  <c r="AE1170"/>
  <c r="AC1170"/>
  <c r="AA1170"/>
  <c r="Y1170"/>
  <c r="W1170"/>
  <c r="U1170"/>
  <c r="S1170"/>
  <c r="Q1170"/>
  <c r="O1170"/>
  <c r="M1170"/>
  <c r="I1170"/>
  <c r="BG1169"/>
  <c r="BE1169"/>
  <c r="BC1169"/>
  <c r="BA1169"/>
  <c r="AY1169"/>
  <c r="AW1169"/>
  <c r="AU1169"/>
  <c r="AS1169"/>
  <c r="AQ1169"/>
  <c r="AO1169"/>
  <c r="AM1169"/>
  <c r="AK1169"/>
  <c r="AI1169"/>
  <c r="AG1169"/>
  <c r="AE1169"/>
  <c r="AC1169"/>
  <c r="AA1169"/>
  <c r="Y1169"/>
  <c r="W1169"/>
  <c r="U1169"/>
  <c r="S1169"/>
  <c r="Q1169"/>
  <c r="O1169"/>
  <c r="M1169"/>
  <c r="I1169"/>
  <c r="BG1168"/>
  <c r="BE1168"/>
  <c r="BC1168"/>
  <c r="BA1168"/>
  <c r="AY1168"/>
  <c r="AW1168"/>
  <c r="AU1168"/>
  <c r="AS1168"/>
  <c r="AQ1168"/>
  <c r="AO1168"/>
  <c r="AM1168"/>
  <c r="AK1168"/>
  <c r="AI1168"/>
  <c r="AG1168"/>
  <c r="AE1168"/>
  <c r="AC1168"/>
  <c r="AA1168"/>
  <c r="Y1168"/>
  <c r="W1168"/>
  <c r="U1168"/>
  <c r="S1168"/>
  <c r="Q1168"/>
  <c r="O1168"/>
  <c r="M1168"/>
  <c r="I1168"/>
  <c r="BK1167"/>
  <c r="BH1167"/>
  <c r="BG1167"/>
  <c r="BE1167"/>
  <c r="BC1167"/>
  <c r="BA1167"/>
  <c r="AY1167"/>
  <c r="AW1167"/>
  <c r="AU1167"/>
  <c r="AS1167"/>
  <c r="AQ1167"/>
  <c r="AO1167"/>
  <c r="AM1167"/>
  <c r="AK1167"/>
  <c r="AI1167"/>
  <c r="AG1167"/>
  <c r="AE1167"/>
  <c r="AC1167"/>
  <c r="AA1167"/>
  <c r="Y1167"/>
  <c r="W1167"/>
  <c r="U1167"/>
  <c r="S1167"/>
  <c r="Q1167"/>
  <c r="O1167"/>
  <c r="M1167"/>
  <c r="K1167"/>
  <c r="I1167"/>
  <c r="BG1166"/>
  <c r="BE1166"/>
  <c r="BC1166"/>
  <c r="BA1166"/>
  <c r="AY1166"/>
  <c r="AW1166"/>
  <c r="AU1166"/>
  <c r="AS1166"/>
  <c r="AQ1166"/>
  <c r="AO1166"/>
  <c r="AM1166"/>
  <c r="AK1166"/>
  <c r="AI1166"/>
  <c r="AG1166"/>
  <c r="AE1166"/>
  <c r="AC1166"/>
  <c r="AA1166"/>
  <c r="Y1166"/>
  <c r="W1166"/>
  <c r="U1166"/>
  <c r="S1166"/>
  <c r="Q1166"/>
  <c r="O1166"/>
  <c r="I1166"/>
  <c r="BG1165"/>
  <c r="BE1165"/>
  <c r="BC1165"/>
  <c r="BA1165"/>
  <c r="AY1165"/>
  <c r="AW1165"/>
  <c r="AU1165"/>
  <c r="AS1165"/>
  <c r="AQ1165"/>
  <c r="AO1165"/>
  <c r="AM1165"/>
  <c r="AK1165"/>
  <c r="AI1165"/>
  <c r="AG1165"/>
  <c r="AE1165"/>
  <c r="AC1165"/>
  <c r="AA1165"/>
  <c r="Y1165"/>
  <c r="W1165"/>
  <c r="U1165"/>
  <c r="S1165"/>
  <c r="Q1165"/>
  <c r="O1165"/>
  <c r="I1165"/>
  <c r="BH1164"/>
  <c r="BK1164" s="1"/>
  <c r="BG1164"/>
  <c r="BG1162" s="1"/>
  <c r="BE1164"/>
  <c r="BC1164"/>
  <c r="BA1164"/>
  <c r="AY1164"/>
  <c r="AW1164"/>
  <c r="AU1164"/>
  <c r="AS1164"/>
  <c r="AQ1164"/>
  <c r="AO1164"/>
  <c r="AM1164"/>
  <c r="AK1164"/>
  <c r="AI1164"/>
  <c r="AG1164"/>
  <c r="AE1164"/>
  <c r="AC1164"/>
  <c r="AA1164"/>
  <c r="AA1162" s="1"/>
  <c r="AA1161" s="1"/>
  <c r="Y1164"/>
  <c r="W1164"/>
  <c r="U1164"/>
  <c r="S1164"/>
  <c r="S1162" s="1"/>
  <c r="Q1164"/>
  <c r="O1164"/>
  <c r="M1164"/>
  <c r="K1164"/>
  <c r="I1164"/>
  <c r="BG1163"/>
  <c r="BE1163"/>
  <c r="BC1163"/>
  <c r="BA1163"/>
  <c r="AY1163"/>
  <c r="AW1163"/>
  <c r="AW1162" s="1"/>
  <c r="AW1161" s="1"/>
  <c r="AU1163"/>
  <c r="AU1162" s="1"/>
  <c r="AS1163"/>
  <c r="AQ1163"/>
  <c r="AO1163"/>
  <c r="AM1163"/>
  <c r="AM1162" s="1"/>
  <c r="AM1161" s="1"/>
  <c r="AK1163"/>
  <c r="AI1163"/>
  <c r="AG1163"/>
  <c r="AE1163"/>
  <c r="AC1163"/>
  <c r="AA1163"/>
  <c r="Y1163"/>
  <c r="W1163"/>
  <c r="U1163"/>
  <c r="S1163"/>
  <c r="Q1163"/>
  <c r="O1163"/>
  <c r="M1163"/>
  <c r="I1163"/>
  <c r="BA1162"/>
  <c r="BA1161" s="1"/>
  <c r="AI1162"/>
  <c r="AU1161"/>
  <c r="BK1159"/>
  <c r="BH1159"/>
  <c r="BG1159"/>
  <c r="BE1159"/>
  <c r="BC1159"/>
  <c r="BA1159"/>
  <c r="AY1159"/>
  <c r="AW1159"/>
  <c r="AW1157" s="1"/>
  <c r="AU1159"/>
  <c r="AS1159"/>
  <c r="AQ1159"/>
  <c r="AQ1157" s="1"/>
  <c r="AO1159"/>
  <c r="AO1158" s="1"/>
  <c r="AM1159"/>
  <c r="AK1159"/>
  <c r="AI1159"/>
  <c r="AI1158" s="1"/>
  <c r="AG1159"/>
  <c r="AE1159"/>
  <c r="AE1158" s="1"/>
  <c r="AC1159"/>
  <c r="AA1159"/>
  <c r="AA1157" s="1"/>
  <c r="Y1159"/>
  <c r="W1159"/>
  <c r="W1157" s="1"/>
  <c r="U1159"/>
  <c r="S1159"/>
  <c r="Q1159"/>
  <c r="O1159"/>
  <c r="M1159"/>
  <c r="K1159"/>
  <c r="I1159"/>
  <c r="BG1158"/>
  <c r="BE1158"/>
  <c r="BC1158"/>
  <c r="BA1158"/>
  <c r="AW1158"/>
  <c r="AQ1158"/>
  <c r="AM1158"/>
  <c r="AK1158"/>
  <c r="AA1158"/>
  <c r="Y1158"/>
  <c r="U1158"/>
  <c r="S1158"/>
  <c r="Q1158"/>
  <c r="O1158"/>
  <c r="M1158"/>
  <c r="BG1157"/>
  <c r="BE1157"/>
  <c r="BC1157"/>
  <c r="BA1157"/>
  <c r="AO1157"/>
  <c r="AM1157"/>
  <c r="AK1157"/>
  <c r="AI1157"/>
  <c r="AI1153" s="1"/>
  <c r="AE1157"/>
  <c r="AE1153" s="1"/>
  <c r="Y1157"/>
  <c r="U1157"/>
  <c r="S1157"/>
  <c r="Q1157"/>
  <c r="O1157"/>
  <c r="M1157"/>
  <c r="M1153" s="1"/>
  <c r="BH1156"/>
  <c r="BK1156" s="1"/>
  <c r="BG1156"/>
  <c r="BG1154" s="1"/>
  <c r="BE1156"/>
  <c r="BE1155" s="1"/>
  <c r="BC1156"/>
  <c r="BA1156"/>
  <c r="AY1156"/>
  <c r="AY1155" s="1"/>
  <c r="AW1156"/>
  <c r="AW1155" s="1"/>
  <c r="AU1156"/>
  <c r="AU1155" s="1"/>
  <c r="AS1156"/>
  <c r="AQ1156"/>
  <c r="AO1156"/>
  <c r="AM1156"/>
  <c r="AM1154" s="1"/>
  <c r="AK1156"/>
  <c r="AK1155" s="1"/>
  <c r="AI1156"/>
  <c r="AG1156"/>
  <c r="AE1156"/>
  <c r="AC1156"/>
  <c r="AA1156"/>
  <c r="Y1156"/>
  <c r="Y1154" s="1"/>
  <c r="Y1153" s="1"/>
  <c r="W1156"/>
  <c r="U1156"/>
  <c r="S1156"/>
  <c r="S1154" s="1"/>
  <c r="S1153" s="1"/>
  <c r="Q1156"/>
  <c r="Q1155" s="1"/>
  <c r="O1156"/>
  <c r="M1156"/>
  <c r="K1156"/>
  <c r="K1155" s="1"/>
  <c r="I1156"/>
  <c r="BG1155"/>
  <c r="BC1155"/>
  <c r="BA1155"/>
  <c r="AO1155"/>
  <c r="AM1155"/>
  <c r="AI1155"/>
  <c r="AG1155"/>
  <c r="AE1155"/>
  <c r="AC1155"/>
  <c r="Y1155"/>
  <c r="O1155"/>
  <c r="M1155"/>
  <c r="BC1154"/>
  <c r="BA1154"/>
  <c r="BA1153" s="1"/>
  <c r="AY1154"/>
  <c r="AW1154"/>
  <c r="AU1154"/>
  <c r="AO1154"/>
  <c r="AK1154"/>
  <c r="AI1154"/>
  <c r="AG1154"/>
  <c r="AE1154"/>
  <c r="AC1154"/>
  <c r="Q1154"/>
  <c r="Q1153" s="1"/>
  <c r="O1154"/>
  <c r="O1153" s="1"/>
  <c r="M1154"/>
  <c r="K1154"/>
  <c r="I1154"/>
  <c r="BK1152"/>
  <c r="BH1152"/>
  <c r="BG1152"/>
  <c r="BE1152"/>
  <c r="BC1152"/>
  <c r="BA1152"/>
  <c r="AY1152"/>
  <c r="AW1152"/>
  <c r="AU1152"/>
  <c r="AS1152"/>
  <c r="AQ1152"/>
  <c r="AO1152"/>
  <c r="AM1152"/>
  <c r="AK1152"/>
  <c r="AI1152"/>
  <c r="AG1152"/>
  <c r="AE1152"/>
  <c r="AC1152"/>
  <c r="AA1152"/>
  <c r="Y1152"/>
  <c r="W1152"/>
  <c r="U1152"/>
  <c r="S1152"/>
  <c r="Q1152"/>
  <c r="O1152"/>
  <c r="M1152"/>
  <c r="K1152"/>
  <c r="BI1152" s="1"/>
  <c r="BJ1152" s="1"/>
  <c r="BM1152" s="1"/>
  <c r="I1152"/>
  <c r="BH1151"/>
  <c r="BK1151" s="1"/>
  <c r="BG1151"/>
  <c r="BE1151"/>
  <c r="BC1151"/>
  <c r="BA1151"/>
  <c r="AY1151"/>
  <c r="AW1151"/>
  <c r="AU1151"/>
  <c r="AS1151"/>
  <c r="AQ1151"/>
  <c r="AO1151"/>
  <c r="AM1151"/>
  <c r="AK1151"/>
  <c r="AI1151"/>
  <c r="AG1151"/>
  <c r="AE1151"/>
  <c r="AC1151"/>
  <c r="AA1151"/>
  <c r="Y1151"/>
  <c r="W1151"/>
  <c r="U1151"/>
  <c r="S1151"/>
  <c r="Q1151"/>
  <c r="O1151"/>
  <c r="M1151"/>
  <c r="K1151"/>
  <c r="I1151"/>
  <c r="BH1150"/>
  <c r="BK1150" s="1"/>
  <c r="BG1150"/>
  <c r="BE1150"/>
  <c r="BC1150"/>
  <c r="BA1150"/>
  <c r="AY1150"/>
  <c r="AW1150"/>
  <c r="AU1150"/>
  <c r="AS1150"/>
  <c r="AQ1150"/>
  <c r="AO1150"/>
  <c r="AM1150"/>
  <c r="AK1150"/>
  <c r="AI1150"/>
  <c r="AG1150"/>
  <c r="AE1150"/>
  <c r="AC1150"/>
  <c r="AA1150"/>
  <c r="Y1150"/>
  <c r="W1150"/>
  <c r="BI1150" s="1"/>
  <c r="BJ1150" s="1"/>
  <c r="BM1150" s="1"/>
  <c r="U1150"/>
  <c r="S1150"/>
  <c r="Q1150"/>
  <c r="O1150"/>
  <c r="M1150"/>
  <c r="K1150"/>
  <c r="I1150"/>
  <c r="BK1149"/>
  <c r="BH1149"/>
  <c r="BG1149"/>
  <c r="BE1149"/>
  <c r="BC1149"/>
  <c r="BA1149"/>
  <c r="AY1149"/>
  <c r="AW1149"/>
  <c r="AU1149"/>
  <c r="AS1149"/>
  <c r="AQ1149"/>
  <c r="AO1149"/>
  <c r="AM1149"/>
  <c r="AK1149"/>
  <c r="AI1149"/>
  <c r="AG1149"/>
  <c r="AE1149"/>
  <c r="AC1149"/>
  <c r="AA1149"/>
  <c r="Y1149"/>
  <c r="W1149"/>
  <c r="U1149"/>
  <c r="S1149"/>
  <c r="Q1149"/>
  <c r="O1149"/>
  <c r="M1149"/>
  <c r="K1149"/>
  <c r="I1149"/>
  <c r="BK1148"/>
  <c r="BH1148"/>
  <c r="BG1148"/>
  <c r="BE1148"/>
  <c r="BC1148"/>
  <c r="BA1148"/>
  <c r="AY1148"/>
  <c r="AW1148"/>
  <c r="AU1148"/>
  <c r="AS1148"/>
  <c r="AQ1148"/>
  <c r="AO1148"/>
  <c r="AM1148"/>
  <c r="AK1148"/>
  <c r="AI1148"/>
  <c r="AG1148"/>
  <c r="AE1148"/>
  <c r="AC1148"/>
  <c r="AA1148"/>
  <c r="Y1148"/>
  <c r="W1148"/>
  <c r="U1148"/>
  <c r="S1148"/>
  <c r="Q1148"/>
  <c r="O1148"/>
  <c r="M1148"/>
  <c r="K1148"/>
  <c r="I1148"/>
  <c r="BH1147"/>
  <c r="BK1147" s="1"/>
  <c r="BG1147"/>
  <c r="BE1147"/>
  <c r="BC1147"/>
  <c r="BA1147"/>
  <c r="AY1147"/>
  <c r="AW1147"/>
  <c r="AU1147"/>
  <c r="AS1147"/>
  <c r="AQ1147"/>
  <c r="AO1147"/>
  <c r="AM1147"/>
  <c r="AK1147"/>
  <c r="AI1147"/>
  <c r="AI1140" s="1"/>
  <c r="AI1139" s="1"/>
  <c r="AI1138" s="1"/>
  <c r="AG1147"/>
  <c r="AE1147"/>
  <c r="AC1147"/>
  <c r="AA1147"/>
  <c r="Y1147"/>
  <c r="W1147"/>
  <c r="U1147"/>
  <c r="S1147"/>
  <c r="Q1147"/>
  <c r="O1147"/>
  <c r="M1147"/>
  <c r="K1147"/>
  <c r="I1147"/>
  <c r="BH1146"/>
  <c r="BK1146" s="1"/>
  <c r="BG1146"/>
  <c r="BE1146"/>
  <c r="BC1146"/>
  <c r="BA1146"/>
  <c r="AY1146"/>
  <c r="AW1146"/>
  <c r="AU1146"/>
  <c r="AS1146"/>
  <c r="AQ1146"/>
  <c r="AO1146"/>
  <c r="AM1146"/>
  <c r="AK1146"/>
  <c r="AI1146"/>
  <c r="AG1146"/>
  <c r="AE1146"/>
  <c r="AC1146"/>
  <c r="AA1146"/>
  <c r="Y1146"/>
  <c r="W1146"/>
  <c r="U1146"/>
  <c r="S1146"/>
  <c r="Q1146"/>
  <c r="O1146"/>
  <c r="M1146"/>
  <c r="K1146"/>
  <c r="I1146"/>
  <c r="BK1145"/>
  <c r="BH1145"/>
  <c r="BG1145"/>
  <c r="BE1145"/>
  <c r="BC1145"/>
  <c r="BA1145"/>
  <c r="AY1145"/>
  <c r="AW1145"/>
  <c r="AU1145"/>
  <c r="AS1145"/>
  <c r="AQ1145"/>
  <c r="AO1145"/>
  <c r="AM1145"/>
  <c r="AK1145"/>
  <c r="AI1145"/>
  <c r="AG1145"/>
  <c r="AE1145"/>
  <c r="AC1145"/>
  <c r="AA1145"/>
  <c r="Y1145"/>
  <c r="W1145"/>
  <c r="U1145"/>
  <c r="S1145"/>
  <c r="Q1145"/>
  <c r="O1145"/>
  <c r="M1145"/>
  <c r="K1145"/>
  <c r="I1145"/>
  <c r="BH1144"/>
  <c r="BK1144" s="1"/>
  <c r="BG1144"/>
  <c r="BE1144"/>
  <c r="BC1144"/>
  <c r="BA1144"/>
  <c r="AY1144"/>
  <c r="AW1144"/>
  <c r="AU1144"/>
  <c r="AS1144"/>
  <c r="AQ1144"/>
  <c r="AO1144"/>
  <c r="AM1144"/>
  <c r="AK1144"/>
  <c r="AI1144"/>
  <c r="AG1144"/>
  <c r="AE1144"/>
  <c r="AC1144"/>
  <c r="AA1144"/>
  <c r="Y1144"/>
  <c r="W1144"/>
  <c r="U1144"/>
  <c r="S1144"/>
  <c r="Q1144"/>
  <c r="O1144"/>
  <c r="M1144"/>
  <c r="K1144"/>
  <c r="I1144"/>
  <c r="BH1143"/>
  <c r="BK1143" s="1"/>
  <c r="BG1143"/>
  <c r="BE1143"/>
  <c r="BC1143"/>
  <c r="BA1143"/>
  <c r="AY1143"/>
  <c r="AW1143"/>
  <c r="AU1143"/>
  <c r="AS1143"/>
  <c r="AQ1143"/>
  <c r="AO1143"/>
  <c r="AM1143"/>
  <c r="AK1143"/>
  <c r="AI1143"/>
  <c r="AG1143"/>
  <c r="AE1143"/>
  <c r="AC1143"/>
  <c r="AA1143"/>
  <c r="Y1143"/>
  <c r="W1143"/>
  <c r="U1143"/>
  <c r="S1143"/>
  <c r="Q1143"/>
  <c r="O1143"/>
  <c r="M1143"/>
  <c r="K1143"/>
  <c r="I1143"/>
  <c r="BH1142"/>
  <c r="BK1142" s="1"/>
  <c r="BG1142"/>
  <c r="BE1142"/>
  <c r="BC1142"/>
  <c r="BA1142"/>
  <c r="AY1142"/>
  <c r="AW1142"/>
  <c r="AU1142"/>
  <c r="AU1140" s="1"/>
  <c r="AU1139" s="1"/>
  <c r="AU1138" s="1"/>
  <c r="AS1142"/>
  <c r="AQ1142"/>
  <c r="AO1142"/>
  <c r="AM1142"/>
  <c r="AK1142"/>
  <c r="AI1142"/>
  <c r="AG1142"/>
  <c r="AE1142"/>
  <c r="AC1142"/>
  <c r="AC1140" s="1"/>
  <c r="AC1139" s="1"/>
  <c r="AC1138" s="1"/>
  <c r="AA1142"/>
  <c r="Y1142"/>
  <c r="W1142"/>
  <c r="U1142"/>
  <c r="S1142"/>
  <c r="Q1142"/>
  <c r="O1142"/>
  <c r="M1142"/>
  <c r="K1142"/>
  <c r="I1142"/>
  <c r="BH1141"/>
  <c r="BK1141" s="1"/>
  <c r="BG1141"/>
  <c r="BE1141"/>
  <c r="BC1141"/>
  <c r="BA1141"/>
  <c r="AY1141"/>
  <c r="AW1141"/>
  <c r="AU1141"/>
  <c r="AS1141"/>
  <c r="AQ1141"/>
  <c r="AO1141"/>
  <c r="AO1140" s="1"/>
  <c r="AO1139" s="1"/>
  <c r="AO1138" s="1"/>
  <c r="AM1141"/>
  <c r="AK1141"/>
  <c r="AI1141"/>
  <c r="AG1141"/>
  <c r="AE1141"/>
  <c r="AC1141"/>
  <c r="AA1141"/>
  <c r="Y1141"/>
  <c r="W1141"/>
  <c r="U1141"/>
  <c r="S1141"/>
  <c r="Q1141"/>
  <c r="O1141"/>
  <c r="M1141"/>
  <c r="K1141"/>
  <c r="I1141"/>
  <c r="BG1140"/>
  <c r="BG1139" s="1"/>
  <c r="BG1138" s="1"/>
  <c r="AW1140"/>
  <c r="AW1139" s="1"/>
  <c r="AW1138" s="1"/>
  <c r="AK1140"/>
  <c r="AK1139" s="1"/>
  <c r="AK1138" s="1"/>
  <c r="S1140"/>
  <c r="S1139" s="1"/>
  <c r="S1138" s="1"/>
  <c r="BK1137"/>
  <c r="BH1137"/>
  <c r="BG1137"/>
  <c r="BE1137"/>
  <c r="BC1137"/>
  <c r="BA1137"/>
  <c r="AY1137"/>
  <c r="AW1137"/>
  <c r="AU1137"/>
  <c r="AS1137"/>
  <c r="AQ1137"/>
  <c r="AO1137"/>
  <c r="AM1137"/>
  <c r="AK1137"/>
  <c r="AI1137"/>
  <c r="AG1137"/>
  <c r="AE1137"/>
  <c r="AC1137"/>
  <c r="AA1137"/>
  <c r="Y1137"/>
  <c r="W1137"/>
  <c r="U1137"/>
  <c r="S1137"/>
  <c r="Q1137"/>
  <c r="O1137"/>
  <c r="M1137"/>
  <c r="K1137"/>
  <c r="I1137"/>
  <c r="BH1136"/>
  <c r="BK1136" s="1"/>
  <c r="BG1136"/>
  <c r="BE1136"/>
  <c r="BC1136"/>
  <c r="BA1136"/>
  <c r="AY1136"/>
  <c r="AW1136"/>
  <c r="AU1136"/>
  <c r="AS1136"/>
  <c r="AQ1136"/>
  <c r="AO1136"/>
  <c r="AM1136"/>
  <c r="AK1136"/>
  <c r="AI1136"/>
  <c r="AG1136"/>
  <c r="AE1136"/>
  <c r="AC1136"/>
  <c r="AA1136"/>
  <c r="Y1136"/>
  <c r="W1136"/>
  <c r="U1136"/>
  <c r="S1136"/>
  <c r="Q1136"/>
  <c r="O1136"/>
  <c r="M1136"/>
  <c r="K1136"/>
  <c r="I1136"/>
  <c r="BH1135"/>
  <c r="BK1135" s="1"/>
  <c r="BG1135"/>
  <c r="BE1135"/>
  <c r="BC1135"/>
  <c r="BA1135"/>
  <c r="AY1135"/>
  <c r="AW1135"/>
  <c r="AU1135"/>
  <c r="AS1135"/>
  <c r="AQ1135"/>
  <c r="AO1135"/>
  <c r="AM1135"/>
  <c r="AK1135"/>
  <c r="AK1132" s="1"/>
  <c r="AK1126" s="1"/>
  <c r="AI1135"/>
  <c r="AI1132" s="1"/>
  <c r="AG1135"/>
  <c r="AE1135"/>
  <c r="AC1135"/>
  <c r="AA1135"/>
  <c r="Y1135"/>
  <c r="W1135"/>
  <c r="U1135"/>
  <c r="S1135"/>
  <c r="Q1135"/>
  <c r="O1135"/>
  <c r="M1135"/>
  <c r="K1135"/>
  <c r="I1135"/>
  <c r="BK1134"/>
  <c r="BH1134"/>
  <c r="BG1134"/>
  <c r="BG1132" s="1"/>
  <c r="BG1126" s="1"/>
  <c r="BE1134"/>
  <c r="BE1132" s="1"/>
  <c r="BC1134"/>
  <c r="BA1134"/>
  <c r="AY1134"/>
  <c r="AW1134"/>
  <c r="AU1134"/>
  <c r="AS1134"/>
  <c r="AQ1134"/>
  <c r="AO1134"/>
  <c r="AM1134"/>
  <c r="AK1134"/>
  <c r="AI1134"/>
  <c r="AG1134"/>
  <c r="AE1134"/>
  <c r="AC1134"/>
  <c r="AA1134"/>
  <c r="Y1134"/>
  <c r="W1134"/>
  <c r="U1134"/>
  <c r="U1132" s="1"/>
  <c r="S1134"/>
  <c r="S1132" s="1"/>
  <c r="S1126" s="1"/>
  <c r="Q1134"/>
  <c r="Q1132" s="1"/>
  <c r="Q1126" s="1"/>
  <c r="O1134"/>
  <c r="O1132" s="1"/>
  <c r="O1126" s="1"/>
  <c r="M1134"/>
  <c r="K1134"/>
  <c r="I1134"/>
  <c r="BK1133"/>
  <c r="BH1133"/>
  <c r="BG1133"/>
  <c r="BE1133"/>
  <c r="BC1133"/>
  <c r="BA1133"/>
  <c r="AY1133"/>
  <c r="AY1132" s="1"/>
  <c r="AW1133"/>
  <c r="AU1133"/>
  <c r="AS1133"/>
  <c r="AS1132" s="1"/>
  <c r="AQ1133"/>
  <c r="AO1133"/>
  <c r="AO1132" s="1"/>
  <c r="AM1133"/>
  <c r="AM1132" s="1"/>
  <c r="AK1133"/>
  <c r="AI1133"/>
  <c r="AG1133"/>
  <c r="AE1133"/>
  <c r="AC1133"/>
  <c r="AA1133"/>
  <c r="Y1133"/>
  <c r="W1133"/>
  <c r="W1132" s="1"/>
  <c r="U1133"/>
  <c r="S1133"/>
  <c r="Q1133"/>
  <c r="O1133"/>
  <c r="M1133"/>
  <c r="K1133"/>
  <c r="I1133"/>
  <c r="BC1132"/>
  <c r="BC1126" s="1"/>
  <c r="AW1132"/>
  <c r="AW1126" s="1"/>
  <c r="AA1132"/>
  <c r="Y1132"/>
  <c r="BH1131"/>
  <c r="BK1131" s="1"/>
  <c r="BG1131"/>
  <c r="BE1131"/>
  <c r="BC1131"/>
  <c r="BA1131"/>
  <c r="AY1131"/>
  <c r="AW1131"/>
  <c r="AU1131"/>
  <c r="AU1129" s="1"/>
  <c r="AS1131"/>
  <c r="AQ1131"/>
  <c r="AQ1129" s="1"/>
  <c r="AO1131"/>
  <c r="AM1131"/>
  <c r="AK1131"/>
  <c r="AI1131"/>
  <c r="AG1131"/>
  <c r="AE1131"/>
  <c r="AC1131"/>
  <c r="AA1131"/>
  <c r="Y1131"/>
  <c r="W1131"/>
  <c r="U1131"/>
  <c r="U1129" s="1"/>
  <c r="S1131"/>
  <c r="Q1131"/>
  <c r="O1131"/>
  <c r="M1131"/>
  <c r="K1131"/>
  <c r="BI1131" s="1"/>
  <c r="I1131"/>
  <c r="BK1130"/>
  <c r="BH1130"/>
  <c r="BG1130"/>
  <c r="BE1130"/>
  <c r="BE1129" s="1"/>
  <c r="BC1130"/>
  <c r="BA1130"/>
  <c r="BA1129" s="1"/>
  <c r="AY1130"/>
  <c r="AW1130"/>
  <c r="AU1130"/>
  <c r="AS1130"/>
  <c r="AS1129" s="1"/>
  <c r="AS1126" s="1"/>
  <c r="AQ1130"/>
  <c r="AO1130"/>
  <c r="AM1130"/>
  <c r="AK1130"/>
  <c r="AI1130"/>
  <c r="AI1129" s="1"/>
  <c r="AG1130"/>
  <c r="AG1129" s="1"/>
  <c r="AE1130"/>
  <c r="AE1129" s="1"/>
  <c r="AC1130"/>
  <c r="AC1129" s="1"/>
  <c r="AA1130"/>
  <c r="AA1129" s="1"/>
  <c r="Y1130"/>
  <c r="Y1129" s="1"/>
  <c r="W1130"/>
  <c r="U1130"/>
  <c r="S1130"/>
  <c r="Q1130"/>
  <c r="Q1129" s="1"/>
  <c r="O1130"/>
  <c r="M1130"/>
  <c r="M1129" s="1"/>
  <c r="K1130"/>
  <c r="I1130"/>
  <c r="BG1129"/>
  <c r="BC1129"/>
  <c r="AW1129"/>
  <c r="AO1129"/>
  <c r="AM1129"/>
  <c r="AK1129"/>
  <c r="S1129"/>
  <c r="O1129"/>
  <c r="I1129"/>
  <c r="BK1128"/>
  <c r="BH1128"/>
  <c r="BG1128"/>
  <c r="BE1128"/>
  <c r="BE1127" s="1"/>
  <c r="BC1128"/>
  <c r="BA1128"/>
  <c r="BA1127" s="1"/>
  <c r="AY1128"/>
  <c r="AY1127" s="1"/>
  <c r="AW1128"/>
  <c r="AU1128"/>
  <c r="AS1128"/>
  <c r="AQ1128"/>
  <c r="AO1128"/>
  <c r="AM1128"/>
  <c r="AK1128"/>
  <c r="AI1128"/>
  <c r="AI1127" s="1"/>
  <c r="AI1126" s="1"/>
  <c r="AG1128"/>
  <c r="AG1127" s="1"/>
  <c r="AE1128"/>
  <c r="AE1127" s="1"/>
  <c r="AC1128"/>
  <c r="AC1127" s="1"/>
  <c r="AA1128"/>
  <c r="Y1128"/>
  <c r="Y1127" s="1"/>
  <c r="W1128"/>
  <c r="U1128"/>
  <c r="S1128"/>
  <c r="Q1128"/>
  <c r="Q1127" s="1"/>
  <c r="O1128"/>
  <c r="M1128"/>
  <c r="K1128"/>
  <c r="I1128"/>
  <c r="BG1127"/>
  <c r="BC1127"/>
  <c r="AW1127"/>
  <c r="AU1127"/>
  <c r="AS1127"/>
  <c r="AQ1127"/>
  <c r="AO1127"/>
  <c r="AM1127"/>
  <c r="AM1126" s="1"/>
  <c r="AK1127"/>
  <c r="AA1127"/>
  <c r="AA1126" s="1"/>
  <c r="W1127"/>
  <c r="U1127"/>
  <c r="S1127"/>
  <c r="O1127"/>
  <c r="K1127"/>
  <c r="I1127"/>
  <c r="U1126"/>
  <c r="BH1125"/>
  <c r="BK1125" s="1"/>
  <c r="BG1125"/>
  <c r="BE1125"/>
  <c r="BC1125"/>
  <c r="BA1125"/>
  <c r="AY1125"/>
  <c r="AW1125"/>
  <c r="AU1125"/>
  <c r="AS1125"/>
  <c r="AQ1125"/>
  <c r="AO1125"/>
  <c r="AM1125"/>
  <c r="AK1125"/>
  <c r="AI1125"/>
  <c r="AG1125"/>
  <c r="AE1125"/>
  <c r="AC1125"/>
  <c r="AA1125"/>
  <c r="Y1125"/>
  <c r="W1125"/>
  <c r="U1125"/>
  <c r="S1125"/>
  <c r="Q1125"/>
  <c r="O1125"/>
  <c r="M1125"/>
  <c r="K1125"/>
  <c r="I1125"/>
  <c r="BK1124"/>
  <c r="BH1124"/>
  <c r="BG1124"/>
  <c r="BE1124"/>
  <c r="BC1124"/>
  <c r="BA1124"/>
  <c r="AY1124"/>
  <c r="AW1124"/>
  <c r="AU1124"/>
  <c r="AS1124"/>
  <c r="AQ1124"/>
  <c r="AO1124"/>
  <c r="AM1124"/>
  <c r="AK1124"/>
  <c r="AI1124"/>
  <c r="AG1124"/>
  <c r="AG1120" s="1"/>
  <c r="AE1124"/>
  <c r="AE1120" s="1"/>
  <c r="AE1114" s="1"/>
  <c r="AC1124"/>
  <c r="AA1124"/>
  <c r="Y1124"/>
  <c r="W1124"/>
  <c r="U1124"/>
  <c r="S1124"/>
  <c r="Q1124"/>
  <c r="O1124"/>
  <c r="M1124"/>
  <c r="K1124"/>
  <c r="I1124"/>
  <c r="BH1123"/>
  <c r="BK1123" s="1"/>
  <c r="BG1123"/>
  <c r="BE1123"/>
  <c r="BC1123"/>
  <c r="BA1123"/>
  <c r="BA1120" s="1"/>
  <c r="BA1114" s="1"/>
  <c r="AY1123"/>
  <c r="AY1120" s="1"/>
  <c r="AW1123"/>
  <c r="AU1123"/>
  <c r="AU1120" s="1"/>
  <c r="AS1123"/>
  <c r="AQ1123"/>
  <c r="AO1123"/>
  <c r="AM1123"/>
  <c r="AK1123"/>
  <c r="AI1123"/>
  <c r="AG1123"/>
  <c r="AE1123"/>
  <c r="AC1123"/>
  <c r="AC1120" s="1"/>
  <c r="AA1123"/>
  <c r="Y1123"/>
  <c r="W1123"/>
  <c r="U1123"/>
  <c r="S1123"/>
  <c r="Q1123"/>
  <c r="O1123"/>
  <c r="M1123"/>
  <c r="K1123"/>
  <c r="I1123"/>
  <c r="BH1122"/>
  <c r="BK1122" s="1"/>
  <c r="BG1122"/>
  <c r="BE1122"/>
  <c r="BC1122"/>
  <c r="BA1122"/>
  <c r="AY1122"/>
  <c r="AW1122"/>
  <c r="AU1122"/>
  <c r="AS1122"/>
  <c r="AQ1122"/>
  <c r="AO1122"/>
  <c r="AM1122"/>
  <c r="AK1122"/>
  <c r="AI1122"/>
  <c r="AI1120" s="1"/>
  <c r="AG1122"/>
  <c r="AE1122"/>
  <c r="AC1122"/>
  <c r="AA1122"/>
  <c r="Y1122"/>
  <c r="Y1120" s="1"/>
  <c r="W1122"/>
  <c r="U1122"/>
  <c r="S1122"/>
  <c r="S1120" s="1"/>
  <c r="Q1122"/>
  <c r="O1122"/>
  <c r="M1122"/>
  <c r="K1122"/>
  <c r="I1122"/>
  <c r="BK1121"/>
  <c r="BH1121"/>
  <c r="BG1121"/>
  <c r="BE1121"/>
  <c r="BC1121"/>
  <c r="BC1120" s="1"/>
  <c r="BA1121"/>
  <c r="AY1121"/>
  <c r="AW1121"/>
  <c r="AU1121"/>
  <c r="AS1121"/>
  <c r="AQ1121"/>
  <c r="AO1121"/>
  <c r="AM1121"/>
  <c r="AM1120" s="1"/>
  <c r="AK1121"/>
  <c r="AK1120" s="1"/>
  <c r="AI1121"/>
  <c r="AG1121"/>
  <c r="AE1121"/>
  <c r="AC1121"/>
  <c r="AA1121"/>
  <c r="AA1120" s="1"/>
  <c r="Y1121"/>
  <c r="W1121"/>
  <c r="U1121"/>
  <c r="S1121"/>
  <c r="Q1121"/>
  <c r="O1121"/>
  <c r="M1121"/>
  <c r="K1121"/>
  <c r="I1121"/>
  <c r="BG1120"/>
  <c r="AQ1120"/>
  <c r="AO1120"/>
  <c r="BK1119"/>
  <c r="BH1119"/>
  <c r="BG1119"/>
  <c r="BE1119"/>
  <c r="BC1119"/>
  <c r="BC1117" s="1"/>
  <c r="BA1119"/>
  <c r="AY1119"/>
  <c r="AW1119"/>
  <c r="AU1119"/>
  <c r="AS1119"/>
  <c r="AQ1119"/>
  <c r="AO1119"/>
  <c r="AM1119"/>
  <c r="AK1119"/>
  <c r="AI1119"/>
  <c r="AG1119"/>
  <c r="AE1119"/>
  <c r="AC1119"/>
  <c r="AA1119"/>
  <c r="Y1119"/>
  <c r="Y1117" s="1"/>
  <c r="Y1114" s="1"/>
  <c r="W1119"/>
  <c r="U1119"/>
  <c r="S1119"/>
  <c r="S1117" s="1"/>
  <c r="Q1119"/>
  <c r="Q1117" s="1"/>
  <c r="O1119"/>
  <c r="M1119"/>
  <c r="K1119"/>
  <c r="I1119"/>
  <c r="BH1118"/>
  <c r="BK1118" s="1"/>
  <c r="BG1118"/>
  <c r="BE1118"/>
  <c r="BC1118"/>
  <c r="BA1118"/>
  <c r="AY1118"/>
  <c r="AY1117" s="1"/>
  <c r="AW1118"/>
  <c r="AU1118"/>
  <c r="AU1117" s="1"/>
  <c r="AS1118"/>
  <c r="AQ1118"/>
  <c r="AQ1117" s="1"/>
  <c r="AO1118"/>
  <c r="AO1117" s="1"/>
  <c r="AM1118"/>
  <c r="AK1118"/>
  <c r="AI1118"/>
  <c r="AG1118"/>
  <c r="AG1117" s="1"/>
  <c r="AE1118"/>
  <c r="AC1118"/>
  <c r="AC1117" s="1"/>
  <c r="AA1118"/>
  <c r="Y1118"/>
  <c r="W1118"/>
  <c r="W1117" s="1"/>
  <c r="U1118"/>
  <c r="S1118"/>
  <c r="Q1118"/>
  <c r="O1118"/>
  <c r="M1118"/>
  <c r="K1118"/>
  <c r="K1117" s="1"/>
  <c r="I1118"/>
  <c r="BG1117"/>
  <c r="BE1117"/>
  <c r="BA1117"/>
  <c r="AW1117"/>
  <c r="AS1117"/>
  <c r="AM1117"/>
  <c r="AK1117"/>
  <c r="AK1114" s="1"/>
  <c r="AI1117"/>
  <c r="AE1117"/>
  <c r="AA1117"/>
  <c r="M1117"/>
  <c r="BH1116"/>
  <c r="BK1116" s="1"/>
  <c r="BG1116"/>
  <c r="BE1116"/>
  <c r="BC1116"/>
  <c r="BA1116"/>
  <c r="AY1116"/>
  <c r="AY1115" s="1"/>
  <c r="AW1116"/>
  <c r="AW1115" s="1"/>
  <c r="AU1116"/>
  <c r="AU1115" s="1"/>
  <c r="AS1116"/>
  <c r="AS1115" s="1"/>
  <c r="AQ1116"/>
  <c r="AQ1115" s="1"/>
  <c r="AO1116"/>
  <c r="AO1115" s="1"/>
  <c r="AM1116"/>
  <c r="AK1116"/>
  <c r="AI1116"/>
  <c r="AG1116"/>
  <c r="AG1115" s="1"/>
  <c r="AE1116"/>
  <c r="AC1116"/>
  <c r="AC1115" s="1"/>
  <c r="AA1116"/>
  <c r="Y1116"/>
  <c r="W1116"/>
  <c r="U1116"/>
  <c r="S1116"/>
  <c r="Q1116"/>
  <c r="O1116"/>
  <c r="M1116"/>
  <c r="K1116"/>
  <c r="K1115" s="1"/>
  <c r="I1116"/>
  <c r="BG1115"/>
  <c r="BG1114" s="1"/>
  <c r="BE1115"/>
  <c r="BC1115"/>
  <c r="BA1115"/>
  <c r="AM1115"/>
  <c r="AM1114" s="1"/>
  <c r="AK1115"/>
  <c r="AI1115"/>
  <c r="AE1115"/>
  <c r="AA1115"/>
  <c r="Y1115"/>
  <c r="W1115"/>
  <c r="U1115"/>
  <c r="S1115"/>
  <c r="S1114" s="1"/>
  <c r="Q1115"/>
  <c r="O1115"/>
  <c r="M1115"/>
  <c r="I1115"/>
  <c r="AI1114"/>
  <c r="BH1113"/>
  <c r="BK1113" s="1"/>
  <c r="BG1113"/>
  <c r="BE1113"/>
  <c r="BC1113"/>
  <c r="BA1113"/>
  <c r="AY1113"/>
  <c r="AW1113"/>
  <c r="AU1113"/>
  <c r="AS1113"/>
  <c r="AQ1113"/>
  <c r="AO1113"/>
  <c r="AM1113"/>
  <c r="AK1113"/>
  <c r="AI1113"/>
  <c r="AG1113"/>
  <c r="AE1113"/>
  <c r="AC1113"/>
  <c r="AA1113"/>
  <c r="Y1113"/>
  <c r="W1113"/>
  <c r="BI1113" s="1"/>
  <c r="BJ1113" s="1"/>
  <c r="BM1113" s="1"/>
  <c r="U1113"/>
  <c r="S1113"/>
  <c r="Q1113"/>
  <c r="O1113"/>
  <c r="M1113"/>
  <c r="K1113"/>
  <c r="I1113"/>
  <c r="BK1112"/>
  <c r="BH1112"/>
  <c r="BG1112"/>
  <c r="BE1112"/>
  <c r="BC1112"/>
  <c r="BA1112"/>
  <c r="AY1112"/>
  <c r="AW1112"/>
  <c r="AU1112"/>
  <c r="AS1112"/>
  <c r="AQ1112"/>
  <c r="AO1112"/>
  <c r="AM1112"/>
  <c r="AK1112"/>
  <c r="AI1112"/>
  <c r="AG1112"/>
  <c r="AE1112"/>
  <c r="AC1112"/>
  <c r="AA1112"/>
  <c r="Y1112"/>
  <c r="W1112"/>
  <c r="U1112"/>
  <c r="S1112"/>
  <c r="Q1112"/>
  <c r="O1112"/>
  <c r="M1112"/>
  <c r="K1112"/>
  <c r="I1112"/>
  <c r="BK1111"/>
  <c r="BH1111"/>
  <c r="BG1111"/>
  <c r="BE1111"/>
  <c r="BC1111"/>
  <c r="BA1111"/>
  <c r="AY1111"/>
  <c r="AW1111"/>
  <c r="AU1111"/>
  <c r="AS1111"/>
  <c r="AQ1111"/>
  <c r="AO1111"/>
  <c r="AM1111"/>
  <c r="AK1111"/>
  <c r="AI1111"/>
  <c r="AG1111"/>
  <c r="AE1111"/>
  <c r="AC1111"/>
  <c r="AA1111"/>
  <c r="AA1108" s="1"/>
  <c r="Y1111"/>
  <c r="W1111"/>
  <c r="U1111"/>
  <c r="S1111"/>
  <c r="Q1111"/>
  <c r="O1111"/>
  <c r="M1111"/>
  <c r="K1111"/>
  <c r="I1111"/>
  <c r="BK1110"/>
  <c r="BH1110"/>
  <c r="BG1110"/>
  <c r="BE1110"/>
  <c r="BC1110"/>
  <c r="BA1110"/>
  <c r="AY1110"/>
  <c r="AW1110"/>
  <c r="AW1108" s="1"/>
  <c r="AW1102" s="1"/>
  <c r="AU1110"/>
  <c r="AU1108" s="1"/>
  <c r="AU1102" s="1"/>
  <c r="AS1110"/>
  <c r="AQ1110"/>
  <c r="AO1110"/>
  <c r="AM1110"/>
  <c r="AK1110"/>
  <c r="AI1110"/>
  <c r="AG1110"/>
  <c r="AE1110"/>
  <c r="AC1110"/>
  <c r="AA1110"/>
  <c r="Y1110"/>
  <c r="W1110"/>
  <c r="U1110"/>
  <c r="S1110"/>
  <c r="Q1110"/>
  <c r="O1110"/>
  <c r="M1110"/>
  <c r="M1108" s="1"/>
  <c r="K1110"/>
  <c r="I1110"/>
  <c r="BH1109"/>
  <c r="BK1109" s="1"/>
  <c r="BG1109"/>
  <c r="BE1109"/>
  <c r="BC1109"/>
  <c r="BA1109"/>
  <c r="AY1109"/>
  <c r="AW1109"/>
  <c r="AU1109"/>
  <c r="AS1109"/>
  <c r="AQ1109"/>
  <c r="AO1109"/>
  <c r="AM1109"/>
  <c r="AK1109"/>
  <c r="AI1109"/>
  <c r="AI1108" s="1"/>
  <c r="AG1109"/>
  <c r="AE1109"/>
  <c r="AC1109"/>
  <c r="AA1109"/>
  <c r="Y1109"/>
  <c r="W1109"/>
  <c r="U1109"/>
  <c r="S1109"/>
  <c r="Q1109"/>
  <c r="O1109"/>
  <c r="O1108" s="1"/>
  <c r="M1109"/>
  <c r="K1109"/>
  <c r="I1109"/>
  <c r="BG1108"/>
  <c r="BE1108"/>
  <c r="BC1108"/>
  <c r="BA1108"/>
  <c r="AY1108"/>
  <c r="AE1108"/>
  <c r="AE1102" s="1"/>
  <c r="AC1108"/>
  <c r="S1108"/>
  <c r="Q1108"/>
  <c r="BH1107"/>
  <c r="BK1107" s="1"/>
  <c r="BG1107"/>
  <c r="BE1107"/>
  <c r="BC1107"/>
  <c r="BA1107"/>
  <c r="AY1107"/>
  <c r="AW1107"/>
  <c r="AU1107"/>
  <c r="AS1107"/>
  <c r="AQ1107"/>
  <c r="AQ1105" s="1"/>
  <c r="AO1107"/>
  <c r="AM1107"/>
  <c r="AK1107"/>
  <c r="AI1107"/>
  <c r="AG1107"/>
  <c r="AE1107"/>
  <c r="AC1107"/>
  <c r="AA1107"/>
  <c r="Y1107"/>
  <c r="W1107"/>
  <c r="U1107"/>
  <c r="S1107"/>
  <c r="Q1107"/>
  <c r="O1107"/>
  <c r="M1107"/>
  <c r="M1105" s="1"/>
  <c r="K1107"/>
  <c r="I1107"/>
  <c r="BH1106"/>
  <c r="BK1106" s="1"/>
  <c r="BG1106"/>
  <c r="BG1105" s="1"/>
  <c r="BE1106"/>
  <c r="BE1105" s="1"/>
  <c r="BC1106"/>
  <c r="BA1106"/>
  <c r="AY1106"/>
  <c r="AW1106"/>
  <c r="AW1105" s="1"/>
  <c r="AU1106"/>
  <c r="AS1106"/>
  <c r="AS1105" s="1"/>
  <c r="AQ1106"/>
  <c r="AO1106"/>
  <c r="AM1106"/>
  <c r="AK1106"/>
  <c r="AK1105" s="1"/>
  <c r="AI1106"/>
  <c r="AG1106"/>
  <c r="AE1106"/>
  <c r="AC1106"/>
  <c r="AA1106"/>
  <c r="AA1105" s="1"/>
  <c r="Y1106"/>
  <c r="Y1105" s="1"/>
  <c r="W1106"/>
  <c r="W1105" s="1"/>
  <c r="U1106"/>
  <c r="S1106"/>
  <c r="Q1106"/>
  <c r="Q1105" s="1"/>
  <c r="O1106"/>
  <c r="M1106"/>
  <c r="K1106"/>
  <c r="I1106"/>
  <c r="BC1105"/>
  <c r="BA1105"/>
  <c r="BA1102" s="1"/>
  <c r="AY1105"/>
  <c r="AU1105"/>
  <c r="AO1105"/>
  <c r="AM1105"/>
  <c r="AI1105"/>
  <c r="AG1105"/>
  <c r="AE1105"/>
  <c r="AC1105"/>
  <c r="U1105"/>
  <c r="S1105"/>
  <c r="K1105"/>
  <c r="BH1104"/>
  <c r="BK1104" s="1"/>
  <c r="BG1104"/>
  <c r="BE1104"/>
  <c r="BE1103" s="1"/>
  <c r="BC1104"/>
  <c r="BA1104"/>
  <c r="AY1104"/>
  <c r="AW1104"/>
  <c r="AW1103" s="1"/>
  <c r="AU1104"/>
  <c r="AS1104"/>
  <c r="AS1103" s="1"/>
  <c r="AQ1104"/>
  <c r="AQ1103" s="1"/>
  <c r="AO1104"/>
  <c r="AM1104"/>
  <c r="AM1103" s="1"/>
  <c r="AK1104"/>
  <c r="AK1103" s="1"/>
  <c r="AI1104"/>
  <c r="AG1104"/>
  <c r="AE1104"/>
  <c r="AC1104"/>
  <c r="AC1103" s="1"/>
  <c r="AA1104"/>
  <c r="AA1103" s="1"/>
  <c r="Y1104"/>
  <c r="W1104"/>
  <c r="W1103" s="1"/>
  <c r="U1104"/>
  <c r="U1103" s="1"/>
  <c r="S1104"/>
  <c r="S1103" s="1"/>
  <c r="Q1104"/>
  <c r="Q1103" s="1"/>
  <c r="Q1102" s="1"/>
  <c r="O1104"/>
  <c r="M1104"/>
  <c r="K1104"/>
  <c r="I1104"/>
  <c r="BG1103"/>
  <c r="BC1103"/>
  <c r="BA1103"/>
  <c r="AY1103"/>
  <c r="AU1103"/>
  <c r="AO1103"/>
  <c r="AI1103"/>
  <c r="AG1103"/>
  <c r="AE1103"/>
  <c r="Y1103"/>
  <c r="O1103"/>
  <c r="M1103"/>
  <c r="M1102" s="1"/>
  <c r="K1103"/>
  <c r="AY1102"/>
  <c r="BH1101"/>
  <c r="BK1101" s="1"/>
  <c r="BG1101"/>
  <c r="BE1101"/>
  <c r="BC1101"/>
  <c r="BA1101"/>
  <c r="AY1101"/>
  <c r="AW1101"/>
  <c r="AU1101"/>
  <c r="AS1101"/>
  <c r="AQ1101"/>
  <c r="AO1101"/>
  <c r="AM1101"/>
  <c r="AK1101"/>
  <c r="AI1101"/>
  <c r="AG1101"/>
  <c r="AE1101"/>
  <c r="AC1101"/>
  <c r="AA1101"/>
  <c r="Y1101"/>
  <c r="W1101"/>
  <c r="U1101"/>
  <c r="S1101"/>
  <c r="Q1101"/>
  <c r="O1101"/>
  <c r="M1101"/>
  <c r="K1101"/>
  <c r="I1101"/>
  <c r="BH1100"/>
  <c r="BK1100" s="1"/>
  <c r="BG1100"/>
  <c r="BE1100"/>
  <c r="BC1100"/>
  <c r="BA1100"/>
  <c r="AY1100"/>
  <c r="AW1100"/>
  <c r="AU1100"/>
  <c r="AS1100"/>
  <c r="AQ1100"/>
  <c r="AO1100"/>
  <c r="AM1100"/>
  <c r="AK1100"/>
  <c r="AI1100"/>
  <c r="AG1100"/>
  <c r="AE1100"/>
  <c r="AC1100"/>
  <c r="AA1100"/>
  <c r="Y1100"/>
  <c r="W1100"/>
  <c r="U1100"/>
  <c r="S1100"/>
  <c r="Q1100"/>
  <c r="O1100"/>
  <c r="BI1100" s="1"/>
  <c r="BJ1100" s="1"/>
  <c r="BM1100" s="1"/>
  <c r="M1100"/>
  <c r="K1100"/>
  <c r="I1100"/>
  <c r="BK1099"/>
  <c r="BH1099"/>
  <c r="BG1099"/>
  <c r="BE1099"/>
  <c r="BC1099"/>
  <c r="BA1099"/>
  <c r="AY1099"/>
  <c r="AW1099"/>
  <c r="AU1099"/>
  <c r="AS1099"/>
  <c r="AQ1099"/>
  <c r="AO1099"/>
  <c r="AM1099"/>
  <c r="AK1099"/>
  <c r="AI1099"/>
  <c r="AG1099"/>
  <c r="AG1096" s="1"/>
  <c r="AE1099"/>
  <c r="AC1099"/>
  <c r="AA1099"/>
  <c r="AA1096" s="1"/>
  <c r="AA1090" s="1"/>
  <c r="Y1099"/>
  <c r="W1099"/>
  <c r="U1099"/>
  <c r="S1099"/>
  <c r="Q1099"/>
  <c r="O1099"/>
  <c r="M1099"/>
  <c r="K1099"/>
  <c r="I1099"/>
  <c r="BK1098"/>
  <c r="BH1098"/>
  <c r="BG1098"/>
  <c r="BE1098"/>
  <c r="BC1098"/>
  <c r="BA1098"/>
  <c r="AY1098"/>
  <c r="AW1098"/>
  <c r="AU1098"/>
  <c r="AU1096" s="1"/>
  <c r="AS1098"/>
  <c r="AS1096" s="1"/>
  <c r="AQ1098"/>
  <c r="AO1098"/>
  <c r="AM1098"/>
  <c r="AK1098"/>
  <c r="AI1098"/>
  <c r="AG1098"/>
  <c r="AE1098"/>
  <c r="AC1098"/>
  <c r="AA1098"/>
  <c r="Y1098"/>
  <c r="Y1096" s="1"/>
  <c r="W1098"/>
  <c r="U1098"/>
  <c r="S1098"/>
  <c r="Q1098"/>
  <c r="O1098"/>
  <c r="M1098"/>
  <c r="M1096" s="1"/>
  <c r="K1098"/>
  <c r="I1098"/>
  <c r="BK1097"/>
  <c r="BH1097"/>
  <c r="BG1097"/>
  <c r="BE1097"/>
  <c r="BE1096" s="1"/>
  <c r="BC1097"/>
  <c r="BA1097"/>
  <c r="AY1097"/>
  <c r="AY1096" s="1"/>
  <c r="AW1097"/>
  <c r="AU1097"/>
  <c r="AS1097"/>
  <c r="AQ1097"/>
  <c r="AO1097"/>
  <c r="AM1097"/>
  <c r="AK1097"/>
  <c r="AI1097"/>
  <c r="AG1097"/>
  <c r="AE1097"/>
  <c r="AC1097"/>
  <c r="AC1096" s="1"/>
  <c r="AA1097"/>
  <c r="Y1097"/>
  <c r="W1097"/>
  <c r="U1097"/>
  <c r="S1097"/>
  <c r="Q1097"/>
  <c r="O1097"/>
  <c r="M1097"/>
  <c r="K1097"/>
  <c r="I1097"/>
  <c r="AI1096"/>
  <c r="W1096"/>
  <c r="W1090" s="1"/>
  <c r="Q1096"/>
  <c r="BK1095"/>
  <c r="BH1095"/>
  <c r="BG1095"/>
  <c r="BE1095"/>
  <c r="BE1093" s="1"/>
  <c r="BC1095"/>
  <c r="BA1095"/>
  <c r="AY1095"/>
  <c r="AY1093" s="1"/>
  <c r="AW1095"/>
  <c r="AW1093" s="1"/>
  <c r="AU1095"/>
  <c r="AS1095"/>
  <c r="AQ1095"/>
  <c r="AO1095"/>
  <c r="AM1095"/>
  <c r="AK1095"/>
  <c r="AI1095"/>
  <c r="AG1095"/>
  <c r="AE1095"/>
  <c r="AE1093" s="1"/>
  <c r="AC1095"/>
  <c r="AA1095"/>
  <c r="Y1095"/>
  <c r="W1095"/>
  <c r="U1095"/>
  <c r="S1095"/>
  <c r="Q1095"/>
  <c r="Q1093" s="1"/>
  <c r="Q1090" s="1"/>
  <c r="O1095"/>
  <c r="M1095"/>
  <c r="K1095"/>
  <c r="I1095"/>
  <c r="BH1094"/>
  <c r="BK1094" s="1"/>
  <c r="BG1094"/>
  <c r="BG1093" s="1"/>
  <c r="BE1094"/>
  <c r="BC1094"/>
  <c r="BC1093" s="1"/>
  <c r="BA1094"/>
  <c r="BA1093" s="1"/>
  <c r="AY1094"/>
  <c r="AW1094"/>
  <c r="AU1094"/>
  <c r="AS1094"/>
  <c r="AS1093" s="1"/>
  <c r="AQ1094"/>
  <c r="AQ1093" s="1"/>
  <c r="AO1094"/>
  <c r="AM1094"/>
  <c r="AM1093" s="1"/>
  <c r="AK1094"/>
  <c r="AK1093" s="1"/>
  <c r="AI1094"/>
  <c r="AI1093" s="1"/>
  <c r="AG1094"/>
  <c r="AG1093" s="1"/>
  <c r="AE1094"/>
  <c r="AC1094"/>
  <c r="AA1094"/>
  <c r="Y1094"/>
  <c r="Y1093" s="1"/>
  <c r="W1094"/>
  <c r="U1094"/>
  <c r="U1093" s="1"/>
  <c r="S1094"/>
  <c r="S1093" s="1"/>
  <c r="Q1094"/>
  <c r="O1094"/>
  <c r="M1094"/>
  <c r="M1093" s="1"/>
  <c r="M1090" s="1"/>
  <c r="K1094"/>
  <c r="I1094"/>
  <c r="AU1093"/>
  <c r="AC1093"/>
  <c r="AA1093"/>
  <c r="W1093"/>
  <c r="O1093"/>
  <c r="K1093"/>
  <c r="I1093"/>
  <c r="BH1092"/>
  <c r="BK1092" s="1"/>
  <c r="BG1092"/>
  <c r="BE1092"/>
  <c r="BC1092"/>
  <c r="BA1092"/>
  <c r="AY1092"/>
  <c r="AW1092"/>
  <c r="AU1092"/>
  <c r="AS1092"/>
  <c r="AS1091" s="1"/>
  <c r="AQ1092"/>
  <c r="AQ1091" s="1"/>
  <c r="AO1092"/>
  <c r="AM1092"/>
  <c r="AM1091" s="1"/>
  <c r="AK1092"/>
  <c r="AK1091" s="1"/>
  <c r="AI1092"/>
  <c r="AG1092"/>
  <c r="AG1091" s="1"/>
  <c r="AE1092"/>
  <c r="AC1092"/>
  <c r="AA1092"/>
  <c r="Y1092"/>
  <c r="Y1091" s="1"/>
  <c r="W1092"/>
  <c r="U1092"/>
  <c r="U1091" s="1"/>
  <c r="S1092"/>
  <c r="S1091" s="1"/>
  <c r="Q1092"/>
  <c r="O1092"/>
  <c r="M1092"/>
  <c r="K1092"/>
  <c r="I1092"/>
  <c r="BG1091"/>
  <c r="BE1091"/>
  <c r="BC1091"/>
  <c r="BA1091"/>
  <c r="AY1091"/>
  <c r="AW1091"/>
  <c r="AU1091"/>
  <c r="AO1091"/>
  <c r="AI1091"/>
  <c r="AE1091"/>
  <c r="AC1091"/>
  <c r="AA1091"/>
  <c r="W1091"/>
  <c r="Q1091"/>
  <c r="O1091"/>
  <c r="M1091"/>
  <c r="K1091"/>
  <c r="I1091"/>
  <c r="BE1090"/>
  <c r="AC1090"/>
  <c r="BK1089"/>
  <c r="BH1089"/>
  <c r="BG1089"/>
  <c r="BE1089"/>
  <c r="BC1089"/>
  <c r="BA1089"/>
  <c r="AY1089"/>
  <c r="AW1089"/>
  <c r="AU1089"/>
  <c r="AS1089"/>
  <c r="AQ1089"/>
  <c r="AO1089"/>
  <c r="AM1089"/>
  <c r="AK1089"/>
  <c r="AI1089"/>
  <c r="AG1089"/>
  <c r="AE1089"/>
  <c r="AC1089"/>
  <c r="AA1089"/>
  <c r="Y1089"/>
  <c r="W1089"/>
  <c r="U1089"/>
  <c r="S1089"/>
  <c r="Q1089"/>
  <c r="O1089"/>
  <c r="M1089"/>
  <c r="K1089"/>
  <c r="I1089"/>
  <c r="BH1088"/>
  <c r="BK1088" s="1"/>
  <c r="BG1088"/>
  <c r="BE1088"/>
  <c r="BC1088"/>
  <c r="BA1088"/>
  <c r="AY1088"/>
  <c r="AW1088"/>
  <c r="AU1088"/>
  <c r="AS1088"/>
  <c r="AQ1088"/>
  <c r="AO1088"/>
  <c r="AM1088"/>
  <c r="AK1088"/>
  <c r="AI1088"/>
  <c r="AG1088"/>
  <c r="AE1088"/>
  <c r="AC1088"/>
  <c r="AA1088"/>
  <c r="Y1088"/>
  <c r="W1088"/>
  <c r="U1088"/>
  <c r="U1084" s="1"/>
  <c r="S1088"/>
  <c r="Q1088"/>
  <c r="O1088"/>
  <c r="M1088"/>
  <c r="K1088"/>
  <c r="I1088"/>
  <c r="BK1087"/>
  <c r="BH1087"/>
  <c r="BG1087"/>
  <c r="BE1087"/>
  <c r="BC1087"/>
  <c r="BA1087"/>
  <c r="AY1087"/>
  <c r="AW1087"/>
  <c r="AW1084" s="1"/>
  <c r="AU1087"/>
  <c r="AS1087"/>
  <c r="AQ1087"/>
  <c r="AO1087"/>
  <c r="AM1087"/>
  <c r="AM1084" s="1"/>
  <c r="AM1080" s="1"/>
  <c r="AK1087"/>
  <c r="AI1087"/>
  <c r="AG1087"/>
  <c r="AE1087"/>
  <c r="AC1087"/>
  <c r="AA1087"/>
  <c r="Y1087"/>
  <c r="W1087"/>
  <c r="BI1087" s="1"/>
  <c r="BJ1087" s="1"/>
  <c r="BM1087" s="1"/>
  <c r="U1087"/>
  <c r="S1087"/>
  <c r="Q1087"/>
  <c r="O1087"/>
  <c r="M1087"/>
  <c r="K1087"/>
  <c r="I1087"/>
  <c r="BH1086"/>
  <c r="BK1086" s="1"/>
  <c r="BG1086"/>
  <c r="BE1086"/>
  <c r="BC1086"/>
  <c r="BA1086"/>
  <c r="AY1086"/>
  <c r="AY1084" s="1"/>
  <c r="AW1086"/>
  <c r="AU1086"/>
  <c r="AS1086"/>
  <c r="AQ1086"/>
  <c r="AO1086"/>
  <c r="AM1086"/>
  <c r="AK1086"/>
  <c r="AI1086"/>
  <c r="AG1086"/>
  <c r="AE1086"/>
  <c r="AC1086"/>
  <c r="AC1084" s="1"/>
  <c r="AA1086"/>
  <c r="Y1086"/>
  <c r="W1086"/>
  <c r="U1086"/>
  <c r="S1086"/>
  <c r="Q1086"/>
  <c r="O1086"/>
  <c r="M1086"/>
  <c r="K1086"/>
  <c r="I1086"/>
  <c r="BK1085"/>
  <c r="BH1085"/>
  <c r="BG1085"/>
  <c r="BE1085"/>
  <c r="BC1085"/>
  <c r="BA1085"/>
  <c r="AY1085"/>
  <c r="AW1085"/>
  <c r="AU1085"/>
  <c r="AU1084" s="1"/>
  <c r="AU1080" s="1"/>
  <c r="AS1085"/>
  <c r="AS1084" s="1"/>
  <c r="AS1080" s="1"/>
  <c r="AQ1085"/>
  <c r="AO1085"/>
  <c r="AM1085"/>
  <c r="AK1085"/>
  <c r="AI1085"/>
  <c r="AG1085"/>
  <c r="AE1085"/>
  <c r="AC1085"/>
  <c r="AA1085"/>
  <c r="AA1084" s="1"/>
  <c r="Y1085"/>
  <c r="W1085"/>
  <c r="U1085"/>
  <c r="S1085"/>
  <c r="Q1085"/>
  <c r="O1085"/>
  <c r="M1085"/>
  <c r="K1085"/>
  <c r="I1085"/>
  <c r="AQ1084"/>
  <c r="AQ1080" s="1"/>
  <c r="AO1084"/>
  <c r="AO1080" s="1"/>
  <c r="BK1083"/>
  <c r="BH1083"/>
  <c r="BG1083"/>
  <c r="BE1083"/>
  <c r="BC1083"/>
  <c r="BA1083"/>
  <c r="BA1081" s="1"/>
  <c r="AY1083"/>
  <c r="AW1083"/>
  <c r="AU1083"/>
  <c r="AS1083"/>
  <c r="AQ1083"/>
  <c r="AO1083"/>
  <c r="AM1083"/>
  <c r="AK1083"/>
  <c r="AI1083"/>
  <c r="AG1083"/>
  <c r="AE1083"/>
  <c r="AC1083"/>
  <c r="AA1083"/>
  <c r="AA1081" s="1"/>
  <c r="Y1083"/>
  <c r="W1083"/>
  <c r="W1081" s="1"/>
  <c r="U1083"/>
  <c r="S1083"/>
  <c r="Q1083"/>
  <c r="Q1081" s="1"/>
  <c r="O1083"/>
  <c r="M1083"/>
  <c r="M1081" s="1"/>
  <c r="K1083"/>
  <c r="I1083"/>
  <c r="BH1082"/>
  <c r="BK1082" s="1"/>
  <c r="BG1082"/>
  <c r="BG1081" s="1"/>
  <c r="BE1082"/>
  <c r="BC1082"/>
  <c r="BC1081" s="1"/>
  <c r="BA1082"/>
  <c r="AY1082"/>
  <c r="AY1081" s="1"/>
  <c r="AW1082"/>
  <c r="AW1081" s="1"/>
  <c r="AW1080" s="1"/>
  <c r="AU1082"/>
  <c r="AS1082"/>
  <c r="AQ1082"/>
  <c r="AO1082"/>
  <c r="AO1081" s="1"/>
  <c r="AM1082"/>
  <c r="AK1082"/>
  <c r="AK1081" s="1"/>
  <c r="AI1082"/>
  <c r="AG1082"/>
  <c r="AE1082"/>
  <c r="AC1082"/>
  <c r="AC1081" s="1"/>
  <c r="AC1080" s="1"/>
  <c r="AA1082"/>
  <c r="Y1082"/>
  <c r="W1082"/>
  <c r="U1082"/>
  <c r="U1081" s="1"/>
  <c r="S1082"/>
  <c r="S1081" s="1"/>
  <c r="Q1082"/>
  <c r="O1082"/>
  <c r="O1081" s="1"/>
  <c r="M1082"/>
  <c r="K1082"/>
  <c r="I1082"/>
  <c r="BE1081"/>
  <c r="AU1081"/>
  <c r="AS1081"/>
  <c r="AQ1081"/>
  <c r="AM1081"/>
  <c r="AI1081"/>
  <c r="AG1081"/>
  <c r="AE1081"/>
  <c r="Y1081"/>
  <c r="AY1080"/>
  <c r="BK1079"/>
  <c r="BH1079"/>
  <c r="BG1079"/>
  <c r="BE1079"/>
  <c r="BC1079"/>
  <c r="BA1079"/>
  <c r="AY1079"/>
  <c r="AW1079"/>
  <c r="AU1079"/>
  <c r="AS1079"/>
  <c r="AS1074" s="1"/>
  <c r="AQ1079"/>
  <c r="AO1079"/>
  <c r="AM1079"/>
  <c r="AK1079"/>
  <c r="AI1079"/>
  <c r="AG1079"/>
  <c r="AE1079"/>
  <c r="AC1079"/>
  <c r="AA1079"/>
  <c r="Y1079"/>
  <c r="W1079"/>
  <c r="W1074" s="1"/>
  <c r="U1079"/>
  <c r="S1079"/>
  <c r="Q1079"/>
  <c r="O1079"/>
  <c r="M1079"/>
  <c r="K1079"/>
  <c r="I1079"/>
  <c r="BH1078"/>
  <c r="BK1078" s="1"/>
  <c r="BG1078"/>
  <c r="BE1078"/>
  <c r="BE1074" s="1"/>
  <c r="BC1078"/>
  <c r="BA1078"/>
  <c r="AY1078"/>
  <c r="AW1078"/>
  <c r="AU1078"/>
  <c r="AS1078"/>
  <c r="AQ1078"/>
  <c r="AO1078"/>
  <c r="AM1078"/>
  <c r="AK1078"/>
  <c r="AI1078"/>
  <c r="AG1078"/>
  <c r="AE1078"/>
  <c r="AC1078"/>
  <c r="AA1078"/>
  <c r="Y1078"/>
  <c r="W1078"/>
  <c r="U1078"/>
  <c r="S1078"/>
  <c r="Q1078"/>
  <c r="Q1074" s="1"/>
  <c r="O1078"/>
  <c r="M1078"/>
  <c r="K1078"/>
  <c r="I1078"/>
  <c r="BH1077"/>
  <c r="BK1077" s="1"/>
  <c r="BG1077"/>
  <c r="BE1077"/>
  <c r="BC1077"/>
  <c r="BA1077"/>
  <c r="AY1077"/>
  <c r="AW1077"/>
  <c r="AU1077"/>
  <c r="AS1077"/>
  <c r="AQ1077"/>
  <c r="AO1077"/>
  <c r="AM1077"/>
  <c r="AK1077"/>
  <c r="AI1077"/>
  <c r="AI1074" s="1"/>
  <c r="AG1077"/>
  <c r="AE1077"/>
  <c r="AC1077"/>
  <c r="AA1077"/>
  <c r="Y1077"/>
  <c r="W1077"/>
  <c r="U1077"/>
  <c r="S1077"/>
  <c r="Q1077"/>
  <c r="O1077"/>
  <c r="M1077"/>
  <c r="K1077"/>
  <c r="I1077"/>
  <c r="BH1076"/>
  <c r="BK1076" s="1"/>
  <c r="BG1076"/>
  <c r="BG1074" s="1"/>
  <c r="BE1076"/>
  <c r="BC1076"/>
  <c r="BC1074" s="1"/>
  <c r="BA1076"/>
  <c r="AY1076"/>
  <c r="AW1076"/>
  <c r="AU1076"/>
  <c r="AS1076"/>
  <c r="AQ1076"/>
  <c r="AO1076"/>
  <c r="AM1076"/>
  <c r="AK1076"/>
  <c r="AK1074" s="1"/>
  <c r="AI1076"/>
  <c r="AG1076"/>
  <c r="AE1076"/>
  <c r="AC1076"/>
  <c r="AA1076"/>
  <c r="Y1076"/>
  <c r="W1076"/>
  <c r="U1076"/>
  <c r="S1076"/>
  <c r="Q1076"/>
  <c r="O1076"/>
  <c r="M1076"/>
  <c r="K1076"/>
  <c r="I1076"/>
  <c r="BH1075"/>
  <c r="BK1075" s="1"/>
  <c r="BG1075"/>
  <c r="BE1075"/>
  <c r="BC1075"/>
  <c r="BA1075"/>
  <c r="BA1074" s="1"/>
  <c r="AY1075"/>
  <c r="AW1075"/>
  <c r="AU1075"/>
  <c r="AS1075"/>
  <c r="AQ1075"/>
  <c r="AQ1074" s="1"/>
  <c r="AO1075"/>
  <c r="AM1075"/>
  <c r="AK1075"/>
  <c r="AI1075"/>
  <c r="AG1075"/>
  <c r="AE1075"/>
  <c r="AC1075"/>
  <c r="AC1074" s="1"/>
  <c r="AA1075"/>
  <c r="Y1075"/>
  <c r="W1075"/>
  <c r="U1075"/>
  <c r="S1075"/>
  <c r="Q1075"/>
  <c r="O1075"/>
  <c r="M1075"/>
  <c r="M1074" s="1"/>
  <c r="K1075"/>
  <c r="I1075"/>
  <c r="AW1074"/>
  <c r="S1074"/>
  <c r="BK1073"/>
  <c r="BH1073"/>
  <c r="BG1073"/>
  <c r="BE1073"/>
  <c r="BC1073"/>
  <c r="BA1073"/>
  <c r="AY1073"/>
  <c r="AY1071" s="1"/>
  <c r="AW1073"/>
  <c r="AU1073"/>
  <c r="AS1073"/>
  <c r="AQ1073"/>
  <c r="AO1073"/>
  <c r="AM1073"/>
  <c r="AM1071" s="1"/>
  <c r="AK1073"/>
  <c r="AI1073"/>
  <c r="AG1073"/>
  <c r="AE1073"/>
  <c r="AC1073"/>
  <c r="AA1073"/>
  <c r="AA1071" s="1"/>
  <c r="Y1073"/>
  <c r="W1073"/>
  <c r="U1073"/>
  <c r="S1073"/>
  <c r="Q1073"/>
  <c r="O1073"/>
  <c r="M1073"/>
  <c r="K1073"/>
  <c r="I1073"/>
  <c r="BK1072"/>
  <c r="BH1072"/>
  <c r="BG1072"/>
  <c r="BE1072"/>
  <c r="BE1071" s="1"/>
  <c r="BC1072"/>
  <c r="BA1072"/>
  <c r="BA1071" s="1"/>
  <c r="AY1072"/>
  <c r="AW1072"/>
  <c r="AU1072"/>
  <c r="AS1072"/>
  <c r="AQ1072"/>
  <c r="AO1072"/>
  <c r="AM1072"/>
  <c r="AK1072"/>
  <c r="AK1071" s="1"/>
  <c r="AI1072"/>
  <c r="AI1071" s="1"/>
  <c r="AG1072"/>
  <c r="AE1072"/>
  <c r="AE1071" s="1"/>
  <c r="AC1072"/>
  <c r="AA1072"/>
  <c r="Y1072"/>
  <c r="Y1071" s="1"/>
  <c r="W1072"/>
  <c r="W1071" s="1"/>
  <c r="U1072"/>
  <c r="S1072"/>
  <c r="Q1072"/>
  <c r="O1072"/>
  <c r="M1072"/>
  <c r="M1071" s="1"/>
  <c r="K1072"/>
  <c r="I1072"/>
  <c r="BG1071"/>
  <c r="BC1071"/>
  <c r="AW1071"/>
  <c r="AU1071"/>
  <c r="AQ1071"/>
  <c r="AO1071"/>
  <c r="AC1071"/>
  <c r="S1071"/>
  <c r="O1071"/>
  <c r="K1071"/>
  <c r="I1071"/>
  <c r="BK1070"/>
  <c r="BH1070"/>
  <c r="BG1070"/>
  <c r="BE1070"/>
  <c r="BC1070"/>
  <c r="BA1070"/>
  <c r="AY1070"/>
  <c r="AW1070"/>
  <c r="AU1070"/>
  <c r="AS1070"/>
  <c r="AS1068" s="1"/>
  <c r="AQ1070"/>
  <c r="AO1070"/>
  <c r="AM1070"/>
  <c r="AK1070"/>
  <c r="AI1070"/>
  <c r="AG1070"/>
  <c r="AG1068" s="1"/>
  <c r="AE1070"/>
  <c r="AC1070"/>
  <c r="AA1070"/>
  <c r="Y1070"/>
  <c r="Y1068" s="1"/>
  <c r="W1070"/>
  <c r="W1068" s="1"/>
  <c r="W1067" s="1"/>
  <c r="U1070"/>
  <c r="S1070"/>
  <c r="Q1070"/>
  <c r="O1070"/>
  <c r="M1070"/>
  <c r="K1070"/>
  <c r="I1070"/>
  <c r="BH1069"/>
  <c r="BK1069" s="1"/>
  <c r="BG1069"/>
  <c r="BG1068" s="1"/>
  <c r="BG1067" s="1"/>
  <c r="BE1069"/>
  <c r="BE1068" s="1"/>
  <c r="BC1069"/>
  <c r="BC1068" s="1"/>
  <c r="BA1069"/>
  <c r="BA1068" s="1"/>
  <c r="AY1069"/>
  <c r="AY1068" s="1"/>
  <c r="AW1069"/>
  <c r="AU1069"/>
  <c r="AS1069"/>
  <c r="AQ1069"/>
  <c r="AO1069"/>
  <c r="AO1068" s="1"/>
  <c r="AM1069"/>
  <c r="AK1069"/>
  <c r="AK1068" s="1"/>
  <c r="AI1069"/>
  <c r="AG1069"/>
  <c r="AE1069"/>
  <c r="AE1068" s="1"/>
  <c r="AC1069"/>
  <c r="AA1069"/>
  <c r="Y1069"/>
  <c r="W1069"/>
  <c r="U1069"/>
  <c r="U1068" s="1"/>
  <c r="S1069"/>
  <c r="S1068" s="1"/>
  <c r="S1067" s="1"/>
  <c r="Q1069"/>
  <c r="O1069"/>
  <c r="O1068" s="1"/>
  <c r="M1069"/>
  <c r="M1068" s="1"/>
  <c r="K1069"/>
  <c r="I1069"/>
  <c r="AW1068"/>
  <c r="AW1067" s="1"/>
  <c r="AU1068"/>
  <c r="AQ1068"/>
  <c r="AM1068"/>
  <c r="AC1068"/>
  <c r="AA1068"/>
  <c r="Q1068"/>
  <c r="I1068"/>
  <c r="BK1066"/>
  <c r="BH1066"/>
  <c r="BG1066"/>
  <c r="BE1066"/>
  <c r="BC1066"/>
  <c r="BA1066"/>
  <c r="AY1066"/>
  <c r="AW1066"/>
  <c r="AU1066"/>
  <c r="AS1066"/>
  <c r="AQ1066"/>
  <c r="AO1066"/>
  <c r="AM1066"/>
  <c r="AK1066"/>
  <c r="AI1066"/>
  <c r="AG1066"/>
  <c r="AE1066"/>
  <c r="AE1061" s="1"/>
  <c r="AC1066"/>
  <c r="AA1066"/>
  <c r="Y1066"/>
  <c r="W1066"/>
  <c r="U1066"/>
  <c r="S1066"/>
  <c r="Q1066"/>
  <c r="O1066"/>
  <c r="M1066"/>
  <c r="K1066"/>
  <c r="I1066"/>
  <c r="BK1065"/>
  <c r="BH1065"/>
  <c r="BG1065"/>
  <c r="BE1065"/>
  <c r="BC1065"/>
  <c r="BA1065"/>
  <c r="AY1065"/>
  <c r="AW1065"/>
  <c r="AU1065"/>
  <c r="AS1065"/>
  <c r="AQ1065"/>
  <c r="AO1065"/>
  <c r="AM1065"/>
  <c r="AK1065"/>
  <c r="AI1065"/>
  <c r="AG1065"/>
  <c r="AE1065"/>
  <c r="AC1065"/>
  <c r="AA1065"/>
  <c r="Y1065"/>
  <c r="W1065"/>
  <c r="U1065"/>
  <c r="S1065"/>
  <c r="Q1065"/>
  <c r="O1065"/>
  <c r="M1065"/>
  <c r="K1065"/>
  <c r="I1065"/>
  <c r="BH1064"/>
  <c r="BK1064" s="1"/>
  <c r="BG1064"/>
  <c r="BE1064"/>
  <c r="BC1064"/>
  <c r="BA1064"/>
  <c r="AY1064"/>
  <c r="AW1064"/>
  <c r="AU1064"/>
  <c r="AS1064"/>
  <c r="AQ1064"/>
  <c r="AO1064"/>
  <c r="AM1064"/>
  <c r="AK1064"/>
  <c r="AI1064"/>
  <c r="AG1064"/>
  <c r="AE1064"/>
  <c r="AC1064"/>
  <c r="AA1064"/>
  <c r="Y1064"/>
  <c r="W1064"/>
  <c r="U1064"/>
  <c r="S1064"/>
  <c r="Q1064"/>
  <c r="O1064"/>
  <c r="M1064"/>
  <c r="K1064"/>
  <c r="I1064"/>
  <c r="BK1063"/>
  <c r="BH1063"/>
  <c r="BG1063"/>
  <c r="BE1063"/>
  <c r="BC1063"/>
  <c r="BA1063"/>
  <c r="AY1063"/>
  <c r="AW1063"/>
  <c r="AU1063"/>
  <c r="AS1063"/>
  <c r="AQ1063"/>
  <c r="AO1063"/>
  <c r="AM1063"/>
  <c r="AK1063"/>
  <c r="AK1061" s="1"/>
  <c r="AK1057" s="1"/>
  <c r="AI1063"/>
  <c r="AI1061" s="1"/>
  <c r="AI1057" s="1"/>
  <c r="AG1063"/>
  <c r="AE1063"/>
  <c r="AC1063"/>
  <c r="AA1063"/>
  <c r="Y1063"/>
  <c r="Y1061" s="1"/>
  <c r="W1063"/>
  <c r="U1063"/>
  <c r="S1063"/>
  <c r="Q1063"/>
  <c r="O1063"/>
  <c r="M1063"/>
  <c r="K1063"/>
  <c r="I1063"/>
  <c r="BH1062"/>
  <c r="BK1062" s="1"/>
  <c r="BG1062"/>
  <c r="BE1062"/>
  <c r="BC1062"/>
  <c r="BC1061" s="1"/>
  <c r="BA1062"/>
  <c r="AY1062"/>
  <c r="AW1062"/>
  <c r="AU1062"/>
  <c r="AU1061" s="1"/>
  <c r="AS1062"/>
  <c r="AQ1062"/>
  <c r="AO1062"/>
  <c r="AO1061" s="1"/>
  <c r="AM1062"/>
  <c r="AK1062"/>
  <c r="AI1062"/>
  <c r="AG1062"/>
  <c r="AE1062"/>
  <c r="AC1062"/>
  <c r="AA1062"/>
  <c r="Y1062"/>
  <c r="W1062"/>
  <c r="U1062"/>
  <c r="S1062"/>
  <c r="Q1062"/>
  <c r="O1062"/>
  <c r="O1061" s="1"/>
  <c r="M1062"/>
  <c r="K1062"/>
  <c r="I1062"/>
  <c r="BE1061"/>
  <c r="AW1061"/>
  <c r="AS1061"/>
  <c r="AA1061"/>
  <c r="U1061"/>
  <c r="I1061"/>
  <c r="BH1060"/>
  <c r="BK1060" s="1"/>
  <c r="BG1060"/>
  <c r="BE1060"/>
  <c r="BC1060"/>
  <c r="BC1058" s="1"/>
  <c r="BC1057" s="1"/>
  <c r="BA1060"/>
  <c r="AY1060"/>
  <c r="AW1060"/>
  <c r="AU1060"/>
  <c r="AU1058" s="1"/>
  <c r="AU1057" s="1"/>
  <c r="AS1060"/>
  <c r="AQ1060"/>
  <c r="AQ1058" s="1"/>
  <c r="AO1060"/>
  <c r="AM1060"/>
  <c r="AK1060"/>
  <c r="AI1060"/>
  <c r="AG1060"/>
  <c r="AE1060"/>
  <c r="AC1060"/>
  <c r="AA1060"/>
  <c r="Y1060"/>
  <c r="Y1058" s="1"/>
  <c r="Y1057" s="1"/>
  <c r="W1060"/>
  <c r="W1058" s="1"/>
  <c r="U1060"/>
  <c r="U1058" s="1"/>
  <c r="U1057" s="1"/>
  <c r="S1060"/>
  <c r="Q1060"/>
  <c r="O1060"/>
  <c r="M1060"/>
  <c r="K1060"/>
  <c r="I1060"/>
  <c r="BK1059"/>
  <c r="BH1059"/>
  <c r="BG1059"/>
  <c r="BE1059"/>
  <c r="BE1058" s="1"/>
  <c r="BC1059"/>
  <c r="BA1059"/>
  <c r="BA1058" s="1"/>
  <c r="AY1059"/>
  <c r="AY1058" s="1"/>
  <c r="AW1059"/>
  <c r="AU1059"/>
  <c r="AS1059"/>
  <c r="AQ1059"/>
  <c r="AO1059"/>
  <c r="AM1059"/>
  <c r="AK1059"/>
  <c r="AK1058" s="1"/>
  <c r="AI1059"/>
  <c r="AI1058" s="1"/>
  <c r="AG1059"/>
  <c r="AE1059"/>
  <c r="AE1058" s="1"/>
  <c r="AE1057" s="1"/>
  <c r="AC1059"/>
  <c r="AC1058" s="1"/>
  <c r="AA1059"/>
  <c r="AA1058" s="1"/>
  <c r="AA1057" s="1"/>
  <c r="Y1059"/>
  <c r="W1059"/>
  <c r="U1059"/>
  <c r="S1059"/>
  <c r="Q1059"/>
  <c r="Q1058" s="1"/>
  <c r="O1059"/>
  <c r="M1059"/>
  <c r="K1059"/>
  <c r="I1059"/>
  <c r="BG1058"/>
  <c r="AS1058"/>
  <c r="AS1057" s="1"/>
  <c r="AO1058"/>
  <c r="AO1057" s="1"/>
  <c r="AM1058"/>
  <c r="AG1058"/>
  <c r="S1058"/>
  <c r="M1058"/>
  <c r="K1058"/>
  <c r="BK1055"/>
  <c r="BH1055"/>
  <c r="BG1055"/>
  <c r="BE1055"/>
  <c r="BC1055"/>
  <c r="BA1055"/>
  <c r="AY1055"/>
  <c r="AW1055"/>
  <c r="AU1055"/>
  <c r="AS1055"/>
  <c r="AQ1055"/>
  <c r="AO1055"/>
  <c r="AM1055"/>
  <c r="AK1055"/>
  <c r="AI1055"/>
  <c r="AG1055"/>
  <c r="AE1055"/>
  <c r="AC1055"/>
  <c r="AA1055"/>
  <c r="Y1055"/>
  <c r="W1055"/>
  <c r="U1055"/>
  <c r="S1055"/>
  <c r="Q1055"/>
  <c r="O1055"/>
  <c r="M1055"/>
  <c r="K1055"/>
  <c r="I1055"/>
  <c r="BK1054"/>
  <c r="BH1054"/>
  <c r="BG1054"/>
  <c r="BE1054"/>
  <c r="BC1054"/>
  <c r="BA1054"/>
  <c r="AY1054"/>
  <c r="AW1054"/>
  <c r="AU1054"/>
  <c r="AS1054"/>
  <c r="AQ1054"/>
  <c r="AO1054"/>
  <c r="AM1054"/>
  <c r="AK1054"/>
  <c r="AI1054"/>
  <c r="AG1054"/>
  <c r="AE1054"/>
  <c r="AC1054"/>
  <c r="AA1054"/>
  <c r="Y1054"/>
  <c r="W1054"/>
  <c r="U1054"/>
  <c r="S1054"/>
  <c r="Q1054"/>
  <c r="O1054"/>
  <c r="M1054"/>
  <c r="K1054"/>
  <c r="I1054"/>
  <c r="BK1053"/>
  <c r="BH1053"/>
  <c r="BG1053"/>
  <c r="BE1053"/>
  <c r="BC1053"/>
  <c r="BA1053"/>
  <c r="AY1053"/>
  <c r="AW1053"/>
  <c r="AU1053"/>
  <c r="AS1053"/>
  <c r="AQ1053"/>
  <c r="AO1053"/>
  <c r="AM1053"/>
  <c r="AK1053"/>
  <c r="AI1053"/>
  <c r="AG1053"/>
  <c r="AE1053"/>
  <c r="AC1053"/>
  <c r="AA1053"/>
  <c r="Y1053"/>
  <c r="W1053"/>
  <c r="U1053"/>
  <c r="S1053"/>
  <c r="Q1053"/>
  <c r="O1053"/>
  <c r="M1053"/>
  <c r="K1053"/>
  <c r="I1053"/>
  <c r="BH1052"/>
  <c r="BK1052" s="1"/>
  <c r="BG1052"/>
  <c r="BE1052"/>
  <c r="BC1052"/>
  <c r="BA1052"/>
  <c r="AY1052"/>
  <c r="AW1052"/>
  <c r="AU1052"/>
  <c r="AS1052"/>
  <c r="AQ1052"/>
  <c r="AO1052"/>
  <c r="AM1052"/>
  <c r="AK1052"/>
  <c r="AI1052"/>
  <c r="AG1052"/>
  <c r="AE1052"/>
  <c r="AC1052"/>
  <c r="AA1052"/>
  <c r="Y1052"/>
  <c r="W1052"/>
  <c r="U1052"/>
  <c r="S1052"/>
  <c r="Q1052"/>
  <c r="O1052"/>
  <c r="M1052"/>
  <c r="K1052"/>
  <c r="BI1052" s="1"/>
  <c r="BJ1052" s="1"/>
  <c r="BM1052" s="1"/>
  <c r="I1052"/>
  <c r="BH1051"/>
  <c r="BK1051" s="1"/>
  <c r="BG1051"/>
  <c r="BE1051"/>
  <c r="BC1051"/>
  <c r="BA1051"/>
  <c r="AY1051"/>
  <c r="AW1051"/>
  <c r="AU1051"/>
  <c r="AS1051"/>
  <c r="AQ1051"/>
  <c r="AO1051"/>
  <c r="AM1051"/>
  <c r="AK1051"/>
  <c r="AI1051"/>
  <c r="AG1051"/>
  <c r="AE1051"/>
  <c r="AC1051"/>
  <c r="AA1051"/>
  <c r="Y1051"/>
  <c r="W1051"/>
  <c r="U1051"/>
  <c r="S1051"/>
  <c r="Q1051"/>
  <c r="O1051"/>
  <c r="M1051"/>
  <c r="K1051"/>
  <c r="I1051"/>
  <c r="BK1050"/>
  <c r="BH1050"/>
  <c r="BG1050"/>
  <c r="BE1050"/>
  <c r="BC1050"/>
  <c r="BA1050"/>
  <c r="AY1050"/>
  <c r="AW1050"/>
  <c r="AU1050"/>
  <c r="AS1050"/>
  <c r="AQ1050"/>
  <c r="AO1050"/>
  <c r="AM1050"/>
  <c r="AK1050"/>
  <c r="AI1050"/>
  <c r="AG1050"/>
  <c r="AE1050"/>
  <c r="AC1050"/>
  <c r="AA1050"/>
  <c r="Y1050"/>
  <c r="W1050"/>
  <c r="U1050"/>
  <c r="S1050"/>
  <c r="Q1050"/>
  <c r="O1050"/>
  <c r="M1050"/>
  <c r="K1050"/>
  <c r="I1050"/>
  <c r="BK1049"/>
  <c r="BH1049"/>
  <c r="BG1049"/>
  <c r="BE1049"/>
  <c r="BC1049"/>
  <c r="BA1049"/>
  <c r="AY1049"/>
  <c r="AW1049"/>
  <c r="AU1049"/>
  <c r="AS1049"/>
  <c r="AQ1049"/>
  <c r="AO1049"/>
  <c r="AM1049"/>
  <c r="AK1049"/>
  <c r="AI1049"/>
  <c r="AG1049"/>
  <c r="AE1049"/>
  <c r="AC1049"/>
  <c r="AA1049"/>
  <c r="Y1049"/>
  <c r="W1049"/>
  <c r="U1049"/>
  <c r="S1049"/>
  <c r="Q1049"/>
  <c r="O1049"/>
  <c r="M1049"/>
  <c r="K1049"/>
  <c r="I1049"/>
  <c r="BK1048"/>
  <c r="BH1048"/>
  <c r="BG1048"/>
  <c r="BE1048"/>
  <c r="BC1048"/>
  <c r="BA1048"/>
  <c r="AY1048"/>
  <c r="AW1048"/>
  <c r="AU1048"/>
  <c r="AS1048"/>
  <c r="AQ1048"/>
  <c r="AO1048"/>
  <c r="AM1048"/>
  <c r="AK1048"/>
  <c r="AI1048"/>
  <c r="AG1048"/>
  <c r="AE1048"/>
  <c r="AC1048"/>
  <c r="AA1048"/>
  <c r="Y1048"/>
  <c r="W1048"/>
  <c r="U1048"/>
  <c r="S1048"/>
  <c r="Q1048"/>
  <c r="O1048"/>
  <c r="M1048"/>
  <c r="K1048"/>
  <c r="BI1048" s="1"/>
  <c r="BJ1048" s="1"/>
  <c r="BM1048" s="1"/>
  <c r="I1048"/>
  <c r="BK1047"/>
  <c r="BH1047"/>
  <c r="BG1047"/>
  <c r="BE1047"/>
  <c r="BC1047"/>
  <c r="BA1047"/>
  <c r="AY1047"/>
  <c r="AW1047"/>
  <c r="AU1047"/>
  <c r="AS1047"/>
  <c r="AQ1047"/>
  <c r="AO1047"/>
  <c r="AM1047"/>
  <c r="AK1047"/>
  <c r="AI1047"/>
  <c r="AG1047"/>
  <c r="AE1047"/>
  <c r="AC1047"/>
  <c r="AA1047"/>
  <c r="Y1047"/>
  <c r="W1047"/>
  <c r="U1047"/>
  <c r="S1047"/>
  <c r="Q1047"/>
  <c r="O1047"/>
  <c r="M1047"/>
  <c r="K1047"/>
  <c r="I1047"/>
  <c r="BH1046"/>
  <c r="BK1046" s="1"/>
  <c r="BG1046"/>
  <c r="BE1046"/>
  <c r="BC1046"/>
  <c r="BA1046"/>
  <c r="AY1046"/>
  <c r="AW1046"/>
  <c r="AU1046"/>
  <c r="AS1046"/>
  <c r="AQ1046"/>
  <c r="AO1046"/>
  <c r="AM1046"/>
  <c r="AK1046"/>
  <c r="AI1046"/>
  <c r="AG1046"/>
  <c r="AE1046"/>
  <c r="AC1046"/>
  <c r="AA1046"/>
  <c r="Y1046"/>
  <c r="W1046"/>
  <c r="U1046"/>
  <c r="S1046"/>
  <c r="Q1046"/>
  <c r="O1046"/>
  <c r="M1046"/>
  <c r="K1046"/>
  <c r="I1046"/>
  <c r="BH1045"/>
  <c r="BK1045" s="1"/>
  <c r="BG1045"/>
  <c r="BE1045"/>
  <c r="BC1045"/>
  <c r="BA1045"/>
  <c r="AY1045"/>
  <c r="AW1045"/>
  <c r="AU1045"/>
  <c r="AS1045"/>
  <c r="AQ1045"/>
  <c r="AO1045"/>
  <c r="AM1045"/>
  <c r="AK1045"/>
  <c r="AI1045"/>
  <c r="AG1045"/>
  <c r="AE1045"/>
  <c r="AC1045"/>
  <c r="AA1045"/>
  <c r="Y1045"/>
  <c r="W1045"/>
  <c r="U1045"/>
  <c r="S1045"/>
  <c r="Q1045"/>
  <c r="O1045"/>
  <c r="M1045"/>
  <c r="K1045"/>
  <c r="I1045"/>
  <c r="BH1044"/>
  <c r="BK1044" s="1"/>
  <c r="BG1044"/>
  <c r="BE1044"/>
  <c r="BC1044"/>
  <c r="BA1044"/>
  <c r="AY1044"/>
  <c r="AW1044"/>
  <c r="AU1044"/>
  <c r="AS1044"/>
  <c r="AQ1044"/>
  <c r="AO1044"/>
  <c r="AM1044"/>
  <c r="AK1044"/>
  <c r="AI1044"/>
  <c r="AG1044"/>
  <c r="AE1044"/>
  <c r="AC1044"/>
  <c r="AA1044"/>
  <c r="Y1044"/>
  <c r="W1044"/>
  <c r="U1044"/>
  <c r="S1044"/>
  <c r="Q1044"/>
  <c r="O1044"/>
  <c r="M1044"/>
  <c r="K1044"/>
  <c r="I1044"/>
  <c r="BH1043"/>
  <c r="BK1043" s="1"/>
  <c r="BG1043"/>
  <c r="BE1043"/>
  <c r="BC1043"/>
  <c r="BA1043"/>
  <c r="AY1043"/>
  <c r="AW1043"/>
  <c r="AU1043"/>
  <c r="AS1043"/>
  <c r="AQ1043"/>
  <c r="AO1043"/>
  <c r="AM1043"/>
  <c r="AK1043"/>
  <c r="AI1043"/>
  <c r="AG1043"/>
  <c r="AE1043"/>
  <c r="AC1043"/>
  <c r="AA1043"/>
  <c r="Y1043"/>
  <c r="W1043"/>
  <c r="U1043"/>
  <c r="S1043"/>
  <c r="Q1043"/>
  <c r="O1043"/>
  <c r="M1043"/>
  <c r="K1043"/>
  <c r="I1043"/>
  <c r="BK1042"/>
  <c r="BH1042"/>
  <c r="BG1042"/>
  <c r="BE1042"/>
  <c r="BC1042"/>
  <c r="BA1042"/>
  <c r="AY1042"/>
  <c r="AW1042"/>
  <c r="AU1042"/>
  <c r="AS1042"/>
  <c r="AQ1042"/>
  <c r="AO1042"/>
  <c r="AM1042"/>
  <c r="AK1042"/>
  <c r="AI1042"/>
  <c r="AG1042"/>
  <c r="AE1042"/>
  <c r="AC1042"/>
  <c r="AA1042"/>
  <c r="Y1042"/>
  <c r="W1042"/>
  <c r="BI1042" s="1"/>
  <c r="BJ1042" s="1"/>
  <c r="BM1042" s="1"/>
  <c r="U1042"/>
  <c r="S1042"/>
  <c r="Q1042"/>
  <c r="O1042"/>
  <c r="M1042"/>
  <c r="K1042"/>
  <c r="I1042"/>
  <c r="BH1041"/>
  <c r="BK1041" s="1"/>
  <c r="BG1041"/>
  <c r="BE1041"/>
  <c r="BC1041"/>
  <c r="BA1041"/>
  <c r="AY1041"/>
  <c r="AW1041"/>
  <c r="AU1041"/>
  <c r="AS1041"/>
  <c r="AQ1041"/>
  <c r="AO1041"/>
  <c r="AM1041"/>
  <c r="AK1041"/>
  <c r="AI1041"/>
  <c r="AG1041"/>
  <c r="AE1041"/>
  <c r="AC1041"/>
  <c r="AA1041"/>
  <c r="Y1041"/>
  <c r="W1041"/>
  <c r="U1041"/>
  <c r="S1041"/>
  <c r="Q1041"/>
  <c r="O1041"/>
  <c r="M1041"/>
  <c r="K1041"/>
  <c r="I1041"/>
  <c r="BK1040"/>
  <c r="BH1040"/>
  <c r="BG1040"/>
  <c r="BE1040"/>
  <c r="BC1040"/>
  <c r="BA1040"/>
  <c r="AY1040"/>
  <c r="AW1040"/>
  <c r="AU1040"/>
  <c r="AS1040"/>
  <c r="AQ1040"/>
  <c r="AO1040"/>
  <c r="AM1040"/>
  <c r="AK1040"/>
  <c r="AI1040"/>
  <c r="AG1040"/>
  <c r="AE1040"/>
  <c r="AC1040"/>
  <c r="AA1040"/>
  <c r="Y1040"/>
  <c r="W1040"/>
  <c r="U1040"/>
  <c r="S1040"/>
  <c r="Q1040"/>
  <c r="O1040"/>
  <c r="M1040"/>
  <c r="K1040"/>
  <c r="I1040"/>
  <c r="BK1039"/>
  <c r="BH1039"/>
  <c r="BG1039"/>
  <c r="BE1039"/>
  <c r="BC1039"/>
  <c r="BA1039"/>
  <c r="AY1039"/>
  <c r="AW1039"/>
  <c r="AU1039"/>
  <c r="AS1039"/>
  <c r="AQ1039"/>
  <c r="AO1039"/>
  <c r="AM1039"/>
  <c r="AK1039"/>
  <c r="AI1039"/>
  <c r="AG1039"/>
  <c r="AE1039"/>
  <c r="AC1039"/>
  <c r="AA1039"/>
  <c r="AA1035" s="1"/>
  <c r="AA1034" s="1"/>
  <c r="Y1039"/>
  <c r="W1039"/>
  <c r="U1039"/>
  <c r="S1039"/>
  <c r="Q1039"/>
  <c r="O1039"/>
  <c r="M1039"/>
  <c r="K1039"/>
  <c r="I1039"/>
  <c r="BH1038"/>
  <c r="BK1038" s="1"/>
  <c r="BG1038"/>
  <c r="BE1038"/>
  <c r="BC1038"/>
  <c r="BA1038"/>
  <c r="AY1038"/>
  <c r="AW1038"/>
  <c r="AU1038"/>
  <c r="AS1038"/>
  <c r="AS1035" s="1"/>
  <c r="AS1034" s="1"/>
  <c r="AQ1038"/>
  <c r="AO1038"/>
  <c r="AM1038"/>
  <c r="AK1038"/>
  <c r="AI1038"/>
  <c r="AG1038"/>
  <c r="AE1038"/>
  <c r="AC1038"/>
  <c r="AA1038"/>
  <c r="Y1038"/>
  <c r="W1038"/>
  <c r="U1038"/>
  <c r="S1038"/>
  <c r="Q1038"/>
  <c r="O1038"/>
  <c r="M1038"/>
  <c r="K1038"/>
  <c r="BI1038" s="1"/>
  <c r="BJ1038" s="1"/>
  <c r="BM1038" s="1"/>
  <c r="I1038"/>
  <c r="BK1037"/>
  <c r="BH1037"/>
  <c r="BG1037"/>
  <c r="BE1037"/>
  <c r="BC1037"/>
  <c r="BA1037"/>
  <c r="AY1037"/>
  <c r="AW1037"/>
  <c r="AU1037"/>
  <c r="AS1037"/>
  <c r="AQ1037"/>
  <c r="AO1037"/>
  <c r="AM1037"/>
  <c r="AK1037"/>
  <c r="AI1037"/>
  <c r="AG1037"/>
  <c r="AE1037"/>
  <c r="AC1037"/>
  <c r="AA1037"/>
  <c r="Y1037"/>
  <c r="W1037"/>
  <c r="U1037"/>
  <c r="S1037"/>
  <c r="Q1037"/>
  <c r="O1037"/>
  <c r="M1037"/>
  <c r="K1037"/>
  <c r="I1037"/>
  <c r="BH1036"/>
  <c r="BK1036" s="1"/>
  <c r="BG1036"/>
  <c r="BE1036"/>
  <c r="BC1036"/>
  <c r="BA1036"/>
  <c r="AY1036"/>
  <c r="AW1036"/>
  <c r="AU1036"/>
  <c r="AS1036"/>
  <c r="AQ1036"/>
  <c r="AO1036"/>
  <c r="AM1036"/>
  <c r="AK1036"/>
  <c r="AI1036"/>
  <c r="AG1036"/>
  <c r="AE1036"/>
  <c r="AC1036"/>
  <c r="AA1036"/>
  <c r="Y1036"/>
  <c r="W1036"/>
  <c r="U1036"/>
  <c r="U1035" s="1"/>
  <c r="U1034" s="1"/>
  <c r="S1036"/>
  <c r="Q1036"/>
  <c r="O1036"/>
  <c r="M1036"/>
  <c r="K1036"/>
  <c r="I1036"/>
  <c r="AO1035"/>
  <c r="AO1034" s="1"/>
  <c r="BK1033"/>
  <c r="BH1033"/>
  <c r="BG1033"/>
  <c r="BE1033"/>
  <c r="BC1033"/>
  <c r="BA1033"/>
  <c r="AY1033"/>
  <c r="AW1033"/>
  <c r="AU1033"/>
  <c r="AS1033"/>
  <c r="AQ1033"/>
  <c r="AO1033"/>
  <c r="AM1033"/>
  <c r="AK1033"/>
  <c r="AI1033"/>
  <c r="AG1033"/>
  <c r="AE1033"/>
  <c r="AC1033"/>
  <c r="AA1033"/>
  <c r="Y1033"/>
  <c r="W1033"/>
  <c r="U1033"/>
  <c r="S1033"/>
  <c r="Q1033"/>
  <c r="O1033"/>
  <c r="M1033"/>
  <c r="K1033"/>
  <c r="I1033"/>
  <c r="BH1032"/>
  <c r="BK1032" s="1"/>
  <c r="BG1032"/>
  <c r="BE1032"/>
  <c r="BC1032"/>
  <c r="BA1032"/>
  <c r="AY1032"/>
  <c r="AW1032"/>
  <c r="AU1032"/>
  <c r="AS1032"/>
  <c r="AQ1032"/>
  <c r="AO1032"/>
  <c r="AM1032"/>
  <c r="AK1032"/>
  <c r="AI1032"/>
  <c r="AG1032"/>
  <c r="AE1032"/>
  <c r="AC1032"/>
  <c r="AA1032"/>
  <c r="Y1032"/>
  <c r="W1032"/>
  <c r="U1032"/>
  <c r="S1032"/>
  <c r="Q1032"/>
  <c r="O1032"/>
  <c r="M1032"/>
  <c r="K1032"/>
  <c r="I1032"/>
  <c r="BK1031"/>
  <c r="BH1031"/>
  <c r="BG1031"/>
  <c r="BE1031"/>
  <c r="BC1031"/>
  <c r="BA1031"/>
  <c r="AY1031"/>
  <c r="AW1031"/>
  <c r="AU1031"/>
  <c r="AS1031"/>
  <c r="AQ1031"/>
  <c r="AO1031"/>
  <c r="AM1031"/>
  <c r="AK1031"/>
  <c r="AI1031"/>
  <c r="AG1031"/>
  <c r="AE1031"/>
  <c r="AC1031"/>
  <c r="AA1031"/>
  <c r="Y1031"/>
  <c r="W1031"/>
  <c r="U1031"/>
  <c r="S1031"/>
  <c r="Q1031"/>
  <c r="O1031"/>
  <c r="M1031"/>
  <c r="K1031"/>
  <c r="I1031"/>
  <c r="BH1030"/>
  <c r="BK1030" s="1"/>
  <c r="BG1030"/>
  <c r="BE1030"/>
  <c r="BC1030"/>
  <c r="BA1030"/>
  <c r="AY1030"/>
  <c r="AW1030"/>
  <c r="AU1030"/>
  <c r="AS1030"/>
  <c r="AQ1030"/>
  <c r="AO1030"/>
  <c r="AM1030"/>
  <c r="AK1030"/>
  <c r="AI1030"/>
  <c r="AG1030"/>
  <c r="AE1030"/>
  <c r="AC1030"/>
  <c r="AA1030"/>
  <c r="Y1030"/>
  <c r="W1030"/>
  <c r="U1030"/>
  <c r="S1030"/>
  <c r="Q1030"/>
  <c r="O1030"/>
  <c r="M1030"/>
  <c r="K1030"/>
  <c r="I1030"/>
  <c r="BH1029"/>
  <c r="BK1029" s="1"/>
  <c r="BG1029"/>
  <c r="BE1029"/>
  <c r="BC1029"/>
  <c r="BA1029"/>
  <c r="AY1029"/>
  <c r="AW1029"/>
  <c r="AU1029"/>
  <c r="AS1029"/>
  <c r="AQ1029"/>
  <c r="AO1029"/>
  <c r="AM1029"/>
  <c r="AK1029"/>
  <c r="AI1029"/>
  <c r="AG1029"/>
  <c r="AE1029"/>
  <c r="AC1029"/>
  <c r="AA1029"/>
  <c r="Y1029"/>
  <c r="W1029"/>
  <c r="U1029"/>
  <c r="S1029"/>
  <c r="Q1029"/>
  <c r="O1029"/>
  <c r="M1029"/>
  <c r="K1029"/>
  <c r="I1029"/>
  <c r="BH1028"/>
  <c r="BK1028" s="1"/>
  <c r="BG1028"/>
  <c r="BE1028"/>
  <c r="BC1028"/>
  <c r="BA1028"/>
  <c r="AY1028"/>
  <c r="AW1028"/>
  <c r="AU1028"/>
  <c r="AS1028"/>
  <c r="AQ1028"/>
  <c r="AO1028"/>
  <c r="AM1028"/>
  <c r="AK1028"/>
  <c r="AI1028"/>
  <c r="AG1028"/>
  <c r="AE1028"/>
  <c r="AC1028"/>
  <c r="AA1028"/>
  <c r="Y1028"/>
  <c r="W1028"/>
  <c r="U1028"/>
  <c r="S1028"/>
  <c r="Q1028"/>
  <c r="O1028"/>
  <c r="M1028"/>
  <c r="K1028"/>
  <c r="I1028"/>
  <c r="BK1027"/>
  <c r="BH1027"/>
  <c r="BG1027"/>
  <c r="BE1027"/>
  <c r="BC1027"/>
  <c r="BA1027"/>
  <c r="AY1027"/>
  <c r="AW1027"/>
  <c r="AU1027"/>
  <c r="AS1027"/>
  <c r="AQ1027"/>
  <c r="AO1027"/>
  <c r="AM1027"/>
  <c r="AK1027"/>
  <c r="AI1027"/>
  <c r="AG1027"/>
  <c r="AE1027"/>
  <c r="AC1027"/>
  <c r="AA1027"/>
  <c r="Y1027"/>
  <c r="W1027"/>
  <c r="U1027"/>
  <c r="S1027"/>
  <c r="Q1027"/>
  <c r="O1027"/>
  <c r="M1027"/>
  <c r="K1027"/>
  <c r="I1027"/>
  <c r="BK1026"/>
  <c r="BH1026"/>
  <c r="BG1026"/>
  <c r="BE1026"/>
  <c r="BC1026"/>
  <c r="BA1026"/>
  <c r="AY1026"/>
  <c r="AW1026"/>
  <c r="AU1026"/>
  <c r="AS1026"/>
  <c r="AQ1026"/>
  <c r="AO1026"/>
  <c r="AM1026"/>
  <c r="AK1026"/>
  <c r="AI1026"/>
  <c r="AG1026"/>
  <c r="AE1026"/>
  <c r="AC1026"/>
  <c r="AA1026"/>
  <c r="Y1026"/>
  <c r="W1026"/>
  <c r="U1026"/>
  <c r="S1026"/>
  <c r="BI1026" s="1"/>
  <c r="Q1026"/>
  <c r="O1026"/>
  <c r="M1026"/>
  <c r="K1026"/>
  <c r="I1026"/>
  <c r="BK1025"/>
  <c r="BH1025"/>
  <c r="BG1025"/>
  <c r="BE1025"/>
  <c r="BC1025"/>
  <c r="BA1025"/>
  <c r="AY1025"/>
  <c r="AW1025"/>
  <c r="AU1025"/>
  <c r="AS1025"/>
  <c r="AQ1025"/>
  <c r="AO1025"/>
  <c r="AM1025"/>
  <c r="AK1025"/>
  <c r="AI1025"/>
  <c r="AG1025"/>
  <c r="AE1025"/>
  <c r="AC1025"/>
  <c r="AA1025"/>
  <c r="Y1025"/>
  <c r="W1025"/>
  <c r="U1025"/>
  <c r="S1025"/>
  <c r="Q1025"/>
  <c r="O1025"/>
  <c r="M1025"/>
  <c r="K1025"/>
  <c r="I1025"/>
  <c r="BK1024"/>
  <c r="BH1024"/>
  <c r="BG1024"/>
  <c r="BE1024"/>
  <c r="BC1024"/>
  <c r="BA1024"/>
  <c r="AY1024"/>
  <c r="AW1024"/>
  <c r="AU1024"/>
  <c r="AS1024"/>
  <c r="AQ1024"/>
  <c r="AO1024"/>
  <c r="AM1024"/>
  <c r="AK1024"/>
  <c r="AI1024"/>
  <c r="AG1024"/>
  <c r="AE1024"/>
  <c r="AC1024"/>
  <c r="AA1024"/>
  <c r="Y1024"/>
  <c r="W1024"/>
  <c r="U1024"/>
  <c r="S1024"/>
  <c r="BI1024" s="1"/>
  <c r="Q1024"/>
  <c r="O1024"/>
  <c r="M1024"/>
  <c r="K1024"/>
  <c r="I1024"/>
  <c r="BK1023"/>
  <c r="BH1023"/>
  <c r="BG1023"/>
  <c r="BE1023"/>
  <c r="BC1023"/>
  <c r="BA1023"/>
  <c r="AY1023"/>
  <c r="AW1023"/>
  <c r="AU1023"/>
  <c r="AS1023"/>
  <c r="AQ1023"/>
  <c r="AO1023"/>
  <c r="AM1023"/>
  <c r="AK1023"/>
  <c r="AI1023"/>
  <c r="AG1023"/>
  <c r="AE1023"/>
  <c r="AC1023"/>
  <c r="AA1023"/>
  <c r="Y1023"/>
  <c r="W1023"/>
  <c r="U1023"/>
  <c r="S1023"/>
  <c r="Q1023"/>
  <c r="O1023"/>
  <c r="M1023"/>
  <c r="K1023"/>
  <c r="I1023"/>
  <c r="BK1022"/>
  <c r="BH1022"/>
  <c r="BG1022"/>
  <c r="BE1022"/>
  <c r="BC1022"/>
  <c r="BA1022"/>
  <c r="AY1022"/>
  <c r="AW1022"/>
  <c r="AU1022"/>
  <c r="AS1022"/>
  <c r="AQ1022"/>
  <c r="AO1022"/>
  <c r="AM1022"/>
  <c r="AK1022"/>
  <c r="AI1022"/>
  <c r="AG1022"/>
  <c r="AE1022"/>
  <c r="AC1022"/>
  <c r="AA1022"/>
  <c r="Y1022"/>
  <c r="W1022"/>
  <c r="U1022"/>
  <c r="S1022"/>
  <c r="Q1022"/>
  <c r="O1022"/>
  <c r="M1022"/>
  <c r="K1022"/>
  <c r="I1022"/>
  <c r="BH1021"/>
  <c r="BK1021" s="1"/>
  <c r="BG1021"/>
  <c r="BE1021"/>
  <c r="BC1021"/>
  <c r="BA1021"/>
  <c r="AY1021"/>
  <c r="AW1021"/>
  <c r="AU1021"/>
  <c r="AS1021"/>
  <c r="AQ1021"/>
  <c r="AO1021"/>
  <c r="AM1021"/>
  <c r="AK1021"/>
  <c r="AI1021"/>
  <c r="AG1021"/>
  <c r="AE1021"/>
  <c r="AC1021"/>
  <c r="AA1021"/>
  <c r="Y1021"/>
  <c r="W1021"/>
  <c r="U1021"/>
  <c r="S1021"/>
  <c r="Q1021"/>
  <c r="O1021"/>
  <c r="M1021"/>
  <c r="K1021"/>
  <c r="I1021"/>
  <c r="BK1020"/>
  <c r="BH1020"/>
  <c r="BG1020"/>
  <c r="BE1020"/>
  <c r="BC1020"/>
  <c r="BA1020"/>
  <c r="BA1013" s="1"/>
  <c r="BA1012" s="1"/>
  <c r="AY1020"/>
  <c r="AW1020"/>
  <c r="AU1020"/>
  <c r="AS1020"/>
  <c r="AQ1020"/>
  <c r="AO1020"/>
  <c r="AM1020"/>
  <c r="AK1020"/>
  <c r="AI1020"/>
  <c r="AG1020"/>
  <c r="AE1020"/>
  <c r="AC1020"/>
  <c r="AA1020"/>
  <c r="Y1020"/>
  <c r="W1020"/>
  <c r="U1020"/>
  <c r="S1020"/>
  <c r="Q1020"/>
  <c r="O1020"/>
  <c r="M1020"/>
  <c r="M1013" s="1"/>
  <c r="K1020"/>
  <c r="I1020"/>
  <c r="BK1019"/>
  <c r="BH1019"/>
  <c r="BG1019"/>
  <c r="BE1019"/>
  <c r="BC1019"/>
  <c r="BA1019"/>
  <c r="AY1019"/>
  <c r="AW1019"/>
  <c r="AU1019"/>
  <c r="AS1019"/>
  <c r="AQ1019"/>
  <c r="AO1019"/>
  <c r="AM1019"/>
  <c r="AK1019"/>
  <c r="AI1019"/>
  <c r="AG1019"/>
  <c r="AE1019"/>
  <c r="AC1019"/>
  <c r="AA1019"/>
  <c r="Y1019"/>
  <c r="W1019"/>
  <c r="U1019"/>
  <c r="S1019"/>
  <c r="Q1019"/>
  <c r="O1019"/>
  <c r="BI1019" s="1"/>
  <c r="M1019"/>
  <c r="K1019"/>
  <c r="I1019"/>
  <c r="BH1018"/>
  <c r="BK1018" s="1"/>
  <c r="BG1018"/>
  <c r="BE1018"/>
  <c r="BC1018"/>
  <c r="BA1018"/>
  <c r="AY1018"/>
  <c r="AW1018"/>
  <c r="AU1018"/>
  <c r="AS1018"/>
  <c r="AQ1018"/>
  <c r="AO1018"/>
  <c r="AM1018"/>
  <c r="AK1018"/>
  <c r="AI1018"/>
  <c r="AG1018"/>
  <c r="AE1018"/>
  <c r="AC1018"/>
  <c r="AA1018"/>
  <c r="Y1018"/>
  <c r="W1018"/>
  <c r="U1018"/>
  <c r="S1018"/>
  <c r="Q1018"/>
  <c r="O1018"/>
  <c r="M1018"/>
  <c r="K1018"/>
  <c r="BI1018" s="1"/>
  <c r="BJ1018" s="1"/>
  <c r="BM1018" s="1"/>
  <c r="I1018"/>
  <c r="BH1017"/>
  <c r="BK1017" s="1"/>
  <c r="BG1017"/>
  <c r="BE1017"/>
  <c r="BC1017"/>
  <c r="BA1017"/>
  <c r="AY1017"/>
  <c r="AW1017"/>
  <c r="AU1017"/>
  <c r="AS1017"/>
  <c r="AQ1017"/>
  <c r="AQ1013" s="1"/>
  <c r="AQ1012" s="1"/>
  <c r="AO1017"/>
  <c r="AO1013" s="1"/>
  <c r="AO1012" s="1"/>
  <c r="AM1017"/>
  <c r="AK1017"/>
  <c r="AI1017"/>
  <c r="AG1017"/>
  <c r="AE1017"/>
  <c r="AC1017"/>
  <c r="AA1017"/>
  <c r="Y1017"/>
  <c r="W1017"/>
  <c r="U1017"/>
  <c r="S1017"/>
  <c r="Q1017"/>
  <c r="O1017"/>
  <c r="M1017"/>
  <c r="K1017"/>
  <c r="I1017"/>
  <c r="BK1016"/>
  <c r="BH1016"/>
  <c r="BG1016"/>
  <c r="BE1016"/>
  <c r="BC1016"/>
  <c r="BA1016"/>
  <c r="AY1016"/>
  <c r="AW1016"/>
  <c r="AU1016"/>
  <c r="AS1016"/>
  <c r="AQ1016"/>
  <c r="AO1016"/>
  <c r="AM1016"/>
  <c r="AM1013" s="1"/>
  <c r="AM1012" s="1"/>
  <c r="AK1016"/>
  <c r="AI1016"/>
  <c r="AG1016"/>
  <c r="AE1016"/>
  <c r="AC1016"/>
  <c r="AA1016"/>
  <c r="Y1016"/>
  <c r="W1016"/>
  <c r="BI1016" s="1"/>
  <c r="U1016"/>
  <c r="S1016"/>
  <c r="Q1016"/>
  <c r="O1016"/>
  <c r="M1016"/>
  <c r="K1016"/>
  <c r="I1016"/>
  <c r="BK1015"/>
  <c r="BH1015"/>
  <c r="BG1015"/>
  <c r="BE1015"/>
  <c r="BC1015"/>
  <c r="BA1015"/>
  <c r="AY1015"/>
  <c r="AW1015"/>
  <c r="AU1015"/>
  <c r="AS1015"/>
  <c r="AQ1015"/>
  <c r="AO1015"/>
  <c r="AM1015"/>
  <c r="AK1015"/>
  <c r="AI1015"/>
  <c r="AG1015"/>
  <c r="AE1015"/>
  <c r="AC1015"/>
  <c r="AA1015"/>
  <c r="Y1015"/>
  <c r="W1015"/>
  <c r="U1015"/>
  <c r="S1015"/>
  <c r="Q1015"/>
  <c r="O1015"/>
  <c r="M1015"/>
  <c r="K1015"/>
  <c r="I1015"/>
  <c r="BK1014"/>
  <c r="BH1014"/>
  <c r="BG1014"/>
  <c r="BE1014"/>
  <c r="BC1014"/>
  <c r="BA1014"/>
  <c r="AY1014"/>
  <c r="AW1014"/>
  <c r="AU1014"/>
  <c r="AS1014"/>
  <c r="AQ1014"/>
  <c r="AO1014"/>
  <c r="AM1014"/>
  <c r="AK1014"/>
  <c r="AI1014"/>
  <c r="AG1014"/>
  <c r="AE1014"/>
  <c r="AC1014"/>
  <c r="AA1014"/>
  <c r="Y1014"/>
  <c r="W1014"/>
  <c r="U1014"/>
  <c r="S1014"/>
  <c r="Q1014"/>
  <c r="O1014"/>
  <c r="M1014"/>
  <c r="K1014"/>
  <c r="I1014"/>
  <c r="M1012"/>
  <c r="BK1011"/>
  <c r="BH1011"/>
  <c r="BG1011"/>
  <c r="BE1011"/>
  <c r="BC1011"/>
  <c r="BA1011"/>
  <c r="AY1011"/>
  <c r="AW1011"/>
  <c r="AW1007" s="1"/>
  <c r="AW988" s="1"/>
  <c r="AU1011"/>
  <c r="AS1011"/>
  <c r="AQ1011"/>
  <c r="AQ1007" s="1"/>
  <c r="AO1011"/>
  <c r="AM1011"/>
  <c r="AK1011"/>
  <c r="AI1011"/>
  <c r="AG1011"/>
  <c r="AE1011"/>
  <c r="AC1011"/>
  <c r="AA1011"/>
  <c r="Y1011"/>
  <c r="W1011"/>
  <c r="U1011"/>
  <c r="S1011"/>
  <c r="Q1011"/>
  <c r="O1011"/>
  <c r="M1011"/>
  <c r="K1011"/>
  <c r="I1011"/>
  <c r="BH1010"/>
  <c r="BK1010" s="1"/>
  <c r="BG1010"/>
  <c r="BE1010"/>
  <c r="BC1010"/>
  <c r="BA1010"/>
  <c r="AY1010"/>
  <c r="AW1010"/>
  <c r="AU1010"/>
  <c r="AS1010"/>
  <c r="AQ1010"/>
  <c r="AO1010"/>
  <c r="AM1010"/>
  <c r="AK1010"/>
  <c r="AI1010"/>
  <c r="AG1010"/>
  <c r="AE1010"/>
  <c r="AC1010"/>
  <c r="AA1010"/>
  <c r="Y1010"/>
  <c r="W1010"/>
  <c r="U1010"/>
  <c r="S1010"/>
  <c r="Q1010"/>
  <c r="O1010"/>
  <c r="M1010"/>
  <c r="K1010"/>
  <c r="I1010"/>
  <c r="BK1009"/>
  <c r="BH1009"/>
  <c r="BG1009"/>
  <c r="BE1009"/>
  <c r="BC1009"/>
  <c r="BC1007" s="1"/>
  <c r="BA1009"/>
  <c r="BA1007" s="1"/>
  <c r="AY1009"/>
  <c r="AY1007" s="1"/>
  <c r="AW1009"/>
  <c r="AU1009"/>
  <c r="AS1009"/>
  <c r="AS1007" s="1"/>
  <c r="AQ1009"/>
  <c r="AO1009"/>
  <c r="AO1007" s="1"/>
  <c r="AM1009"/>
  <c r="AK1009"/>
  <c r="AI1009"/>
  <c r="AG1009"/>
  <c r="AE1009"/>
  <c r="AC1009"/>
  <c r="AA1009"/>
  <c r="Y1009"/>
  <c r="W1009"/>
  <c r="U1009"/>
  <c r="S1009"/>
  <c r="Q1009"/>
  <c r="O1009"/>
  <c r="O1007" s="1"/>
  <c r="M1009"/>
  <c r="K1009"/>
  <c r="I1009"/>
  <c r="BH1008"/>
  <c r="BK1008" s="1"/>
  <c r="BG1008"/>
  <c r="BE1008"/>
  <c r="BC1008"/>
  <c r="BA1008"/>
  <c r="AY1008"/>
  <c r="AW1008"/>
  <c r="AU1008"/>
  <c r="AU1007" s="1"/>
  <c r="AS1008"/>
  <c r="AQ1008"/>
  <c r="AO1008"/>
  <c r="AM1008"/>
  <c r="AK1008"/>
  <c r="AI1008"/>
  <c r="AI1007" s="1"/>
  <c r="AG1008"/>
  <c r="AE1008"/>
  <c r="AE1007" s="1"/>
  <c r="AC1008"/>
  <c r="AC1007" s="1"/>
  <c r="AA1008"/>
  <c r="Y1008"/>
  <c r="Y1007" s="1"/>
  <c r="W1008"/>
  <c r="W1007" s="1"/>
  <c r="U1008"/>
  <c r="S1008"/>
  <c r="Q1008"/>
  <c r="O1008"/>
  <c r="M1008"/>
  <c r="K1008"/>
  <c r="I1008"/>
  <c r="M1007"/>
  <c r="K1007"/>
  <c r="BH1006"/>
  <c r="BK1006" s="1"/>
  <c r="BG1006"/>
  <c r="BE1006"/>
  <c r="BC1006"/>
  <c r="BA1006"/>
  <c r="AY1006"/>
  <c r="AW1006"/>
  <c r="AU1006"/>
  <c r="AS1006"/>
  <c r="AQ1006"/>
  <c r="AO1006"/>
  <c r="AM1006"/>
  <c r="AK1006"/>
  <c r="AI1006"/>
  <c r="AG1006"/>
  <c r="AE1006"/>
  <c r="AC1006"/>
  <c r="AA1006"/>
  <c r="Y1006"/>
  <c r="W1006"/>
  <c r="U1006"/>
  <c r="BI1006" s="1"/>
  <c r="S1006"/>
  <c r="Q1006"/>
  <c r="O1006"/>
  <c r="M1006"/>
  <c r="K1006"/>
  <c r="I1006"/>
  <c r="BH1005"/>
  <c r="BK1005" s="1"/>
  <c r="BG1005"/>
  <c r="BE1005"/>
  <c r="BC1005"/>
  <c r="BA1005"/>
  <c r="AY1005"/>
  <c r="AW1005"/>
  <c r="AU1005"/>
  <c r="AS1005"/>
  <c r="AQ1005"/>
  <c r="AO1005"/>
  <c r="AM1005"/>
  <c r="AK1005"/>
  <c r="AI1005"/>
  <c r="AG1005"/>
  <c r="AE1005"/>
  <c r="AC1005"/>
  <c r="AA1005"/>
  <c r="Y1005"/>
  <c r="W1005"/>
  <c r="U1005"/>
  <c r="S1005"/>
  <c r="Q1005"/>
  <c r="O1005"/>
  <c r="M1005"/>
  <c r="K1005"/>
  <c r="BI1005" s="1"/>
  <c r="I1005"/>
  <c r="BK1004"/>
  <c r="BH1004"/>
  <c r="BG1004"/>
  <c r="BE1004"/>
  <c r="BC1004"/>
  <c r="BA1004"/>
  <c r="AY1004"/>
  <c r="AW1004"/>
  <c r="AU1004"/>
  <c r="AS1004"/>
  <c r="AQ1004"/>
  <c r="AO1004"/>
  <c r="AM1004"/>
  <c r="AK1004"/>
  <c r="AI1004"/>
  <c r="AG1004"/>
  <c r="AE1004"/>
  <c r="AC1004"/>
  <c r="AA1004"/>
  <c r="Y1004"/>
  <c r="Y989" s="1"/>
  <c r="Y988" s="1"/>
  <c r="W1004"/>
  <c r="BI1004" s="1"/>
  <c r="U1004"/>
  <c r="S1004"/>
  <c r="Q1004"/>
  <c r="O1004"/>
  <c r="M1004"/>
  <c r="K1004"/>
  <c r="I1004"/>
  <c r="BH1003"/>
  <c r="BK1003" s="1"/>
  <c r="BG1003"/>
  <c r="BE1003"/>
  <c r="BC1003"/>
  <c r="BA1003"/>
  <c r="AY1003"/>
  <c r="AW1003"/>
  <c r="AU1003"/>
  <c r="AS1003"/>
  <c r="AQ1003"/>
  <c r="AO1003"/>
  <c r="AM1003"/>
  <c r="AK1003"/>
  <c r="AI1003"/>
  <c r="AG1003"/>
  <c r="AE1003"/>
  <c r="AC1003"/>
  <c r="AA1003"/>
  <c r="Y1003"/>
  <c r="W1003"/>
  <c r="U1003"/>
  <c r="S1003"/>
  <c r="BI1003" s="1"/>
  <c r="BJ1003" s="1"/>
  <c r="BM1003" s="1"/>
  <c r="Q1003"/>
  <c r="O1003"/>
  <c r="M1003"/>
  <c r="K1003"/>
  <c r="I1003"/>
  <c r="BK1002"/>
  <c r="BH1002"/>
  <c r="BG1002"/>
  <c r="BE1002"/>
  <c r="BC1002"/>
  <c r="BA1002"/>
  <c r="AY1002"/>
  <c r="AW1002"/>
  <c r="AU1002"/>
  <c r="AS1002"/>
  <c r="AQ1002"/>
  <c r="AO1002"/>
  <c r="AM1002"/>
  <c r="AK1002"/>
  <c r="AI1002"/>
  <c r="AG1002"/>
  <c r="AE1002"/>
  <c r="AC1002"/>
  <c r="AA1002"/>
  <c r="Y1002"/>
  <c r="W1002"/>
  <c r="U1002"/>
  <c r="S1002"/>
  <c r="Q1002"/>
  <c r="O1002"/>
  <c r="M1002"/>
  <c r="K1002"/>
  <c r="I1002"/>
  <c r="BK1001"/>
  <c r="BH1001"/>
  <c r="BG1001"/>
  <c r="BE1001"/>
  <c r="BC1001"/>
  <c r="BA1001"/>
  <c r="AY1001"/>
  <c r="AW1001"/>
  <c r="AU1001"/>
  <c r="AS1001"/>
  <c r="AQ1001"/>
  <c r="AO1001"/>
  <c r="AM1001"/>
  <c r="AK1001"/>
  <c r="AI1001"/>
  <c r="AG1001"/>
  <c r="AE1001"/>
  <c r="AC1001"/>
  <c r="AA1001"/>
  <c r="Y1001"/>
  <c r="W1001"/>
  <c r="BI1001" s="1"/>
  <c r="U1001"/>
  <c r="S1001"/>
  <c r="Q1001"/>
  <c r="O1001"/>
  <c r="M1001"/>
  <c r="K1001"/>
  <c r="I1001"/>
  <c r="BH1000"/>
  <c r="BK1000" s="1"/>
  <c r="BG1000"/>
  <c r="BE1000"/>
  <c r="BC1000"/>
  <c r="BA1000"/>
  <c r="AY1000"/>
  <c r="AW1000"/>
  <c r="AU1000"/>
  <c r="AS1000"/>
  <c r="AQ1000"/>
  <c r="AO1000"/>
  <c r="AM1000"/>
  <c r="AK1000"/>
  <c r="AI1000"/>
  <c r="AG1000"/>
  <c r="AE1000"/>
  <c r="AC1000"/>
  <c r="AA1000"/>
  <c r="Y1000"/>
  <c r="W1000"/>
  <c r="U1000"/>
  <c r="S1000"/>
  <c r="Q1000"/>
  <c r="O1000"/>
  <c r="M1000"/>
  <c r="K1000"/>
  <c r="I1000"/>
  <c r="BK999"/>
  <c r="BH999"/>
  <c r="BG999"/>
  <c r="BE999"/>
  <c r="BC999"/>
  <c r="BA999"/>
  <c r="AY999"/>
  <c r="AW999"/>
  <c r="AU999"/>
  <c r="AS999"/>
  <c r="AQ999"/>
  <c r="AO999"/>
  <c r="AM999"/>
  <c r="AK999"/>
  <c r="AI999"/>
  <c r="AG999"/>
  <c r="AE999"/>
  <c r="AC999"/>
  <c r="AA999"/>
  <c r="Y999"/>
  <c r="W999"/>
  <c r="BI999" s="1"/>
  <c r="U999"/>
  <c r="S999"/>
  <c r="Q999"/>
  <c r="O999"/>
  <c r="M999"/>
  <c r="K999"/>
  <c r="I999"/>
  <c r="BH998"/>
  <c r="BK998" s="1"/>
  <c r="BG998"/>
  <c r="BE998"/>
  <c r="BC998"/>
  <c r="BA998"/>
  <c r="AY998"/>
  <c r="AW998"/>
  <c r="AU998"/>
  <c r="AS998"/>
  <c r="AQ998"/>
  <c r="AO998"/>
  <c r="AM998"/>
  <c r="AK998"/>
  <c r="AI998"/>
  <c r="AG998"/>
  <c r="AE998"/>
  <c r="AC998"/>
  <c r="AA998"/>
  <c r="Y998"/>
  <c r="W998"/>
  <c r="U998"/>
  <c r="S998"/>
  <c r="Q998"/>
  <c r="O998"/>
  <c r="M998"/>
  <c r="K998"/>
  <c r="I998"/>
  <c r="BK997"/>
  <c r="BH997"/>
  <c r="BG997"/>
  <c r="BE997"/>
  <c r="BC997"/>
  <c r="BA997"/>
  <c r="AY997"/>
  <c r="AW997"/>
  <c r="AU997"/>
  <c r="AS997"/>
  <c r="AQ997"/>
  <c r="AO997"/>
  <c r="AM997"/>
  <c r="AK997"/>
  <c r="AI997"/>
  <c r="AG997"/>
  <c r="AE997"/>
  <c r="AC997"/>
  <c r="AA997"/>
  <c r="Y997"/>
  <c r="W997"/>
  <c r="U997"/>
  <c r="S997"/>
  <c r="Q997"/>
  <c r="O997"/>
  <c r="M997"/>
  <c r="K997"/>
  <c r="I997"/>
  <c r="BK996"/>
  <c r="BH996"/>
  <c r="BG996"/>
  <c r="BE996"/>
  <c r="BC996"/>
  <c r="BA996"/>
  <c r="AY996"/>
  <c r="AW996"/>
  <c r="AU996"/>
  <c r="AS996"/>
  <c r="AQ996"/>
  <c r="AO996"/>
  <c r="AM996"/>
  <c r="AK996"/>
  <c r="AI996"/>
  <c r="AG996"/>
  <c r="AE996"/>
  <c r="AC996"/>
  <c r="AA996"/>
  <c r="Y996"/>
  <c r="W996"/>
  <c r="U996"/>
  <c r="S996"/>
  <c r="Q996"/>
  <c r="O996"/>
  <c r="M996"/>
  <c r="K996"/>
  <c r="I996"/>
  <c r="BH995"/>
  <c r="BK995" s="1"/>
  <c r="BG995"/>
  <c r="BE995"/>
  <c r="BC995"/>
  <c r="BA995"/>
  <c r="AY995"/>
  <c r="AW995"/>
  <c r="AU995"/>
  <c r="AS995"/>
  <c r="AQ995"/>
  <c r="AO995"/>
  <c r="AM995"/>
  <c r="AK995"/>
  <c r="AI995"/>
  <c r="AG995"/>
  <c r="AE995"/>
  <c r="AC995"/>
  <c r="AA995"/>
  <c r="Y995"/>
  <c r="W995"/>
  <c r="U995"/>
  <c r="S995"/>
  <c r="Q995"/>
  <c r="O995"/>
  <c r="M995"/>
  <c r="K995"/>
  <c r="I995"/>
  <c r="BK994"/>
  <c r="BH994"/>
  <c r="BG994"/>
  <c r="BE994"/>
  <c r="BC994"/>
  <c r="BA994"/>
  <c r="AY994"/>
  <c r="AW994"/>
  <c r="AU994"/>
  <c r="AS994"/>
  <c r="AQ994"/>
  <c r="AO994"/>
  <c r="AM994"/>
  <c r="AK994"/>
  <c r="AI994"/>
  <c r="AG994"/>
  <c r="AE994"/>
  <c r="AC994"/>
  <c r="AA994"/>
  <c r="Y994"/>
  <c r="W994"/>
  <c r="U994"/>
  <c r="S994"/>
  <c r="Q994"/>
  <c r="O994"/>
  <c r="M994"/>
  <c r="K994"/>
  <c r="I994"/>
  <c r="BH993"/>
  <c r="BK993" s="1"/>
  <c r="BG993"/>
  <c r="BE993"/>
  <c r="BC993"/>
  <c r="BA993"/>
  <c r="AY993"/>
  <c r="AW993"/>
  <c r="AW989" s="1"/>
  <c r="AU993"/>
  <c r="AS993"/>
  <c r="AQ993"/>
  <c r="AO993"/>
  <c r="AM993"/>
  <c r="AK993"/>
  <c r="AI993"/>
  <c r="AG993"/>
  <c r="AE993"/>
  <c r="AC993"/>
  <c r="AA993"/>
  <c r="Y993"/>
  <c r="W993"/>
  <c r="W989" s="1"/>
  <c r="W988" s="1"/>
  <c r="U993"/>
  <c r="S993"/>
  <c r="Q993"/>
  <c r="O993"/>
  <c r="M993"/>
  <c r="K993"/>
  <c r="I993"/>
  <c r="BK992"/>
  <c r="BH992"/>
  <c r="BG992"/>
  <c r="BE992"/>
  <c r="BC992"/>
  <c r="BA992"/>
  <c r="AY992"/>
  <c r="AW992"/>
  <c r="AU992"/>
  <c r="AS992"/>
  <c r="AQ992"/>
  <c r="AQ989" s="1"/>
  <c r="AQ988" s="1"/>
  <c r="AO992"/>
  <c r="AM992"/>
  <c r="AK992"/>
  <c r="AK989" s="1"/>
  <c r="AI992"/>
  <c r="AG992"/>
  <c r="AE992"/>
  <c r="AC992"/>
  <c r="AA992"/>
  <c r="Y992"/>
  <c r="W992"/>
  <c r="U992"/>
  <c r="S992"/>
  <c r="Q992"/>
  <c r="O992"/>
  <c r="M992"/>
  <c r="K992"/>
  <c r="I992"/>
  <c r="BH991"/>
  <c r="BK991" s="1"/>
  <c r="BG991"/>
  <c r="BE991"/>
  <c r="BC991"/>
  <c r="BA991"/>
  <c r="AY991"/>
  <c r="AW991"/>
  <c r="AU991"/>
  <c r="AS991"/>
  <c r="AQ991"/>
  <c r="AO991"/>
  <c r="AM991"/>
  <c r="AK991"/>
  <c r="AI991"/>
  <c r="AG991"/>
  <c r="AE991"/>
  <c r="AC991"/>
  <c r="AA991"/>
  <c r="Y991"/>
  <c r="W991"/>
  <c r="U991"/>
  <c r="S991"/>
  <c r="Q991"/>
  <c r="O991"/>
  <c r="M991"/>
  <c r="K991"/>
  <c r="I991"/>
  <c r="BH990"/>
  <c r="BK990" s="1"/>
  <c r="BG990"/>
  <c r="BG989" s="1"/>
  <c r="BE990"/>
  <c r="BC990"/>
  <c r="BA990"/>
  <c r="AY990"/>
  <c r="AW990"/>
  <c r="AU990"/>
  <c r="AS990"/>
  <c r="AQ990"/>
  <c r="AO990"/>
  <c r="AM990"/>
  <c r="AK990"/>
  <c r="AI990"/>
  <c r="AG990"/>
  <c r="AE990"/>
  <c r="AC990"/>
  <c r="AA990"/>
  <c r="Y990"/>
  <c r="W990"/>
  <c r="U990"/>
  <c r="S990"/>
  <c r="S989" s="1"/>
  <c r="Q990"/>
  <c r="O990"/>
  <c r="M990"/>
  <c r="K990"/>
  <c r="I990"/>
  <c r="BC989"/>
  <c r="BC988" s="1"/>
  <c r="K989"/>
  <c r="K988" s="1"/>
  <c r="BH987"/>
  <c r="BK987" s="1"/>
  <c r="BG987"/>
  <c r="BE987"/>
  <c r="BC987"/>
  <c r="BA987"/>
  <c r="AY987"/>
  <c r="AW987"/>
  <c r="AU987"/>
  <c r="AS987"/>
  <c r="AQ987"/>
  <c r="AO987"/>
  <c r="AM987"/>
  <c r="AK987"/>
  <c r="AI987"/>
  <c r="AG987"/>
  <c r="AE987"/>
  <c r="AC987"/>
  <c r="AA987"/>
  <c r="Y987"/>
  <c r="W987"/>
  <c r="BI987" s="1"/>
  <c r="U987"/>
  <c r="S987"/>
  <c r="Q987"/>
  <c r="O987"/>
  <c r="M987"/>
  <c r="K987"/>
  <c r="I987"/>
  <c r="BK986"/>
  <c r="BH986"/>
  <c r="BG986"/>
  <c r="BE986"/>
  <c r="BC986"/>
  <c r="BA986"/>
  <c r="AY986"/>
  <c r="AW986"/>
  <c r="AU986"/>
  <c r="AS986"/>
  <c r="AQ986"/>
  <c r="AO986"/>
  <c r="AM986"/>
  <c r="AK986"/>
  <c r="AI986"/>
  <c r="AG986"/>
  <c r="AE986"/>
  <c r="AC986"/>
  <c r="AA986"/>
  <c r="AA981" s="1"/>
  <c r="Y986"/>
  <c r="W986"/>
  <c r="U986"/>
  <c r="S986"/>
  <c r="Q986"/>
  <c r="O986"/>
  <c r="M986"/>
  <c r="K986"/>
  <c r="I986"/>
  <c r="BH985"/>
  <c r="BK985" s="1"/>
  <c r="BG985"/>
  <c r="BE985"/>
  <c r="BC985"/>
  <c r="BA985"/>
  <c r="AY985"/>
  <c r="AW985"/>
  <c r="AU985"/>
  <c r="AS985"/>
  <c r="AQ985"/>
  <c r="AO985"/>
  <c r="AM985"/>
  <c r="AK985"/>
  <c r="AI985"/>
  <c r="AG985"/>
  <c r="AE985"/>
  <c r="AC985"/>
  <c r="AA985"/>
  <c r="Y985"/>
  <c r="W985"/>
  <c r="U985"/>
  <c r="S985"/>
  <c r="Q985"/>
  <c r="O985"/>
  <c r="M985"/>
  <c r="K985"/>
  <c r="I985"/>
  <c r="BK984"/>
  <c r="BH984"/>
  <c r="BG984"/>
  <c r="BE984"/>
  <c r="BC984"/>
  <c r="BA984"/>
  <c r="AY984"/>
  <c r="AW984"/>
  <c r="AU984"/>
  <c r="AS984"/>
  <c r="AS981" s="1"/>
  <c r="AQ984"/>
  <c r="AQ981" s="1"/>
  <c r="AO984"/>
  <c r="AM984"/>
  <c r="AK984"/>
  <c r="AI984"/>
  <c r="AG984"/>
  <c r="AE984"/>
  <c r="AC984"/>
  <c r="AA984"/>
  <c r="Y984"/>
  <c r="W984"/>
  <c r="U984"/>
  <c r="S984"/>
  <c r="Q984"/>
  <c r="O984"/>
  <c r="M984"/>
  <c r="K984"/>
  <c r="I984"/>
  <c r="BK983"/>
  <c r="BH983"/>
  <c r="BG983"/>
  <c r="BE983"/>
  <c r="BC983"/>
  <c r="BA983"/>
  <c r="AY983"/>
  <c r="AW983"/>
  <c r="AU983"/>
  <c r="AS983"/>
  <c r="AQ983"/>
  <c r="AO983"/>
  <c r="AO981" s="1"/>
  <c r="AM983"/>
  <c r="AK983"/>
  <c r="AI983"/>
  <c r="AG983"/>
  <c r="AE983"/>
  <c r="AC983"/>
  <c r="AA983"/>
  <c r="Y983"/>
  <c r="W983"/>
  <c r="U983"/>
  <c r="S983"/>
  <c r="Q983"/>
  <c r="O983"/>
  <c r="M983"/>
  <c r="K983"/>
  <c r="I983"/>
  <c r="BK982"/>
  <c r="BH982"/>
  <c r="BG982"/>
  <c r="BG981" s="1"/>
  <c r="BE982"/>
  <c r="BC982"/>
  <c r="BA982"/>
  <c r="AY982"/>
  <c r="AW982"/>
  <c r="AW981" s="1"/>
  <c r="AU982"/>
  <c r="AS982"/>
  <c r="AQ982"/>
  <c r="AO982"/>
  <c r="AM982"/>
  <c r="AK982"/>
  <c r="AK981" s="1"/>
  <c r="AI982"/>
  <c r="AI981" s="1"/>
  <c r="AG982"/>
  <c r="AE982"/>
  <c r="AC982"/>
  <c r="AA982"/>
  <c r="Y982"/>
  <c r="W982"/>
  <c r="U982"/>
  <c r="S982"/>
  <c r="S981" s="1"/>
  <c r="Q982"/>
  <c r="O982"/>
  <c r="M982"/>
  <c r="K982"/>
  <c r="I982"/>
  <c r="AU981"/>
  <c r="AG981"/>
  <c r="AE981"/>
  <c r="M981"/>
  <c r="I981"/>
  <c r="BH980"/>
  <c r="BK980" s="1"/>
  <c r="BG980"/>
  <c r="BE980"/>
  <c r="BC980"/>
  <c r="BA980"/>
  <c r="AY980"/>
  <c r="AW980"/>
  <c r="AU980"/>
  <c r="AS980"/>
  <c r="AQ980"/>
  <c r="AO980"/>
  <c r="AM980"/>
  <c r="AK980"/>
  <c r="AI980"/>
  <c r="AG980"/>
  <c r="AE980"/>
  <c r="AC980"/>
  <c r="AA980"/>
  <c r="Y980"/>
  <c r="W980"/>
  <c r="BI980" s="1"/>
  <c r="BJ980" s="1"/>
  <c r="BM980" s="1"/>
  <c r="U980"/>
  <c r="S980"/>
  <c r="Q980"/>
  <c r="O980"/>
  <c r="M980"/>
  <c r="K980"/>
  <c r="I980"/>
  <c r="BK979"/>
  <c r="BH979"/>
  <c r="BG979"/>
  <c r="BE979"/>
  <c r="BC979"/>
  <c r="BA979"/>
  <c r="AY979"/>
  <c r="AW979"/>
  <c r="AU979"/>
  <c r="AS979"/>
  <c r="AQ979"/>
  <c r="AO979"/>
  <c r="AM979"/>
  <c r="AK979"/>
  <c r="AI979"/>
  <c r="AG979"/>
  <c r="AE979"/>
  <c r="AC979"/>
  <c r="AA979"/>
  <c r="Y979"/>
  <c r="W979"/>
  <c r="U979"/>
  <c r="S979"/>
  <c r="Q979"/>
  <c r="O979"/>
  <c r="M979"/>
  <c r="K979"/>
  <c r="I979"/>
  <c r="BH978"/>
  <c r="BK978" s="1"/>
  <c r="BG978"/>
  <c r="BE978"/>
  <c r="BC978"/>
  <c r="BA978"/>
  <c r="AY978"/>
  <c r="AW978"/>
  <c r="AU978"/>
  <c r="AS978"/>
  <c r="AQ978"/>
  <c r="AO978"/>
  <c r="AM978"/>
  <c r="AK978"/>
  <c r="AI978"/>
  <c r="AG978"/>
  <c r="AE978"/>
  <c r="AC978"/>
  <c r="AA978"/>
  <c r="Y978"/>
  <c r="W978"/>
  <c r="U978"/>
  <c r="U965" s="1"/>
  <c r="S978"/>
  <c r="BI978" s="1"/>
  <c r="Q978"/>
  <c r="O978"/>
  <c r="M978"/>
  <c r="K978"/>
  <c r="I978"/>
  <c r="BH977"/>
  <c r="BK977" s="1"/>
  <c r="BG977"/>
  <c r="BE977"/>
  <c r="BC977"/>
  <c r="BA977"/>
  <c r="AY977"/>
  <c r="AW977"/>
  <c r="AU977"/>
  <c r="AS977"/>
  <c r="AQ977"/>
  <c r="AO977"/>
  <c r="AM977"/>
  <c r="AK977"/>
  <c r="AI977"/>
  <c r="AG977"/>
  <c r="AE977"/>
  <c r="AC977"/>
  <c r="AA977"/>
  <c r="Y977"/>
  <c r="W977"/>
  <c r="U977"/>
  <c r="S977"/>
  <c r="Q977"/>
  <c r="O977"/>
  <c r="M977"/>
  <c r="K977"/>
  <c r="I977"/>
  <c r="BK976"/>
  <c r="BH976"/>
  <c r="BG976"/>
  <c r="BE976"/>
  <c r="BC976"/>
  <c r="BA976"/>
  <c r="AY976"/>
  <c r="AW976"/>
  <c r="AU976"/>
  <c r="AS976"/>
  <c r="AQ976"/>
  <c r="AO976"/>
  <c r="AM976"/>
  <c r="AK976"/>
  <c r="AI976"/>
  <c r="AG976"/>
  <c r="AE976"/>
  <c r="AC976"/>
  <c r="AA976"/>
  <c r="Y976"/>
  <c r="W976"/>
  <c r="U976"/>
  <c r="S976"/>
  <c r="Q976"/>
  <c r="O976"/>
  <c r="M976"/>
  <c r="K976"/>
  <c r="I976"/>
  <c r="BH975"/>
  <c r="BK975" s="1"/>
  <c r="BG975"/>
  <c r="BE975"/>
  <c r="BC975"/>
  <c r="BA975"/>
  <c r="AY975"/>
  <c r="AW975"/>
  <c r="AU975"/>
  <c r="AS975"/>
  <c r="AQ975"/>
  <c r="AO975"/>
  <c r="AM975"/>
  <c r="AK975"/>
  <c r="AI975"/>
  <c r="AG975"/>
  <c r="AE975"/>
  <c r="AC975"/>
  <c r="AA975"/>
  <c r="Y975"/>
  <c r="W975"/>
  <c r="U975"/>
  <c r="S975"/>
  <c r="Q975"/>
  <c r="O975"/>
  <c r="M975"/>
  <c r="K975"/>
  <c r="I975"/>
  <c r="BK974"/>
  <c r="BH974"/>
  <c r="BG974"/>
  <c r="BE974"/>
  <c r="BC974"/>
  <c r="BA974"/>
  <c r="AY974"/>
  <c r="AW974"/>
  <c r="AU974"/>
  <c r="AS974"/>
  <c r="AQ974"/>
  <c r="AO974"/>
  <c r="AM974"/>
  <c r="AK974"/>
  <c r="AI974"/>
  <c r="AG974"/>
  <c r="AE974"/>
  <c r="AC974"/>
  <c r="AA974"/>
  <c r="Y974"/>
  <c r="W974"/>
  <c r="U974"/>
  <c r="S974"/>
  <c r="Q974"/>
  <c r="O974"/>
  <c r="M974"/>
  <c r="K974"/>
  <c r="I974"/>
  <c r="BH973"/>
  <c r="BK973" s="1"/>
  <c r="BG973"/>
  <c r="BE973"/>
  <c r="BC973"/>
  <c r="BA973"/>
  <c r="AY973"/>
  <c r="AW973"/>
  <c r="AU973"/>
  <c r="AS973"/>
  <c r="AQ973"/>
  <c r="AO973"/>
  <c r="AM973"/>
  <c r="AK973"/>
  <c r="AI973"/>
  <c r="AG973"/>
  <c r="AE973"/>
  <c r="AC973"/>
  <c r="AA973"/>
  <c r="Y973"/>
  <c r="W973"/>
  <c r="U973"/>
  <c r="S973"/>
  <c r="Q973"/>
  <c r="O973"/>
  <c r="M973"/>
  <c r="K973"/>
  <c r="I973"/>
  <c r="BK972"/>
  <c r="BH972"/>
  <c r="BG972"/>
  <c r="BE972"/>
  <c r="BC972"/>
  <c r="BA972"/>
  <c r="AY972"/>
  <c r="AW972"/>
  <c r="AU972"/>
  <c r="AS972"/>
  <c r="AQ972"/>
  <c r="AO972"/>
  <c r="AM972"/>
  <c r="AK972"/>
  <c r="AI972"/>
  <c r="AG972"/>
  <c r="AE972"/>
  <c r="AC972"/>
  <c r="AA972"/>
  <c r="Y972"/>
  <c r="W972"/>
  <c r="U972"/>
  <c r="S972"/>
  <c r="Q972"/>
  <c r="O972"/>
  <c r="M972"/>
  <c r="K972"/>
  <c r="I972"/>
  <c r="BK971"/>
  <c r="BH971"/>
  <c r="BG971"/>
  <c r="BE971"/>
  <c r="BC971"/>
  <c r="BA971"/>
  <c r="AY971"/>
  <c r="AW971"/>
  <c r="AU971"/>
  <c r="AS971"/>
  <c r="AQ971"/>
  <c r="AO971"/>
  <c r="AM971"/>
  <c r="AK971"/>
  <c r="AI971"/>
  <c r="AG971"/>
  <c r="AE971"/>
  <c r="AC971"/>
  <c r="AA971"/>
  <c r="Y971"/>
  <c r="W971"/>
  <c r="U971"/>
  <c r="S971"/>
  <c r="Q971"/>
  <c r="O971"/>
  <c r="M971"/>
  <c r="K971"/>
  <c r="BI971" s="1"/>
  <c r="I971"/>
  <c r="BK970"/>
  <c r="BH970"/>
  <c r="BG970"/>
  <c r="BE970"/>
  <c r="BC970"/>
  <c r="BA970"/>
  <c r="AY970"/>
  <c r="AW970"/>
  <c r="AU970"/>
  <c r="AS970"/>
  <c r="AQ970"/>
  <c r="AO970"/>
  <c r="AM970"/>
  <c r="AK970"/>
  <c r="AI970"/>
  <c r="AG970"/>
  <c r="AE970"/>
  <c r="AC970"/>
  <c r="AA970"/>
  <c r="Y970"/>
  <c r="W970"/>
  <c r="U970"/>
  <c r="S970"/>
  <c r="Q970"/>
  <c r="O970"/>
  <c r="M970"/>
  <c r="K970"/>
  <c r="I970"/>
  <c r="BK969"/>
  <c r="BH969"/>
  <c r="BG969"/>
  <c r="BE969"/>
  <c r="BC969"/>
  <c r="BA969"/>
  <c r="AY969"/>
  <c r="AW969"/>
  <c r="AU969"/>
  <c r="AS969"/>
  <c r="AQ969"/>
  <c r="AO969"/>
  <c r="AM969"/>
  <c r="AK969"/>
  <c r="AI969"/>
  <c r="AG969"/>
  <c r="AE969"/>
  <c r="AC969"/>
  <c r="AA969"/>
  <c r="Y969"/>
  <c r="W969"/>
  <c r="U969"/>
  <c r="S969"/>
  <c r="Q969"/>
  <c r="O969"/>
  <c r="M969"/>
  <c r="K969"/>
  <c r="I969"/>
  <c r="BK968"/>
  <c r="BH968"/>
  <c r="BG968"/>
  <c r="BE968"/>
  <c r="BE965" s="1"/>
  <c r="BC968"/>
  <c r="BA968"/>
  <c r="AY968"/>
  <c r="AW968"/>
  <c r="AU968"/>
  <c r="AS968"/>
  <c r="AQ968"/>
  <c r="AO968"/>
  <c r="AM968"/>
  <c r="AK968"/>
  <c r="AI968"/>
  <c r="AG968"/>
  <c r="AE968"/>
  <c r="AC968"/>
  <c r="AA968"/>
  <c r="Y968"/>
  <c r="W968"/>
  <c r="U968"/>
  <c r="S968"/>
  <c r="Q968"/>
  <c r="BI968" s="1"/>
  <c r="BJ968" s="1"/>
  <c r="BM968" s="1"/>
  <c r="O968"/>
  <c r="M968"/>
  <c r="K968"/>
  <c r="I968"/>
  <c r="BH967"/>
  <c r="BK967" s="1"/>
  <c r="BG967"/>
  <c r="BE967"/>
  <c r="BC967"/>
  <c r="BA967"/>
  <c r="AY967"/>
  <c r="AW967"/>
  <c r="AU967"/>
  <c r="AS967"/>
  <c r="AQ967"/>
  <c r="AO967"/>
  <c r="AM967"/>
  <c r="AK967"/>
  <c r="AI967"/>
  <c r="AG967"/>
  <c r="AE967"/>
  <c r="AC967"/>
  <c r="AA967"/>
  <c r="Y967"/>
  <c r="W967"/>
  <c r="U967"/>
  <c r="S967"/>
  <c r="Q967"/>
  <c r="O967"/>
  <c r="O965" s="1"/>
  <c r="M967"/>
  <c r="K967"/>
  <c r="I967"/>
  <c r="BK966"/>
  <c r="BH966"/>
  <c r="BG966"/>
  <c r="BE966"/>
  <c r="BC966"/>
  <c r="BA966"/>
  <c r="BA965" s="1"/>
  <c r="AY966"/>
  <c r="AW966"/>
  <c r="AU966"/>
  <c r="AS966"/>
  <c r="AQ966"/>
  <c r="AQ965" s="1"/>
  <c r="AQ964" s="1"/>
  <c r="AO966"/>
  <c r="AM966"/>
  <c r="AK966"/>
  <c r="AI966"/>
  <c r="AG966"/>
  <c r="AE966"/>
  <c r="AC966"/>
  <c r="AA966"/>
  <c r="AA965" s="1"/>
  <c r="Y966"/>
  <c r="W966"/>
  <c r="U966"/>
  <c r="S966"/>
  <c r="Q966"/>
  <c r="O966"/>
  <c r="M966"/>
  <c r="M965" s="1"/>
  <c r="K966"/>
  <c r="I966"/>
  <c r="BC965"/>
  <c r="BH963"/>
  <c r="BK963" s="1"/>
  <c r="BG963"/>
  <c r="BE963"/>
  <c r="BC963"/>
  <c r="BA963"/>
  <c r="AY963"/>
  <c r="AW963"/>
  <c r="AU963"/>
  <c r="AS963"/>
  <c r="AS958" s="1"/>
  <c r="AQ963"/>
  <c r="AO963"/>
  <c r="AM963"/>
  <c r="AK963"/>
  <c r="AI963"/>
  <c r="AG963"/>
  <c r="AE963"/>
  <c r="AC963"/>
  <c r="AA963"/>
  <c r="Y963"/>
  <c r="W963"/>
  <c r="U963"/>
  <c r="S963"/>
  <c r="Q963"/>
  <c r="O963"/>
  <c r="M963"/>
  <c r="K963"/>
  <c r="I963"/>
  <c r="BK962"/>
  <c r="BH962"/>
  <c r="BG962"/>
  <c r="BE962"/>
  <c r="BC962"/>
  <c r="BA962"/>
  <c r="AY962"/>
  <c r="AW962"/>
  <c r="AU962"/>
  <c r="AS962"/>
  <c r="AQ962"/>
  <c r="AO962"/>
  <c r="AM962"/>
  <c r="AK962"/>
  <c r="AI962"/>
  <c r="AG962"/>
  <c r="AE962"/>
  <c r="AC962"/>
  <c r="AA962"/>
  <c r="Y962"/>
  <c r="W962"/>
  <c r="U962"/>
  <c r="S962"/>
  <c r="Q962"/>
  <c r="O962"/>
  <c r="M962"/>
  <c r="K962"/>
  <c r="I962"/>
  <c r="BK961"/>
  <c r="BH961"/>
  <c r="BG961"/>
  <c r="BE961"/>
  <c r="BC961"/>
  <c r="BA961"/>
  <c r="AY961"/>
  <c r="AY958" s="1"/>
  <c r="AW961"/>
  <c r="AU961"/>
  <c r="AS961"/>
  <c r="AQ961"/>
  <c r="AO961"/>
  <c r="AM961"/>
  <c r="AK961"/>
  <c r="AI961"/>
  <c r="AG961"/>
  <c r="AE961"/>
  <c r="AC961"/>
  <c r="AA961"/>
  <c r="Y961"/>
  <c r="W961"/>
  <c r="U961"/>
  <c r="S961"/>
  <c r="Q961"/>
  <c r="O961"/>
  <c r="M961"/>
  <c r="K961"/>
  <c r="BI961" s="1"/>
  <c r="I961"/>
  <c r="BH960"/>
  <c r="BK960" s="1"/>
  <c r="BG960"/>
  <c r="BE960"/>
  <c r="BE958" s="1"/>
  <c r="BC960"/>
  <c r="BA960"/>
  <c r="BA958" s="1"/>
  <c r="AY960"/>
  <c r="AW960"/>
  <c r="AU960"/>
  <c r="AS960"/>
  <c r="AQ960"/>
  <c r="AQ958" s="1"/>
  <c r="AO960"/>
  <c r="AM960"/>
  <c r="AK960"/>
  <c r="AI960"/>
  <c r="AG960"/>
  <c r="AE960"/>
  <c r="AC960"/>
  <c r="AA960"/>
  <c r="Y960"/>
  <c r="W960"/>
  <c r="U960"/>
  <c r="S960"/>
  <c r="Q960"/>
  <c r="O960"/>
  <c r="O958" s="1"/>
  <c r="M960"/>
  <c r="M958" s="1"/>
  <c r="K960"/>
  <c r="I960"/>
  <c r="BK959"/>
  <c r="BH959"/>
  <c r="BG959"/>
  <c r="BG958" s="1"/>
  <c r="BE959"/>
  <c r="BC959"/>
  <c r="BA959"/>
  <c r="AY959"/>
  <c r="AW959"/>
  <c r="AU959"/>
  <c r="AS959"/>
  <c r="AQ959"/>
  <c r="AO959"/>
  <c r="AO958" s="1"/>
  <c r="AM959"/>
  <c r="AK959"/>
  <c r="AK958" s="1"/>
  <c r="AI959"/>
  <c r="AG959"/>
  <c r="AE959"/>
  <c r="AC959"/>
  <c r="AA959"/>
  <c r="Y959"/>
  <c r="W959"/>
  <c r="U959"/>
  <c r="S959"/>
  <c r="S958" s="1"/>
  <c r="Q959"/>
  <c r="O959"/>
  <c r="M959"/>
  <c r="K959"/>
  <c r="I959"/>
  <c r="BC958"/>
  <c r="AW958"/>
  <c r="AM958"/>
  <c r="AI958"/>
  <c r="AG958"/>
  <c r="U958"/>
  <c r="Q958"/>
  <c r="BK957"/>
  <c r="BH957"/>
  <c r="BG957"/>
  <c r="BE957"/>
  <c r="BC957"/>
  <c r="BA957"/>
  <c r="AY957"/>
  <c r="AW957"/>
  <c r="AU957"/>
  <c r="AS957"/>
  <c r="AQ957"/>
  <c r="AO957"/>
  <c r="AM957"/>
  <c r="AK957"/>
  <c r="AI957"/>
  <c r="AG957"/>
  <c r="AE957"/>
  <c r="AC957"/>
  <c r="AA957"/>
  <c r="Y957"/>
  <c r="W957"/>
  <c r="U957"/>
  <c r="S957"/>
  <c r="Q957"/>
  <c r="O957"/>
  <c r="M957"/>
  <c r="K957"/>
  <c r="I957"/>
  <c r="BK956"/>
  <c r="BH956"/>
  <c r="BG956"/>
  <c r="BE956"/>
  <c r="BC956"/>
  <c r="BA956"/>
  <c r="AY956"/>
  <c r="AY938" s="1"/>
  <c r="AW956"/>
  <c r="AU956"/>
  <c r="AS956"/>
  <c r="AQ956"/>
  <c r="AO956"/>
  <c r="AM956"/>
  <c r="AK956"/>
  <c r="AI956"/>
  <c r="AG956"/>
  <c r="AE956"/>
  <c r="AC956"/>
  <c r="AA956"/>
  <c r="Y956"/>
  <c r="W956"/>
  <c r="U956"/>
  <c r="S956"/>
  <c r="Q956"/>
  <c r="O956"/>
  <c r="M956"/>
  <c r="K956"/>
  <c r="BI956" s="1"/>
  <c r="BJ956" s="1"/>
  <c r="BM956" s="1"/>
  <c r="I956"/>
  <c r="BK955"/>
  <c r="BH955"/>
  <c r="BG955"/>
  <c r="BE955"/>
  <c r="BC955"/>
  <c r="BA955"/>
  <c r="AY955"/>
  <c r="AW955"/>
  <c r="AU955"/>
  <c r="AS955"/>
  <c r="AQ955"/>
  <c r="AO955"/>
  <c r="AM955"/>
  <c r="AK955"/>
  <c r="AI955"/>
  <c r="AG955"/>
  <c r="AE955"/>
  <c r="AC955"/>
  <c r="AA955"/>
  <c r="Y955"/>
  <c r="W955"/>
  <c r="U955"/>
  <c r="S955"/>
  <c r="Q955"/>
  <c r="O955"/>
  <c r="M955"/>
  <c r="K955"/>
  <c r="I955"/>
  <c r="BK954"/>
  <c r="BH954"/>
  <c r="BG954"/>
  <c r="BE954"/>
  <c r="BC954"/>
  <c r="BA954"/>
  <c r="AY954"/>
  <c r="AW954"/>
  <c r="AU954"/>
  <c r="AS954"/>
  <c r="AQ954"/>
  <c r="AO954"/>
  <c r="AM954"/>
  <c r="AK954"/>
  <c r="AI954"/>
  <c r="AG954"/>
  <c r="AE954"/>
  <c r="AC954"/>
  <c r="AA954"/>
  <c r="Y954"/>
  <c r="W954"/>
  <c r="U954"/>
  <c r="S954"/>
  <c r="Q954"/>
  <c r="O954"/>
  <c r="M954"/>
  <c r="K954"/>
  <c r="I954"/>
  <c r="BH953"/>
  <c r="BK953" s="1"/>
  <c r="BG953"/>
  <c r="BE953"/>
  <c r="BC953"/>
  <c r="BA953"/>
  <c r="AY953"/>
  <c r="AW953"/>
  <c r="AU953"/>
  <c r="AS953"/>
  <c r="AQ953"/>
  <c r="AO953"/>
  <c r="AM953"/>
  <c r="AK953"/>
  <c r="AI953"/>
  <c r="AG953"/>
  <c r="AE953"/>
  <c r="AC953"/>
  <c r="AA953"/>
  <c r="Y953"/>
  <c r="W953"/>
  <c r="U953"/>
  <c r="S953"/>
  <c r="Q953"/>
  <c r="O953"/>
  <c r="M953"/>
  <c r="K953"/>
  <c r="I953"/>
  <c r="BK952"/>
  <c r="BH952"/>
  <c r="BG952"/>
  <c r="BE952"/>
  <c r="BC952"/>
  <c r="BA952"/>
  <c r="AY952"/>
  <c r="AW952"/>
  <c r="AU952"/>
  <c r="AS952"/>
  <c r="AQ952"/>
  <c r="AO952"/>
  <c r="AM952"/>
  <c r="AK952"/>
  <c r="AI952"/>
  <c r="AG952"/>
  <c r="AE952"/>
  <c r="AC952"/>
  <c r="AA952"/>
  <c r="Y952"/>
  <c r="W952"/>
  <c r="U952"/>
  <c r="S952"/>
  <c r="Q952"/>
  <c r="O952"/>
  <c r="M952"/>
  <c r="K952"/>
  <c r="BI952" s="1"/>
  <c r="I952"/>
  <c r="BH951"/>
  <c r="BK951" s="1"/>
  <c r="BG951"/>
  <c r="BE951"/>
  <c r="BC951"/>
  <c r="BA951"/>
  <c r="AY951"/>
  <c r="AW951"/>
  <c r="AU951"/>
  <c r="AS951"/>
  <c r="AQ951"/>
  <c r="AO951"/>
  <c r="AM951"/>
  <c r="AK951"/>
  <c r="AI951"/>
  <c r="AG951"/>
  <c r="AE951"/>
  <c r="AC951"/>
  <c r="AA951"/>
  <c r="Y951"/>
  <c r="W951"/>
  <c r="U951"/>
  <c r="S951"/>
  <c r="Q951"/>
  <c r="O951"/>
  <c r="M951"/>
  <c r="K951"/>
  <c r="I951"/>
  <c r="BK950"/>
  <c r="BH950"/>
  <c r="BG950"/>
  <c r="BE950"/>
  <c r="BC950"/>
  <c r="BA950"/>
  <c r="AY950"/>
  <c r="AW950"/>
  <c r="AU950"/>
  <c r="AS950"/>
  <c r="AQ950"/>
  <c r="AO950"/>
  <c r="AM950"/>
  <c r="AK950"/>
  <c r="AI950"/>
  <c r="AG950"/>
  <c r="AE950"/>
  <c r="AC950"/>
  <c r="AA950"/>
  <c r="Y950"/>
  <c r="W950"/>
  <c r="U950"/>
  <c r="S950"/>
  <c r="Q950"/>
  <c r="O950"/>
  <c r="M950"/>
  <c r="K950"/>
  <c r="I950"/>
  <c r="BK949"/>
  <c r="BH949"/>
  <c r="BG949"/>
  <c r="BE949"/>
  <c r="BC949"/>
  <c r="BA949"/>
  <c r="AY949"/>
  <c r="AW949"/>
  <c r="AU949"/>
  <c r="AS949"/>
  <c r="AQ949"/>
  <c r="AO949"/>
  <c r="AM949"/>
  <c r="AK949"/>
  <c r="AI949"/>
  <c r="AG949"/>
  <c r="AE949"/>
  <c r="AC949"/>
  <c r="AA949"/>
  <c r="Y949"/>
  <c r="W949"/>
  <c r="U949"/>
  <c r="S949"/>
  <c r="Q949"/>
  <c r="O949"/>
  <c r="M949"/>
  <c r="K949"/>
  <c r="I949"/>
  <c r="BH948"/>
  <c r="BK948" s="1"/>
  <c r="BG948"/>
  <c r="BE948"/>
  <c r="BC948"/>
  <c r="BA948"/>
  <c r="AY948"/>
  <c r="AW948"/>
  <c r="AU948"/>
  <c r="AS948"/>
  <c r="AQ948"/>
  <c r="AO948"/>
  <c r="AM948"/>
  <c r="AK948"/>
  <c r="AI948"/>
  <c r="AG948"/>
  <c r="AE948"/>
  <c r="AC948"/>
  <c r="AA948"/>
  <c r="Y948"/>
  <c r="W948"/>
  <c r="U948"/>
  <c r="S948"/>
  <c r="Q948"/>
  <c r="O948"/>
  <c r="M948"/>
  <c r="K948"/>
  <c r="I948"/>
  <c r="BK947"/>
  <c r="BH947"/>
  <c r="BG947"/>
  <c r="BE947"/>
  <c r="BC947"/>
  <c r="BA947"/>
  <c r="AY947"/>
  <c r="AW947"/>
  <c r="AU947"/>
  <c r="AS947"/>
  <c r="AQ947"/>
  <c r="AO947"/>
  <c r="AM947"/>
  <c r="AK947"/>
  <c r="AI947"/>
  <c r="AG947"/>
  <c r="AE947"/>
  <c r="AC947"/>
  <c r="AA947"/>
  <c r="Y947"/>
  <c r="Y938" s="1"/>
  <c r="W947"/>
  <c r="U947"/>
  <c r="S947"/>
  <c r="Q947"/>
  <c r="O947"/>
  <c r="M947"/>
  <c r="K947"/>
  <c r="I947"/>
  <c r="BK946"/>
  <c r="BH946"/>
  <c r="BG946"/>
  <c r="BE946"/>
  <c r="BC946"/>
  <c r="BA946"/>
  <c r="AY946"/>
  <c r="AW946"/>
  <c r="AU946"/>
  <c r="AS946"/>
  <c r="AQ946"/>
  <c r="AO946"/>
  <c r="AO938" s="1"/>
  <c r="AO937" s="1"/>
  <c r="AM946"/>
  <c r="AK946"/>
  <c r="AI946"/>
  <c r="AG946"/>
  <c r="AE946"/>
  <c r="AC946"/>
  <c r="AA946"/>
  <c r="Y946"/>
  <c r="W946"/>
  <c r="U946"/>
  <c r="S946"/>
  <c r="Q946"/>
  <c r="O946"/>
  <c r="M946"/>
  <c r="BI946" s="1"/>
  <c r="BJ946" s="1"/>
  <c r="BM946" s="1"/>
  <c r="K946"/>
  <c r="I946"/>
  <c r="BK945"/>
  <c r="BH945"/>
  <c r="BG945"/>
  <c r="BE945"/>
  <c r="BC945"/>
  <c r="BA945"/>
  <c r="AY945"/>
  <c r="AW945"/>
  <c r="AU945"/>
  <c r="AS945"/>
  <c r="AQ945"/>
  <c r="AO945"/>
  <c r="AM945"/>
  <c r="AK945"/>
  <c r="AI945"/>
  <c r="AG945"/>
  <c r="AE945"/>
  <c r="AC945"/>
  <c r="AA945"/>
  <c r="Y945"/>
  <c r="W945"/>
  <c r="U945"/>
  <c r="S945"/>
  <c r="Q945"/>
  <c r="O945"/>
  <c r="M945"/>
  <c r="K945"/>
  <c r="I945"/>
  <c r="BH944"/>
  <c r="BK944" s="1"/>
  <c r="BG944"/>
  <c r="BE944"/>
  <c r="BC944"/>
  <c r="BA944"/>
  <c r="AY944"/>
  <c r="AW944"/>
  <c r="AU944"/>
  <c r="AS944"/>
  <c r="AQ944"/>
  <c r="AO944"/>
  <c r="AM944"/>
  <c r="AK944"/>
  <c r="AI944"/>
  <c r="AG944"/>
  <c r="AE944"/>
  <c r="AC944"/>
  <c r="AA944"/>
  <c r="Y944"/>
  <c r="W944"/>
  <c r="U944"/>
  <c r="S944"/>
  <c r="Q944"/>
  <c r="O944"/>
  <c r="M944"/>
  <c r="K944"/>
  <c r="I944"/>
  <c r="BH943"/>
  <c r="BK943" s="1"/>
  <c r="BG943"/>
  <c r="BE943"/>
  <c r="BC943"/>
  <c r="BA943"/>
  <c r="AY943"/>
  <c r="AW943"/>
  <c r="AU943"/>
  <c r="AS943"/>
  <c r="AQ943"/>
  <c r="AO943"/>
  <c r="AM943"/>
  <c r="AK943"/>
  <c r="AI943"/>
  <c r="AG943"/>
  <c r="AE943"/>
  <c r="AC943"/>
  <c r="AA943"/>
  <c r="Y943"/>
  <c r="W943"/>
  <c r="U943"/>
  <c r="S943"/>
  <c r="Q943"/>
  <c r="O943"/>
  <c r="M943"/>
  <c r="K943"/>
  <c r="I943"/>
  <c r="BH942"/>
  <c r="BK942" s="1"/>
  <c r="BG942"/>
  <c r="BE942"/>
  <c r="BC942"/>
  <c r="BA942"/>
  <c r="AY942"/>
  <c r="AW942"/>
  <c r="AU942"/>
  <c r="AS942"/>
  <c r="AQ942"/>
  <c r="AO942"/>
  <c r="AM942"/>
  <c r="AK942"/>
  <c r="AI942"/>
  <c r="AG942"/>
  <c r="AE942"/>
  <c r="AC942"/>
  <c r="AA942"/>
  <c r="Y942"/>
  <c r="W942"/>
  <c r="U942"/>
  <c r="S942"/>
  <c r="Q942"/>
  <c r="O942"/>
  <c r="M942"/>
  <c r="K942"/>
  <c r="I942"/>
  <c r="BK941"/>
  <c r="BH941"/>
  <c r="BG941"/>
  <c r="BE941"/>
  <c r="BC941"/>
  <c r="BA941"/>
  <c r="AY941"/>
  <c r="AW941"/>
  <c r="AU941"/>
  <c r="AS941"/>
  <c r="AQ941"/>
  <c r="AO941"/>
  <c r="AM941"/>
  <c r="AK941"/>
  <c r="AI941"/>
  <c r="AG941"/>
  <c r="AE941"/>
  <c r="AC941"/>
  <c r="AA941"/>
  <c r="Y941"/>
  <c r="W941"/>
  <c r="U941"/>
  <c r="S941"/>
  <c r="Q941"/>
  <c r="O941"/>
  <c r="M941"/>
  <c r="K941"/>
  <c r="I941"/>
  <c r="BK940"/>
  <c r="BH940"/>
  <c r="BG940"/>
  <c r="BE940"/>
  <c r="BC940"/>
  <c r="BA940"/>
  <c r="AY940"/>
  <c r="AW940"/>
  <c r="AU940"/>
  <c r="AU938" s="1"/>
  <c r="AS940"/>
  <c r="AQ940"/>
  <c r="AO940"/>
  <c r="AM940"/>
  <c r="AM938" s="1"/>
  <c r="AK940"/>
  <c r="AI940"/>
  <c r="AG940"/>
  <c r="AE940"/>
  <c r="AC940"/>
  <c r="AC938" s="1"/>
  <c r="AA940"/>
  <c r="Y940"/>
  <c r="W940"/>
  <c r="U940"/>
  <c r="S940"/>
  <c r="Q940"/>
  <c r="O940"/>
  <c r="M940"/>
  <c r="M938" s="1"/>
  <c r="K940"/>
  <c r="I940"/>
  <c r="BH939"/>
  <c r="BK939" s="1"/>
  <c r="BG939"/>
  <c r="BE939"/>
  <c r="BE938" s="1"/>
  <c r="BE937" s="1"/>
  <c r="BC939"/>
  <c r="BA939"/>
  <c r="AY939"/>
  <c r="AW939"/>
  <c r="AU939"/>
  <c r="AS939"/>
  <c r="AQ939"/>
  <c r="AO939"/>
  <c r="AM939"/>
  <c r="AK939"/>
  <c r="AI939"/>
  <c r="AG939"/>
  <c r="AE939"/>
  <c r="AC939"/>
  <c r="AA939"/>
  <c r="Y939"/>
  <c r="W939"/>
  <c r="W938" s="1"/>
  <c r="U939"/>
  <c r="S939"/>
  <c r="Q939"/>
  <c r="O939"/>
  <c r="M939"/>
  <c r="K939"/>
  <c r="I939"/>
  <c r="BG938"/>
  <c r="BG937" s="1"/>
  <c r="BK936"/>
  <c r="BH936"/>
  <c r="BG936"/>
  <c r="BE936"/>
  <c r="BC936"/>
  <c r="BA936"/>
  <c r="AY936"/>
  <c r="AW936"/>
  <c r="AU936"/>
  <c r="AS936"/>
  <c r="AQ936"/>
  <c r="AO936"/>
  <c r="AM936"/>
  <c r="AK936"/>
  <c r="AI936"/>
  <c r="AG936"/>
  <c r="AE936"/>
  <c r="AC936"/>
  <c r="AA936"/>
  <c r="Y936"/>
  <c r="W936"/>
  <c r="U936"/>
  <c r="S936"/>
  <c r="Q936"/>
  <c r="O936"/>
  <c r="M936"/>
  <c r="K936"/>
  <c r="I936"/>
  <c r="BK935"/>
  <c r="BH935"/>
  <c r="BG935"/>
  <c r="BE935"/>
  <c r="BC935"/>
  <c r="BA935"/>
  <c r="AY935"/>
  <c r="AW935"/>
  <c r="AU935"/>
  <c r="AS935"/>
  <c r="AQ935"/>
  <c r="AO935"/>
  <c r="AM935"/>
  <c r="AK935"/>
  <c r="AI935"/>
  <c r="AG935"/>
  <c r="AE935"/>
  <c r="AC935"/>
  <c r="AA935"/>
  <c r="Y935"/>
  <c r="W935"/>
  <c r="U935"/>
  <c r="S935"/>
  <c r="Q935"/>
  <c r="O935"/>
  <c r="M935"/>
  <c r="K935"/>
  <c r="I935"/>
  <c r="BK934"/>
  <c r="BH934"/>
  <c r="BG934"/>
  <c r="BE934"/>
  <c r="BC934"/>
  <c r="BA934"/>
  <c r="AY934"/>
  <c r="AW934"/>
  <c r="AU934"/>
  <c r="AS934"/>
  <c r="AQ934"/>
  <c r="AO934"/>
  <c r="AM934"/>
  <c r="AK934"/>
  <c r="AI934"/>
  <c r="AG934"/>
  <c r="AE934"/>
  <c r="AC934"/>
  <c r="AA934"/>
  <c r="Y934"/>
  <c r="W934"/>
  <c r="U934"/>
  <c r="S934"/>
  <c r="Q934"/>
  <c r="O934"/>
  <c r="M934"/>
  <c r="K934"/>
  <c r="I934"/>
  <c r="BH933"/>
  <c r="BK933" s="1"/>
  <c r="BG933"/>
  <c r="BE933"/>
  <c r="BC933"/>
  <c r="BA933"/>
  <c r="AY933"/>
  <c r="AW933"/>
  <c r="AU933"/>
  <c r="AS933"/>
  <c r="AQ933"/>
  <c r="AO933"/>
  <c r="AM933"/>
  <c r="AK933"/>
  <c r="AI933"/>
  <c r="AG933"/>
  <c r="AE933"/>
  <c r="AC933"/>
  <c r="AA933"/>
  <c r="Y933"/>
  <c r="W933"/>
  <c r="U933"/>
  <c r="S933"/>
  <c r="Q933"/>
  <c r="O933"/>
  <c r="M933"/>
  <c r="K933"/>
  <c r="I933"/>
  <c r="BK932"/>
  <c r="BH932"/>
  <c r="BG932"/>
  <c r="BE932"/>
  <c r="BC932"/>
  <c r="BA932"/>
  <c r="AY932"/>
  <c r="AW932"/>
  <c r="AW927" s="1"/>
  <c r="AU932"/>
  <c r="AS932"/>
  <c r="AQ932"/>
  <c r="AO932"/>
  <c r="AM932"/>
  <c r="AK932"/>
  <c r="AI932"/>
  <c r="AG932"/>
  <c r="AE932"/>
  <c r="AC932"/>
  <c r="AA932"/>
  <c r="Y932"/>
  <c r="W932"/>
  <c r="U932"/>
  <c r="S932"/>
  <c r="Q932"/>
  <c r="Q927" s="1"/>
  <c r="O932"/>
  <c r="M932"/>
  <c r="K932"/>
  <c r="BI932" s="1"/>
  <c r="BJ932" s="1"/>
  <c r="BM932" s="1"/>
  <c r="I932"/>
  <c r="BK931"/>
  <c r="BH931"/>
  <c r="BG931"/>
  <c r="BE931"/>
  <c r="BC931"/>
  <c r="BA931"/>
  <c r="AY931"/>
  <c r="AW931"/>
  <c r="AU931"/>
  <c r="AS931"/>
  <c r="AQ931"/>
  <c r="AO931"/>
  <c r="AM931"/>
  <c r="AK931"/>
  <c r="AI931"/>
  <c r="AG931"/>
  <c r="AE931"/>
  <c r="AC931"/>
  <c r="AA931"/>
  <c r="Y931"/>
  <c r="W931"/>
  <c r="U931"/>
  <c r="S931"/>
  <c r="Q931"/>
  <c r="O931"/>
  <c r="M931"/>
  <c r="K931"/>
  <c r="I931"/>
  <c r="BH930"/>
  <c r="BK930" s="1"/>
  <c r="BG930"/>
  <c r="BE930"/>
  <c r="BC930"/>
  <c r="BA930"/>
  <c r="AY930"/>
  <c r="AY927" s="1"/>
  <c r="AW930"/>
  <c r="AU930"/>
  <c r="AS930"/>
  <c r="AQ930"/>
  <c r="AO930"/>
  <c r="AM930"/>
  <c r="AK930"/>
  <c r="AI930"/>
  <c r="AI927" s="1"/>
  <c r="AG930"/>
  <c r="AE930"/>
  <c r="AC930"/>
  <c r="AA930"/>
  <c r="Y930"/>
  <c r="W930"/>
  <c r="U930"/>
  <c r="S930"/>
  <c r="Q930"/>
  <c r="O930"/>
  <c r="M930"/>
  <c r="K930"/>
  <c r="I930"/>
  <c r="BH929"/>
  <c r="BK929" s="1"/>
  <c r="BG929"/>
  <c r="BE929"/>
  <c r="BC929"/>
  <c r="BC927" s="1"/>
  <c r="BA929"/>
  <c r="AY929"/>
  <c r="AW929"/>
  <c r="AU929"/>
  <c r="AS929"/>
  <c r="AQ929"/>
  <c r="AO929"/>
  <c r="AO927" s="1"/>
  <c r="AM929"/>
  <c r="AK929"/>
  <c r="AI929"/>
  <c r="AG929"/>
  <c r="AE929"/>
  <c r="AC929"/>
  <c r="AA929"/>
  <c r="Y929"/>
  <c r="W929"/>
  <c r="U929"/>
  <c r="S929"/>
  <c r="S927" s="1"/>
  <c r="Q929"/>
  <c r="O929"/>
  <c r="O927" s="1"/>
  <c r="M929"/>
  <c r="K929"/>
  <c r="I929"/>
  <c r="BH928"/>
  <c r="BK928" s="1"/>
  <c r="BG928"/>
  <c r="BG927" s="1"/>
  <c r="BE928"/>
  <c r="BC928"/>
  <c r="BA928"/>
  <c r="AY928"/>
  <c r="AW928"/>
  <c r="AU928"/>
  <c r="AS928"/>
  <c r="AS927" s="1"/>
  <c r="AQ928"/>
  <c r="AQ927" s="1"/>
  <c r="AO928"/>
  <c r="AM928"/>
  <c r="AK928"/>
  <c r="AI928"/>
  <c r="AG928"/>
  <c r="AE928"/>
  <c r="AC928"/>
  <c r="AA928"/>
  <c r="Y928"/>
  <c r="W928"/>
  <c r="W927" s="1"/>
  <c r="U928"/>
  <c r="S928"/>
  <c r="Q928"/>
  <c r="O928"/>
  <c r="M928"/>
  <c r="K928"/>
  <c r="I928"/>
  <c r="BE927"/>
  <c r="AM927"/>
  <c r="AG927"/>
  <c r="BK926"/>
  <c r="BH926"/>
  <c r="BG926"/>
  <c r="BE926"/>
  <c r="BC926"/>
  <c r="BA926"/>
  <c r="AY926"/>
  <c r="AW926"/>
  <c r="AU926"/>
  <c r="AS926"/>
  <c r="AQ926"/>
  <c r="AO926"/>
  <c r="AM926"/>
  <c r="AK926"/>
  <c r="AI926"/>
  <c r="AG926"/>
  <c r="AE926"/>
  <c r="AC926"/>
  <c r="AA926"/>
  <c r="Y926"/>
  <c r="W926"/>
  <c r="U926"/>
  <c r="S926"/>
  <c r="Q926"/>
  <c r="O926"/>
  <c r="M926"/>
  <c r="K926"/>
  <c r="I926"/>
  <c r="BH925"/>
  <c r="BK925" s="1"/>
  <c r="BG925"/>
  <c r="BE925"/>
  <c r="BC925"/>
  <c r="BA925"/>
  <c r="AY925"/>
  <c r="AW925"/>
  <c r="AU925"/>
  <c r="AS925"/>
  <c r="AQ925"/>
  <c r="AO925"/>
  <c r="AM925"/>
  <c r="AK925"/>
  <c r="AI925"/>
  <c r="AG925"/>
  <c r="AE925"/>
  <c r="AC925"/>
  <c r="AA925"/>
  <c r="Y925"/>
  <c r="W925"/>
  <c r="U925"/>
  <c r="S925"/>
  <c r="Q925"/>
  <c r="O925"/>
  <c r="M925"/>
  <c r="K925"/>
  <c r="I925"/>
  <c r="BK924"/>
  <c r="BH924"/>
  <c r="BG924"/>
  <c r="BE924"/>
  <c r="BC924"/>
  <c r="BA924"/>
  <c r="AY924"/>
  <c r="AW924"/>
  <c r="AU924"/>
  <c r="AS924"/>
  <c r="AQ924"/>
  <c r="AO924"/>
  <c r="AM924"/>
  <c r="AK924"/>
  <c r="AI924"/>
  <c r="AG924"/>
  <c r="AE924"/>
  <c r="AC924"/>
  <c r="AA924"/>
  <c r="Y924"/>
  <c r="W924"/>
  <c r="U924"/>
  <c r="S924"/>
  <c r="Q924"/>
  <c r="O924"/>
  <c r="M924"/>
  <c r="K924"/>
  <c r="I924"/>
  <c r="BH923"/>
  <c r="BK923" s="1"/>
  <c r="BG923"/>
  <c r="BE923"/>
  <c r="BC923"/>
  <c r="BA923"/>
  <c r="AY923"/>
  <c r="AW923"/>
  <c r="AU923"/>
  <c r="AS923"/>
  <c r="AQ923"/>
  <c r="AO923"/>
  <c r="AM923"/>
  <c r="AK923"/>
  <c r="AI923"/>
  <c r="AG923"/>
  <c r="AE923"/>
  <c r="AC923"/>
  <c r="AA923"/>
  <c r="Y923"/>
  <c r="W923"/>
  <c r="U923"/>
  <c r="S923"/>
  <c r="Q923"/>
  <c r="O923"/>
  <c r="M923"/>
  <c r="K923"/>
  <c r="I923"/>
  <c r="BH922"/>
  <c r="BK922" s="1"/>
  <c r="BG922"/>
  <c r="BE922"/>
  <c r="BC922"/>
  <c r="BA922"/>
  <c r="AY922"/>
  <c r="AW922"/>
  <c r="AU922"/>
  <c r="AS922"/>
  <c r="AQ922"/>
  <c r="AO922"/>
  <c r="AM922"/>
  <c r="AK922"/>
  <c r="AI922"/>
  <c r="AG922"/>
  <c r="AE922"/>
  <c r="AC922"/>
  <c r="AA922"/>
  <c r="Y922"/>
  <c r="W922"/>
  <c r="U922"/>
  <c r="S922"/>
  <c r="Q922"/>
  <c r="O922"/>
  <c r="M922"/>
  <c r="K922"/>
  <c r="I922"/>
  <c r="BK921"/>
  <c r="BH921"/>
  <c r="BG921"/>
  <c r="BE921"/>
  <c r="BC921"/>
  <c r="BA921"/>
  <c r="AY921"/>
  <c r="AW921"/>
  <c r="AU921"/>
  <c r="AS921"/>
  <c r="AQ921"/>
  <c r="AO921"/>
  <c r="AM921"/>
  <c r="AK921"/>
  <c r="AI921"/>
  <c r="AG921"/>
  <c r="AE921"/>
  <c r="AC921"/>
  <c r="AA921"/>
  <c r="Y921"/>
  <c r="W921"/>
  <c r="BI921" s="1"/>
  <c r="U921"/>
  <c r="S921"/>
  <c r="Q921"/>
  <c r="O921"/>
  <c r="M921"/>
  <c r="K921"/>
  <c r="I921"/>
  <c r="BH920"/>
  <c r="BK920" s="1"/>
  <c r="BG920"/>
  <c r="BE920"/>
  <c r="BC920"/>
  <c r="BA920"/>
  <c r="AY920"/>
  <c r="AW920"/>
  <c r="AU920"/>
  <c r="AS920"/>
  <c r="AQ920"/>
  <c r="AO920"/>
  <c r="AM920"/>
  <c r="AK920"/>
  <c r="AI920"/>
  <c r="AG920"/>
  <c r="AE920"/>
  <c r="AC920"/>
  <c r="AA920"/>
  <c r="Y920"/>
  <c r="W920"/>
  <c r="U920"/>
  <c r="S920"/>
  <c r="Q920"/>
  <c r="O920"/>
  <c r="M920"/>
  <c r="K920"/>
  <c r="I920"/>
  <c r="BK919"/>
  <c r="BH919"/>
  <c r="BG919"/>
  <c r="BE919"/>
  <c r="BC919"/>
  <c r="BA919"/>
  <c r="AY919"/>
  <c r="AW919"/>
  <c r="AU919"/>
  <c r="AS919"/>
  <c r="AQ919"/>
  <c r="AO919"/>
  <c r="AM919"/>
  <c r="AK919"/>
  <c r="AI919"/>
  <c r="AG919"/>
  <c r="AE919"/>
  <c r="AC919"/>
  <c r="AA919"/>
  <c r="Y919"/>
  <c r="W919"/>
  <c r="U919"/>
  <c r="S919"/>
  <c r="Q919"/>
  <c r="O919"/>
  <c r="M919"/>
  <c r="K919"/>
  <c r="I919"/>
  <c r="BH918"/>
  <c r="BK918" s="1"/>
  <c r="BG918"/>
  <c r="BE918"/>
  <c r="BC918"/>
  <c r="BA918"/>
  <c r="AY918"/>
  <c r="AW918"/>
  <c r="AU918"/>
  <c r="AS918"/>
  <c r="AQ918"/>
  <c r="AO918"/>
  <c r="AM918"/>
  <c r="AK918"/>
  <c r="AI918"/>
  <c r="AG918"/>
  <c r="AE918"/>
  <c r="AC918"/>
  <c r="AA918"/>
  <c r="Y918"/>
  <c r="W918"/>
  <c r="U918"/>
  <c r="S918"/>
  <c r="Q918"/>
  <c r="O918"/>
  <c r="M918"/>
  <c r="K918"/>
  <c r="I918"/>
  <c r="BH917"/>
  <c r="BK917" s="1"/>
  <c r="BG917"/>
  <c r="BE917"/>
  <c r="BC917"/>
  <c r="BA917"/>
  <c r="AY917"/>
  <c r="AW917"/>
  <c r="AU917"/>
  <c r="AS917"/>
  <c r="AQ917"/>
  <c r="AO917"/>
  <c r="AM917"/>
  <c r="AK917"/>
  <c r="AI917"/>
  <c r="AG917"/>
  <c r="AE917"/>
  <c r="AC917"/>
  <c r="AA917"/>
  <c r="Y917"/>
  <c r="W917"/>
  <c r="U917"/>
  <c r="S917"/>
  <c r="Q917"/>
  <c r="O917"/>
  <c r="M917"/>
  <c r="K917"/>
  <c r="I917"/>
  <c r="BH916"/>
  <c r="BK916" s="1"/>
  <c r="BG916"/>
  <c r="BE916"/>
  <c r="BC916"/>
  <c r="BA916"/>
  <c r="AY916"/>
  <c r="AW916"/>
  <c r="AU916"/>
  <c r="AS916"/>
  <c r="AQ916"/>
  <c r="AO916"/>
  <c r="AM916"/>
  <c r="AK916"/>
  <c r="AI916"/>
  <c r="AG916"/>
  <c r="AE916"/>
  <c r="AC916"/>
  <c r="AA916"/>
  <c r="Y916"/>
  <c r="W916"/>
  <c r="U916"/>
  <c r="S916"/>
  <c r="Q916"/>
  <c r="O916"/>
  <c r="M916"/>
  <c r="K916"/>
  <c r="I916"/>
  <c r="BK915"/>
  <c r="BH915"/>
  <c r="BG915"/>
  <c r="BE915"/>
  <c r="BC915"/>
  <c r="BA915"/>
  <c r="AY915"/>
  <c r="AW915"/>
  <c r="AU915"/>
  <c r="AS915"/>
  <c r="AQ915"/>
  <c r="AO915"/>
  <c r="AM915"/>
  <c r="AK915"/>
  <c r="AI915"/>
  <c r="AG915"/>
  <c r="AE915"/>
  <c r="AC915"/>
  <c r="AA915"/>
  <c r="Y915"/>
  <c r="W915"/>
  <c r="U915"/>
  <c r="S915"/>
  <c r="Q915"/>
  <c r="O915"/>
  <c r="M915"/>
  <c r="BI915" s="1"/>
  <c r="BJ915" s="1"/>
  <c r="BM915" s="1"/>
  <c r="K915"/>
  <c r="I915"/>
  <c r="BK914"/>
  <c r="BH914"/>
  <c r="BG914"/>
  <c r="BE914"/>
  <c r="BC914"/>
  <c r="BA914"/>
  <c r="AY914"/>
  <c r="AW914"/>
  <c r="AU914"/>
  <c r="AS914"/>
  <c r="AS903" s="1"/>
  <c r="AS902" s="1"/>
  <c r="AQ914"/>
  <c r="AO914"/>
  <c r="AM914"/>
  <c r="AK914"/>
  <c r="AI914"/>
  <c r="AG914"/>
  <c r="AE914"/>
  <c r="AC914"/>
  <c r="AA914"/>
  <c r="Y914"/>
  <c r="W914"/>
  <c r="U914"/>
  <c r="S914"/>
  <c r="Q914"/>
  <c r="O914"/>
  <c r="M914"/>
  <c r="K914"/>
  <c r="I914"/>
  <c r="BK913"/>
  <c r="BH913"/>
  <c r="BG913"/>
  <c r="BE913"/>
  <c r="BC913"/>
  <c r="BA913"/>
  <c r="AY913"/>
  <c r="AW913"/>
  <c r="AU913"/>
  <c r="AS913"/>
  <c r="AQ913"/>
  <c r="AO913"/>
  <c r="AM913"/>
  <c r="AK913"/>
  <c r="AI913"/>
  <c r="AG913"/>
  <c r="AE913"/>
  <c r="AC913"/>
  <c r="AA913"/>
  <c r="Y913"/>
  <c r="W913"/>
  <c r="U913"/>
  <c r="S913"/>
  <c r="Q913"/>
  <c r="O913"/>
  <c r="M913"/>
  <c r="K913"/>
  <c r="I913"/>
  <c r="BK912"/>
  <c r="BH912"/>
  <c r="BG912"/>
  <c r="BE912"/>
  <c r="BC912"/>
  <c r="BA912"/>
  <c r="AY912"/>
  <c r="AW912"/>
  <c r="AU912"/>
  <c r="AS912"/>
  <c r="AQ912"/>
  <c r="AO912"/>
  <c r="AM912"/>
  <c r="AK912"/>
  <c r="AI912"/>
  <c r="AG912"/>
  <c r="AE912"/>
  <c r="AC912"/>
  <c r="AA912"/>
  <c r="Y912"/>
  <c r="W912"/>
  <c r="U912"/>
  <c r="S912"/>
  <c r="Q912"/>
  <c r="O912"/>
  <c r="M912"/>
  <c r="K912"/>
  <c r="I912"/>
  <c r="BK911"/>
  <c r="BH911"/>
  <c r="BG911"/>
  <c r="BE911"/>
  <c r="BC911"/>
  <c r="BA911"/>
  <c r="AY911"/>
  <c r="AW911"/>
  <c r="AU911"/>
  <c r="AS911"/>
  <c r="AQ911"/>
  <c r="AO911"/>
  <c r="AM911"/>
  <c r="AK911"/>
  <c r="AI911"/>
  <c r="AG911"/>
  <c r="AE911"/>
  <c r="AC911"/>
  <c r="AA911"/>
  <c r="Y911"/>
  <c r="W911"/>
  <c r="U911"/>
  <c r="S911"/>
  <c r="Q911"/>
  <c r="O911"/>
  <c r="M911"/>
  <c r="K911"/>
  <c r="I911"/>
  <c r="BK910"/>
  <c r="BH910"/>
  <c r="BG910"/>
  <c r="BE910"/>
  <c r="BC910"/>
  <c r="BA910"/>
  <c r="AY910"/>
  <c r="AW910"/>
  <c r="AU910"/>
  <c r="AS910"/>
  <c r="AQ910"/>
  <c r="AO910"/>
  <c r="AM910"/>
  <c r="AK910"/>
  <c r="AI910"/>
  <c r="AI903" s="1"/>
  <c r="AG910"/>
  <c r="AE910"/>
  <c r="AC910"/>
  <c r="AA910"/>
  <c r="Y910"/>
  <c r="W910"/>
  <c r="U910"/>
  <c r="S910"/>
  <c r="Q910"/>
  <c r="O910"/>
  <c r="M910"/>
  <c r="K910"/>
  <c r="I910"/>
  <c r="BK909"/>
  <c r="BH909"/>
  <c r="BG909"/>
  <c r="BE909"/>
  <c r="BC909"/>
  <c r="BA909"/>
  <c r="AY909"/>
  <c r="AY903" s="1"/>
  <c r="AY902" s="1"/>
  <c r="AW909"/>
  <c r="AU909"/>
  <c r="AS909"/>
  <c r="AQ909"/>
  <c r="AO909"/>
  <c r="AM909"/>
  <c r="AK909"/>
  <c r="AI909"/>
  <c r="AG909"/>
  <c r="AE909"/>
  <c r="AC909"/>
  <c r="AA909"/>
  <c r="Y909"/>
  <c r="W909"/>
  <c r="U909"/>
  <c r="S909"/>
  <c r="S903" s="1"/>
  <c r="Q909"/>
  <c r="O909"/>
  <c r="M909"/>
  <c r="K909"/>
  <c r="BI909" s="1"/>
  <c r="BJ909" s="1"/>
  <c r="BM909" s="1"/>
  <c r="I909"/>
  <c r="BK908"/>
  <c r="BH908"/>
  <c r="BG908"/>
  <c r="BE908"/>
  <c r="BC908"/>
  <c r="BA908"/>
  <c r="AY908"/>
  <c r="AW908"/>
  <c r="AU908"/>
  <c r="AS908"/>
  <c r="AQ908"/>
  <c r="AO908"/>
  <c r="AM908"/>
  <c r="AK908"/>
  <c r="AI908"/>
  <c r="AG908"/>
  <c r="AE908"/>
  <c r="AC908"/>
  <c r="AA908"/>
  <c r="Y908"/>
  <c r="W908"/>
  <c r="U908"/>
  <c r="S908"/>
  <c r="Q908"/>
  <c r="O908"/>
  <c r="M908"/>
  <c r="K908"/>
  <c r="I908"/>
  <c r="BK907"/>
  <c r="BH907"/>
  <c r="BG907"/>
  <c r="BE907"/>
  <c r="BC907"/>
  <c r="BA907"/>
  <c r="AY907"/>
  <c r="AW907"/>
  <c r="AU907"/>
  <c r="AS907"/>
  <c r="AQ907"/>
  <c r="AO907"/>
  <c r="AM907"/>
  <c r="AK907"/>
  <c r="AI907"/>
  <c r="AG907"/>
  <c r="AE907"/>
  <c r="AC907"/>
  <c r="AA907"/>
  <c r="Y907"/>
  <c r="W907"/>
  <c r="U907"/>
  <c r="S907"/>
  <c r="Q907"/>
  <c r="O907"/>
  <c r="M907"/>
  <c r="K907"/>
  <c r="I907"/>
  <c r="BH906"/>
  <c r="BK906" s="1"/>
  <c r="BG906"/>
  <c r="BE906"/>
  <c r="BC906"/>
  <c r="BA906"/>
  <c r="AY906"/>
  <c r="AW906"/>
  <c r="AU906"/>
  <c r="AS906"/>
  <c r="AQ906"/>
  <c r="AO906"/>
  <c r="AM906"/>
  <c r="AK906"/>
  <c r="AI906"/>
  <c r="AG906"/>
  <c r="AE906"/>
  <c r="AC906"/>
  <c r="AA906"/>
  <c r="Y906"/>
  <c r="W906"/>
  <c r="U906"/>
  <c r="S906"/>
  <c r="Q906"/>
  <c r="O906"/>
  <c r="M906"/>
  <c r="K906"/>
  <c r="I906"/>
  <c r="BK905"/>
  <c r="BH905"/>
  <c r="BG905"/>
  <c r="BE905"/>
  <c r="BC905"/>
  <c r="BC903" s="1"/>
  <c r="BA905"/>
  <c r="AY905"/>
  <c r="AW905"/>
  <c r="AU905"/>
  <c r="AS905"/>
  <c r="AQ905"/>
  <c r="AO905"/>
  <c r="AM905"/>
  <c r="AK905"/>
  <c r="AI905"/>
  <c r="AG905"/>
  <c r="AE905"/>
  <c r="AC905"/>
  <c r="AA905"/>
  <c r="Y905"/>
  <c r="W905"/>
  <c r="U905"/>
  <c r="S905"/>
  <c r="Q905"/>
  <c r="O905"/>
  <c r="O903" s="1"/>
  <c r="M905"/>
  <c r="K905"/>
  <c r="I905"/>
  <c r="BK904"/>
  <c r="BH904"/>
  <c r="BG904"/>
  <c r="BE904"/>
  <c r="BC904"/>
  <c r="BA904"/>
  <c r="AY904"/>
  <c r="AW904"/>
  <c r="AU904"/>
  <c r="AS904"/>
  <c r="AQ904"/>
  <c r="AO904"/>
  <c r="AM904"/>
  <c r="AK904"/>
  <c r="AI904"/>
  <c r="AG904"/>
  <c r="AE904"/>
  <c r="AC904"/>
  <c r="AA904"/>
  <c r="Y904"/>
  <c r="W904"/>
  <c r="U904"/>
  <c r="S904"/>
  <c r="Q904"/>
  <c r="O904"/>
  <c r="M904"/>
  <c r="K904"/>
  <c r="I904"/>
  <c r="AO903"/>
  <c r="AO902" s="1"/>
  <c r="BK901"/>
  <c r="BH901"/>
  <c r="BG901"/>
  <c r="BE901"/>
  <c r="BC901"/>
  <c r="BA901"/>
  <c r="AY901"/>
  <c r="AW901"/>
  <c r="AU901"/>
  <c r="AS901"/>
  <c r="AQ901"/>
  <c r="AO901"/>
  <c r="AM901"/>
  <c r="AK901"/>
  <c r="AI901"/>
  <c r="AG901"/>
  <c r="AE901"/>
  <c r="AC901"/>
  <c r="AA901"/>
  <c r="Y901"/>
  <c r="W901"/>
  <c r="U901"/>
  <c r="S901"/>
  <c r="Q901"/>
  <c r="O901"/>
  <c r="M901"/>
  <c r="K901"/>
  <c r="I901"/>
  <c r="BK900"/>
  <c r="BH900"/>
  <c r="BG900"/>
  <c r="BE900"/>
  <c r="BC900"/>
  <c r="BA900"/>
  <c r="AY900"/>
  <c r="AW900"/>
  <c r="AU900"/>
  <c r="AS900"/>
  <c r="AQ900"/>
  <c r="AO900"/>
  <c r="AM900"/>
  <c r="AK900"/>
  <c r="AI900"/>
  <c r="AG900"/>
  <c r="AE900"/>
  <c r="AC900"/>
  <c r="AA900"/>
  <c r="Y900"/>
  <c r="W900"/>
  <c r="U900"/>
  <c r="S900"/>
  <c r="Q900"/>
  <c r="O900"/>
  <c r="M900"/>
  <c r="K900"/>
  <c r="I900"/>
  <c r="BH899"/>
  <c r="BK899" s="1"/>
  <c r="BG899"/>
  <c r="BE899"/>
  <c r="BC899"/>
  <c r="BA899"/>
  <c r="AY899"/>
  <c r="AW899"/>
  <c r="AU899"/>
  <c r="AS899"/>
  <c r="AQ899"/>
  <c r="AO899"/>
  <c r="AM899"/>
  <c r="AK899"/>
  <c r="AI899"/>
  <c r="AG899"/>
  <c r="AE899"/>
  <c r="AC899"/>
  <c r="AA899"/>
  <c r="Y899"/>
  <c r="W899"/>
  <c r="U899"/>
  <c r="S899"/>
  <c r="Q899"/>
  <c r="O899"/>
  <c r="M899"/>
  <c r="K899"/>
  <c r="I899"/>
  <c r="BK898"/>
  <c r="BH898"/>
  <c r="BG898"/>
  <c r="BE898"/>
  <c r="BC898"/>
  <c r="BA898"/>
  <c r="AY898"/>
  <c r="AW898"/>
  <c r="AU898"/>
  <c r="AS898"/>
  <c r="AQ898"/>
  <c r="AO898"/>
  <c r="AM898"/>
  <c r="AM885" s="1"/>
  <c r="AK898"/>
  <c r="AI898"/>
  <c r="AG898"/>
  <c r="AE898"/>
  <c r="AC898"/>
  <c r="AA898"/>
  <c r="Y898"/>
  <c r="W898"/>
  <c r="U898"/>
  <c r="S898"/>
  <c r="Q898"/>
  <c r="O898"/>
  <c r="M898"/>
  <c r="K898"/>
  <c r="I898"/>
  <c r="BH897"/>
  <c r="BK897" s="1"/>
  <c r="BG897"/>
  <c r="BE897"/>
  <c r="BC897"/>
  <c r="BA897"/>
  <c r="AY897"/>
  <c r="AW897"/>
  <c r="AU897"/>
  <c r="AS897"/>
  <c r="AQ897"/>
  <c r="AO897"/>
  <c r="AM897"/>
  <c r="AK897"/>
  <c r="AI897"/>
  <c r="AG897"/>
  <c r="AE897"/>
  <c r="AC897"/>
  <c r="AA897"/>
  <c r="Y897"/>
  <c r="W897"/>
  <c r="BI897" s="1"/>
  <c r="BJ897" s="1"/>
  <c r="BM897" s="1"/>
  <c r="U897"/>
  <c r="S897"/>
  <c r="Q897"/>
  <c r="O897"/>
  <c r="M897"/>
  <c r="K897"/>
  <c r="I897"/>
  <c r="BK896"/>
  <c r="BH896"/>
  <c r="BG896"/>
  <c r="BE896"/>
  <c r="BC896"/>
  <c r="BA896"/>
  <c r="AY896"/>
  <c r="AW896"/>
  <c r="AU896"/>
  <c r="AS896"/>
  <c r="AQ896"/>
  <c r="AO896"/>
  <c r="AM896"/>
  <c r="AK896"/>
  <c r="AI896"/>
  <c r="AG896"/>
  <c r="AE896"/>
  <c r="AC896"/>
  <c r="AA896"/>
  <c r="Y896"/>
  <c r="W896"/>
  <c r="U896"/>
  <c r="S896"/>
  <c r="Q896"/>
  <c r="O896"/>
  <c r="M896"/>
  <c r="K896"/>
  <c r="I896"/>
  <c r="BK895"/>
  <c r="BH895"/>
  <c r="BG895"/>
  <c r="BE895"/>
  <c r="BC895"/>
  <c r="BA895"/>
  <c r="AY895"/>
  <c r="AW895"/>
  <c r="AU895"/>
  <c r="AS895"/>
  <c r="AQ895"/>
  <c r="AO895"/>
  <c r="AM895"/>
  <c r="AK895"/>
  <c r="AI895"/>
  <c r="AG895"/>
  <c r="AE895"/>
  <c r="AC895"/>
  <c r="AA895"/>
  <c r="Y895"/>
  <c r="W895"/>
  <c r="U895"/>
  <c r="S895"/>
  <c r="Q895"/>
  <c r="O895"/>
  <c r="M895"/>
  <c r="K895"/>
  <c r="I895"/>
  <c r="BH894"/>
  <c r="BK894" s="1"/>
  <c r="BG894"/>
  <c r="BE894"/>
  <c r="BC894"/>
  <c r="BA894"/>
  <c r="AY894"/>
  <c r="AW894"/>
  <c r="AU894"/>
  <c r="AS894"/>
  <c r="AQ894"/>
  <c r="AO894"/>
  <c r="AM894"/>
  <c r="AK894"/>
  <c r="AI894"/>
  <c r="AG894"/>
  <c r="AE894"/>
  <c r="AC894"/>
  <c r="AA894"/>
  <c r="Y894"/>
  <c r="W894"/>
  <c r="U894"/>
  <c r="S894"/>
  <c r="Q894"/>
  <c r="O894"/>
  <c r="M894"/>
  <c r="K894"/>
  <c r="I894"/>
  <c r="BH893"/>
  <c r="BK893" s="1"/>
  <c r="BG893"/>
  <c r="BE893"/>
  <c r="BC893"/>
  <c r="BA893"/>
  <c r="AY893"/>
  <c r="AW893"/>
  <c r="AU893"/>
  <c r="AS893"/>
  <c r="AQ893"/>
  <c r="AO893"/>
  <c r="AM893"/>
  <c r="AK893"/>
  <c r="AI893"/>
  <c r="AG893"/>
  <c r="AE893"/>
  <c r="AC893"/>
  <c r="AA893"/>
  <c r="Y893"/>
  <c r="W893"/>
  <c r="U893"/>
  <c r="S893"/>
  <c r="Q893"/>
  <c r="O893"/>
  <c r="M893"/>
  <c r="K893"/>
  <c r="I893"/>
  <c r="BK892"/>
  <c r="BH892"/>
  <c r="BG892"/>
  <c r="BE892"/>
  <c r="BC892"/>
  <c r="BA892"/>
  <c r="AY892"/>
  <c r="AW892"/>
  <c r="AU892"/>
  <c r="AS892"/>
  <c r="AQ892"/>
  <c r="AO892"/>
  <c r="AM892"/>
  <c r="AK892"/>
  <c r="AI892"/>
  <c r="AG892"/>
  <c r="AE892"/>
  <c r="AC892"/>
  <c r="AA892"/>
  <c r="Y892"/>
  <c r="W892"/>
  <c r="U892"/>
  <c r="S892"/>
  <c r="Q892"/>
  <c r="O892"/>
  <c r="M892"/>
  <c r="K892"/>
  <c r="I892"/>
  <c r="BH891"/>
  <c r="BK891" s="1"/>
  <c r="BG891"/>
  <c r="BE891"/>
  <c r="BC891"/>
  <c r="BA891"/>
  <c r="AY891"/>
  <c r="AW891"/>
  <c r="AU891"/>
  <c r="AS891"/>
  <c r="AQ891"/>
  <c r="AO891"/>
  <c r="AM891"/>
  <c r="AK891"/>
  <c r="AI891"/>
  <c r="AG891"/>
  <c r="AE891"/>
  <c r="AC891"/>
  <c r="AA891"/>
  <c r="Y891"/>
  <c r="W891"/>
  <c r="BI891" s="1"/>
  <c r="BJ891" s="1"/>
  <c r="BM891" s="1"/>
  <c r="U891"/>
  <c r="S891"/>
  <c r="Q891"/>
  <c r="O891"/>
  <c r="M891"/>
  <c r="K891"/>
  <c r="I891"/>
  <c r="BK890"/>
  <c r="BH890"/>
  <c r="BG890"/>
  <c r="BE890"/>
  <c r="BC890"/>
  <c r="BA890"/>
  <c r="AY890"/>
  <c r="AW890"/>
  <c r="AU890"/>
  <c r="AS890"/>
  <c r="AQ890"/>
  <c r="AO890"/>
  <c r="AM890"/>
  <c r="AK890"/>
  <c r="AI890"/>
  <c r="AG890"/>
  <c r="AE890"/>
  <c r="AC890"/>
  <c r="AA890"/>
  <c r="Y890"/>
  <c r="W890"/>
  <c r="U890"/>
  <c r="S890"/>
  <c r="Q890"/>
  <c r="O890"/>
  <c r="M890"/>
  <c r="K890"/>
  <c r="I890"/>
  <c r="BH889"/>
  <c r="BK889" s="1"/>
  <c r="BG889"/>
  <c r="BE889"/>
  <c r="BE885" s="1"/>
  <c r="BC889"/>
  <c r="BA889"/>
  <c r="AY889"/>
  <c r="AW889"/>
  <c r="AU889"/>
  <c r="AS889"/>
  <c r="AQ889"/>
  <c r="AO889"/>
  <c r="AM889"/>
  <c r="AK889"/>
  <c r="AI889"/>
  <c r="AG889"/>
  <c r="AE889"/>
  <c r="AC889"/>
  <c r="AA889"/>
  <c r="Y889"/>
  <c r="W889"/>
  <c r="U889"/>
  <c r="S889"/>
  <c r="Q889"/>
  <c r="Q885" s="1"/>
  <c r="O889"/>
  <c r="M889"/>
  <c r="K889"/>
  <c r="I889"/>
  <c r="BK888"/>
  <c r="BH888"/>
  <c r="BG888"/>
  <c r="BE888"/>
  <c r="BC888"/>
  <c r="BA888"/>
  <c r="AY888"/>
  <c r="AW888"/>
  <c r="AU888"/>
  <c r="AS888"/>
  <c r="AQ888"/>
  <c r="AO888"/>
  <c r="AM888"/>
  <c r="AK888"/>
  <c r="AK885" s="1"/>
  <c r="AI888"/>
  <c r="AG888"/>
  <c r="AE888"/>
  <c r="AC888"/>
  <c r="AA888"/>
  <c r="Y888"/>
  <c r="W888"/>
  <c r="U888"/>
  <c r="S888"/>
  <c r="Q888"/>
  <c r="O888"/>
  <c r="M888"/>
  <c r="K888"/>
  <c r="BI888" s="1"/>
  <c r="BJ888" s="1"/>
  <c r="BM888" s="1"/>
  <c r="I888"/>
  <c r="BH887"/>
  <c r="BK887" s="1"/>
  <c r="BG887"/>
  <c r="BE887"/>
  <c r="BC887"/>
  <c r="BA887"/>
  <c r="AY887"/>
  <c r="AW887"/>
  <c r="AU887"/>
  <c r="AS887"/>
  <c r="AQ887"/>
  <c r="AO887"/>
  <c r="AM887"/>
  <c r="AK887"/>
  <c r="AI887"/>
  <c r="AG887"/>
  <c r="AG885" s="1"/>
  <c r="AE887"/>
  <c r="AC887"/>
  <c r="AA887"/>
  <c r="Y887"/>
  <c r="W887"/>
  <c r="U887"/>
  <c r="U885" s="1"/>
  <c r="S887"/>
  <c r="Q887"/>
  <c r="O887"/>
  <c r="M887"/>
  <c r="K887"/>
  <c r="I887"/>
  <c r="BK886"/>
  <c r="BH886"/>
  <c r="BG886"/>
  <c r="BE886"/>
  <c r="BC886"/>
  <c r="BA886"/>
  <c r="AY886"/>
  <c r="AW886"/>
  <c r="AU886"/>
  <c r="AS886"/>
  <c r="AS885" s="1"/>
  <c r="AQ886"/>
  <c r="AO886"/>
  <c r="AM886"/>
  <c r="AK886"/>
  <c r="AI886"/>
  <c r="AG886"/>
  <c r="AE886"/>
  <c r="AC886"/>
  <c r="AA886"/>
  <c r="Y886"/>
  <c r="W886"/>
  <c r="U886"/>
  <c r="S886"/>
  <c r="Q886"/>
  <c r="O886"/>
  <c r="M886"/>
  <c r="K886"/>
  <c r="I886"/>
  <c r="BG885"/>
  <c r="AY885"/>
  <c r="AA885"/>
  <c r="Y885"/>
  <c r="BH884"/>
  <c r="BK884" s="1"/>
  <c r="BG884"/>
  <c r="BE884"/>
  <c r="BC884"/>
  <c r="BA884"/>
  <c r="AY884"/>
  <c r="AW884"/>
  <c r="AU884"/>
  <c r="AS884"/>
  <c r="AQ884"/>
  <c r="AO884"/>
  <c r="AM884"/>
  <c r="AK884"/>
  <c r="AI884"/>
  <c r="AG884"/>
  <c r="AE884"/>
  <c r="AC884"/>
  <c r="AA884"/>
  <c r="Y884"/>
  <c r="W884"/>
  <c r="BI884" s="1"/>
  <c r="U884"/>
  <c r="S884"/>
  <c r="Q884"/>
  <c r="O884"/>
  <c r="M884"/>
  <c r="K884"/>
  <c r="I884"/>
  <c r="BK883"/>
  <c r="BH883"/>
  <c r="BG883"/>
  <c r="BE883"/>
  <c r="BC883"/>
  <c r="BA883"/>
  <c r="AY883"/>
  <c r="AW883"/>
  <c r="AU883"/>
  <c r="AS883"/>
  <c r="AQ883"/>
  <c r="AO883"/>
  <c r="AM883"/>
  <c r="AK883"/>
  <c r="AI883"/>
  <c r="AG883"/>
  <c r="AE883"/>
  <c r="AC883"/>
  <c r="AA883"/>
  <c r="Y883"/>
  <c r="W883"/>
  <c r="BI883" s="1"/>
  <c r="U883"/>
  <c r="S883"/>
  <c r="Q883"/>
  <c r="O883"/>
  <c r="M883"/>
  <c r="K883"/>
  <c r="I883"/>
  <c r="BK882"/>
  <c r="BH882"/>
  <c r="BG882"/>
  <c r="BE882"/>
  <c r="BC882"/>
  <c r="BA882"/>
  <c r="AY882"/>
  <c r="AW882"/>
  <c r="AU882"/>
  <c r="AS882"/>
  <c r="AQ882"/>
  <c r="AO882"/>
  <c r="AM882"/>
  <c r="AK882"/>
  <c r="AI882"/>
  <c r="AG882"/>
  <c r="AE882"/>
  <c r="AC882"/>
  <c r="AA882"/>
  <c r="Y882"/>
  <c r="W882"/>
  <c r="U882"/>
  <c r="S882"/>
  <c r="Q882"/>
  <c r="O882"/>
  <c r="M882"/>
  <c r="K882"/>
  <c r="I882"/>
  <c r="BH881"/>
  <c r="BK881" s="1"/>
  <c r="BG881"/>
  <c r="BE881"/>
  <c r="BC881"/>
  <c r="BA881"/>
  <c r="AY881"/>
  <c r="AW881"/>
  <c r="AU881"/>
  <c r="AS881"/>
  <c r="AQ881"/>
  <c r="AO881"/>
  <c r="AM881"/>
  <c r="AK881"/>
  <c r="AI881"/>
  <c r="AG881"/>
  <c r="AE881"/>
  <c r="AC881"/>
  <c r="AA881"/>
  <c r="Y881"/>
  <c r="W881"/>
  <c r="U881"/>
  <c r="S881"/>
  <c r="Q881"/>
  <c r="O881"/>
  <c r="M881"/>
  <c r="K881"/>
  <c r="I881"/>
  <c r="BK880"/>
  <c r="BH880"/>
  <c r="BG880"/>
  <c r="BE880"/>
  <c r="BC880"/>
  <c r="BA880"/>
  <c r="AY880"/>
  <c r="AW880"/>
  <c r="AU880"/>
  <c r="AS880"/>
  <c r="AQ880"/>
  <c r="AO880"/>
  <c r="AM880"/>
  <c r="AK880"/>
  <c r="AI880"/>
  <c r="AG880"/>
  <c r="AE880"/>
  <c r="AC880"/>
  <c r="AA880"/>
  <c r="Y880"/>
  <c r="W880"/>
  <c r="U880"/>
  <c r="S880"/>
  <c r="Q880"/>
  <c r="O880"/>
  <c r="M880"/>
  <c r="K880"/>
  <c r="I880"/>
  <c r="BH879"/>
  <c r="BK879" s="1"/>
  <c r="BG879"/>
  <c r="BE879"/>
  <c r="BC879"/>
  <c r="BA879"/>
  <c r="AY879"/>
  <c r="AW879"/>
  <c r="AU879"/>
  <c r="AS879"/>
  <c r="AQ879"/>
  <c r="AO879"/>
  <c r="AM879"/>
  <c r="AK879"/>
  <c r="AI879"/>
  <c r="AG879"/>
  <c r="AE879"/>
  <c r="AC879"/>
  <c r="AA879"/>
  <c r="Y879"/>
  <c r="W879"/>
  <c r="U879"/>
  <c r="S879"/>
  <c r="Q879"/>
  <c r="O879"/>
  <c r="BI879" s="1"/>
  <c r="BJ879" s="1"/>
  <c r="BM879" s="1"/>
  <c r="M879"/>
  <c r="K879"/>
  <c r="I879"/>
  <c r="BH878"/>
  <c r="BK878" s="1"/>
  <c r="BG878"/>
  <c r="BE878"/>
  <c r="BC878"/>
  <c r="BA878"/>
  <c r="AY878"/>
  <c r="AW878"/>
  <c r="AU878"/>
  <c r="AS878"/>
  <c r="AQ878"/>
  <c r="AO878"/>
  <c r="AO873" s="1"/>
  <c r="AM878"/>
  <c r="AK878"/>
  <c r="AI878"/>
  <c r="AG878"/>
  <c r="AE878"/>
  <c r="AC878"/>
  <c r="AA878"/>
  <c r="Y878"/>
  <c r="W878"/>
  <c r="U878"/>
  <c r="S878"/>
  <c r="Q878"/>
  <c r="O878"/>
  <c r="M878"/>
  <c r="K878"/>
  <c r="I878"/>
  <c r="BH877"/>
  <c r="BK877" s="1"/>
  <c r="BG877"/>
  <c r="BE877"/>
  <c r="BC877"/>
  <c r="BA877"/>
  <c r="AY877"/>
  <c r="AW877"/>
  <c r="AU877"/>
  <c r="AS877"/>
  <c r="AQ877"/>
  <c r="AO877"/>
  <c r="AM877"/>
  <c r="AK877"/>
  <c r="AI877"/>
  <c r="AG877"/>
  <c r="AE877"/>
  <c r="AC877"/>
  <c r="AA877"/>
  <c r="Y877"/>
  <c r="W877"/>
  <c r="U877"/>
  <c r="S877"/>
  <c r="BI877" s="1"/>
  <c r="Q877"/>
  <c r="O877"/>
  <c r="M877"/>
  <c r="K877"/>
  <c r="I877"/>
  <c r="BK876"/>
  <c r="BH876"/>
  <c r="BG876"/>
  <c r="BE876"/>
  <c r="BC876"/>
  <c r="BA876"/>
  <c r="AY876"/>
  <c r="AW876"/>
  <c r="AU876"/>
  <c r="AS876"/>
  <c r="AQ876"/>
  <c r="AO876"/>
  <c r="AM876"/>
  <c r="AK876"/>
  <c r="AI876"/>
  <c r="AI873" s="1"/>
  <c r="AG876"/>
  <c r="AE876"/>
  <c r="AC876"/>
  <c r="AA876"/>
  <c r="Y876"/>
  <c r="W876"/>
  <c r="U876"/>
  <c r="S876"/>
  <c r="Q876"/>
  <c r="O876"/>
  <c r="M876"/>
  <c r="K876"/>
  <c r="I876"/>
  <c r="BH875"/>
  <c r="BK875" s="1"/>
  <c r="BG875"/>
  <c r="BE875"/>
  <c r="BC875"/>
  <c r="BA875"/>
  <c r="AY875"/>
  <c r="AW875"/>
  <c r="AU875"/>
  <c r="AS875"/>
  <c r="AQ875"/>
  <c r="AO875"/>
  <c r="AM875"/>
  <c r="AK875"/>
  <c r="AK873" s="1"/>
  <c r="AI875"/>
  <c r="AG875"/>
  <c r="AG873" s="1"/>
  <c r="AE875"/>
  <c r="AC875"/>
  <c r="AA875"/>
  <c r="AA873" s="1"/>
  <c r="Y875"/>
  <c r="W875"/>
  <c r="U875"/>
  <c r="S875"/>
  <c r="Q875"/>
  <c r="O875"/>
  <c r="M875"/>
  <c r="K875"/>
  <c r="I875"/>
  <c r="BH874"/>
  <c r="BK874" s="1"/>
  <c r="BG874"/>
  <c r="BE874"/>
  <c r="BC874"/>
  <c r="BA874"/>
  <c r="AY874"/>
  <c r="AW874"/>
  <c r="AW873" s="1"/>
  <c r="AU874"/>
  <c r="AS874"/>
  <c r="AQ874"/>
  <c r="AO874"/>
  <c r="AM874"/>
  <c r="AK874"/>
  <c r="AI874"/>
  <c r="AG874"/>
  <c r="AE874"/>
  <c r="AC874"/>
  <c r="AC873" s="1"/>
  <c r="AA874"/>
  <c r="Y874"/>
  <c r="W874"/>
  <c r="U874"/>
  <c r="S874"/>
  <c r="Q874"/>
  <c r="O874"/>
  <c r="M874"/>
  <c r="K874"/>
  <c r="I874"/>
  <c r="BE873"/>
  <c r="Q873"/>
  <c r="BH872"/>
  <c r="BK872" s="1"/>
  <c r="BG872"/>
  <c r="BE872"/>
  <c r="BC872"/>
  <c r="BA872"/>
  <c r="AY872"/>
  <c r="AW872"/>
  <c r="AU872"/>
  <c r="AS872"/>
  <c r="AQ872"/>
  <c r="AO872"/>
  <c r="AM872"/>
  <c r="AK872"/>
  <c r="AI872"/>
  <c r="AG872"/>
  <c r="AE872"/>
  <c r="AC872"/>
  <c r="AA872"/>
  <c r="Y872"/>
  <c r="W872"/>
  <c r="U872"/>
  <c r="S872"/>
  <c r="BI872" s="1"/>
  <c r="BJ872" s="1"/>
  <c r="BM872" s="1"/>
  <c r="Q872"/>
  <c r="O872"/>
  <c r="M872"/>
  <c r="K872"/>
  <c r="I872"/>
  <c r="BK871"/>
  <c r="BH871"/>
  <c r="BG871"/>
  <c r="BE871"/>
  <c r="BC871"/>
  <c r="BA871"/>
  <c r="AY871"/>
  <c r="AW871"/>
  <c r="AU871"/>
  <c r="AS871"/>
  <c r="AQ871"/>
  <c r="AO871"/>
  <c r="AM871"/>
  <c r="AK871"/>
  <c r="AI871"/>
  <c r="AG871"/>
  <c r="AE871"/>
  <c r="AC871"/>
  <c r="AA871"/>
  <c r="Y871"/>
  <c r="W871"/>
  <c r="U871"/>
  <c r="S871"/>
  <c r="Q871"/>
  <c r="O871"/>
  <c r="M871"/>
  <c r="K871"/>
  <c r="I871"/>
  <c r="BH870"/>
  <c r="BK870" s="1"/>
  <c r="BG870"/>
  <c r="BE870"/>
  <c r="BC870"/>
  <c r="BA870"/>
  <c r="AY870"/>
  <c r="AW870"/>
  <c r="AU870"/>
  <c r="AS870"/>
  <c r="AQ870"/>
  <c r="AO870"/>
  <c r="AM870"/>
  <c r="AK870"/>
  <c r="AI870"/>
  <c r="AG870"/>
  <c r="AE870"/>
  <c r="AC870"/>
  <c r="AA870"/>
  <c r="Y870"/>
  <c r="W870"/>
  <c r="U870"/>
  <c r="BI870" s="1"/>
  <c r="S870"/>
  <c r="Q870"/>
  <c r="O870"/>
  <c r="M870"/>
  <c r="K870"/>
  <c r="I870"/>
  <c r="BK869"/>
  <c r="BH869"/>
  <c r="BG869"/>
  <c r="BE869"/>
  <c r="BC869"/>
  <c r="BA869"/>
  <c r="AY869"/>
  <c r="AW869"/>
  <c r="AU869"/>
  <c r="AS869"/>
  <c r="AQ869"/>
  <c r="AO869"/>
  <c r="AM869"/>
  <c r="AK869"/>
  <c r="AI869"/>
  <c r="AG869"/>
  <c r="AE869"/>
  <c r="AC869"/>
  <c r="AA869"/>
  <c r="Y869"/>
  <c r="W869"/>
  <c r="U869"/>
  <c r="S869"/>
  <c r="Q869"/>
  <c r="O869"/>
  <c r="M869"/>
  <c r="K869"/>
  <c r="BI869" s="1"/>
  <c r="I869"/>
  <c r="BH868"/>
  <c r="BK868" s="1"/>
  <c r="BG868"/>
  <c r="BE868"/>
  <c r="BC868"/>
  <c r="BA868"/>
  <c r="AY868"/>
  <c r="AW868"/>
  <c r="AU868"/>
  <c r="AS868"/>
  <c r="AQ868"/>
  <c r="AO868"/>
  <c r="AM868"/>
  <c r="AK868"/>
  <c r="AI868"/>
  <c r="AG868"/>
  <c r="AE868"/>
  <c r="AC868"/>
  <c r="AA868"/>
  <c r="Y868"/>
  <c r="W868"/>
  <c r="U868"/>
  <c r="S868"/>
  <c r="Q868"/>
  <c r="O868"/>
  <c r="M868"/>
  <c r="K868"/>
  <c r="I868"/>
  <c r="BK867"/>
  <c r="BH867"/>
  <c r="BG867"/>
  <c r="BE867"/>
  <c r="BC867"/>
  <c r="BA867"/>
  <c r="AY867"/>
  <c r="AW867"/>
  <c r="AU867"/>
  <c r="AS867"/>
  <c r="AQ867"/>
  <c r="AO867"/>
  <c r="AM867"/>
  <c r="AK867"/>
  <c r="AI867"/>
  <c r="AG867"/>
  <c r="AE867"/>
  <c r="AC867"/>
  <c r="AA867"/>
  <c r="Y867"/>
  <c r="W867"/>
  <c r="U867"/>
  <c r="S867"/>
  <c r="Q867"/>
  <c r="O867"/>
  <c r="M867"/>
  <c r="K867"/>
  <c r="I867"/>
  <c r="BK866"/>
  <c r="BH866"/>
  <c r="BG866"/>
  <c r="BE866"/>
  <c r="BC866"/>
  <c r="BA866"/>
  <c r="AY866"/>
  <c r="AW866"/>
  <c r="AU866"/>
  <c r="AS866"/>
  <c r="AQ866"/>
  <c r="AO866"/>
  <c r="AM866"/>
  <c r="AK866"/>
  <c r="AI866"/>
  <c r="AG866"/>
  <c r="AE866"/>
  <c r="AC866"/>
  <c r="AA866"/>
  <c r="Y866"/>
  <c r="W866"/>
  <c r="U866"/>
  <c r="S866"/>
  <c r="Q866"/>
  <c r="O866"/>
  <c r="M866"/>
  <c r="K866"/>
  <c r="I866"/>
  <c r="BH865"/>
  <c r="BK865" s="1"/>
  <c r="BG865"/>
  <c r="BE865"/>
  <c r="BC865"/>
  <c r="BA865"/>
  <c r="AY865"/>
  <c r="AW865"/>
  <c r="AU865"/>
  <c r="AS865"/>
  <c r="AQ865"/>
  <c r="AO865"/>
  <c r="AM865"/>
  <c r="AK865"/>
  <c r="AI865"/>
  <c r="AG865"/>
  <c r="AE865"/>
  <c r="AC865"/>
  <c r="AA865"/>
  <c r="Y865"/>
  <c r="W865"/>
  <c r="U865"/>
  <c r="S865"/>
  <c r="Q865"/>
  <c r="O865"/>
  <c r="M865"/>
  <c r="K865"/>
  <c r="I865"/>
  <c r="BK864"/>
  <c r="BH864"/>
  <c r="BG864"/>
  <c r="BE864"/>
  <c r="BC864"/>
  <c r="BA864"/>
  <c r="AY864"/>
  <c r="AW864"/>
  <c r="AU864"/>
  <c r="AS864"/>
  <c r="AQ864"/>
  <c r="AO864"/>
  <c r="AM864"/>
  <c r="AK864"/>
  <c r="AI864"/>
  <c r="AG864"/>
  <c r="AE864"/>
  <c r="AC864"/>
  <c r="AA864"/>
  <c r="Y864"/>
  <c r="W864"/>
  <c r="U864"/>
  <c r="S864"/>
  <c r="Q864"/>
  <c r="O864"/>
  <c r="M864"/>
  <c r="K864"/>
  <c r="I864"/>
  <c r="BK863"/>
  <c r="BH863"/>
  <c r="BG863"/>
  <c r="BE863"/>
  <c r="BC863"/>
  <c r="BA863"/>
  <c r="AY863"/>
  <c r="AW863"/>
  <c r="AU863"/>
  <c r="AS863"/>
  <c r="AQ863"/>
  <c r="AO863"/>
  <c r="AM863"/>
  <c r="AK863"/>
  <c r="AI863"/>
  <c r="AG863"/>
  <c r="AE863"/>
  <c r="AC863"/>
  <c r="AA863"/>
  <c r="Y863"/>
  <c r="W863"/>
  <c r="U863"/>
  <c r="S863"/>
  <c r="Q863"/>
  <c r="O863"/>
  <c r="M863"/>
  <c r="K863"/>
  <c r="I863"/>
  <c r="BH862"/>
  <c r="BK862" s="1"/>
  <c r="BG862"/>
  <c r="BE862"/>
  <c r="BC862"/>
  <c r="BA862"/>
  <c r="AY862"/>
  <c r="AW862"/>
  <c r="AU862"/>
  <c r="AS862"/>
  <c r="AQ862"/>
  <c r="AO862"/>
  <c r="AM862"/>
  <c r="AK862"/>
  <c r="AI862"/>
  <c r="AG862"/>
  <c r="AE862"/>
  <c r="AC862"/>
  <c r="AA862"/>
  <c r="Y862"/>
  <c r="W862"/>
  <c r="U862"/>
  <c r="S862"/>
  <c r="Q862"/>
  <c r="O862"/>
  <c r="M862"/>
  <c r="K862"/>
  <c r="I862"/>
  <c r="BK861"/>
  <c r="BH861"/>
  <c r="BG861"/>
  <c r="BE861"/>
  <c r="BC861"/>
  <c r="BA861"/>
  <c r="AY861"/>
  <c r="AW861"/>
  <c r="AU861"/>
  <c r="AS861"/>
  <c r="AQ861"/>
  <c r="AO861"/>
  <c r="AM861"/>
  <c r="AK861"/>
  <c r="AI861"/>
  <c r="AG861"/>
  <c r="AE861"/>
  <c r="AC861"/>
  <c r="AA861"/>
  <c r="Y861"/>
  <c r="W861"/>
  <c r="U861"/>
  <c r="S861"/>
  <c r="Q861"/>
  <c r="O861"/>
  <c r="M861"/>
  <c r="K861"/>
  <c r="I861"/>
  <c r="BK860"/>
  <c r="BH860"/>
  <c r="BG860"/>
  <c r="BE860"/>
  <c r="BC860"/>
  <c r="BA860"/>
  <c r="AY860"/>
  <c r="AW860"/>
  <c r="AU860"/>
  <c r="AS860"/>
  <c r="AQ860"/>
  <c r="AO860"/>
  <c r="AM860"/>
  <c r="AK860"/>
  <c r="AI860"/>
  <c r="AG860"/>
  <c r="AE860"/>
  <c r="AC860"/>
  <c r="AA860"/>
  <c r="Y860"/>
  <c r="W860"/>
  <c r="U860"/>
  <c r="S860"/>
  <c r="Q860"/>
  <c r="O860"/>
  <c r="M860"/>
  <c r="K860"/>
  <c r="I860"/>
  <c r="BK859"/>
  <c r="BH859"/>
  <c r="BG859"/>
  <c r="BE859"/>
  <c r="BC859"/>
  <c r="BA859"/>
  <c r="AY859"/>
  <c r="AW859"/>
  <c r="AU859"/>
  <c r="AS859"/>
  <c r="AQ859"/>
  <c r="AO859"/>
  <c r="AM859"/>
  <c r="AK859"/>
  <c r="AI859"/>
  <c r="AG859"/>
  <c r="AE859"/>
  <c r="AE848" s="1"/>
  <c r="AC859"/>
  <c r="AA859"/>
  <c r="Y859"/>
  <c r="W859"/>
  <c r="U859"/>
  <c r="S859"/>
  <c r="Q859"/>
  <c r="O859"/>
  <c r="M859"/>
  <c r="K859"/>
  <c r="I859"/>
  <c r="BH858"/>
  <c r="BK858" s="1"/>
  <c r="BG858"/>
  <c r="BE858"/>
  <c r="BC858"/>
  <c r="BA858"/>
  <c r="AY858"/>
  <c r="AW858"/>
  <c r="AU858"/>
  <c r="AS858"/>
  <c r="AQ858"/>
  <c r="AO858"/>
  <c r="AM858"/>
  <c r="AK858"/>
  <c r="AI858"/>
  <c r="AG858"/>
  <c r="AE858"/>
  <c r="AC858"/>
  <c r="AA858"/>
  <c r="Y858"/>
  <c r="W858"/>
  <c r="U858"/>
  <c r="S858"/>
  <c r="Q858"/>
  <c r="O858"/>
  <c r="M858"/>
  <c r="K858"/>
  <c r="I858"/>
  <c r="BH857"/>
  <c r="BK857" s="1"/>
  <c r="BG857"/>
  <c r="BE857"/>
  <c r="BC857"/>
  <c r="BA857"/>
  <c r="AY857"/>
  <c r="AW857"/>
  <c r="AU857"/>
  <c r="AS857"/>
  <c r="AQ857"/>
  <c r="AO857"/>
  <c r="AM857"/>
  <c r="AK857"/>
  <c r="AI857"/>
  <c r="AG857"/>
  <c r="AE857"/>
  <c r="AC857"/>
  <c r="AA857"/>
  <c r="Y857"/>
  <c r="W857"/>
  <c r="U857"/>
  <c r="S857"/>
  <c r="Q857"/>
  <c r="O857"/>
  <c r="BI857" s="1"/>
  <c r="M857"/>
  <c r="K857"/>
  <c r="I857"/>
  <c r="BH856"/>
  <c r="BK856" s="1"/>
  <c r="BG856"/>
  <c r="BE856"/>
  <c r="BC856"/>
  <c r="BA856"/>
  <c r="BA848" s="1"/>
  <c r="AY856"/>
  <c r="AW856"/>
  <c r="AU856"/>
  <c r="AS856"/>
  <c r="AQ856"/>
  <c r="AO856"/>
  <c r="AM856"/>
  <c r="AK856"/>
  <c r="AI856"/>
  <c r="AG856"/>
  <c r="AE856"/>
  <c r="AC856"/>
  <c r="AA856"/>
  <c r="Y856"/>
  <c r="W856"/>
  <c r="U856"/>
  <c r="S856"/>
  <c r="Q856"/>
  <c r="O856"/>
  <c r="M856"/>
  <c r="BI856" s="1"/>
  <c r="K856"/>
  <c r="I856"/>
  <c r="BK855"/>
  <c r="BH855"/>
  <c r="BG855"/>
  <c r="BE855"/>
  <c r="BC855"/>
  <c r="BA855"/>
  <c r="AY855"/>
  <c r="AW855"/>
  <c r="AU855"/>
  <c r="AS855"/>
  <c r="AQ855"/>
  <c r="AO855"/>
  <c r="AM855"/>
  <c r="AK855"/>
  <c r="AI855"/>
  <c r="AG855"/>
  <c r="AE855"/>
  <c r="AC855"/>
  <c r="AA855"/>
  <c r="Y855"/>
  <c r="W855"/>
  <c r="U855"/>
  <c r="S855"/>
  <c r="Q855"/>
  <c r="O855"/>
  <c r="M855"/>
  <c r="K855"/>
  <c r="I855"/>
  <c r="BH854"/>
  <c r="BK854" s="1"/>
  <c r="BG854"/>
  <c r="BE854"/>
  <c r="BC854"/>
  <c r="BA854"/>
  <c r="AY854"/>
  <c r="AW854"/>
  <c r="AU854"/>
  <c r="AS854"/>
  <c r="AQ854"/>
  <c r="AO854"/>
  <c r="AM854"/>
  <c r="AK854"/>
  <c r="AI854"/>
  <c r="AG854"/>
  <c r="AE854"/>
  <c r="AC854"/>
  <c r="AA854"/>
  <c r="Y854"/>
  <c r="W854"/>
  <c r="U854"/>
  <c r="S854"/>
  <c r="Q854"/>
  <c r="O854"/>
  <c r="M854"/>
  <c r="K854"/>
  <c r="I854"/>
  <c r="BK853"/>
  <c r="BH853"/>
  <c r="BG853"/>
  <c r="BE853"/>
  <c r="BC853"/>
  <c r="BA853"/>
  <c r="AY853"/>
  <c r="AW853"/>
  <c r="AU853"/>
  <c r="AS853"/>
  <c r="AQ853"/>
  <c r="AO853"/>
  <c r="AM853"/>
  <c r="AK853"/>
  <c r="AI853"/>
  <c r="AG853"/>
  <c r="AE853"/>
  <c r="AC853"/>
  <c r="AA853"/>
  <c r="Y853"/>
  <c r="W853"/>
  <c r="U853"/>
  <c r="S853"/>
  <c r="Q853"/>
  <c r="O853"/>
  <c r="M853"/>
  <c r="K853"/>
  <c r="I853"/>
  <c r="BK852"/>
  <c r="BH852"/>
  <c r="BG852"/>
  <c r="BE852"/>
  <c r="BC852"/>
  <c r="BA852"/>
  <c r="AY852"/>
  <c r="AW852"/>
  <c r="AU852"/>
  <c r="AS852"/>
  <c r="AQ852"/>
  <c r="AO852"/>
  <c r="AM852"/>
  <c r="AK852"/>
  <c r="AI852"/>
  <c r="AG852"/>
  <c r="AE852"/>
  <c r="AC852"/>
  <c r="AA852"/>
  <c r="Y852"/>
  <c r="W852"/>
  <c r="W848" s="1"/>
  <c r="U852"/>
  <c r="S852"/>
  <c r="Q852"/>
  <c r="O852"/>
  <c r="M852"/>
  <c r="K852"/>
  <c r="I852"/>
  <c r="BH851"/>
  <c r="BK851" s="1"/>
  <c r="BG851"/>
  <c r="BE851"/>
  <c r="BC851"/>
  <c r="BA851"/>
  <c r="AY851"/>
  <c r="AW851"/>
  <c r="AU851"/>
  <c r="AS851"/>
  <c r="AQ851"/>
  <c r="AO851"/>
  <c r="AM851"/>
  <c r="AK851"/>
  <c r="AI851"/>
  <c r="AG851"/>
  <c r="AE851"/>
  <c r="AC851"/>
  <c r="AA851"/>
  <c r="Y851"/>
  <c r="W851"/>
  <c r="U851"/>
  <c r="S851"/>
  <c r="Q851"/>
  <c r="O851"/>
  <c r="M851"/>
  <c r="K851"/>
  <c r="I851"/>
  <c r="BK850"/>
  <c r="BH850"/>
  <c r="BG850"/>
  <c r="BE850"/>
  <c r="BC850"/>
  <c r="BA850"/>
  <c r="AY850"/>
  <c r="AW850"/>
  <c r="AU850"/>
  <c r="AS850"/>
  <c r="AQ850"/>
  <c r="AO850"/>
  <c r="AM850"/>
  <c r="AK850"/>
  <c r="AI850"/>
  <c r="AG850"/>
  <c r="AE850"/>
  <c r="AC850"/>
  <c r="AA850"/>
  <c r="Y850"/>
  <c r="Y848" s="1"/>
  <c r="W850"/>
  <c r="U850"/>
  <c r="S850"/>
  <c r="Q850"/>
  <c r="O850"/>
  <c r="M850"/>
  <c r="K850"/>
  <c r="I850"/>
  <c r="BH849"/>
  <c r="BK849" s="1"/>
  <c r="BG849"/>
  <c r="BE849"/>
  <c r="BC849"/>
  <c r="BA849"/>
  <c r="AY849"/>
  <c r="AW849"/>
  <c r="AU849"/>
  <c r="AS849"/>
  <c r="AQ849"/>
  <c r="AO849"/>
  <c r="AM849"/>
  <c r="AM848" s="1"/>
  <c r="AK849"/>
  <c r="AI849"/>
  <c r="AG849"/>
  <c r="AE849"/>
  <c r="AC849"/>
  <c r="AA849"/>
  <c r="Y849"/>
  <c r="W849"/>
  <c r="U849"/>
  <c r="S849"/>
  <c r="Q849"/>
  <c r="O849"/>
  <c r="M849"/>
  <c r="K849"/>
  <c r="I849"/>
  <c r="BK845"/>
  <c r="BH845"/>
  <c r="BG845"/>
  <c r="BE845"/>
  <c r="BC845"/>
  <c r="BA845"/>
  <c r="AY845"/>
  <c r="AW845"/>
  <c r="AU845"/>
  <c r="AS845"/>
  <c r="AQ845"/>
  <c r="AO845"/>
  <c r="AM845"/>
  <c r="AK845"/>
  <c r="AI845"/>
  <c r="AG845"/>
  <c r="AE845"/>
  <c r="AC845"/>
  <c r="AA845"/>
  <c r="Y845"/>
  <c r="W845"/>
  <c r="U845"/>
  <c r="S845"/>
  <c r="Q845"/>
  <c r="O845"/>
  <c r="M845"/>
  <c r="K845"/>
  <c r="I845"/>
  <c r="BH844"/>
  <c r="BK844" s="1"/>
  <c r="BG844"/>
  <c r="BE844"/>
  <c r="BC844"/>
  <c r="BA844"/>
  <c r="AY844"/>
  <c r="AW844"/>
  <c r="AU844"/>
  <c r="AS844"/>
  <c r="AQ844"/>
  <c r="AO844"/>
  <c r="AM844"/>
  <c r="AK844"/>
  <c r="AI844"/>
  <c r="AG844"/>
  <c r="AE844"/>
  <c r="AC844"/>
  <c r="AA844"/>
  <c r="Y844"/>
  <c r="W844"/>
  <c r="U844"/>
  <c r="S844"/>
  <c r="Q844"/>
  <c r="BI844" s="1"/>
  <c r="O844"/>
  <c r="M844"/>
  <c r="K844"/>
  <c r="I844"/>
  <c r="BH843"/>
  <c r="BK843" s="1"/>
  <c r="BG843"/>
  <c r="BE843"/>
  <c r="BC843"/>
  <c r="BA843"/>
  <c r="AY843"/>
  <c r="AW843"/>
  <c r="AU843"/>
  <c r="AS843"/>
  <c r="AQ843"/>
  <c r="AO843"/>
  <c r="AM843"/>
  <c r="AK843"/>
  <c r="AI843"/>
  <c r="AG843"/>
  <c r="AE843"/>
  <c r="AC843"/>
  <c r="AA843"/>
  <c r="Y843"/>
  <c r="W843"/>
  <c r="U843"/>
  <c r="S843"/>
  <c r="Q843"/>
  <c r="O843"/>
  <c r="M843"/>
  <c r="K843"/>
  <c r="I843"/>
  <c r="BK842"/>
  <c r="BH842"/>
  <c r="BG842"/>
  <c r="BE842"/>
  <c r="BC842"/>
  <c r="BA842"/>
  <c r="AY842"/>
  <c r="AW842"/>
  <c r="AU842"/>
  <c r="AS842"/>
  <c r="AQ842"/>
  <c r="AO842"/>
  <c r="AM842"/>
  <c r="AK842"/>
  <c r="AI842"/>
  <c r="AG842"/>
  <c r="AE842"/>
  <c r="AC842"/>
  <c r="AA842"/>
  <c r="Y842"/>
  <c r="W842"/>
  <c r="U842"/>
  <c r="S842"/>
  <c r="Q842"/>
  <c r="O842"/>
  <c r="M842"/>
  <c r="K842"/>
  <c r="I842"/>
  <c r="BK841"/>
  <c r="BH841"/>
  <c r="BG841"/>
  <c r="BE841"/>
  <c r="BC841"/>
  <c r="BA841"/>
  <c r="AY841"/>
  <c r="AW841"/>
  <c r="AU841"/>
  <c r="AS841"/>
  <c r="AQ841"/>
  <c r="AO841"/>
  <c r="AM841"/>
  <c r="AK841"/>
  <c r="AI841"/>
  <c r="AG841"/>
  <c r="AE841"/>
  <c r="AC841"/>
  <c r="AA841"/>
  <c r="AA836" s="1"/>
  <c r="Y841"/>
  <c r="W841"/>
  <c r="U841"/>
  <c r="S841"/>
  <c r="Q841"/>
  <c r="O841"/>
  <c r="M841"/>
  <c r="K841"/>
  <c r="I841"/>
  <c r="BK840"/>
  <c r="BH840"/>
  <c r="BG840"/>
  <c r="BE840"/>
  <c r="BC840"/>
  <c r="BA840"/>
  <c r="AY840"/>
  <c r="AW840"/>
  <c r="AU840"/>
  <c r="AS840"/>
  <c r="AQ840"/>
  <c r="AO840"/>
  <c r="AM840"/>
  <c r="AK840"/>
  <c r="AI840"/>
  <c r="AG840"/>
  <c r="AE840"/>
  <c r="AC840"/>
  <c r="AA840"/>
  <c r="Y840"/>
  <c r="W840"/>
  <c r="U840"/>
  <c r="S840"/>
  <c r="Q840"/>
  <c r="O840"/>
  <c r="M840"/>
  <c r="K840"/>
  <c r="I840"/>
  <c r="BI839"/>
  <c r="BJ839" s="1"/>
  <c r="BM839" s="1"/>
  <c r="BH839"/>
  <c r="BK839" s="1"/>
  <c r="BG839"/>
  <c r="BE839"/>
  <c r="BC839"/>
  <c r="BA839"/>
  <c r="AY839"/>
  <c r="AW839"/>
  <c r="AU839"/>
  <c r="AS839"/>
  <c r="AQ839"/>
  <c r="AO839"/>
  <c r="AM839"/>
  <c r="AK839"/>
  <c r="AI839"/>
  <c r="AG839"/>
  <c r="AE839"/>
  <c r="AC839"/>
  <c r="AA839"/>
  <c r="Y839"/>
  <c r="W839"/>
  <c r="U839"/>
  <c r="S839"/>
  <c r="Q839"/>
  <c r="O839"/>
  <c r="M839"/>
  <c r="K839"/>
  <c r="I839"/>
  <c r="BK838"/>
  <c r="BH838"/>
  <c r="BG838"/>
  <c r="BE838"/>
  <c r="BC838"/>
  <c r="BA838"/>
  <c r="AY838"/>
  <c r="AW838"/>
  <c r="AU838"/>
  <c r="AS838"/>
  <c r="AQ838"/>
  <c r="AO838"/>
  <c r="AM838"/>
  <c r="AM836" s="1"/>
  <c r="AK838"/>
  <c r="AK836" s="1"/>
  <c r="AI838"/>
  <c r="AI836" s="1"/>
  <c r="AG838"/>
  <c r="AE838"/>
  <c r="AE836" s="1"/>
  <c r="AC838"/>
  <c r="AA838"/>
  <c r="Y838"/>
  <c r="W838"/>
  <c r="U838"/>
  <c r="S838"/>
  <c r="Q838"/>
  <c r="O838"/>
  <c r="M838"/>
  <c r="K838"/>
  <c r="I838"/>
  <c r="BK837"/>
  <c r="BH837"/>
  <c r="BG837"/>
  <c r="BG836" s="1"/>
  <c r="BE837"/>
  <c r="BC837"/>
  <c r="BA837"/>
  <c r="AY837"/>
  <c r="AW837"/>
  <c r="AW836" s="1"/>
  <c r="AU837"/>
  <c r="AS837"/>
  <c r="AQ837"/>
  <c r="AO837"/>
  <c r="AM837"/>
  <c r="AK837"/>
  <c r="AI837"/>
  <c r="AG837"/>
  <c r="AE837"/>
  <c r="AC837"/>
  <c r="AC836" s="1"/>
  <c r="AA837"/>
  <c r="Y837"/>
  <c r="W837"/>
  <c r="U837"/>
  <c r="S837"/>
  <c r="S836" s="1"/>
  <c r="Q837"/>
  <c r="O837"/>
  <c r="M837"/>
  <c r="K837"/>
  <c r="I837"/>
  <c r="AG836"/>
  <c r="O836"/>
  <c r="BH835"/>
  <c r="BK835" s="1"/>
  <c r="BG835"/>
  <c r="BE835"/>
  <c r="BC835"/>
  <c r="BA835"/>
  <c r="AY835"/>
  <c r="AW835"/>
  <c r="AU835"/>
  <c r="AS835"/>
  <c r="AQ835"/>
  <c r="AO835"/>
  <c r="AM835"/>
  <c r="AK835"/>
  <c r="AI835"/>
  <c r="AG835"/>
  <c r="AE835"/>
  <c r="AC835"/>
  <c r="AA835"/>
  <c r="Y835"/>
  <c r="W835"/>
  <c r="U835"/>
  <c r="S835"/>
  <c r="Q835"/>
  <c r="BI835" s="1"/>
  <c r="BJ835" s="1"/>
  <c r="BM835" s="1"/>
  <c r="O835"/>
  <c r="M835"/>
  <c r="K835"/>
  <c r="I835"/>
  <c r="BH834"/>
  <c r="BK834" s="1"/>
  <c r="BG834"/>
  <c r="BE834"/>
  <c r="BC834"/>
  <c r="BA834"/>
  <c r="AY834"/>
  <c r="AW834"/>
  <c r="AU834"/>
  <c r="AS834"/>
  <c r="AQ834"/>
  <c r="AO834"/>
  <c r="AM834"/>
  <c r="AK834"/>
  <c r="AI834"/>
  <c r="AG834"/>
  <c r="AE834"/>
  <c r="AC834"/>
  <c r="AA834"/>
  <c r="Y834"/>
  <c r="W834"/>
  <c r="U834"/>
  <c r="S834"/>
  <c r="Q834"/>
  <c r="O834"/>
  <c r="M834"/>
  <c r="K834"/>
  <c r="I834"/>
  <c r="BI833"/>
  <c r="BH833"/>
  <c r="BK833" s="1"/>
  <c r="BG833"/>
  <c r="BE833"/>
  <c r="BC833"/>
  <c r="BA833"/>
  <c r="AY833"/>
  <c r="AW833"/>
  <c r="AU833"/>
  <c r="AS833"/>
  <c r="AQ833"/>
  <c r="AO833"/>
  <c r="AM833"/>
  <c r="AK833"/>
  <c r="AI833"/>
  <c r="AG833"/>
  <c r="AE833"/>
  <c r="AC833"/>
  <c r="AA833"/>
  <c r="Y833"/>
  <c r="W833"/>
  <c r="U833"/>
  <c r="S833"/>
  <c r="Q833"/>
  <c r="O833"/>
  <c r="M833"/>
  <c r="K833"/>
  <c r="I833"/>
  <c r="BK832"/>
  <c r="BH832"/>
  <c r="BG832"/>
  <c r="BE832"/>
  <c r="BC832"/>
  <c r="BA832"/>
  <c r="AY832"/>
  <c r="AW832"/>
  <c r="AU832"/>
  <c r="AS832"/>
  <c r="AQ832"/>
  <c r="AO832"/>
  <c r="AM832"/>
  <c r="AK832"/>
  <c r="AI832"/>
  <c r="AG832"/>
  <c r="AE832"/>
  <c r="AC832"/>
  <c r="AA832"/>
  <c r="Y832"/>
  <c r="W832"/>
  <c r="U832"/>
  <c r="S832"/>
  <c r="Q832"/>
  <c r="O832"/>
  <c r="M832"/>
  <c r="K832"/>
  <c r="I832"/>
  <c r="BK831"/>
  <c r="BH831"/>
  <c r="BG831"/>
  <c r="BE831"/>
  <c r="BC831"/>
  <c r="BA831"/>
  <c r="AY831"/>
  <c r="AW831"/>
  <c r="AU831"/>
  <c r="AS831"/>
  <c r="AQ831"/>
  <c r="AO831"/>
  <c r="AM831"/>
  <c r="AK831"/>
  <c r="AI831"/>
  <c r="AG831"/>
  <c r="AE831"/>
  <c r="AC831"/>
  <c r="AA831"/>
  <c r="Y831"/>
  <c r="W831"/>
  <c r="U831"/>
  <c r="S831"/>
  <c r="Q831"/>
  <c r="O831"/>
  <c r="M831"/>
  <c r="K831"/>
  <c r="I831"/>
  <c r="BH830"/>
  <c r="BK830" s="1"/>
  <c r="BG830"/>
  <c r="BE830"/>
  <c r="BC830"/>
  <c r="BA830"/>
  <c r="AY830"/>
  <c r="AW830"/>
  <c r="AU830"/>
  <c r="AS830"/>
  <c r="AQ830"/>
  <c r="AO830"/>
  <c r="AM830"/>
  <c r="AK830"/>
  <c r="AI830"/>
  <c r="AG830"/>
  <c r="AE830"/>
  <c r="AC830"/>
  <c r="AA830"/>
  <c r="Y830"/>
  <c r="W830"/>
  <c r="U830"/>
  <c r="S830"/>
  <c r="Q830"/>
  <c r="O830"/>
  <c r="M830"/>
  <c r="K830"/>
  <c r="I830"/>
  <c r="BH829"/>
  <c r="BK829" s="1"/>
  <c r="BG829"/>
  <c r="BE829"/>
  <c r="BC829"/>
  <c r="BA829"/>
  <c r="AY829"/>
  <c r="AW829"/>
  <c r="AU829"/>
  <c r="AS829"/>
  <c r="AQ829"/>
  <c r="AO829"/>
  <c r="AM829"/>
  <c r="AK829"/>
  <c r="AI829"/>
  <c r="AG829"/>
  <c r="AE829"/>
  <c r="AC829"/>
  <c r="AA829"/>
  <c r="Y829"/>
  <c r="W829"/>
  <c r="U829"/>
  <c r="S829"/>
  <c r="Q829"/>
  <c r="BI829" s="1"/>
  <c r="O829"/>
  <c r="M829"/>
  <c r="K829"/>
  <c r="I829"/>
  <c r="BH828"/>
  <c r="BK828" s="1"/>
  <c r="BG828"/>
  <c r="BE828"/>
  <c r="BC828"/>
  <c r="BA828"/>
  <c r="AY828"/>
  <c r="AW828"/>
  <c r="AU828"/>
  <c r="AS828"/>
  <c r="AQ828"/>
  <c r="AO828"/>
  <c r="AM828"/>
  <c r="AK828"/>
  <c r="AI828"/>
  <c r="AG828"/>
  <c r="AE828"/>
  <c r="AC828"/>
  <c r="AA828"/>
  <c r="Y828"/>
  <c r="W828"/>
  <c r="BI828" s="1"/>
  <c r="U828"/>
  <c r="S828"/>
  <c r="Q828"/>
  <c r="O828"/>
  <c r="M828"/>
  <c r="K828"/>
  <c r="I828"/>
  <c r="BH827"/>
  <c r="BK827" s="1"/>
  <c r="BG827"/>
  <c r="BE827"/>
  <c r="BC827"/>
  <c r="BA827"/>
  <c r="AY827"/>
  <c r="AW827"/>
  <c r="AU827"/>
  <c r="AS827"/>
  <c r="AQ827"/>
  <c r="AO827"/>
  <c r="AM827"/>
  <c r="AK827"/>
  <c r="AI827"/>
  <c r="AG827"/>
  <c r="AE827"/>
  <c r="AC827"/>
  <c r="AA827"/>
  <c r="Y827"/>
  <c r="W827"/>
  <c r="U827"/>
  <c r="S827"/>
  <c r="Q827"/>
  <c r="O827"/>
  <c r="M827"/>
  <c r="K827"/>
  <c r="I827"/>
  <c r="BH826"/>
  <c r="BK826" s="1"/>
  <c r="BG826"/>
  <c r="BE826"/>
  <c r="BC826"/>
  <c r="BA826"/>
  <c r="AY826"/>
  <c r="AW826"/>
  <c r="AU826"/>
  <c r="AS826"/>
  <c r="AQ826"/>
  <c r="AO826"/>
  <c r="AM826"/>
  <c r="AK826"/>
  <c r="AI826"/>
  <c r="AG826"/>
  <c r="AE826"/>
  <c r="AC826"/>
  <c r="AA826"/>
  <c r="Y826"/>
  <c r="W826"/>
  <c r="U826"/>
  <c r="S826"/>
  <c r="Q826"/>
  <c r="O826"/>
  <c r="M826"/>
  <c r="K826"/>
  <c r="I826"/>
  <c r="BK825"/>
  <c r="BH825"/>
  <c r="BG825"/>
  <c r="BE825"/>
  <c r="BC825"/>
  <c r="BA825"/>
  <c r="AY825"/>
  <c r="AW825"/>
  <c r="AU825"/>
  <c r="AS825"/>
  <c r="AQ825"/>
  <c r="AO825"/>
  <c r="AM825"/>
  <c r="AK825"/>
  <c r="AI825"/>
  <c r="AG825"/>
  <c r="AE825"/>
  <c r="AC825"/>
  <c r="AA825"/>
  <c r="Y825"/>
  <c r="W825"/>
  <c r="U825"/>
  <c r="S825"/>
  <c r="Q825"/>
  <c r="O825"/>
  <c r="M825"/>
  <c r="K825"/>
  <c r="I825"/>
  <c r="BK824"/>
  <c r="BH824"/>
  <c r="BG824"/>
  <c r="BE824"/>
  <c r="BC824"/>
  <c r="BA824"/>
  <c r="AY824"/>
  <c r="AW824"/>
  <c r="AU824"/>
  <c r="AS824"/>
  <c r="AQ824"/>
  <c r="AO824"/>
  <c r="AM824"/>
  <c r="AK824"/>
  <c r="AI824"/>
  <c r="AG824"/>
  <c r="AE824"/>
  <c r="AC824"/>
  <c r="AA824"/>
  <c r="Y824"/>
  <c r="Y808" s="1"/>
  <c r="W824"/>
  <c r="U824"/>
  <c r="S824"/>
  <c r="Q824"/>
  <c r="O824"/>
  <c r="M824"/>
  <c r="BI824" s="1"/>
  <c r="BJ824" s="1"/>
  <c r="BM824" s="1"/>
  <c r="K824"/>
  <c r="I824"/>
  <c r="BH823"/>
  <c r="BK823" s="1"/>
  <c r="BG823"/>
  <c r="BE823"/>
  <c r="BC823"/>
  <c r="BA823"/>
  <c r="AY823"/>
  <c r="AW823"/>
  <c r="AU823"/>
  <c r="AS823"/>
  <c r="AQ823"/>
  <c r="AO823"/>
  <c r="AM823"/>
  <c r="AK823"/>
  <c r="AI823"/>
  <c r="AG823"/>
  <c r="AE823"/>
  <c r="AC823"/>
  <c r="AA823"/>
  <c r="Y823"/>
  <c r="W823"/>
  <c r="U823"/>
  <c r="S823"/>
  <c r="Q823"/>
  <c r="O823"/>
  <c r="M823"/>
  <c r="K823"/>
  <c r="I823"/>
  <c r="BH822"/>
  <c r="BK822" s="1"/>
  <c r="BG822"/>
  <c r="BE822"/>
  <c r="BC822"/>
  <c r="BA822"/>
  <c r="AY822"/>
  <c r="AW822"/>
  <c r="AU822"/>
  <c r="AS822"/>
  <c r="AQ822"/>
  <c r="AO822"/>
  <c r="AM822"/>
  <c r="AK822"/>
  <c r="AI822"/>
  <c r="AG822"/>
  <c r="AE822"/>
  <c r="AC822"/>
  <c r="AA822"/>
  <c r="Y822"/>
  <c r="W822"/>
  <c r="U822"/>
  <c r="S822"/>
  <c r="Q822"/>
  <c r="O822"/>
  <c r="BI822" s="1"/>
  <c r="BJ822" s="1"/>
  <c r="BM822" s="1"/>
  <c r="M822"/>
  <c r="K822"/>
  <c r="I822"/>
  <c r="BK821"/>
  <c r="BH821"/>
  <c r="BG821"/>
  <c r="BE821"/>
  <c r="BC821"/>
  <c r="BA821"/>
  <c r="AY821"/>
  <c r="AW821"/>
  <c r="AU821"/>
  <c r="AS821"/>
  <c r="AQ821"/>
  <c r="AO821"/>
  <c r="AM821"/>
  <c r="AK821"/>
  <c r="AI821"/>
  <c r="AG821"/>
  <c r="AE821"/>
  <c r="AC821"/>
  <c r="AA821"/>
  <c r="Y821"/>
  <c r="W821"/>
  <c r="U821"/>
  <c r="S821"/>
  <c r="Q821"/>
  <c r="O821"/>
  <c r="M821"/>
  <c r="K821"/>
  <c r="I821"/>
  <c r="BK820"/>
  <c r="BH820"/>
  <c r="BG820"/>
  <c r="BE820"/>
  <c r="BC820"/>
  <c r="BA820"/>
  <c r="AY820"/>
  <c r="AW820"/>
  <c r="AU820"/>
  <c r="AS820"/>
  <c r="AQ820"/>
  <c r="AO820"/>
  <c r="AM820"/>
  <c r="AK820"/>
  <c r="AI820"/>
  <c r="AG820"/>
  <c r="AE820"/>
  <c r="AC820"/>
  <c r="AA820"/>
  <c r="Y820"/>
  <c r="W820"/>
  <c r="U820"/>
  <c r="S820"/>
  <c r="Q820"/>
  <c r="O820"/>
  <c r="M820"/>
  <c r="K820"/>
  <c r="I820"/>
  <c r="BK819"/>
  <c r="BH819"/>
  <c r="BG819"/>
  <c r="BE819"/>
  <c r="BC819"/>
  <c r="BA819"/>
  <c r="AY819"/>
  <c r="AW819"/>
  <c r="AU819"/>
  <c r="AS819"/>
  <c r="AQ819"/>
  <c r="AO819"/>
  <c r="AM819"/>
  <c r="AK819"/>
  <c r="AI819"/>
  <c r="AG819"/>
  <c r="AE819"/>
  <c r="AC819"/>
  <c r="AA819"/>
  <c r="Y819"/>
  <c r="W819"/>
  <c r="U819"/>
  <c r="S819"/>
  <c r="Q819"/>
  <c r="O819"/>
  <c r="M819"/>
  <c r="K819"/>
  <c r="I819"/>
  <c r="BH818"/>
  <c r="BK818" s="1"/>
  <c r="BG818"/>
  <c r="BE818"/>
  <c r="BC818"/>
  <c r="BA818"/>
  <c r="AY818"/>
  <c r="AW818"/>
  <c r="AU818"/>
  <c r="AS818"/>
  <c r="AQ818"/>
  <c r="AO818"/>
  <c r="AM818"/>
  <c r="AK818"/>
  <c r="AI818"/>
  <c r="AG818"/>
  <c r="AE818"/>
  <c r="AC818"/>
  <c r="AA818"/>
  <c r="Y818"/>
  <c r="W818"/>
  <c r="U818"/>
  <c r="S818"/>
  <c r="Q818"/>
  <c r="O818"/>
  <c r="M818"/>
  <c r="K818"/>
  <c r="I818"/>
  <c r="BK817"/>
  <c r="BH817"/>
  <c r="BG817"/>
  <c r="BE817"/>
  <c r="BC817"/>
  <c r="BA817"/>
  <c r="AY817"/>
  <c r="AW817"/>
  <c r="AU817"/>
  <c r="AS817"/>
  <c r="AQ817"/>
  <c r="AO817"/>
  <c r="AM817"/>
  <c r="AK817"/>
  <c r="AI817"/>
  <c r="AG817"/>
  <c r="AE817"/>
  <c r="AC817"/>
  <c r="AA817"/>
  <c r="Y817"/>
  <c r="W817"/>
  <c r="U817"/>
  <c r="S817"/>
  <c r="Q817"/>
  <c r="O817"/>
  <c r="M817"/>
  <c r="K817"/>
  <c r="I817"/>
  <c r="BH816"/>
  <c r="BK816" s="1"/>
  <c r="BG816"/>
  <c r="BE816"/>
  <c r="BC816"/>
  <c r="BA816"/>
  <c r="AY816"/>
  <c r="AW816"/>
  <c r="AU816"/>
  <c r="AS816"/>
  <c r="AQ816"/>
  <c r="AO816"/>
  <c r="AM816"/>
  <c r="AK816"/>
  <c r="AI816"/>
  <c r="AG816"/>
  <c r="AE816"/>
  <c r="AC816"/>
  <c r="AA816"/>
  <c r="Y816"/>
  <c r="W816"/>
  <c r="U816"/>
  <c r="S816"/>
  <c r="Q816"/>
  <c r="O816"/>
  <c r="M816"/>
  <c r="K816"/>
  <c r="I816"/>
  <c r="BK815"/>
  <c r="BH815"/>
  <c r="BG815"/>
  <c r="BE815"/>
  <c r="BC815"/>
  <c r="BA815"/>
  <c r="AY815"/>
  <c r="AW815"/>
  <c r="AU815"/>
  <c r="AS815"/>
  <c r="AQ815"/>
  <c r="AO815"/>
  <c r="AM815"/>
  <c r="AK815"/>
  <c r="AI815"/>
  <c r="AG815"/>
  <c r="AE815"/>
  <c r="AC815"/>
  <c r="AA815"/>
  <c r="Y815"/>
  <c r="W815"/>
  <c r="U815"/>
  <c r="S815"/>
  <c r="Q815"/>
  <c r="O815"/>
  <c r="M815"/>
  <c r="K815"/>
  <c r="BI815" s="1"/>
  <c r="I815"/>
  <c r="BH814"/>
  <c r="BK814" s="1"/>
  <c r="BG814"/>
  <c r="BE814"/>
  <c r="BC814"/>
  <c r="BA814"/>
  <c r="AY814"/>
  <c r="AW814"/>
  <c r="AU814"/>
  <c r="AS814"/>
  <c r="AQ814"/>
  <c r="AO814"/>
  <c r="AM814"/>
  <c r="AK814"/>
  <c r="AI814"/>
  <c r="AG814"/>
  <c r="AE814"/>
  <c r="AC814"/>
  <c r="AA814"/>
  <c r="Y814"/>
  <c r="W814"/>
  <c r="U814"/>
  <c r="S814"/>
  <c r="Q814"/>
  <c r="O814"/>
  <c r="M814"/>
  <c r="K814"/>
  <c r="I814"/>
  <c r="BK813"/>
  <c r="BH813"/>
  <c r="BG813"/>
  <c r="BE813"/>
  <c r="BC813"/>
  <c r="BA813"/>
  <c r="AY813"/>
  <c r="AW813"/>
  <c r="AU813"/>
  <c r="AS813"/>
  <c r="AQ813"/>
  <c r="AO813"/>
  <c r="AM813"/>
  <c r="AK813"/>
  <c r="AI813"/>
  <c r="AG813"/>
  <c r="AE813"/>
  <c r="AC813"/>
  <c r="AA813"/>
  <c r="Y813"/>
  <c r="W813"/>
  <c r="U813"/>
  <c r="S813"/>
  <c r="Q813"/>
  <c r="O813"/>
  <c r="M813"/>
  <c r="K813"/>
  <c r="I813"/>
  <c r="BK812"/>
  <c r="BH812"/>
  <c r="BG812"/>
  <c r="BE812"/>
  <c r="BC812"/>
  <c r="BA812"/>
  <c r="AY812"/>
  <c r="AW812"/>
  <c r="AU812"/>
  <c r="AS812"/>
  <c r="AQ812"/>
  <c r="AO812"/>
  <c r="AM812"/>
  <c r="AK812"/>
  <c r="AI812"/>
  <c r="AG812"/>
  <c r="AE812"/>
  <c r="AC812"/>
  <c r="AA812"/>
  <c r="Y812"/>
  <c r="W812"/>
  <c r="U812"/>
  <c r="S812"/>
  <c r="Q812"/>
  <c r="O812"/>
  <c r="M812"/>
  <c r="K812"/>
  <c r="I812"/>
  <c r="BH811"/>
  <c r="BK811" s="1"/>
  <c r="BG811"/>
  <c r="BE811"/>
  <c r="BC811"/>
  <c r="BC808" s="1"/>
  <c r="BA811"/>
  <c r="AY811"/>
  <c r="AW811"/>
  <c r="AU811"/>
  <c r="AS811"/>
  <c r="AQ811"/>
  <c r="AO811"/>
  <c r="AM811"/>
  <c r="AK811"/>
  <c r="AI811"/>
  <c r="AG811"/>
  <c r="AE811"/>
  <c r="AC811"/>
  <c r="AA811"/>
  <c r="Y811"/>
  <c r="W811"/>
  <c r="U811"/>
  <c r="S811"/>
  <c r="Q811"/>
  <c r="O811"/>
  <c r="O808" s="1"/>
  <c r="M811"/>
  <c r="K811"/>
  <c r="I811"/>
  <c r="BH810"/>
  <c r="BK810" s="1"/>
  <c r="BG810"/>
  <c r="BE810"/>
  <c r="BC810"/>
  <c r="BA810"/>
  <c r="AY810"/>
  <c r="AW810"/>
  <c r="AU810"/>
  <c r="AS810"/>
  <c r="AQ810"/>
  <c r="AO810"/>
  <c r="AM810"/>
  <c r="AK810"/>
  <c r="AI810"/>
  <c r="AG810"/>
  <c r="AG808" s="1"/>
  <c r="AE810"/>
  <c r="AC810"/>
  <c r="AC808" s="1"/>
  <c r="AA810"/>
  <c r="Y810"/>
  <c r="W810"/>
  <c r="U810"/>
  <c r="S810"/>
  <c r="Q810"/>
  <c r="O810"/>
  <c r="M810"/>
  <c r="K810"/>
  <c r="I810"/>
  <c r="BH809"/>
  <c r="BK809" s="1"/>
  <c r="BG809"/>
  <c r="BE809"/>
  <c r="BC809"/>
  <c r="BA809"/>
  <c r="AY809"/>
  <c r="AW809"/>
  <c r="AU809"/>
  <c r="AU808" s="1"/>
  <c r="AS809"/>
  <c r="AQ809"/>
  <c r="AO809"/>
  <c r="AO808" s="1"/>
  <c r="AM809"/>
  <c r="AK809"/>
  <c r="AI809"/>
  <c r="AG809"/>
  <c r="AE809"/>
  <c r="AC809"/>
  <c r="AA809"/>
  <c r="Y809"/>
  <c r="W809"/>
  <c r="U809"/>
  <c r="S809"/>
  <c r="Q809"/>
  <c r="O809"/>
  <c r="M809"/>
  <c r="K809"/>
  <c r="I809"/>
  <c r="BA808"/>
  <c r="M808"/>
  <c r="BH807"/>
  <c r="BK807" s="1"/>
  <c r="BG807"/>
  <c r="BE807"/>
  <c r="BC807"/>
  <c r="BA807"/>
  <c r="AY807"/>
  <c r="AW807"/>
  <c r="AU807"/>
  <c r="AS807"/>
  <c r="AQ807"/>
  <c r="AO807"/>
  <c r="AM807"/>
  <c r="AK807"/>
  <c r="AI807"/>
  <c r="AG807"/>
  <c r="AE807"/>
  <c r="AC807"/>
  <c r="AA807"/>
  <c r="Y807"/>
  <c r="W807"/>
  <c r="U807"/>
  <c r="S807"/>
  <c r="Q807"/>
  <c r="O807"/>
  <c r="M807"/>
  <c r="K807"/>
  <c r="I807"/>
  <c r="BK806"/>
  <c r="BH806"/>
  <c r="BG806"/>
  <c r="BE806"/>
  <c r="BC806"/>
  <c r="BA806"/>
  <c r="AY806"/>
  <c r="AW806"/>
  <c r="AU806"/>
  <c r="AS806"/>
  <c r="AQ806"/>
  <c r="AO806"/>
  <c r="AM806"/>
  <c r="AK806"/>
  <c r="AI806"/>
  <c r="AG806"/>
  <c r="AE806"/>
  <c r="AC806"/>
  <c r="AA806"/>
  <c r="Y806"/>
  <c r="W806"/>
  <c r="U806"/>
  <c r="S806"/>
  <c r="Q806"/>
  <c r="O806"/>
  <c r="M806"/>
  <c r="K806"/>
  <c r="I806"/>
  <c r="BH805"/>
  <c r="BK805" s="1"/>
  <c r="BG805"/>
  <c r="BE805"/>
  <c r="BC805"/>
  <c r="BA805"/>
  <c r="AY805"/>
  <c r="AW805"/>
  <c r="AU805"/>
  <c r="AS805"/>
  <c r="AQ805"/>
  <c r="AO805"/>
  <c r="AM805"/>
  <c r="AK805"/>
  <c r="AI805"/>
  <c r="AG805"/>
  <c r="AE805"/>
  <c r="AC805"/>
  <c r="AA805"/>
  <c r="Y805"/>
  <c r="W805"/>
  <c r="U805"/>
  <c r="S805"/>
  <c r="S802" s="1"/>
  <c r="Q805"/>
  <c r="O805"/>
  <c r="M805"/>
  <c r="K805"/>
  <c r="I805"/>
  <c r="BK804"/>
  <c r="BH804"/>
  <c r="BG804"/>
  <c r="BE804"/>
  <c r="BC804"/>
  <c r="BA804"/>
  <c r="BA802" s="1"/>
  <c r="AY804"/>
  <c r="AW804"/>
  <c r="AU804"/>
  <c r="AU802" s="1"/>
  <c r="AS804"/>
  <c r="AQ804"/>
  <c r="AQ802" s="1"/>
  <c r="AO804"/>
  <c r="AO802" s="1"/>
  <c r="AM804"/>
  <c r="AK804"/>
  <c r="AI804"/>
  <c r="AG804"/>
  <c r="AE804"/>
  <c r="AC804"/>
  <c r="AA804"/>
  <c r="Y804"/>
  <c r="W804"/>
  <c r="U804"/>
  <c r="S804"/>
  <c r="Q804"/>
  <c r="O804"/>
  <c r="M804"/>
  <c r="K804"/>
  <c r="I804"/>
  <c r="BK803"/>
  <c r="BH803"/>
  <c r="BG803"/>
  <c r="BE803"/>
  <c r="BC803"/>
  <c r="BA803"/>
  <c r="AY803"/>
  <c r="AY802" s="1"/>
  <c r="AW803"/>
  <c r="AU803"/>
  <c r="AS803"/>
  <c r="AQ803"/>
  <c r="AO803"/>
  <c r="AM803"/>
  <c r="AK803"/>
  <c r="AI803"/>
  <c r="AI802" s="1"/>
  <c r="AG803"/>
  <c r="AE803"/>
  <c r="AC803"/>
  <c r="AC802" s="1"/>
  <c r="AA803"/>
  <c r="AA802" s="1"/>
  <c r="Y803"/>
  <c r="W803"/>
  <c r="U803"/>
  <c r="S803"/>
  <c r="Q803"/>
  <c r="O803"/>
  <c r="M803"/>
  <c r="M802" s="1"/>
  <c r="K803"/>
  <c r="I803"/>
  <c r="BG802"/>
  <c r="AS802"/>
  <c r="AM802"/>
  <c r="AK802"/>
  <c r="K802"/>
  <c r="BH801"/>
  <c r="BK801" s="1"/>
  <c r="BG801"/>
  <c r="BE801"/>
  <c r="BC801"/>
  <c r="BA801"/>
  <c r="AY801"/>
  <c r="AW801"/>
  <c r="AU801"/>
  <c r="AS801"/>
  <c r="AQ801"/>
  <c r="AO801"/>
  <c r="AM801"/>
  <c r="AK801"/>
  <c r="AI801"/>
  <c r="AG801"/>
  <c r="AE801"/>
  <c r="AC801"/>
  <c r="AA801"/>
  <c r="Y801"/>
  <c r="W801"/>
  <c r="U801"/>
  <c r="S801"/>
  <c r="Q801"/>
  <c r="O801"/>
  <c r="M801"/>
  <c r="K801"/>
  <c r="I801"/>
  <c r="BK800"/>
  <c r="BH800"/>
  <c r="BG800"/>
  <c r="BE800"/>
  <c r="BC800"/>
  <c r="BA800"/>
  <c r="AY800"/>
  <c r="AW800"/>
  <c r="AU800"/>
  <c r="AS800"/>
  <c r="AQ800"/>
  <c r="AO800"/>
  <c r="AM800"/>
  <c r="AK800"/>
  <c r="AI800"/>
  <c r="AG800"/>
  <c r="AE800"/>
  <c r="AC800"/>
  <c r="AA800"/>
  <c r="Y800"/>
  <c r="W800"/>
  <c r="U800"/>
  <c r="S800"/>
  <c r="Q800"/>
  <c r="O800"/>
  <c r="M800"/>
  <c r="K800"/>
  <c r="I800"/>
  <c r="BK799"/>
  <c r="BH799"/>
  <c r="BG799"/>
  <c r="BE799"/>
  <c r="BC799"/>
  <c r="BA799"/>
  <c r="AY799"/>
  <c r="AW799"/>
  <c r="AU799"/>
  <c r="AS799"/>
  <c r="AQ799"/>
  <c r="AO799"/>
  <c r="AM799"/>
  <c r="AM790" s="1"/>
  <c r="AK799"/>
  <c r="AI799"/>
  <c r="AG799"/>
  <c r="AE799"/>
  <c r="AC799"/>
  <c r="AA799"/>
  <c r="Y799"/>
  <c r="W799"/>
  <c r="U799"/>
  <c r="S799"/>
  <c r="Q799"/>
  <c r="O799"/>
  <c r="M799"/>
  <c r="K799"/>
  <c r="I799"/>
  <c r="BH798"/>
  <c r="BK798" s="1"/>
  <c r="BG798"/>
  <c r="BE798"/>
  <c r="BC798"/>
  <c r="BA798"/>
  <c r="AY798"/>
  <c r="AW798"/>
  <c r="AU798"/>
  <c r="AS798"/>
  <c r="AQ798"/>
  <c r="AO798"/>
  <c r="AM798"/>
  <c r="AK798"/>
  <c r="AI798"/>
  <c r="AG798"/>
  <c r="AE798"/>
  <c r="AC798"/>
  <c r="AA798"/>
  <c r="Y798"/>
  <c r="W798"/>
  <c r="U798"/>
  <c r="S798"/>
  <c r="S790" s="1"/>
  <c r="Q798"/>
  <c r="O798"/>
  <c r="M798"/>
  <c r="K798"/>
  <c r="I798"/>
  <c r="BK797"/>
  <c r="BH797"/>
  <c r="BG797"/>
  <c r="BE797"/>
  <c r="BC797"/>
  <c r="BA797"/>
  <c r="AY797"/>
  <c r="AW797"/>
  <c r="AU797"/>
  <c r="AS797"/>
  <c r="AQ797"/>
  <c r="AO797"/>
  <c r="AM797"/>
  <c r="AK797"/>
  <c r="AI797"/>
  <c r="AG797"/>
  <c r="AE797"/>
  <c r="AC797"/>
  <c r="AA797"/>
  <c r="Y797"/>
  <c r="W797"/>
  <c r="U797"/>
  <c r="S797"/>
  <c r="Q797"/>
  <c r="O797"/>
  <c r="M797"/>
  <c r="K797"/>
  <c r="I797"/>
  <c r="BK796"/>
  <c r="BH796"/>
  <c r="BG796"/>
  <c r="BE796"/>
  <c r="BC796"/>
  <c r="BA796"/>
  <c r="AY796"/>
  <c r="AW796"/>
  <c r="AU796"/>
  <c r="AS796"/>
  <c r="AQ796"/>
  <c r="AO796"/>
  <c r="AM796"/>
  <c r="AK796"/>
  <c r="AI796"/>
  <c r="AG796"/>
  <c r="AE796"/>
  <c r="AC796"/>
  <c r="AA796"/>
  <c r="Y796"/>
  <c r="W796"/>
  <c r="U796"/>
  <c r="S796"/>
  <c r="Q796"/>
  <c r="O796"/>
  <c r="M796"/>
  <c r="K796"/>
  <c r="I796"/>
  <c r="BK795"/>
  <c r="BH795"/>
  <c r="BG795"/>
  <c r="BE795"/>
  <c r="BC795"/>
  <c r="BA795"/>
  <c r="AY795"/>
  <c r="AW795"/>
  <c r="AU795"/>
  <c r="AS795"/>
  <c r="AQ795"/>
  <c r="AO795"/>
  <c r="AM795"/>
  <c r="AK795"/>
  <c r="AI795"/>
  <c r="AG795"/>
  <c r="AE795"/>
  <c r="AC795"/>
  <c r="AA795"/>
  <c r="Y795"/>
  <c r="W795"/>
  <c r="BI795" s="1"/>
  <c r="BJ795" s="1"/>
  <c r="BM795" s="1"/>
  <c r="U795"/>
  <c r="S795"/>
  <c r="Q795"/>
  <c r="O795"/>
  <c r="M795"/>
  <c r="K795"/>
  <c r="I795"/>
  <c r="BK794"/>
  <c r="BH794"/>
  <c r="BG794"/>
  <c r="BE794"/>
  <c r="BC794"/>
  <c r="BA794"/>
  <c r="AY794"/>
  <c r="AW794"/>
  <c r="AU794"/>
  <c r="AS794"/>
  <c r="AQ794"/>
  <c r="AO794"/>
  <c r="AM794"/>
  <c r="AK794"/>
  <c r="AI794"/>
  <c r="AG794"/>
  <c r="AE794"/>
  <c r="AC794"/>
  <c r="AA794"/>
  <c r="Y794"/>
  <c r="W794"/>
  <c r="U794"/>
  <c r="S794"/>
  <c r="Q794"/>
  <c r="O794"/>
  <c r="M794"/>
  <c r="K794"/>
  <c r="I794"/>
  <c r="BH793"/>
  <c r="BK793" s="1"/>
  <c r="BG793"/>
  <c r="BE793"/>
  <c r="BC793"/>
  <c r="BA793"/>
  <c r="AY793"/>
  <c r="AW793"/>
  <c r="AU793"/>
  <c r="AS793"/>
  <c r="AQ793"/>
  <c r="AO793"/>
  <c r="AM793"/>
  <c r="AK793"/>
  <c r="AI793"/>
  <c r="AG793"/>
  <c r="AE793"/>
  <c r="AC793"/>
  <c r="AA793"/>
  <c r="Y793"/>
  <c r="W793"/>
  <c r="U793"/>
  <c r="S793"/>
  <c r="Q793"/>
  <c r="O793"/>
  <c r="M793"/>
  <c r="K793"/>
  <c r="I793"/>
  <c r="BK792"/>
  <c r="BH792"/>
  <c r="BG792"/>
  <c r="BE792"/>
  <c r="BC792"/>
  <c r="BA792"/>
  <c r="AY792"/>
  <c r="AW792"/>
  <c r="AU792"/>
  <c r="AS792"/>
  <c r="AQ792"/>
  <c r="AO792"/>
  <c r="AM792"/>
  <c r="AK792"/>
  <c r="AI792"/>
  <c r="AG792"/>
  <c r="AE792"/>
  <c r="AC792"/>
  <c r="AA792"/>
  <c r="Y792"/>
  <c r="W792"/>
  <c r="U792"/>
  <c r="S792"/>
  <c r="Q792"/>
  <c r="O792"/>
  <c r="M792"/>
  <c r="K792"/>
  <c r="I792"/>
  <c r="BH791"/>
  <c r="BK791" s="1"/>
  <c r="BG791"/>
  <c r="BE791"/>
  <c r="BE790" s="1"/>
  <c r="BC791"/>
  <c r="BA791"/>
  <c r="AY791"/>
  <c r="AW791"/>
  <c r="AW790" s="1"/>
  <c r="AU791"/>
  <c r="AS791"/>
  <c r="AQ791"/>
  <c r="AQ790" s="1"/>
  <c r="AO791"/>
  <c r="AM791"/>
  <c r="AK791"/>
  <c r="AI791"/>
  <c r="AG791"/>
  <c r="AE791"/>
  <c r="AC791"/>
  <c r="AA791"/>
  <c r="Y791"/>
  <c r="W791"/>
  <c r="U791"/>
  <c r="S791"/>
  <c r="Q791"/>
  <c r="Q790" s="1"/>
  <c r="O791"/>
  <c r="O790" s="1"/>
  <c r="M791"/>
  <c r="K791"/>
  <c r="I791"/>
  <c r="BC790"/>
  <c r="U790"/>
  <c r="BK788"/>
  <c r="BH788"/>
  <c r="BG788"/>
  <c r="BE788"/>
  <c r="BC788"/>
  <c r="BA788"/>
  <c r="AY788"/>
  <c r="AW788"/>
  <c r="AU788"/>
  <c r="AU787" s="1"/>
  <c r="AS788"/>
  <c r="AS787" s="1"/>
  <c r="AQ788"/>
  <c r="AQ787" s="1"/>
  <c r="AO788"/>
  <c r="AO787" s="1"/>
  <c r="AM788"/>
  <c r="AM787" s="1"/>
  <c r="AK788"/>
  <c r="AI788"/>
  <c r="AG788"/>
  <c r="AE788"/>
  <c r="AC788"/>
  <c r="AC787" s="1"/>
  <c r="AA788"/>
  <c r="AA787" s="1"/>
  <c r="Y788"/>
  <c r="Y787" s="1"/>
  <c r="W788"/>
  <c r="U788"/>
  <c r="U787" s="1"/>
  <c r="S788"/>
  <c r="S787" s="1"/>
  <c r="Q788"/>
  <c r="Q787" s="1"/>
  <c r="O788"/>
  <c r="M788"/>
  <c r="K788"/>
  <c r="I788"/>
  <c r="BG787"/>
  <c r="BE787"/>
  <c r="BC787"/>
  <c r="BA787"/>
  <c r="AY787"/>
  <c r="AW787"/>
  <c r="AK787"/>
  <c r="AI787"/>
  <c r="AG787"/>
  <c r="AE787"/>
  <c r="W787"/>
  <c r="O787"/>
  <c r="M787"/>
  <c r="K787"/>
  <c r="I787"/>
  <c r="BH786"/>
  <c r="BK786" s="1"/>
  <c r="BG786"/>
  <c r="BE786"/>
  <c r="BC786"/>
  <c r="BA786"/>
  <c r="AY786"/>
  <c r="AW786"/>
  <c r="AU786"/>
  <c r="AS786"/>
  <c r="AQ786"/>
  <c r="AO786"/>
  <c r="AM786"/>
  <c r="AK786"/>
  <c r="AI786"/>
  <c r="AG786"/>
  <c r="AE786"/>
  <c r="AC786"/>
  <c r="AA786"/>
  <c r="Y786"/>
  <c r="W786"/>
  <c r="U786"/>
  <c r="S786"/>
  <c r="Q786"/>
  <c r="O786"/>
  <c r="M786"/>
  <c r="K786"/>
  <c r="I786"/>
  <c r="BK785"/>
  <c r="BH785"/>
  <c r="BG785"/>
  <c r="BE785"/>
  <c r="BC785"/>
  <c r="BA785"/>
  <c r="AY785"/>
  <c r="AW785"/>
  <c r="AU785"/>
  <c r="AS785"/>
  <c r="AQ785"/>
  <c r="AO785"/>
  <c r="AM785"/>
  <c r="AK785"/>
  <c r="AI785"/>
  <c r="AG785"/>
  <c r="AE785"/>
  <c r="AC785"/>
  <c r="AA785"/>
  <c r="Y785"/>
  <c r="W785"/>
  <c r="U785"/>
  <c r="S785"/>
  <c r="Q785"/>
  <c r="O785"/>
  <c r="M785"/>
  <c r="K785"/>
  <c r="I785"/>
  <c r="BK784"/>
  <c r="BH784"/>
  <c r="BG784"/>
  <c r="BE784"/>
  <c r="BC784"/>
  <c r="BA784"/>
  <c r="AY784"/>
  <c r="AW784"/>
  <c r="AU784"/>
  <c r="AS784"/>
  <c r="AQ784"/>
  <c r="AO784"/>
  <c r="AM784"/>
  <c r="AK784"/>
  <c r="AI784"/>
  <c r="AG784"/>
  <c r="AE784"/>
  <c r="AC784"/>
  <c r="AA784"/>
  <c r="Y784"/>
  <c r="W784"/>
  <c r="U784"/>
  <c r="S784"/>
  <c r="Q784"/>
  <c r="O784"/>
  <c r="M784"/>
  <c r="K784"/>
  <c r="I784"/>
  <c r="BK783"/>
  <c r="BH783"/>
  <c r="BG783"/>
  <c r="BE783"/>
  <c r="BC783"/>
  <c r="BA783"/>
  <c r="AY783"/>
  <c r="AW783"/>
  <c r="AU783"/>
  <c r="AS783"/>
  <c r="AQ783"/>
  <c r="AO783"/>
  <c r="AM783"/>
  <c r="AK783"/>
  <c r="AI783"/>
  <c r="AG783"/>
  <c r="AE783"/>
  <c r="AC783"/>
  <c r="AA783"/>
  <c r="Y783"/>
  <c r="W783"/>
  <c r="U783"/>
  <c r="S783"/>
  <c r="Q783"/>
  <c r="O783"/>
  <c r="M783"/>
  <c r="BI783" s="1"/>
  <c r="BJ783" s="1"/>
  <c r="BM783" s="1"/>
  <c r="K783"/>
  <c r="I783"/>
  <c r="BI782"/>
  <c r="BJ782" s="1"/>
  <c r="BM782" s="1"/>
  <c r="BH782"/>
  <c r="BK782" s="1"/>
  <c r="BG782"/>
  <c r="BE782"/>
  <c r="BC782"/>
  <c r="BA782"/>
  <c r="AY782"/>
  <c r="AW782"/>
  <c r="AU782"/>
  <c r="AS782"/>
  <c r="AQ782"/>
  <c r="AO782"/>
  <c r="AM782"/>
  <c r="AK782"/>
  <c r="AI782"/>
  <c r="AG782"/>
  <c r="AE782"/>
  <c r="AC782"/>
  <c r="AA782"/>
  <c r="Y782"/>
  <c r="W782"/>
  <c r="U782"/>
  <c r="S782"/>
  <c r="Q782"/>
  <c r="O782"/>
  <c r="M782"/>
  <c r="K782"/>
  <c r="I782"/>
  <c r="BH781"/>
  <c r="BK781" s="1"/>
  <c r="BG781"/>
  <c r="BE781"/>
  <c r="BC781"/>
  <c r="BA781"/>
  <c r="AY781"/>
  <c r="AW781"/>
  <c r="AU781"/>
  <c r="AS781"/>
  <c r="AQ781"/>
  <c r="AO781"/>
  <c r="AM781"/>
  <c r="AK781"/>
  <c r="AI781"/>
  <c r="AG781"/>
  <c r="AE781"/>
  <c r="AC781"/>
  <c r="AA781"/>
  <c r="Y781"/>
  <c r="W781"/>
  <c r="U781"/>
  <c r="S781"/>
  <c r="Q781"/>
  <c r="O781"/>
  <c r="M781"/>
  <c r="K781"/>
  <c r="I781"/>
  <c r="BK780"/>
  <c r="BH780"/>
  <c r="BG780"/>
  <c r="BE780"/>
  <c r="BC780"/>
  <c r="BA780"/>
  <c r="AY780"/>
  <c r="AW780"/>
  <c r="AU780"/>
  <c r="AS780"/>
  <c r="AQ780"/>
  <c r="AO780"/>
  <c r="AM780"/>
  <c r="AK780"/>
  <c r="AI780"/>
  <c r="AG780"/>
  <c r="AE780"/>
  <c r="AC780"/>
  <c r="AA780"/>
  <c r="Y780"/>
  <c r="W780"/>
  <c r="BI780" s="1"/>
  <c r="BJ780" s="1"/>
  <c r="BM780" s="1"/>
  <c r="U780"/>
  <c r="S780"/>
  <c r="Q780"/>
  <c r="O780"/>
  <c r="M780"/>
  <c r="K780"/>
  <c r="I780"/>
  <c r="BK779"/>
  <c r="BH779"/>
  <c r="BG779"/>
  <c r="BE779"/>
  <c r="BC779"/>
  <c r="BA779"/>
  <c r="AY779"/>
  <c r="AW779"/>
  <c r="AU779"/>
  <c r="AS779"/>
  <c r="AQ779"/>
  <c r="AO779"/>
  <c r="AM779"/>
  <c r="AK779"/>
  <c r="AI779"/>
  <c r="AG779"/>
  <c r="AE779"/>
  <c r="AC779"/>
  <c r="AA779"/>
  <c r="Y779"/>
  <c r="W779"/>
  <c r="U779"/>
  <c r="S779"/>
  <c r="Q779"/>
  <c r="O779"/>
  <c r="M779"/>
  <c r="K779"/>
  <c r="I779"/>
  <c r="BK778"/>
  <c r="BH778"/>
  <c r="BG778"/>
  <c r="BE778"/>
  <c r="BC778"/>
  <c r="BA778"/>
  <c r="AY778"/>
  <c r="AW778"/>
  <c r="AU778"/>
  <c r="AS778"/>
  <c r="AQ778"/>
  <c r="AO778"/>
  <c r="AM778"/>
  <c r="AK778"/>
  <c r="AI778"/>
  <c r="AG778"/>
  <c r="AE778"/>
  <c r="AC778"/>
  <c r="AA778"/>
  <c r="Y778"/>
  <c r="W778"/>
  <c r="U778"/>
  <c r="S778"/>
  <c r="Q778"/>
  <c r="O778"/>
  <c r="M778"/>
  <c r="K778"/>
  <c r="I778"/>
  <c r="BH777"/>
  <c r="BK777" s="1"/>
  <c r="BG777"/>
  <c r="BE777"/>
  <c r="BC777"/>
  <c r="BA777"/>
  <c r="AY777"/>
  <c r="AW777"/>
  <c r="AU777"/>
  <c r="AS777"/>
  <c r="AQ777"/>
  <c r="AO777"/>
  <c r="AM777"/>
  <c r="AK777"/>
  <c r="AI777"/>
  <c r="AG777"/>
  <c r="AE777"/>
  <c r="AC777"/>
  <c r="AA777"/>
  <c r="Y777"/>
  <c r="W777"/>
  <c r="U777"/>
  <c r="S777"/>
  <c r="Q777"/>
  <c r="O777"/>
  <c r="M777"/>
  <c r="K777"/>
  <c r="I777"/>
  <c r="BK776"/>
  <c r="BH776"/>
  <c r="BG776"/>
  <c r="BE776"/>
  <c r="BC776"/>
  <c r="BA776"/>
  <c r="AY776"/>
  <c r="AW776"/>
  <c r="AU776"/>
  <c r="AS776"/>
  <c r="AQ776"/>
  <c r="AO776"/>
  <c r="AM776"/>
  <c r="AK776"/>
  <c r="AI776"/>
  <c r="AG776"/>
  <c r="AE776"/>
  <c r="AC776"/>
  <c r="AA776"/>
  <c r="Y776"/>
  <c r="W776"/>
  <c r="U776"/>
  <c r="S776"/>
  <c r="Q776"/>
  <c r="O776"/>
  <c r="M776"/>
  <c r="K776"/>
  <c r="I776"/>
  <c r="BH775"/>
  <c r="BK775" s="1"/>
  <c r="BG775"/>
  <c r="BE775"/>
  <c r="BC775"/>
  <c r="BA775"/>
  <c r="AY775"/>
  <c r="AW775"/>
  <c r="AU775"/>
  <c r="AS775"/>
  <c r="AQ775"/>
  <c r="AO775"/>
  <c r="AM775"/>
  <c r="AK775"/>
  <c r="AI775"/>
  <c r="AG775"/>
  <c r="AE775"/>
  <c r="AC775"/>
  <c r="AA775"/>
  <c r="Y775"/>
  <c r="W775"/>
  <c r="U775"/>
  <c r="S775"/>
  <c r="Q775"/>
  <c r="O775"/>
  <c r="M775"/>
  <c r="K775"/>
  <c r="I775"/>
  <c r="BK774"/>
  <c r="BH774"/>
  <c r="BG774"/>
  <c r="BE774"/>
  <c r="BC774"/>
  <c r="BA774"/>
  <c r="AY774"/>
  <c r="AW774"/>
  <c r="AU774"/>
  <c r="AS774"/>
  <c r="AQ774"/>
  <c r="AO774"/>
  <c r="AM774"/>
  <c r="AK774"/>
  <c r="AI774"/>
  <c r="AG774"/>
  <c r="AE774"/>
  <c r="AC774"/>
  <c r="AA774"/>
  <c r="Y774"/>
  <c r="W774"/>
  <c r="U774"/>
  <c r="S774"/>
  <c r="Q774"/>
  <c r="O774"/>
  <c r="M774"/>
  <c r="K774"/>
  <c r="I774"/>
  <c r="BK773"/>
  <c r="BH773"/>
  <c r="BG773"/>
  <c r="BE773"/>
  <c r="BC773"/>
  <c r="BA773"/>
  <c r="AY773"/>
  <c r="AW773"/>
  <c r="AU773"/>
  <c r="AS773"/>
  <c r="AQ773"/>
  <c r="AO773"/>
  <c r="AM773"/>
  <c r="AK773"/>
  <c r="AI773"/>
  <c r="AG773"/>
  <c r="AE773"/>
  <c r="AC773"/>
  <c r="AA773"/>
  <c r="Y773"/>
  <c r="W773"/>
  <c r="U773"/>
  <c r="S773"/>
  <c r="Q773"/>
  <c r="O773"/>
  <c r="M773"/>
  <c r="K773"/>
  <c r="I773"/>
  <c r="BH772"/>
  <c r="BK772" s="1"/>
  <c r="BG772"/>
  <c r="BE772"/>
  <c r="BC772"/>
  <c r="BA772"/>
  <c r="AY772"/>
  <c r="AW772"/>
  <c r="AU772"/>
  <c r="AS772"/>
  <c r="AQ772"/>
  <c r="AO772"/>
  <c r="AM772"/>
  <c r="AK772"/>
  <c r="AI772"/>
  <c r="AG772"/>
  <c r="AE772"/>
  <c r="AC772"/>
  <c r="AA772"/>
  <c r="Y772"/>
  <c r="W772"/>
  <c r="U772"/>
  <c r="S772"/>
  <c r="Q772"/>
  <c r="O772"/>
  <c r="M772"/>
  <c r="K772"/>
  <c r="BI772" s="1"/>
  <c r="BJ772" s="1"/>
  <c r="BM772" s="1"/>
  <c r="I772"/>
  <c r="BH771"/>
  <c r="BK771" s="1"/>
  <c r="BG771"/>
  <c r="BE771"/>
  <c r="BC771"/>
  <c r="BA771"/>
  <c r="AY771"/>
  <c r="AW771"/>
  <c r="AU771"/>
  <c r="AS771"/>
  <c r="AQ771"/>
  <c r="AO771"/>
  <c r="AM771"/>
  <c r="AK771"/>
  <c r="AI771"/>
  <c r="AG771"/>
  <c r="AE771"/>
  <c r="AC771"/>
  <c r="AA771"/>
  <c r="Y771"/>
  <c r="W771"/>
  <c r="U771"/>
  <c r="S771"/>
  <c r="Q771"/>
  <c r="O771"/>
  <c r="M771"/>
  <c r="K771"/>
  <c r="I771"/>
  <c r="BK770"/>
  <c r="BH770"/>
  <c r="BG770"/>
  <c r="BE770"/>
  <c r="BC770"/>
  <c r="BA770"/>
  <c r="AY770"/>
  <c r="AW770"/>
  <c r="AU770"/>
  <c r="AS770"/>
  <c r="AQ770"/>
  <c r="AO770"/>
  <c r="AM770"/>
  <c r="AK770"/>
  <c r="AI770"/>
  <c r="AG770"/>
  <c r="AE770"/>
  <c r="AC770"/>
  <c r="AA770"/>
  <c r="Y770"/>
  <c r="W770"/>
  <c r="U770"/>
  <c r="S770"/>
  <c r="Q770"/>
  <c r="O770"/>
  <c r="M770"/>
  <c r="K770"/>
  <c r="BI770" s="1"/>
  <c r="I770"/>
  <c r="BK769"/>
  <c r="BH769"/>
  <c r="BG769"/>
  <c r="BE769"/>
  <c r="BC769"/>
  <c r="BA769"/>
  <c r="AY769"/>
  <c r="AW769"/>
  <c r="AU769"/>
  <c r="AS769"/>
  <c r="AQ769"/>
  <c r="AO769"/>
  <c r="AM769"/>
  <c r="AK769"/>
  <c r="AI769"/>
  <c r="AG769"/>
  <c r="AE769"/>
  <c r="AC769"/>
  <c r="AA769"/>
  <c r="Y769"/>
  <c r="W769"/>
  <c r="BI769" s="1"/>
  <c r="BJ769" s="1"/>
  <c r="BM769" s="1"/>
  <c r="U769"/>
  <c r="S769"/>
  <c r="Q769"/>
  <c r="O769"/>
  <c r="M769"/>
  <c r="K769"/>
  <c r="I769"/>
  <c r="BK768"/>
  <c r="BH768"/>
  <c r="BG768"/>
  <c r="BE768"/>
  <c r="BC768"/>
  <c r="BA768"/>
  <c r="AY768"/>
  <c r="AW768"/>
  <c r="AU768"/>
  <c r="AU756" s="1"/>
  <c r="AS768"/>
  <c r="AQ768"/>
  <c r="AO768"/>
  <c r="AM768"/>
  <c r="AK768"/>
  <c r="AI768"/>
  <c r="AG768"/>
  <c r="AE768"/>
  <c r="AC768"/>
  <c r="AA768"/>
  <c r="Y768"/>
  <c r="W768"/>
  <c r="U768"/>
  <c r="S768"/>
  <c r="BI768" s="1"/>
  <c r="Q768"/>
  <c r="O768"/>
  <c r="M768"/>
  <c r="K768"/>
  <c r="I768"/>
  <c r="BH767"/>
  <c r="BK767" s="1"/>
  <c r="BG767"/>
  <c r="BE767"/>
  <c r="BC767"/>
  <c r="BA767"/>
  <c r="AY767"/>
  <c r="AW767"/>
  <c r="AU767"/>
  <c r="AS767"/>
  <c r="AQ767"/>
  <c r="AO767"/>
  <c r="AM767"/>
  <c r="AK767"/>
  <c r="AI767"/>
  <c r="AG767"/>
  <c r="AE767"/>
  <c r="AC767"/>
  <c r="AA767"/>
  <c r="Y767"/>
  <c r="W767"/>
  <c r="U767"/>
  <c r="S767"/>
  <c r="Q767"/>
  <c r="O767"/>
  <c r="M767"/>
  <c r="K767"/>
  <c r="I767"/>
  <c r="BK766"/>
  <c r="BH766"/>
  <c r="BG766"/>
  <c r="BE766"/>
  <c r="BC766"/>
  <c r="BA766"/>
  <c r="AY766"/>
  <c r="AW766"/>
  <c r="AU766"/>
  <c r="AS766"/>
  <c r="AQ766"/>
  <c r="AO766"/>
  <c r="AM766"/>
  <c r="AK766"/>
  <c r="AI766"/>
  <c r="AG766"/>
  <c r="AE766"/>
  <c r="AC766"/>
  <c r="AA766"/>
  <c r="Y766"/>
  <c r="W766"/>
  <c r="U766"/>
  <c r="S766"/>
  <c r="Q766"/>
  <c r="O766"/>
  <c r="M766"/>
  <c r="K766"/>
  <c r="I766"/>
  <c r="BK765"/>
  <c r="BH765"/>
  <c r="BG765"/>
  <c r="BE765"/>
  <c r="BC765"/>
  <c r="BA765"/>
  <c r="AY765"/>
  <c r="AW765"/>
  <c r="AU765"/>
  <c r="AS765"/>
  <c r="AQ765"/>
  <c r="AO765"/>
  <c r="AM765"/>
  <c r="AK765"/>
  <c r="AI765"/>
  <c r="AG765"/>
  <c r="AE765"/>
  <c r="AC765"/>
  <c r="AA765"/>
  <c r="Y765"/>
  <c r="W765"/>
  <c r="U765"/>
  <c r="S765"/>
  <c r="Q765"/>
  <c r="O765"/>
  <c r="M765"/>
  <c r="K765"/>
  <c r="I765"/>
  <c r="BK764"/>
  <c r="BH764"/>
  <c r="BG764"/>
  <c r="BE764"/>
  <c r="BC764"/>
  <c r="BA764"/>
  <c r="AY764"/>
  <c r="AW764"/>
  <c r="AU764"/>
  <c r="AS764"/>
  <c r="AQ764"/>
  <c r="AO764"/>
  <c r="AM764"/>
  <c r="AK764"/>
  <c r="AI764"/>
  <c r="AG764"/>
  <c r="AE764"/>
  <c r="AC764"/>
  <c r="AA764"/>
  <c r="Y764"/>
  <c r="W764"/>
  <c r="U764"/>
  <c r="S764"/>
  <c r="Q764"/>
  <c r="O764"/>
  <c r="M764"/>
  <c r="K764"/>
  <c r="I764"/>
  <c r="BK763"/>
  <c r="BH763"/>
  <c r="BG763"/>
  <c r="BE763"/>
  <c r="BC763"/>
  <c r="BA763"/>
  <c r="AY763"/>
  <c r="AW763"/>
  <c r="AU763"/>
  <c r="AS763"/>
  <c r="AQ763"/>
  <c r="AO763"/>
  <c r="AM763"/>
  <c r="AK763"/>
  <c r="AI763"/>
  <c r="AG763"/>
  <c r="AE763"/>
  <c r="AC763"/>
  <c r="AA763"/>
  <c r="Y763"/>
  <c r="W763"/>
  <c r="U763"/>
  <c r="S763"/>
  <c r="Q763"/>
  <c r="O763"/>
  <c r="M763"/>
  <c r="K763"/>
  <c r="I763"/>
  <c r="BH762"/>
  <c r="BK762" s="1"/>
  <c r="BG762"/>
  <c r="BE762"/>
  <c r="BC762"/>
  <c r="BA762"/>
  <c r="AY762"/>
  <c r="AW762"/>
  <c r="AU762"/>
  <c r="AS762"/>
  <c r="AQ762"/>
  <c r="AO762"/>
  <c r="AM762"/>
  <c r="AK762"/>
  <c r="AI762"/>
  <c r="AG762"/>
  <c r="AE762"/>
  <c r="AC762"/>
  <c r="AA762"/>
  <c r="Y762"/>
  <c r="W762"/>
  <c r="U762"/>
  <c r="S762"/>
  <c r="Q762"/>
  <c r="O762"/>
  <c r="M762"/>
  <c r="K762"/>
  <c r="I762"/>
  <c r="BK761"/>
  <c r="BH761"/>
  <c r="BG761"/>
  <c r="BE761"/>
  <c r="BC761"/>
  <c r="BA761"/>
  <c r="AY761"/>
  <c r="AW761"/>
  <c r="AU761"/>
  <c r="AS761"/>
  <c r="AQ761"/>
  <c r="AO761"/>
  <c r="AM761"/>
  <c r="AK761"/>
  <c r="AI761"/>
  <c r="AG761"/>
  <c r="AE761"/>
  <c r="AC761"/>
  <c r="AA761"/>
  <c r="Y761"/>
  <c r="W761"/>
  <c r="U761"/>
  <c r="S761"/>
  <c r="Q761"/>
  <c r="O761"/>
  <c r="M761"/>
  <c r="K761"/>
  <c r="I761"/>
  <c r="BK760"/>
  <c r="BH760"/>
  <c r="BG760"/>
  <c r="BE760"/>
  <c r="BC760"/>
  <c r="BA760"/>
  <c r="AY760"/>
  <c r="AW760"/>
  <c r="AU760"/>
  <c r="AS760"/>
  <c r="AQ760"/>
  <c r="AO760"/>
  <c r="AM760"/>
  <c r="AK760"/>
  <c r="AI760"/>
  <c r="AG760"/>
  <c r="AE760"/>
  <c r="AC760"/>
  <c r="AA760"/>
  <c r="Y760"/>
  <c r="W760"/>
  <c r="BI760" s="1"/>
  <c r="BJ760" s="1"/>
  <c r="BM760" s="1"/>
  <c r="U760"/>
  <c r="S760"/>
  <c r="Q760"/>
  <c r="O760"/>
  <c r="M760"/>
  <c r="K760"/>
  <c r="I760"/>
  <c r="BK759"/>
  <c r="BH759"/>
  <c r="BG759"/>
  <c r="BE759"/>
  <c r="BC759"/>
  <c r="BA759"/>
  <c r="AY759"/>
  <c r="AW759"/>
  <c r="AU759"/>
  <c r="AS759"/>
  <c r="AQ759"/>
  <c r="AO759"/>
  <c r="AM759"/>
  <c r="AK759"/>
  <c r="AI759"/>
  <c r="AG759"/>
  <c r="AE759"/>
  <c r="AC759"/>
  <c r="AA759"/>
  <c r="Y759"/>
  <c r="W759"/>
  <c r="U759"/>
  <c r="S759"/>
  <c r="Q759"/>
  <c r="O759"/>
  <c r="M759"/>
  <c r="K759"/>
  <c r="I759"/>
  <c r="BK758"/>
  <c r="BH758"/>
  <c r="BG758"/>
  <c r="BE758"/>
  <c r="BC758"/>
  <c r="BA758"/>
  <c r="AY758"/>
  <c r="AW758"/>
  <c r="AU758"/>
  <c r="AS758"/>
  <c r="AQ758"/>
  <c r="AO758"/>
  <c r="AM758"/>
  <c r="AK758"/>
  <c r="AI758"/>
  <c r="AG758"/>
  <c r="AE758"/>
  <c r="AC758"/>
  <c r="AA758"/>
  <c r="Y758"/>
  <c r="W758"/>
  <c r="U758"/>
  <c r="S758"/>
  <c r="Q758"/>
  <c r="O758"/>
  <c r="M758"/>
  <c r="K758"/>
  <c r="I758"/>
  <c r="BH757"/>
  <c r="BK757" s="1"/>
  <c r="BG757"/>
  <c r="BE757"/>
  <c r="BC757"/>
  <c r="BA757"/>
  <c r="AY757"/>
  <c r="AW757"/>
  <c r="AU757"/>
  <c r="AS757"/>
  <c r="AQ757"/>
  <c r="AO757"/>
  <c r="AM757"/>
  <c r="AK757"/>
  <c r="AI757"/>
  <c r="AG757"/>
  <c r="AE757"/>
  <c r="AC757"/>
  <c r="AA757"/>
  <c r="Y757"/>
  <c r="W757"/>
  <c r="U757"/>
  <c r="S757"/>
  <c r="Q757"/>
  <c r="O757"/>
  <c r="M757"/>
  <c r="K757"/>
  <c r="I757"/>
  <c r="BH755"/>
  <c r="BK755" s="1"/>
  <c r="BG755"/>
  <c r="BE755"/>
  <c r="BC755"/>
  <c r="BA755"/>
  <c r="AY755"/>
  <c r="AW755"/>
  <c r="AU755"/>
  <c r="AS755"/>
  <c r="AQ755"/>
  <c r="AO755"/>
  <c r="AM755"/>
  <c r="AK755"/>
  <c r="AI755"/>
  <c r="AG755"/>
  <c r="AE755"/>
  <c r="AC755"/>
  <c r="AA755"/>
  <c r="Y755"/>
  <c r="W755"/>
  <c r="U755"/>
  <c r="S755"/>
  <c r="Q755"/>
  <c r="O755"/>
  <c r="M755"/>
  <c r="K755"/>
  <c r="I755"/>
  <c r="BK754"/>
  <c r="BH754"/>
  <c r="BG754"/>
  <c r="BE754"/>
  <c r="BC754"/>
  <c r="BA754"/>
  <c r="AY754"/>
  <c r="AW754"/>
  <c r="AU754"/>
  <c r="AS754"/>
  <c r="AQ754"/>
  <c r="AO754"/>
  <c r="AM754"/>
  <c r="AK754"/>
  <c r="AI754"/>
  <c r="AI750" s="1"/>
  <c r="AG754"/>
  <c r="AE754"/>
  <c r="AE750" s="1"/>
  <c r="AC754"/>
  <c r="AA754"/>
  <c r="Y754"/>
  <c r="Y750" s="1"/>
  <c r="W754"/>
  <c r="U754"/>
  <c r="S754"/>
  <c r="Q754"/>
  <c r="O754"/>
  <c r="M754"/>
  <c r="K754"/>
  <c r="I754"/>
  <c r="BH753"/>
  <c r="BK753" s="1"/>
  <c r="BG753"/>
  <c r="BE753"/>
  <c r="BC753"/>
  <c r="BA753"/>
  <c r="AY753"/>
  <c r="AW753"/>
  <c r="AU753"/>
  <c r="AS753"/>
  <c r="AQ753"/>
  <c r="AO753"/>
  <c r="AM753"/>
  <c r="AK753"/>
  <c r="AI753"/>
  <c r="AG753"/>
  <c r="AE753"/>
  <c r="AC753"/>
  <c r="AA753"/>
  <c r="Y753"/>
  <c r="W753"/>
  <c r="W750" s="1"/>
  <c r="U753"/>
  <c r="S753"/>
  <c r="Q753"/>
  <c r="O753"/>
  <c r="M753"/>
  <c r="K753"/>
  <c r="I753"/>
  <c r="BK752"/>
  <c r="BH752"/>
  <c r="BG752"/>
  <c r="BE752"/>
  <c r="BC752"/>
  <c r="BA752"/>
  <c r="AY752"/>
  <c r="AW752"/>
  <c r="AU752"/>
  <c r="AS752"/>
  <c r="AQ752"/>
  <c r="AQ750" s="1"/>
  <c r="AO752"/>
  <c r="AM752"/>
  <c r="AK752"/>
  <c r="AI752"/>
  <c r="AG752"/>
  <c r="AG750" s="1"/>
  <c r="AE752"/>
  <c r="AC752"/>
  <c r="AC750" s="1"/>
  <c r="AA752"/>
  <c r="AA750" s="1"/>
  <c r="Y752"/>
  <c r="W752"/>
  <c r="U752"/>
  <c r="S752"/>
  <c r="Q752"/>
  <c r="O752"/>
  <c r="M752"/>
  <c r="K752"/>
  <c r="I752"/>
  <c r="BK751"/>
  <c r="BH751"/>
  <c r="BG751"/>
  <c r="BG750" s="1"/>
  <c r="BE751"/>
  <c r="BC751"/>
  <c r="BA751"/>
  <c r="AY751"/>
  <c r="AW751"/>
  <c r="AW750" s="1"/>
  <c r="AU751"/>
  <c r="AU750" s="1"/>
  <c r="AS751"/>
  <c r="AQ751"/>
  <c r="AO751"/>
  <c r="AO750" s="1"/>
  <c r="AM751"/>
  <c r="AK751"/>
  <c r="AI751"/>
  <c r="AG751"/>
  <c r="AE751"/>
  <c r="AC751"/>
  <c r="AA751"/>
  <c r="Y751"/>
  <c r="W751"/>
  <c r="U751"/>
  <c r="U750" s="1"/>
  <c r="S751"/>
  <c r="S750" s="1"/>
  <c r="Q751"/>
  <c r="O751"/>
  <c r="M751"/>
  <c r="M750" s="1"/>
  <c r="K751"/>
  <c r="I751"/>
  <c r="BC750"/>
  <c r="BA750"/>
  <c r="AM750"/>
  <c r="I750"/>
  <c r="BK749"/>
  <c r="BH749"/>
  <c r="BG749"/>
  <c r="BE749"/>
  <c r="BC749"/>
  <c r="BA749"/>
  <c r="AY749"/>
  <c r="AW749"/>
  <c r="AU749"/>
  <c r="AS749"/>
  <c r="AQ749"/>
  <c r="AO749"/>
  <c r="AM749"/>
  <c r="AK749"/>
  <c r="AI749"/>
  <c r="AG749"/>
  <c r="AE749"/>
  <c r="AC749"/>
  <c r="AA749"/>
  <c r="Y749"/>
  <c r="W749"/>
  <c r="U749"/>
  <c r="S749"/>
  <c r="Q749"/>
  <c r="O749"/>
  <c r="M749"/>
  <c r="K749"/>
  <c r="I749"/>
  <c r="BH748"/>
  <c r="BK748" s="1"/>
  <c r="BG748"/>
  <c r="BE748"/>
  <c r="BC748"/>
  <c r="BA748"/>
  <c r="AY748"/>
  <c r="AW748"/>
  <c r="AU748"/>
  <c r="AS748"/>
  <c r="AQ748"/>
  <c r="AO748"/>
  <c r="AM748"/>
  <c r="AK748"/>
  <c r="AI748"/>
  <c r="AG748"/>
  <c r="AE748"/>
  <c r="AC748"/>
  <c r="AA748"/>
  <c r="Y748"/>
  <c r="W748"/>
  <c r="U748"/>
  <c r="S748"/>
  <c r="Q748"/>
  <c r="O748"/>
  <c r="M748"/>
  <c r="K748"/>
  <c r="I748"/>
  <c r="BH747"/>
  <c r="BK747" s="1"/>
  <c r="BG747"/>
  <c r="BE747"/>
  <c r="BE737" s="1"/>
  <c r="BC747"/>
  <c r="BA747"/>
  <c r="AY747"/>
  <c r="AW747"/>
  <c r="AU747"/>
  <c r="AS747"/>
  <c r="AQ747"/>
  <c r="AO747"/>
  <c r="AM747"/>
  <c r="AK747"/>
  <c r="AI747"/>
  <c r="AG747"/>
  <c r="AE747"/>
  <c r="AC747"/>
  <c r="AA747"/>
  <c r="Y747"/>
  <c r="W747"/>
  <c r="U747"/>
  <c r="S747"/>
  <c r="Q747"/>
  <c r="O747"/>
  <c r="M747"/>
  <c r="K747"/>
  <c r="I747"/>
  <c r="BK746"/>
  <c r="BH746"/>
  <c r="BG746"/>
  <c r="BE746"/>
  <c r="BC746"/>
  <c r="BA746"/>
  <c r="AY746"/>
  <c r="AW746"/>
  <c r="AU746"/>
  <c r="AS746"/>
  <c r="AQ746"/>
  <c r="AO746"/>
  <c r="AM746"/>
  <c r="AK746"/>
  <c r="AI746"/>
  <c r="AG746"/>
  <c r="AE746"/>
  <c r="AC746"/>
  <c r="AA746"/>
  <c r="Y746"/>
  <c r="W746"/>
  <c r="U746"/>
  <c r="S746"/>
  <c r="Q746"/>
  <c r="O746"/>
  <c r="M746"/>
  <c r="K746"/>
  <c r="I746"/>
  <c r="BK745"/>
  <c r="BH745"/>
  <c r="BG745"/>
  <c r="BE745"/>
  <c r="BC745"/>
  <c r="BA745"/>
  <c r="AY745"/>
  <c r="AW745"/>
  <c r="AU745"/>
  <c r="AS745"/>
  <c r="AQ745"/>
  <c r="AO745"/>
  <c r="AM745"/>
  <c r="AK745"/>
  <c r="AI745"/>
  <c r="AG745"/>
  <c r="AE745"/>
  <c r="AC745"/>
  <c r="AA745"/>
  <c r="Y745"/>
  <c r="W745"/>
  <c r="U745"/>
  <c r="S745"/>
  <c r="Q745"/>
  <c r="O745"/>
  <c r="M745"/>
  <c r="K745"/>
  <c r="BI745" s="1"/>
  <c r="I745"/>
  <c r="BK744"/>
  <c r="BH744"/>
  <c r="BG744"/>
  <c r="BE744"/>
  <c r="BC744"/>
  <c r="BA744"/>
  <c r="AY744"/>
  <c r="AW744"/>
  <c r="AU744"/>
  <c r="AS744"/>
  <c r="AQ744"/>
  <c r="AO744"/>
  <c r="AM744"/>
  <c r="AK744"/>
  <c r="AI744"/>
  <c r="AG744"/>
  <c r="AE744"/>
  <c r="AC744"/>
  <c r="AA744"/>
  <c r="Y744"/>
  <c r="W744"/>
  <c r="U744"/>
  <c r="S744"/>
  <c r="Q744"/>
  <c r="O744"/>
  <c r="M744"/>
  <c r="K744"/>
  <c r="I744"/>
  <c r="BJ743"/>
  <c r="BM743" s="1"/>
  <c r="BH743"/>
  <c r="BK743" s="1"/>
  <c r="BG743"/>
  <c r="BE743"/>
  <c r="BC743"/>
  <c r="BA743"/>
  <c r="AY743"/>
  <c r="AW743"/>
  <c r="AU743"/>
  <c r="AS743"/>
  <c r="AQ743"/>
  <c r="AO743"/>
  <c r="AM743"/>
  <c r="AK743"/>
  <c r="AI743"/>
  <c r="AG743"/>
  <c r="AE743"/>
  <c r="AC743"/>
  <c r="AA743"/>
  <c r="Y743"/>
  <c r="W743"/>
  <c r="U743"/>
  <c r="S743"/>
  <c r="Q743"/>
  <c r="O743"/>
  <c r="BI743" s="1"/>
  <c r="M743"/>
  <c r="K743"/>
  <c r="I743"/>
  <c r="BK742"/>
  <c r="BH742"/>
  <c r="BG742"/>
  <c r="BE742"/>
  <c r="BC742"/>
  <c r="BA742"/>
  <c r="AY742"/>
  <c r="AW742"/>
  <c r="AU742"/>
  <c r="AS742"/>
  <c r="AQ742"/>
  <c r="AO742"/>
  <c r="AM742"/>
  <c r="AK742"/>
  <c r="AI742"/>
  <c r="AG742"/>
  <c r="AE742"/>
  <c r="AC742"/>
  <c r="AA742"/>
  <c r="Y742"/>
  <c r="W742"/>
  <c r="U742"/>
  <c r="S742"/>
  <c r="Q742"/>
  <c r="O742"/>
  <c r="M742"/>
  <c r="K742"/>
  <c r="I742"/>
  <c r="BK741"/>
  <c r="BH741"/>
  <c r="BG741"/>
  <c r="BE741"/>
  <c r="BC741"/>
  <c r="BA741"/>
  <c r="AY741"/>
  <c r="AW741"/>
  <c r="AU741"/>
  <c r="AS741"/>
  <c r="AQ741"/>
  <c r="AO741"/>
  <c r="AM741"/>
  <c r="AK741"/>
  <c r="AI741"/>
  <c r="AG741"/>
  <c r="AE741"/>
  <c r="AC741"/>
  <c r="AA741"/>
  <c r="Y741"/>
  <c r="W741"/>
  <c r="U741"/>
  <c r="S741"/>
  <c r="Q741"/>
  <c r="O741"/>
  <c r="M741"/>
  <c r="K741"/>
  <c r="I741"/>
  <c r="BK740"/>
  <c r="BH740"/>
  <c r="BG740"/>
  <c r="BE740"/>
  <c r="BC740"/>
  <c r="BA740"/>
  <c r="BA737" s="1"/>
  <c r="AY740"/>
  <c r="AW740"/>
  <c r="AU740"/>
  <c r="AS740"/>
  <c r="AQ740"/>
  <c r="AO740"/>
  <c r="AM740"/>
  <c r="AK740"/>
  <c r="AI740"/>
  <c r="AG740"/>
  <c r="AE740"/>
  <c r="AC740"/>
  <c r="AA740"/>
  <c r="Y740"/>
  <c r="W740"/>
  <c r="U740"/>
  <c r="S740"/>
  <c r="Q740"/>
  <c r="O740"/>
  <c r="M740"/>
  <c r="M737" s="1"/>
  <c r="K740"/>
  <c r="BI740" s="1"/>
  <c r="BJ740" s="1"/>
  <c r="BM740" s="1"/>
  <c r="I740"/>
  <c r="BK739"/>
  <c r="BH739"/>
  <c r="BG739"/>
  <c r="BG737" s="1"/>
  <c r="BE739"/>
  <c r="BC739"/>
  <c r="BA739"/>
  <c r="AY739"/>
  <c r="AW739"/>
  <c r="AU739"/>
  <c r="AS739"/>
  <c r="AQ739"/>
  <c r="AO739"/>
  <c r="AM739"/>
  <c r="AK739"/>
  <c r="AI739"/>
  <c r="AG739"/>
  <c r="AE739"/>
  <c r="AC739"/>
  <c r="AA739"/>
  <c r="Y739"/>
  <c r="W739"/>
  <c r="U739"/>
  <c r="S739"/>
  <c r="BI739" s="1"/>
  <c r="BL739" s="1"/>
  <c r="Q739"/>
  <c r="O739"/>
  <c r="M739"/>
  <c r="K739"/>
  <c r="I739"/>
  <c r="BH738"/>
  <c r="BK738" s="1"/>
  <c r="BG738"/>
  <c r="BE738"/>
  <c r="BC738"/>
  <c r="BA738"/>
  <c r="AY738"/>
  <c r="AW738"/>
  <c r="AW737" s="1"/>
  <c r="AU738"/>
  <c r="AS738"/>
  <c r="AQ738"/>
  <c r="AO738"/>
  <c r="AM738"/>
  <c r="AK738"/>
  <c r="AI738"/>
  <c r="AG738"/>
  <c r="AE738"/>
  <c r="AC738"/>
  <c r="AA738"/>
  <c r="Y738"/>
  <c r="W738"/>
  <c r="U738"/>
  <c r="U737" s="1"/>
  <c r="S738"/>
  <c r="Q738"/>
  <c r="O738"/>
  <c r="M738"/>
  <c r="K738"/>
  <c r="I738"/>
  <c r="BK735"/>
  <c r="BH735"/>
  <c r="BG735"/>
  <c r="BG734" s="1"/>
  <c r="BE735"/>
  <c r="BE734" s="1"/>
  <c r="BC735"/>
  <c r="BC734" s="1"/>
  <c r="BA735"/>
  <c r="AY735"/>
  <c r="AW735"/>
  <c r="AW734" s="1"/>
  <c r="AU735"/>
  <c r="AU734" s="1"/>
  <c r="AS735"/>
  <c r="AQ735"/>
  <c r="AO735"/>
  <c r="AO734" s="1"/>
  <c r="AM735"/>
  <c r="AM734" s="1"/>
  <c r="AK735"/>
  <c r="AK734" s="1"/>
  <c r="AI735"/>
  <c r="AG735"/>
  <c r="AE735"/>
  <c r="AC735"/>
  <c r="AA735"/>
  <c r="Y735"/>
  <c r="W735"/>
  <c r="U735"/>
  <c r="U734" s="1"/>
  <c r="S735"/>
  <c r="S734" s="1"/>
  <c r="Q735"/>
  <c r="O735"/>
  <c r="O734" s="1"/>
  <c r="M735"/>
  <c r="K735"/>
  <c r="I735"/>
  <c r="BA734"/>
  <c r="AY734"/>
  <c r="AS734"/>
  <c r="AQ734"/>
  <c r="AI734"/>
  <c r="AG734"/>
  <c r="AE734"/>
  <c r="AC734"/>
  <c r="AA734"/>
  <c r="Y734"/>
  <c r="W734"/>
  <c r="Q734"/>
  <c r="M734"/>
  <c r="BK733"/>
  <c r="BH733"/>
  <c r="BG733"/>
  <c r="BE733"/>
  <c r="BC733"/>
  <c r="BA733"/>
  <c r="AY733"/>
  <c r="AW733"/>
  <c r="AU733"/>
  <c r="AS733"/>
  <c r="AQ733"/>
  <c r="AO733"/>
  <c r="AM733"/>
  <c r="AK733"/>
  <c r="AI733"/>
  <c r="AG733"/>
  <c r="AG703" s="1"/>
  <c r="AE733"/>
  <c r="AC733"/>
  <c r="AA733"/>
  <c r="Y733"/>
  <c r="W733"/>
  <c r="U733"/>
  <c r="S733"/>
  <c r="Q733"/>
  <c r="O733"/>
  <c r="M733"/>
  <c r="K733"/>
  <c r="I733"/>
  <c r="BH732"/>
  <c r="BK732" s="1"/>
  <c r="BG732"/>
  <c r="BE732"/>
  <c r="BC732"/>
  <c r="BA732"/>
  <c r="AY732"/>
  <c r="AW732"/>
  <c r="AU732"/>
  <c r="AU703" s="1"/>
  <c r="AS732"/>
  <c r="AQ732"/>
  <c r="AO732"/>
  <c r="AM732"/>
  <c r="AK732"/>
  <c r="AI732"/>
  <c r="AG732"/>
  <c r="AE732"/>
  <c r="AC732"/>
  <c r="AA732"/>
  <c r="Y732"/>
  <c r="W732"/>
  <c r="U732"/>
  <c r="S732"/>
  <c r="Q732"/>
  <c r="O732"/>
  <c r="M732"/>
  <c r="K732"/>
  <c r="I732"/>
  <c r="BH731"/>
  <c r="BK731" s="1"/>
  <c r="BG731"/>
  <c r="BE731"/>
  <c r="BC731"/>
  <c r="BA731"/>
  <c r="AY731"/>
  <c r="AW731"/>
  <c r="AU731"/>
  <c r="AS731"/>
  <c r="AQ731"/>
  <c r="AO731"/>
  <c r="AM731"/>
  <c r="AK731"/>
  <c r="AI731"/>
  <c r="AG731"/>
  <c r="AE731"/>
  <c r="AC731"/>
  <c r="AA731"/>
  <c r="Y731"/>
  <c r="W731"/>
  <c r="U731"/>
  <c r="S731"/>
  <c r="Q731"/>
  <c r="O731"/>
  <c r="M731"/>
  <c r="K731"/>
  <c r="I731"/>
  <c r="BK730"/>
  <c r="BH730"/>
  <c r="BG730"/>
  <c r="BE730"/>
  <c r="BC730"/>
  <c r="BA730"/>
  <c r="AY730"/>
  <c r="AW730"/>
  <c r="AU730"/>
  <c r="AS730"/>
  <c r="AQ730"/>
  <c r="AO730"/>
  <c r="AM730"/>
  <c r="AK730"/>
  <c r="AI730"/>
  <c r="AG730"/>
  <c r="AE730"/>
  <c r="AC730"/>
  <c r="AA730"/>
  <c r="Y730"/>
  <c r="W730"/>
  <c r="U730"/>
  <c r="S730"/>
  <c r="Q730"/>
  <c r="O730"/>
  <c r="M730"/>
  <c r="K730"/>
  <c r="I730"/>
  <c r="BK729"/>
  <c r="BH729"/>
  <c r="BG729"/>
  <c r="BE729"/>
  <c r="BC729"/>
  <c r="BA729"/>
  <c r="AY729"/>
  <c r="AW729"/>
  <c r="AU729"/>
  <c r="AS729"/>
  <c r="AQ729"/>
  <c r="AO729"/>
  <c r="AM729"/>
  <c r="AK729"/>
  <c r="AI729"/>
  <c r="AG729"/>
  <c r="AE729"/>
  <c r="AC729"/>
  <c r="AA729"/>
  <c r="Y729"/>
  <c r="W729"/>
  <c r="U729"/>
  <c r="S729"/>
  <c r="Q729"/>
  <c r="O729"/>
  <c r="M729"/>
  <c r="K729"/>
  <c r="I729"/>
  <c r="BK728"/>
  <c r="BH728"/>
  <c r="BG728"/>
  <c r="BE728"/>
  <c r="BC728"/>
  <c r="BA728"/>
  <c r="AY728"/>
  <c r="AW728"/>
  <c r="AU728"/>
  <c r="AS728"/>
  <c r="AQ728"/>
  <c r="AO728"/>
  <c r="AM728"/>
  <c r="AK728"/>
  <c r="AI728"/>
  <c r="AG728"/>
  <c r="AE728"/>
  <c r="AC728"/>
  <c r="AA728"/>
  <c r="Y728"/>
  <c r="W728"/>
  <c r="BI728" s="1"/>
  <c r="BJ728" s="1"/>
  <c r="BM728" s="1"/>
  <c r="U728"/>
  <c r="S728"/>
  <c r="Q728"/>
  <c r="O728"/>
  <c r="M728"/>
  <c r="K728"/>
  <c r="I728"/>
  <c r="BH727"/>
  <c r="BK727" s="1"/>
  <c r="BG727"/>
  <c r="BE727"/>
  <c r="BC727"/>
  <c r="BA727"/>
  <c r="AY727"/>
  <c r="AW727"/>
  <c r="AU727"/>
  <c r="AS727"/>
  <c r="AQ727"/>
  <c r="AO727"/>
  <c r="AM727"/>
  <c r="AK727"/>
  <c r="AI727"/>
  <c r="AG727"/>
  <c r="AE727"/>
  <c r="AC727"/>
  <c r="AA727"/>
  <c r="Y727"/>
  <c r="W727"/>
  <c r="U727"/>
  <c r="S727"/>
  <c r="Q727"/>
  <c r="O727"/>
  <c r="M727"/>
  <c r="K727"/>
  <c r="I727"/>
  <c r="BK726"/>
  <c r="BH726"/>
  <c r="BG726"/>
  <c r="BE726"/>
  <c r="BC726"/>
  <c r="BA726"/>
  <c r="AY726"/>
  <c r="AW726"/>
  <c r="AU726"/>
  <c r="AS726"/>
  <c r="AQ726"/>
  <c r="AO726"/>
  <c r="AM726"/>
  <c r="AK726"/>
  <c r="AI726"/>
  <c r="AG726"/>
  <c r="AE726"/>
  <c r="AC726"/>
  <c r="AA726"/>
  <c r="Y726"/>
  <c r="W726"/>
  <c r="U726"/>
  <c r="S726"/>
  <c r="Q726"/>
  <c r="O726"/>
  <c r="M726"/>
  <c r="K726"/>
  <c r="I726"/>
  <c r="BK725"/>
  <c r="BH725"/>
  <c r="BG725"/>
  <c r="BE725"/>
  <c r="BC725"/>
  <c r="BA725"/>
  <c r="AY725"/>
  <c r="AW725"/>
  <c r="AU725"/>
  <c r="AS725"/>
  <c r="AQ725"/>
  <c r="AO725"/>
  <c r="AM725"/>
  <c r="AK725"/>
  <c r="AI725"/>
  <c r="AG725"/>
  <c r="AE725"/>
  <c r="AC725"/>
  <c r="AA725"/>
  <c r="Y725"/>
  <c r="W725"/>
  <c r="BI725" s="1"/>
  <c r="BJ725" s="1"/>
  <c r="BM725" s="1"/>
  <c r="U725"/>
  <c r="S725"/>
  <c r="Q725"/>
  <c r="O725"/>
  <c r="M725"/>
  <c r="K725"/>
  <c r="I725"/>
  <c r="BK724"/>
  <c r="BH724"/>
  <c r="BG724"/>
  <c r="BE724"/>
  <c r="BC724"/>
  <c r="BA724"/>
  <c r="AY724"/>
  <c r="AW724"/>
  <c r="AU724"/>
  <c r="AS724"/>
  <c r="AQ724"/>
  <c r="AO724"/>
  <c r="AM724"/>
  <c r="AK724"/>
  <c r="AI724"/>
  <c r="AG724"/>
  <c r="AE724"/>
  <c r="AC724"/>
  <c r="AA724"/>
  <c r="Y724"/>
  <c r="W724"/>
  <c r="U724"/>
  <c r="S724"/>
  <c r="Q724"/>
  <c r="O724"/>
  <c r="M724"/>
  <c r="K724"/>
  <c r="I724"/>
  <c r="BK723"/>
  <c r="BH723"/>
  <c r="BG723"/>
  <c r="BE723"/>
  <c r="BC723"/>
  <c r="BA723"/>
  <c r="AY723"/>
  <c r="AW723"/>
  <c r="AU723"/>
  <c r="AS723"/>
  <c r="AQ723"/>
  <c r="AO723"/>
  <c r="AM723"/>
  <c r="AK723"/>
  <c r="AI723"/>
  <c r="AG723"/>
  <c r="AE723"/>
  <c r="AC723"/>
  <c r="AA723"/>
  <c r="Y723"/>
  <c r="W723"/>
  <c r="U723"/>
  <c r="S723"/>
  <c r="Q723"/>
  <c r="O723"/>
  <c r="M723"/>
  <c r="K723"/>
  <c r="I723"/>
  <c r="BH722"/>
  <c r="BK722" s="1"/>
  <c r="BG722"/>
  <c r="BE722"/>
  <c r="BC722"/>
  <c r="BA722"/>
  <c r="AY722"/>
  <c r="AW722"/>
  <c r="AU722"/>
  <c r="AS722"/>
  <c r="AQ722"/>
  <c r="AO722"/>
  <c r="AM722"/>
  <c r="AK722"/>
  <c r="AI722"/>
  <c r="AG722"/>
  <c r="AE722"/>
  <c r="AC722"/>
  <c r="AA722"/>
  <c r="Y722"/>
  <c r="W722"/>
  <c r="U722"/>
  <c r="S722"/>
  <c r="Q722"/>
  <c r="O722"/>
  <c r="BI722" s="1"/>
  <c r="BJ722" s="1"/>
  <c r="BM722" s="1"/>
  <c r="M722"/>
  <c r="K722"/>
  <c r="I722"/>
  <c r="BK721"/>
  <c r="BH721"/>
  <c r="BG721"/>
  <c r="BE721"/>
  <c r="BC721"/>
  <c r="BA721"/>
  <c r="AY721"/>
  <c r="AW721"/>
  <c r="AU721"/>
  <c r="AS721"/>
  <c r="AQ721"/>
  <c r="AO721"/>
  <c r="AM721"/>
  <c r="AK721"/>
  <c r="AI721"/>
  <c r="AG721"/>
  <c r="AE721"/>
  <c r="AC721"/>
  <c r="AA721"/>
  <c r="Y721"/>
  <c r="W721"/>
  <c r="BI721" s="1"/>
  <c r="BJ721" s="1"/>
  <c r="BM721" s="1"/>
  <c r="U721"/>
  <c r="S721"/>
  <c r="Q721"/>
  <c r="O721"/>
  <c r="M721"/>
  <c r="K721"/>
  <c r="I721"/>
  <c r="BH720"/>
  <c r="BK720" s="1"/>
  <c r="BG720"/>
  <c r="BE720"/>
  <c r="BC720"/>
  <c r="BA720"/>
  <c r="AY720"/>
  <c r="AW720"/>
  <c r="AU720"/>
  <c r="AS720"/>
  <c r="AQ720"/>
  <c r="AO720"/>
  <c r="AM720"/>
  <c r="AK720"/>
  <c r="AI720"/>
  <c r="AG720"/>
  <c r="AE720"/>
  <c r="AC720"/>
  <c r="AA720"/>
  <c r="Y720"/>
  <c r="W720"/>
  <c r="U720"/>
  <c r="S720"/>
  <c r="Q720"/>
  <c r="O720"/>
  <c r="M720"/>
  <c r="K720"/>
  <c r="I720"/>
  <c r="BK719"/>
  <c r="BH719"/>
  <c r="BG719"/>
  <c r="BE719"/>
  <c r="BC719"/>
  <c r="BA719"/>
  <c r="AY719"/>
  <c r="AW719"/>
  <c r="AU719"/>
  <c r="AS719"/>
  <c r="AQ719"/>
  <c r="AO719"/>
  <c r="AM719"/>
  <c r="AK719"/>
  <c r="AI719"/>
  <c r="AG719"/>
  <c r="AE719"/>
  <c r="AC719"/>
  <c r="AA719"/>
  <c r="Y719"/>
  <c r="W719"/>
  <c r="U719"/>
  <c r="S719"/>
  <c r="Q719"/>
  <c r="O719"/>
  <c r="M719"/>
  <c r="K719"/>
  <c r="BI719" s="1"/>
  <c r="I719"/>
  <c r="BK718"/>
  <c r="BI718"/>
  <c r="BH718"/>
  <c r="BG718"/>
  <c r="BE718"/>
  <c r="BC718"/>
  <c r="BA718"/>
  <c r="AY718"/>
  <c r="AW718"/>
  <c r="AU718"/>
  <c r="AS718"/>
  <c r="AQ718"/>
  <c r="AO718"/>
  <c r="AM718"/>
  <c r="AK718"/>
  <c r="AI718"/>
  <c r="AG718"/>
  <c r="AE718"/>
  <c r="AC718"/>
  <c r="AA718"/>
  <c r="Y718"/>
  <c r="W718"/>
  <c r="U718"/>
  <c r="S718"/>
  <c r="Q718"/>
  <c r="O718"/>
  <c r="M718"/>
  <c r="K718"/>
  <c r="I718"/>
  <c r="BH717"/>
  <c r="BK717" s="1"/>
  <c r="BG717"/>
  <c r="BE717"/>
  <c r="BC717"/>
  <c r="BA717"/>
  <c r="AY717"/>
  <c r="AW717"/>
  <c r="AU717"/>
  <c r="AS717"/>
  <c r="AQ717"/>
  <c r="AO717"/>
  <c r="AM717"/>
  <c r="AK717"/>
  <c r="AI717"/>
  <c r="AG717"/>
  <c r="AE717"/>
  <c r="AC717"/>
  <c r="AA717"/>
  <c r="Y717"/>
  <c r="W717"/>
  <c r="U717"/>
  <c r="S717"/>
  <c r="Q717"/>
  <c r="O717"/>
  <c r="M717"/>
  <c r="K717"/>
  <c r="I717"/>
  <c r="BH716"/>
  <c r="BK716" s="1"/>
  <c r="BG716"/>
  <c r="BE716"/>
  <c r="BC716"/>
  <c r="BA716"/>
  <c r="AY716"/>
  <c r="AW716"/>
  <c r="AU716"/>
  <c r="AS716"/>
  <c r="AQ716"/>
  <c r="AO716"/>
  <c r="AM716"/>
  <c r="AK716"/>
  <c r="AI716"/>
  <c r="AG716"/>
  <c r="AE716"/>
  <c r="AC716"/>
  <c r="AA716"/>
  <c r="Y716"/>
  <c r="W716"/>
  <c r="U716"/>
  <c r="S716"/>
  <c r="Q716"/>
  <c r="O716"/>
  <c r="M716"/>
  <c r="K716"/>
  <c r="I716"/>
  <c r="BK715"/>
  <c r="BH715"/>
  <c r="BG715"/>
  <c r="BE715"/>
  <c r="BC715"/>
  <c r="BA715"/>
  <c r="AY715"/>
  <c r="AW715"/>
  <c r="AU715"/>
  <c r="AS715"/>
  <c r="AQ715"/>
  <c r="AO715"/>
  <c r="AM715"/>
  <c r="AK715"/>
  <c r="AI715"/>
  <c r="AG715"/>
  <c r="AE715"/>
  <c r="AC715"/>
  <c r="AA715"/>
  <c r="Y715"/>
  <c r="W715"/>
  <c r="U715"/>
  <c r="S715"/>
  <c r="Q715"/>
  <c r="O715"/>
  <c r="M715"/>
  <c r="K715"/>
  <c r="BI715" s="1"/>
  <c r="BJ715" s="1"/>
  <c r="BM715" s="1"/>
  <c r="I715"/>
  <c r="BK714"/>
  <c r="BH714"/>
  <c r="BG714"/>
  <c r="BE714"/>
  <c r="BC714"/>
  <c r="BA714"/>
  <c r="AY714"/>
  <c r="AW714"/>
  <c r="AU714"/>
  <c r="AS714"/>
  <c r="AQ714"/>
  <c r="AO714"/>
  <c r="AM714"/>
  <c r="AK714"/>
  <c r="AI714"/>
  <c r="AG714"/>
  <c r="AE714"/>
  <c r="AC714"/>
  <c r="AA714"/>
  <c r="Y714"/>
  <c r="W714"/>
  <c r="U714"/>
  <c r="S714"/>
  <c r="Q714"/>
  <c r="O714"/>
  <c r="M714"/>
  <c r="K714"/>
  <c r="BI714" s="1"/>
  <c r="I714"/>
  <c r="BK713"/>
  <c r="BH713"/>
  <c r="BG713"/>
  <c r="BE713"/>
  <c r="BC713"/>
  <c r="BA713"/>
  <c r="AY713"/>
  <c r="AW713"/>
  <c r="AU713"/>
  <c r="AS713"/>
  <c r="AQ713"/>
  <c r="AO713"/>
  <c r="AM713"/>
  <c r="AK713"/>
  <c r="AI713"/>
  <c r="AG713"/>
  <c r="AE713"/>
  <c r="AC713"/>
  <c r="AA713"/>
  <c r="Y713"/>
  <c r="W713"/>
  <c r="U713"/>
  <c r="S713"/>
  <c r="Q713"/>
  <c r="O713"/>
  <c r="M713"/>
  <c r="BI713" s="1"/>
  <c r="BJ713" s="1"/>
  <c r="BM713" s="1"/>
  <c r="K713"/>
  <c r="I713"/>
  <c r="BH712"/>
  <c r="BK712" s="1"/>
  <c r="BG712"/>
  <c r="BE712"/>
  <c r="BC712"/>
  <c r="BA712"/>
  <c r="AY712"/>
  <c r="AW712"/>
  <c r="AU712"/>
  <c r="AS712"/>
  <c r="AQ712"/>
  <c r="AO712"/>
  <c r="AM712"/>
  <c r="AK712"/>
  <c r="AI712"/>
  <c r="AG712"/>
  <c r="AE712"/>
  <c r="AC712"/>
  <c r="AA712"/>
  <c r="Y712"/>
  <c r="W712"/>
  <c r="U712"/>
  <c r="S712"/>
  <c r="Q712"/>
  <c r="O712"/>
  <c r="M712"/>
  <c r="K712"/>
  <c r="I712"/>
  <c r="BH711"/>
  <c r="BK711" s="1"/>
  <c r="BG711"/>
  <c r="BE711"/>
  <c r="BC711"/>
  <c r="BA711"/>
  <c r="AY711"/>
  <c r="AW711"/>
  <c r="AU711"/>
  <c r="AS711"/>
  <c r="AQ711"/>
  <c r="AO711"/>
  <c r="AM711"/>
  <c r="AK711"/>
  <c r="AI711"/>
  <c r="AG711"/>
  <c r="AE711"/>
  <c r="AC711"/>
  <c r="AA711"/>
  <c r="Y711"/>
  <c r="W711"/>
  <c r="U711"/>
  <c r="S711"/>
  <c r="Q711"/>
  <c r="O711"/>
  <c r="M711"/>
  <c r="K711"/>
  <c r="I711"/>
  <c r="BH710"/>
  <c r="BK710" s="1"/>
  <c r="BG710"/>
  <c r="BE710"/>
  <c r="BC710"/>
  <c r="BA710"/>
  <c r="AY710"/>
  <c r="AW710"/>
  <c r="AU710"/>
  <c r="AS710"/>
  <c r="AQ710"/>
  <c r="AO710"/>
  <c r="AM710"/>
  <c r="AK710"/>
  <c r="AI710"/>
  <c r="AG710"/>
  <c r="AE710"/>
  <c r="AC710"/>
  <c r="AA710"/>
  <c r="Y710"/>
  <c r="W710"/>
  <c r="U710"/>
  <c r="S710"/>
  <c r="Q710"/>
  <c r="O710"/>
  <c r="M710"/>
  <c r="K710"/>
  <c r="I710"/>
  <c r="BK709"/>
  <c r="BH709"/>
  <c r="BG709"/>
  <c r="BE709"/>
  <c r="BC709"/>
  <c r="BA709"/>
  <c r="AY709"/>
  <c r="AW709"/>
  <c r="AU709"/>
  <c r="AS709"/>
  <c r="AS703" s="1"/>
  <c r="AQ709"/>
  <c r="AO709"/>
  <c r="AM709"/>
  <c r="AK709"/>
  <c r="AI709"/>
  <c r="AG709"/>
  <c r="AE709"/>
  <c r="AC709"/>
  <c r="AA709"/>
  <c r="Y709"/>
  <c r="W709"/>
  <c r="U709"/>
  <c r="S709"/>
  <c r="Q709"/>
  <c r="O709"/>
  <c r="BI709" s="1"/>
  <c r="M709"/>
  <c r="K709"/>
  <c r="I709"/>
  <c r="BK708"/>
  <c r="BH708"/>
  <c r="BG708"/>
  <c r="BE708"/>
  <c r="BC708"/>
  <c r="BA708"/>
  <c r="AY708"/>
  <c r="AW708"/>
  <c r="AU708"/>
  <c r="AS708"/>
  <c r="AQ708"/>
  <c r="AO708"/>
  <c r="AM708"/>
  <c r="AK708"/>
  <c r="AI708"/>
  <c r="AG708"/>
  <c r="AE708"/>
  <c r="AC708"/>
  <c r="AA708"/>
  <c r="Y708"/>
  <c r="W708"/>
  <c r="U708"/>
  <c r="S708"/>
  <c r="Q708"/>
  <c r="O708"/>
  <c r="M708"/>
  <c r="K708"/>
  <c r="I708"/>
  <c r="BH707"/>
  <c r="BK707" s="1"/>
  <c r="BG707"/>
  <c r="BE707"/>
  <c r="BC707"/>
  <c r="BA707"/>
  <c r="AY707"/>
  <c r="AW707"/>
  <c r="AU707"/>
  <c r="AS707"/>
  <c r="AQ707"/>
  <c r="AO707"/>
  <c r="AM707"/>
  <c r="AK707"/>
  <c r="AI707"/>
  <c r="AG707"/>
  <c r="AE707"/>
  <c r="AC707"/>
  <c r="AA707"/>
  <c r="Y707"/>
  <c r="W707"/>
  <c r="U707"/>
  <c r="S707"/>
  <c r="Q707"/>
  <c r="BI707" s="1"/>
  <c r="BJ707" s="1"/>
  <c r="BM707" s="1"/>
  <c r="O707"/>
  <c r="M707"/>
  <c r="K707"/>
  <c r="I707"/>
  <c r="BK706"/>
  <c r="BH706"/>
  <c r="BG706"/>
  <c r="BG703" s="1"/>
  <c r="BE706"/>
  <c r="BC706"/>
  <c r="BA706"/>
  <c r="AY706"/>
  <c r="AW706"/>
  <c r="AU706"/>
  <c r="AS706"/>
  <c r="AQ706"/>
  <c r="AO706"/>
  <c r="AM706"/>
  <c r="AK706"/>
  <c r="AI706"/>
  <c r="AG706"/>
  <c r="AE706"/>
  <c r="AC706"/>
  <c r="AA706"/>
  <c r="Y706"/>
  <c r="W706"/>
  <c r="U706"/>
  <c r="S706"/>
  <c r="S703" s="1"/>
  <c r="Q706"/>
  <c r="BI706" s="1"/>
  <c r="BJ706" s="1"/>
  <c r="BM706" s="1"/>
  <c r="O706"/>
  <c r="M706"/>
  <c r="K706"/>
  <c r="I706"/>
  <c r="BK705"/>
  <c r="BH705"/>
  <c r="BG705"/>
  <c r="BE705"/>
  <c r="BC705"/>
  <c r="BA705"/>
  <c r="AY705"/>
  <c r="AW705"/>
  <c r="AU705"/>
  <c r="AS705"/>
  <c r="AQ705"/>
  <c r="AO705"/>
  <c r="AM705"/>
  <c r="AK705"/>
  <c r="AI705"/>
  <c r="AG705"/>
  <c r="AE705"/>
  <c r="AC705"/>
  <c r="AA705"/>
  <c r="Y705"/>
  <c r="W705"/>
  <c r="BI705" s="1"/>
  <c r="U705"/>
  <c r="S705"/>
  <c r="Q705"/>
  <c r="O705"/>
  <c r="M705"/>
  <c r="K705"/>
  <c r="I705"/>
  <c r="BK704"/>
  <c r="BH704"/>
  <c r="BG704"/>
  <c r="BE704"/>
  <c r="BC704"/>
  <c r="BA704"/>
  <c r="BA703" s="1"/>
  <c r="AY704"/>
  <c r="AW704"/>
  <c r="AU704"/>
  <c r="AS704"/>
  <c r="AQ704"/>
  <c r="AO704"/>
  <c r="AM704"/>
  <c r="AK704"/>
  <c r="AI704"/>
  <c r="AG704"/>
  <c r="AE704"/>
  <c r="AC704"/>
  <c r="AA704"/>
  <c r="Y704"/>
  <c r="W704"/>
  <c r="U704"/>
  <c r="S704"/>
  <c r="Q704"/>
  <c r="O704"/>
  <c r="M704"/>
  <c r="M703" s="1"/>
  <c r="K704"/>
  <c r="I704"/>
  <c r="BK702"/>
  <c r="BH702"/>
  <c r="BG702"/>
  <c r="BE702"/>
  <c r="BC702"/>
  <c r="BA702"/>
  <c r="AY702"/>
  <c r="AW702"/>
  <c r="AU702"/>
  <c r="AS702"/>
  <c r="AQ702"/>
  <c r="AO702"/>
  <c r="AM702"/>
  <c r="AK702"/>
  <c r="AI702"/>
  <c r="AG702"/>
  <c r="AE702"/>
  <c r="AC702"/>
  <c r="AA702"/>
  <c r="Y702"/>
  <c r="W702"/>
  <c r="U702"/>
  <c r="S702"/>
  <c r="Q702"/>
  <c r="O702"/>
  <c r="M702"/>
  <c r="K702"/>
  <c r="I702"/>
  <c r="BK701"/>
  <c r="BH701"/>
  <c r="BG701"/>
  <c r="BE701"/>
  <c r="BC701"/>
  <c r="BA701"/>
  <c r="AY701"/>
  <c r="AW701"/>
  <c r="AU701"/>
  <c r="AS701"/>
  <c r="AQ701"/>
  <c r="AO701"/>
  <c r="AM701"/>
  <c r="AK701"/>
  <c r="AI701"/>
  <c r="AG701"/>
  <c r="AE701"/>
  <c r="AC701"/>
  <c r="AA701"/>
  <c r="Y701"/>
  <c r="W701"/>
  <c r="BI701" s="1"/>
  <c r="BJ701" s="1"/>
  <c r="BM701" s="1"/>
  <c r="U701"/>
  <c r="S701"/>
  <c r="Q701"/>
  <c r="O701"/>
  <c r="M701"/>
  <c r="K701"/>
  <c r="I701"/>
  <c r="BH700"/>
  <c r="BK700" s="1"/>
  <c r="BG700"/>
  <c r="BE700"/>
  <c r="BC700"/>
  <c r="BA700"/>
  <c r="AY700"/>
  <c r="AW700"/>
  <c r="AU700"/>
  <c r="AU697" s="1"/>
  <c r="AS700"/>
  <c r="AQ700"/>
  <c r="AO700"/>
  <c r="AM700"/>
  <c r="AK700"/>
  <c r="AI700"/>
  <c r="AG700"/>
  <c r="AE700"/>
  <c r="AC700"/>
  <c r="AA700"/>
  <c r="Y700"/>
  <c r="W700"/>
  <c r="W697" s="1"/>
  <c r="U700"/>
  <c r="S700"/>
  <c r="Q700"/>
  <c r="O700"/>
  <c r="M700"/>
  <c r="K700"/>
  <c r="I700"/>
  <c r="BK699"/>
  <c r="BH699"/>
  <c r="BG699"/>
  <c r="BE699"/>
  <c r="BC699"/>
  <c r="BA699"/>
  <c r="AY699"/>
  <c r="AW699"/>
  <c r="AU699"/>
  <c r="AS699"/>
  <c r="AQ699"/>
  <c r="AO699"/>
  <c r="AO697" s="1"/>
  <c r="AM699"/>
  <c r="AK699"/>
  <c r="AK697" s="1"/>
  <c r="AI699"/>
  <c r="AG699"/>
  <c r="AE699"/>
  <c r="AC699"/>
  <c r="AA699"/>
  <c r="Y699"/>
  <c r="Y697" s="1"/>
  <c r="W699"/>
  <c r="U699"/>
  <c r="S699"/>
  <c r="Q699"/>
  <c r="O699"/>
  <c r="M699"/>
  <c r="K699"/>
  <c r="I699"/>
  <c r="BH698"/>
  <c r="BK698" s="1"/>
  <c r="BG698"/>
  <c r="BE698"/>
  <c r="BC698"/>
  <c r="BC697" s="1"/>
  <c r="BA698"/>
  <c r="AY698"/>
  <c r="AW698"/>
  <c r="AU698"/>
  <c r="AS698"/>
  <c r="AQ698"/>
  <c r="AO698"/>
  <c r="AM698"/>
  <c r="AK698"/>
  <c r="AI698"/>
  <c r="AG698"/>
  <c r="AG697" s="1"/>
  <c r="AE698"/>
  <c r="AC698"/>
  <c r="AC697" s="1"/>
  <c r="AA698"/>
  <c r="AA697" s="1"/>
  <c r="Y698"/>
  <c r="W698"/>
  <c r="U698"/>
  <c r="U697" s="1"/>
  <c r="S698"/>
  <c r="Q698"/>
  <c r="Q697" s="1"/>
  <c r="O698"/>
  <c r="O697" s="1"/>
  <c r="M698"/>
  <c r="K698"/>
  <c r="I698"/>
  <c r="AE697"/>
  <c r="S697"/>
  <c r="BK696"/>
  <c r="BH696"/>
  <c r="BG696"/>
  <c r="BE696"/>
  <c r="BC696"/>
  <c r="BA696"/>
  <c r="AY696"/>
  <c r="AW696"/>
  <c r="AU696"/>
  <c r="AS696"/>
  <c r="AQ696"/>
  <c r="AO696"/>
  <c r="AM696"/>
  <c r="AK696"/>
  <c r="AI696"/>
  <c r="AG696"/>
  <c r="AE696"/>
  <c r="AC696"/>
  <c r="AA696"/>
  <c r="Y696"/>
  <c r="W696"/>
  <c r="U696"/>
  <c r="S696"/>
  <c r="Q696"/>
  <c r="O696"/>
  <c r="M696"/>
  <c r="K696"/>
  <c r="I696"/>
  <c r="BK695"/>
  <c r="BH695"/>
  <c r="BG695"/>
  <c r="BE695"/>
  <c r="BC695"/>
  <c r="BA695"/>
  <c r="AY695"/>
  <c r="AW695"/>
  <c r="AW685" s="1"/>
  <c r="AU695"/>
  <c r="AS695"/>
  <c r="AQ695"/>
  <c r="AO695"/>
  <c r="AM695"/>
  <c r="AK695"/>
  <c r="AI695"/>
  <c r="AG695"/>
  <c r="AE695"/>
  <c r="AC695"/>
  <c r="AA695"/>
  <c r="Y695"/>
  <c r="W695"/>
  <c r="BI695" s="1"/>
  <c r="BJ695" s="1"/>
  <c r="BM695" s="1"/>
  <c r="U695"/>
  <c r="S695"/>
  <c r="Q695"/>
  <c r="O695"/>
  <c r="M695"/>
  <c r="K695"/>
  <c r="I695"/>
  <c r="BK694"/>
  <c r="BH694"/>
  <c r="BG694"/>
  <c r="BE694"/>
  <c r="BC694"/>
  <c r="BA694"/>
  <c r="AY694"/>
  <c r="AW694"/>
  <c r="AU694"/>
  <c r="AS694"/>
  <c r="AQ694"/>
  <c r="AO694"/>
  <c r="AM694"/>
  <c r="AK694"/>
  <c r="AI694"/>
  <c r="AG694"/>
  <c r="AE694"/>
  <c r="AC694"/>
  <c r="AA694"/>
  <c r="Y694"/>
  <c r="W694"/>
  <c r="U694"/>
  <c r="S694"/>
  <c r="Q694"/>
  <c r="O694"/>
  <c r="M694"/>
  <c r="K694"/>
  <c r="BI694" s="1"/>
  <c r="I694"/>
  <c r="BH693"/>
  <c r="BK693" s="1"/>
  <c r="BG693"/>
  <c r="BE693"/>
  <c r="BC693"/>
  <c r="BA693"/>
  <c r="AY693"/>
  <c r="AW693"/>
  <c r="AU693"/>
  <c r="AS693"/>
  <c r="AQ693"/>
  <c r="AO693"/>
  <c r="AM693"/>
  <c r="AK693"/>
  <c r="AI693"/>
  <c r="AG693"/>
  <c r="AE693"/>
  <c r="AC693"/>
  <c r="AA693"/>
  <c r="Y693"/>
  <c r="W693"/>
  <c r="U693"/>
  <c r="S693"/>
  <c r="Q693"/>
  <c r="O693"/>
  <c r="M693"/>
  <c r="K693"/>
  <c r="I693"/>
  <c r="BK692"/>
  <c r="BH692"/>
  <c r="BG692"/>
  <c r="BE692"/>
  <c r="BC692"/>
  <c r="BA692"/>
  <c r="AY692"/>
  <c r="AW692"/>
  <c r="AU692"/>
  <c r="AS692"/>
  <c r="AQ692"/>
  <c r="AO692"/>
  <c r="AM692"/>
  <c r="AK692"/>
  <c r="AI692"/>
  <c r="AG692"/>
  <c r="AE692"/>
  <c r="AC692"/>
  <c r="AA692"/>
  <c r="Y692"/>
  <c r="W692"/>
  <c r="BI692" s="1"/>
  <c r="U692"/>
  <c r="S692"/>
  <c r="Q692"/>
  <c r="O692"/>
  <c r="M692"/>
  <c r="K692"/>
  <c r="I692"/>
  <c r="BK691"/>
  <c r="BH691"/>
  <c r="BG691"/>
  <c r="BE691"/>
  <c r="BC691"/>
  <c r="BA691"/>
  <c r="AY691"/>
  <c r="AW691"/>
  <c r="AU691"/>
  <c r="AS691"/>
  <c r="AQ691"/>
  <c r="AO691"/>
  <c r="AM691"/>
  <c r="AK691"/>
  <c r="AI691"/>
  <c r="AG691"/>
  <c r="AE691"/>
  <c r="AC691"/>
  <c r="AA691"/>
  <c r="Y691"/>
  <c r="W691"/>
  <c r="BI691" s="1"/>
  <c r="BJ691" s="1"/>
  <c r="BM691" s="1"/>
  <c r="U691"/>
  <c r="S691"/>
  <c r="Q691"/>
  <c r="O691"/>
  <c r="M691"/>
  <c r="K691"/>
  <c r="I691"/>
  <c r="BK690"/>
  <c r="BH690"/>
  <c r="BG690"/>
  <c r="BE690"/>
  <c r="BC690"/>
  <c r="BA690"/>
  <c r="AY690"/>
  <c r="AW690"/>
  <c r="AU690"/>
  <c r="AS690"/>
  <c r="AQ690"/>
  <c r="AO690"/>
  <c r="AM690"/>
  <c r="AK690"/>
  <c r="AI690"/>
  <c r="AG690"/>
  <c r="AE690"/>
  <c r="AC690"/>
  <c r="AA690"/>
  <c r="Y690"/>
  <c r="W690"/>
  <c r="U690"/>
  <c r="S690"/>
  <c r="Q690"/>
  <c r="O690"/>
  <c r="M690"/>
  <c r="K690"/>
  <c r="I690"/>
  <c r="BK689"/>
  <c r="BH689"/>
  <c r="BG689"/>
  <c r="BE689"/>
  <c r="BC689"/>
  <c r="BA689"/>
  <c r="AY689"/>
  <c r="AW689"/>
  <c r="AU689"/>
  <c r="AS689"/>
  <c r="AQ689"/>
  <c r="AO689"/>
  <c r="AM689"/>
  <c r="AK689"/>
  <c r="AI689"/>
  <c r="AG689"/>
  <c r="AE689"/>
  <c r="AC689"/>
  <c r="AA689"/>
  <c r="Y689"/>
  <c r="W689"/>
  <c r="BI689" s="1"/>
  <c r="BJ689" s="1"/>
  <c r="BM689" s="1"/>
  <c r="U689"/>
  <c r="S689"/>
  <c r="Q689"/>
  <c r="O689"/>
  <c r="M689"/>
  <c r="K689"/>
  <c r="I689"/>
  <c r="BH688"/>
  <c r="BK688" s="1"/>
  <c r="BG688"/>
  <c r="BE688"/>
  <c r="BC688"/>
  <c r="BA688"/>
  <c r="AY688"/>
  <c r="AW688"/>
  <c r="AU688"/>
  <c r="AS688"/>
  <c r="AQ688"/>
  <c r="AO688"/>
  <c r="AM688"/>
  <c r="AK688"/>
  <c r="AI688"/>
  <c r="AG688"/>
  <c r="AE688"/>
  <c r="AC688"/>
  <c r="AA688"/>
  <c r="Y688"/>
  <c r="W688"/>
  <c r="U688"/>
  <c r="S688"/>
  <c r="Q688"/>
  <c r="O688"/>
  <c r="M688"/>
  <c r="K688"/>
  <c r="I688"/>
  <c r="BK687"/>
  <c r="BH687"/>
  <c r="BG687"/>
  <c r="BE687"/>
  <c r="BC687"/>
  <c r="BA687"/>
  <c r="AY687"/>
  <c r="AW687"/>
  <c r="AU687"/>
  <c r="AS687"/>
  <c r="AQ687"/>
  <c r="AO687"/>
  <c r="AM687"/>
  <c r="AK687"/>
  <c r="AI687"/>
  <c r="AI685" s="1"/>
  <c r="AG687"/>
  <c r="AE687"/>
  <c r="AC687"/>
  <c r="AA687"/>
  <c r="Y687"/>
  <c r="Y685" s="1"/>
  <c r="W687"/>
  <c r="U687"/>
  <c r="S687"/>
  <c r="Q687"/>
  <c r="O687"/>
  <c r="M687"/>
  <c r="K687"/>
  <c r="I687"/>
  <c r="BK686"/>
  <c r="BH686"/>
  <c r="BG686"/>
  <c r="BE686"/>
  <c r="BC686"/>
  <c r="BA686"/>
  <c r="AY686"/>
  <c r="AW686"/>
  <c r="AU686"/>
  <c r="AU685" s="1"/>
  <c r="AU684" s="1"/>
  <c r="AS686"/>
  <c r="AS685" s="1"/>
  <c r="AQ686"/>
  <c r="AO686"/>
  <c r="AM686"/>
  <c r="AK686"/>
  <c r="AI686"/>
  <c r="AG686"/>
  <c r="AE686"/>
  <c r="AC686"/>
  <c r="AA686"/>
  <c r="Y686"/>
  <c r="W686"/>
  <c r="U686"/>
  <c r="S686"/>
  <c r="Q686"/>
  <c r="O686"/>
  <c r="M686"/>
  <c r="K686"/>
  <c r="I686"/>
  <c r="BH683"/>
  <c r="BK683" s="1"/>
  <c r="BG683"/>
  <c r="BG682" s="1"/>
  <c r="BE683"/>
  <c r="BE682" s="1"/>
  <c r="BC683"/>
  <c r="BC682" s="1"/>
  <c r="BA683"/>
  <c r="AY683"/>
  <c r="AW683"/>
  <c r="AW682" s="1"/>
  <c r="AU683"/>
  <c r="AU682" s="1"/>
  <c r="AS683"/>
  <c r="AS682" s="1"/>
  <c r="AQ683"/>
  <c r="AO683"/>
  <c r="AO682" s="1"/>
  <c r="AM683"/>
  <c r="AK683"/>
  <c r="AI683"/>
  <c r="AG683"/>
  <c r="AE683"/>
  <c r="AC683"/>
  <c r="AC682" s="1"/>
  <c r="AA683"/>
  <c r="AA682" s="1"/>
  <c r="Y683"/>
  <c r="W683"/>
  <c r="W682" s="1"/>
  <c r="U683"/>
  <c r="S683"/>
  <c r="Q683"/>
  <c r="Q682" s="1"/>
  <c r="O683"/>
  <c r="O682" s="1"/>
  <c r="M683"/>
  <c r="K683"/>
  <c r="I683"/>
  <c r="BA682"/>
  <c r="AY682"/>
  <c r="AQ682"/>
  <c r="AM682"/>
  <c r="AK682"/>
  <c r="AI682"/>
  <c r="AG682"/>
  <c r="AE682"/>
  <c r="Y682"/>
  <c r="U682"/>
  <c r="S682"/>
  <c r="M682"/>
  <c r="K682"/>
  <c r="I682"/>
  <c r="BK681"/>
  <c r="BH681"/>
  <c r="BG681"/>
  <c r="BE681"/>
  <c r="BC681"/>
  <c r="BA681"/>
  <c r="AY681"/>
  <c r="AW681"/>
  <c r="AU681"/>
  <c r="AS681"/>
  <c r="AQ681"/>
  <c r="AO681"/>
  <c r="AM681"/>
  <c r="AK681"/>
  <c r="AI681"/>
  <c r="AG681"/>
  <c r="AE681"/>
  <c r="AC681"/>
  <c r="AA681"/>
  <c r="Y681"/>
  <c r="W681"/>
  <c r="U681"/>
  <c r="S681"/>
  <c r="Q681"/>
  <c r="O681"/>
  <c r="M681"/>
  <c r="K681"/>
  <c r="I681"/>
  <c r="BH680"/>
  <c r="BK680" s="1"/>
  <c r="BG680"/>
  <c r="BE680"/>
  <c r="BC680"/>
  <c r="BA680"/>
  <c r="AY680"/>
  <c r="AW680"/>
  <c r="AU680"/>
  <c r="AS680"/>
  <c r="AQ680"/>
  <c r="AO680"/>
  <c r="AM680"/>
  <c r="AK680"/>
  <c r="AI680"/>
  <c r="AG680"/>
  <c r="AE680"/>
  <c r="AC680"/>
  <c r="AA680"/>
  <c r="Y680"/>
  <c r="W680"/>
  <c r="U680"/>
  <c r="S680"/>
  <c r="Q680"/>
  <c r="O680"/>
  <c r="M680"/>
  <c r="K680"/>
  <c r="I680"/>
  <c r="BK679"/>
  <c r="BH679"/>
  <c r="BG679"/>
  <c r="BE679"/>
  <c r="BC679"/>
  <c r="BA679"/>
  <c r="AY679"/>
  <c r="AW679"/>
  <c r="AU679"/>
  <c r="AS679"/>
  <c r="AQ679"/>
  <c r="AO679"/>
  <c r="AM679"/>
  <c r="AK679"/>
  <c r="AI679"/>
  <c r="AG679"/>
  <c r="AE679"/>
  <c r="AC679"/>
  <c r="AA679"/>
  <c r="Y679"/>
  <c r="W679"/>
  <c r="U679"/>
  <c r="S679"/>
  <c r="Q679"/>
  <c r="O679"/>
  <c r="M679"/>
  <c r="K679"/>
  <c r="I679"/>
  <c r="BK678"/>
  <c r="BH678"/>
  <c r="BG678"/>
  <c r="BE678"/>
  <c r="BC678"/>
  <c r="BA678"/>
  <c r="AY678"/>
  <c r="AW678"/>
  <c r="AU678"/>
  <c r="AS678"/>
  <c r="AQ678"/>
  <c r="AO678"/>
  <c r="AM678"/>
  <c r="AK678"/>
  <c r="AI678"/>
  <c r="AG678"/>
  <c r="AE678"/>
  <c r="AC678"/>
  <c r="AA678"/>
  <c r="Y678"/>
  <c r="W678"/>
  <c r="BI678" s="1"/>
  <c r="BL678" s="1"/>
  <c r="U678"/>
  <c r="S678"/>
  <c r="Q678"/>
  <c r="O678"/>
  <c r="M678"/>
  <c r="K678"/>
  <c r="I678"/>
  <c r="BH677"/>
  <c r="BK677" s="1"/>
  <c r="BG677"/>
  <c r="BE677"/>
  <c r="BC677"/>
  <c r="BA677"/>
  <c r="AY677"/>
  <c r="AW677"/>
  <c r="AU677"/>
  <c r="AS677"/>
  <c r="AQ677"/>
  <c r="AO677"/>
  <c r="AM677"/>
  <c r="AK677"/>
  <c r="AI677"/>
  <c r="AG677"/>
  <c r="AE677"/>
  <c r="AC677"/>
  <c r="AA677"/>
  <c r="Y677"/>
  <c r="W677"/>
  <c r="U677"/>
  <c r="S677"/>
  <c r="Q677"/>
  <c r="O677"/>
  <c r="M677"/>
  <c r="K677"/>
  <c r="I677"/>
  <c r="BK676"/>
  <c r="BH676"/>
  <c r="BG676"/>
  <c r="BE676"/>
  <c r="BC676"/>
  <c r="BA676"/>
  <c r="AY676"/>
  <c r="AW676"/>
  <c r="AU676"/>
  <c r="AS676"/>
  <c r="AQ676"/>
  <c r="AO676"/>
  <c r="AM676"/>
  <c r="AK676"/>
  <c r="AI676"/>
  <c r="AG676"/>
  <c r="AE676"/>
  <c r="AC676"/>
  <c r="AA676"/>
  <c r="Y676"/>
  <c r="W676"/>
  <c r="U676"/>
  <c r="S676"/>
  <c r="Q676"/>
  <c r="O676"/>
  <c r="M676"/>
  <c r="K676"/>
  <c r="I676"/>
  <c r="BH675"/>
  <c r="BK675" s="1"/>
  <c r="BG675"/>
  <c r="BE675"/>
  <c r="BC675"/>
  <c r="BA675"/>
  <c r="AY675"/>
  <c r="AW675"/>
  <c r="AU675"/>
  <c r="AS675"/>
  <c r="AQ675"/>
  <c r="AO675"/>
  <c r="AM675"/>
  <c r="AK675"/>
  <c r="AI675"/>
  <c r="AG675"/>
  <c r="AE675"/>
  <c r="AC675"/>
  <c r="AA675"/>
  <c r="Y675"/>
  <c r="W675"/>
  <c r="U675"/>
  <c r="S675"/>
  <c r="Q675"/>
  <c r="O675"/>
  <c r="M675"/>
  <c r="K675"/>
  <c r="I675"/>
  <c r="BK674"/>
  <c r="BH674"/>
  <c r="BG674"/>
  <c r="BE674"/>
  <c r="BC674"/>
  <c r="BA674"/>
  <c r="AY674"/>
  <c r="AW674"/>
  <c r="AU674"/>
  <c r="AS674"/>
  <c r="AQ674"/>
  <c r="AO674"/>
  <c r="AM674"/>
  <c r="AK674"/>
  <c r="AI674"/>
  <c r="AG674"/>
  <c r="AE674"/>
  <c r="AC674"/>
  <c r="AA674"/>
  <c r="Y674"/>
  <c r="W674"/>
  <c r="U674"/>
  <c r="S674"/>
  <c r="Q674"/>
  <c r="O674"/>
  <c r="M674"/>
  <c r="K674"/>
  <c r="I674"/>
  <c r="BH673"/>
  <c r="BK673" s="1"/>
  <c r="BG673"/>
  <c r="BE673"/>
  <c r="BC673"/>
  <c r="BA673"/>
  <c r="AY673"/>
  <c r="AW673"/>
  <c r="AU673"/>
  <c r="AS673"/>
  <c r="AQ673"/>
  <c r="AO673"/>
  <c r="AM673"/>
  <c r="AK673"/>
  <c r="AI673"/>
  <c r="AG673"/>
  <c r="AE673"/>
  <c r="AC673"/>
  <c r="AA673"/>
  <c r="Y673"/>
  <c r="W673"/>
  <c r="U673"/>
  <c r="S673"/>
  <c r="Q673"/>
  <c r="O673"/>
  <c r="M673"/>
  <c r="K673"/>
  <c r="I673"/>
  <c r="BH672"/>
  <c r="BK672" s="1"/>
  <c r="BG672"/>
  <c r="BE672"/>
  <c r="BC672"/>
  <c r="BA672"/>
  <c r="AY672"/>
  <c r="AW672"/>
  <c r="AU672"/>
  <c r="AS672"/>
  <c r="AQ672"/>
  <c r="AO672"/>
  <c r="AM672"/>
  <c r="AK672"/>
  <c r="AI672"/>
  <c r="AG672"/>
  <c r="AE672"/>
  <c r="AC672"/>
  <c r="AA672"/>
  <c r="Y672"/>
  <c r="W672"/>
  <c r="U672"/>
  <c r="S672"/>
  <c r="Q672"/>
  <c r="O672"/>
  <c r="M672"/>
  <c r="K672"/>
  <c r="I672"/>
  <c r="BK671"/>
  <c r="BH671"/>
  <c r="BG671"/>
  <c r="BE671"/>
  <c r="BC671"/>
  <c r="BA671"/>
  <c r="AY671"/>
  <c r="AW671"/>
  <c r="AU671"/>
  <c r="AS671"/>
  <c r="AQ671"/>
  <c r="AO671"/>
  <c r="AM671"/>
  <c r="AK671"/>
  <c r="AI671"/>
  <c r="AG671"/>
  <c r="AE671"/>
  <c r="AC671"/>
  <c r="AA671"/>
  <c r="Y671"/>
  <c r="W671"/>
  <c r="BI671" s="1"/>
  <c r="U671"/>
  <c r="S671"/>
  <c r="Q671"/>
  <c r="O671"/>
  <c r="M671"/>
  <c r="K671"/>
  <c r="I671"/>
  <c r="BK670"/>
  <c r="BH670"/>
  <c r="BG670"/>
  <c r="BE670"/>
  <c r="BC670"/>
  <c r="BA670"/>
  <c r="AY670"/>
  <c r="AW670"/>
  <c r="AU670"/>
  <c r="AS670"/>
  <c r="AQ670"/>
  <c r="AO670"/>
  <c r="AM670"/>
  <c r="AK670"/>
  <c r="AI670"/>
  <c r="AG670"/>
  <c r="AE670"/>
  <c r="AC670"/>
  <c r="AA670"/>
  <c r="Y670"/>
  <c r="W670"/>
  <c r="U670"/>
  <c r="S670"/>
  <c r="Q670"/>
  <c r="O670"/>
  <c r="M670"/>
  <c r="K670"/>
  <c r="I670"/>
  <c r="BK669"/>
  <c r="BH669"/>
  <c r="BG669"/>
  <c r="BE669"/>
  <c r="BC669"/>
  <c r="BA669"/>
  <c r="AY669"/>
  <c r="AW669"/>
  <c r="AW645" s="1"/>
  <c r="AU669"/>
  <c r="AS669"/>
  <c r="AQ669"/>
  <c r="AO669"/>
  <c r="AM669"/>
  <c r="AK669"/>
  <c r="AI669"/>
  <c r="AG669"/>
  <c r="AE669"/>
  <c r="AC669"/>
  <c r="AA669"/>
  <c r="Y669"/>
  <c r="W669"/>
  <c r="U669"/>
  <c r="S669"/>
  <c r="Q669"/>
  <c r="O669"/>
  <c r="M669"/>
  <c r="K669"/>
  <c r="I669"/>
  <c r="BK668"/>
  <c r="BH668"/>
  <c r="BG668"/>
  <c r="BE668"/>
  <c r="BC668"/>
  <c r="BA668"/>
  <c r="AY668"/>
  <c r="AW668"/>
  <c r="AU668"/>
  <c r="AS668"/>
  <c r="AQ668"/>
  <c r="AO668"/>
  <c r="AM668"/>
  <c r="AK668"/>
  <c r="AI668"/>
  <c r="AG668"/>
  <c r="AE668"/>
  <c r="AC668"/>
  <c r="AA668"/>
  <c r="Y668"/>
  <c r="W668"/>
  <c r="U668"/>
  <c r="S668"/>
  <c r="Q668"/>
  <c r="O668"/>
  <c r="M668"/>
  <c r="K668"/>
  <c r="I668"/>
  <c r="BH667"/>
  <c r="BK667" s="1"/>
  <c r="BG667"/>
  <c r="BE667"/>
  <c r="BC667"/>
  <c r="BA667"/>
  <c r="AY667"/>
  <c r="AW667"/>
  <c r="AU667"/>
  <c r="AS667"/>
  <c r="AQ667"/>
  <c r="AO667"/>
  <c r="AM667"/>
  <c r="AK667"/>
  <c r="AI667"/>
  <c r="AG667"/>
  <c r="AE667"/>
  <c r="AC667"/>
  <c r="AA667"/>
  <c r="Y667"/>
  <c r="W667"/>
  <c r="U667"/>
  <c r="S667"/>
  <c r="Q667"/>
  <c r="O667"/>
  <c r="M667"/>
  <c r="K667"/>
  <c r="BI667" s="1"/>
  <c r="BJ667" s="1"/>
  <c r="BM667" s="1"/>
  <c r="I667"/>
  <c r="BK666"/>
  <c r="BH666"/>
  <c r="BG666"/>
  <c r="BE666"/>
  <c r="BC666"/>
  <c r="BA666"/>
  <c r="AY666"/>
  <c r="AW666"/>
  <c r="AU666"/>
  <c r="AS666"/>
  <c r="AQ666"/>
  <c r="AO666"/>
  <c r="AM666"/>
  <c r="AK666"/>
  <c r="AI666"/>
  <c r="AG666"/>
  <c r="AE666"/>
  <c r="AC666"/>
  <c r="AA666"/>
  <c r="Y666"/>
  <c r="W666"/>
  <c r="U666"/>
  <c r="S666"/>
  <c r="Q666"/>
  <c r="O666"/>
  <c r="M666"/>
  <c r="K666"/>
  <c r="I666"/>
  <c r="BK665"/>
  <c r="BH665"/>
  <c r="BG665"/>
  <c r="BE665"/>
  <c r="BC665"/>
  <c r="BA665"/>
  <c r="AY665"/>
  <c r="AW665"/>
  <c r="AU665"/>
  <c r="AS665"/>
  <c r="AQ665"/>
  <c r="AO665"/>
  <c r="AM665"/>
  <c r="AK665"/>
  <c r="AI665"/>
  <c r="AG665"/>
  <c r="AE665"/>
  <c r="AC665"/>
  <c r="AA665"/>
  <c r="Y665"/>
  <c r="W665"/>
  <c r="U665"/>
  <c r="S665"/>
  <c r="Q665"/>
  <c r="O665"/>
  <c r="M665"/>
  <c r="K665"/>
  <c r="I665"/>
  <c r="BH664"/>
  <c r="BK664" s="1"/>
  <c r="BG664"/>
  <c r="BE664"/>
  <c r="BC664"/>
  <c r="BA664"/>
  <c r="AY664"/>
  <c r="AW664"/>
  <c r="AU664"/>
  <c r="AS664"/>
  <c r="AQ664"/>
  <c r="AO664"/>
  <c r="AM664"/>
  <c r="AK664"/>
  <c r="AI664"/>
  <c r="AG664"/>
  <c r="AE664"/>
  <c r="AC664"/>
  <c r="AA664"/>
  <c r="Y664"/>
  <c r="W664"/>
  <c r="U664"/>
  <c r="S664"/>
  <c r="Q664"/>
  <c r="O664"/>
  <c r="M664"/>
  <c r="K664"/>
  <c r="I664"/>
  <c r="BH663"/>
  <c r="BK663" s="1"/>
  <c r="BG663"/>
  <c r="BE663"/>
  <c r="BC663"/>
  <c r="BA663"/>
  <c r="AY663"/>
  <c r="AW663"/>
  <c r="AU663"/>
  <c r="AS663"/>
  <c r="AQ663"/>
  <c r="AO663"/>
  <c r="AM663"/>
  <c r="AK663"/>
  <c r="AI663"/>
  <c r="AG663"/>
  <c r="AE663"/>
  <c r="AC663"/>
  <c r="AA663"/>
  <c r="Y663"/>
  <c r="W663"/>
  <c r="U663"/>
  <c r="S663"/>
  <c r="Q663"/>
  <c r="O663"/>
  <c r="M663"/>
  <c r="K663"/>
  <c r="I663"/>
  <c r="BH662"/>
  <c r="BK662" s="1"/>
  <c r="BG662"/>
  <c r="BE662"/>
  <c r="BC662"/>
  <c r="BA662"/>
  <c r="AY662"/>
  <c r="AW662"/>
  <c r="AU662"/>
  <c r="AS662"/>
  <c r="AQ662"/>
  <c r="AO662"/>
  <c r="AM662"/>
  <c r="AK662"/>
  <c r="AI662"/>
  <c r="AG662"/>
  <c r="AE662"/>
  <c r="AC662"/>
  <c r="AA662"/>
  <c r="Y662"/>
  <c r="W662"/>
  <c r="U662"/>
  <c r="S662"/>
  <c r="Q662"/>
  <c r="O662"/>
  <c r="M662"/>
  <c r="BI662" s="1"/>
  <c r="BJ662" s="1"/>
  <c r="BM662" s="1"/>
  <c r="K662"/>
  <c r="I662"/>
  <c r="BH661"/>
  <c r="BK661" s="1"/>
  <c r="BG661"/>
  <c r="BE661"/>
  <c r="BC661"/>
  <c r="BA661"/>
  <c r="AY661"/>
  <c r="AW661"/>
  <c r="AU661"/>
  <c r="AS661"/>
  <c r="AQ661"/>
  <c r="AO661"/>
  <c r="AM661"/>
  <c r="AK661"/>
  <c r="AI661"/>
  <c r="AI645" s="1"/>
  <c r="AG661"/>
  <c r="AE661"/>
  <c r="AC661"/>
  <c r="AA661"/>
  <c r="Y661"/>
  <c r="W661"/>
  <c r="U661"/>
  <c r="S661"/>
  <c r="Q661"/>
  <c r="O661"/>
  <c r="M661"/>
  <c r="K661"/>
  <c r="I661"/>
  <c r="BK660"/>
  <c r="BH660"/>
  <c r="BG660"/>
  <c r="BE660"/>
  <c r="BC660"/>
  <c r="BA660"/>
  <c r="AY660"/>
  <c r="AY645" s="1"/>
  <c r="AW660"/>
  <c r="AU660"/>
  <c r="AS660"/>
  <c r="AQ660"/>
  <c r="AO660"/>
  <c r="AM660"/>
  <c r="AK660"/>
  <c r="AI660"/>
  <c r="AG660"/>
  <c r="AE660"/>
  <c r="AC660"/>
  <c r="AA660"/>
  <c r="Y660"/>
  <c r="W660"/>
  <c r="U660"/>
  <c r="S660"/>
  <c r="Q660"/>
  <c r="O660"/>
  <c r="M660"/>
  <c r="K660"/>
  <c r="BI660" s="1"/>
  <c r="BJ660" s="1"/>
  <c r="BM660" s="1"/>
  <c r="I660"/>
  <c r="BK659"/>
  <c r="BH659"/>
  <c r="BG659"/>
  <c r="BE659"/>
  <c r="BC659"/>
  <c r="BA659"/>
  <c r="AY659"/>
  <c r="AW659"/>
  <c r="AU659"/>
  <c r="AS659"/>
  <c r="AQ659"/>
  <c r="AO659"/>
  <c r="AO645" s="1"/>
  <c r="AM659"/>
  <c r="AK659"/>
  <c r="AI659"/>
  <c r="AG659"/>
  <c r="AE659"/>
  <c r="AC659"/>
  <c r="AA659"/>
  <c r="Y659"/>
  <c r="W659"/>
  <c r="BI659" s="1"/>
  <c r="BJ659" s="1"/>
  <c r="BM659" s="1"/>
  <c r="U659"/>
  <c r="S659"/>
  <c r="Q659"/>
  <c r="O659"/>
  <c r="M659"/>
  <c r="K659"/>
  <c r="I659"/>
  <c r="BK658"/>
  <c r="BH658"/>
  <c r="BG658"/>
  <c r="BE658"/>
  <c r="BC658"/>
  <c r="BA658"/>
  <c r="AY658"/>
  <c r="AW658"/>
  <c r="AU658"/>
  <c r="AS658"/>
  <c r="AQ658"/>
  <c r="AO658"/>
  <c r="AM658"/>
  <c r="AK658"/>
  <c r="AI658"/>
  <c r="AG658"/>
  <c r="AE658"/>
  <c r="AC658"/>
  <c r="AA658"/>
  <c r="Y658"/>
  <c r="W658"/>
  <c r="BI658" s="1"/>
  <c r="BJ658" s="1"/>
  <c r="BM658" s="1"/>
  <c r="U658"/>
  <c r="S658"/>
  <c r="Q658"/>
  <c r="O658"/>
  <c r="M658"/>
  <c r="K658"/>
  <c r="I658"/>
  <c r="BH657"/>
  <c r="BK657" s="1"/>
  <c r="BG657"/>
  <c r="BE657"/>
  <c r="BC657"/>
  <c r="BA657"/>
  <c r="AY657"/>
  <c r="AW657"/>
  <c r="AU657"/>
  <c r="AS657"/>
  <c r="AQ657"/>
  <c r="AO657"/>
  <c r="AM657"/>
  <c r="AK657"/>
  <c r="AI657"/>
  <c r="AG657"/>
  <c r="AE657"/>
  <c r="AC657"/>
  <c r="AA657"/>
  <c r="Y657"/>
  <c r="W657"/>
  <c r="U657"/>
  <c r="S657"/>
  <c r="Q657"/>
  <c r="O657"/>
  <c r="M657"/>
  <c r="K657"/>
  <c r="I657"/>
  <c r="BH656"/>
  <c r="BK656" s="1"/>
  <c r="BG656"/>
  <c r="BE656"/>
  <c r="BC656"/>
  <c r="BA656"/>
  <c r="AY656"/>
  <c r="AW656"/>
  <c r="AU656"/>
  <c r="AS656"/>
  <c r="AQ656"/>
  <c r="AO656"/>
  <c r="AM656"/>
  <c r="AK656"/>
  <c r="AI656"/>
  <c r="AG656"/>
  <c r="AE656"/>
  <c r="AC656"/>
  <c r="AA656"/>
  <c r="Y656"/>
  <c r="W656"/>
  <c r="U656"/>
  <c r="S656"/>
  <c r="Q656"/>
  <c r="O656"/>
  <c r="M656"/>
  <c r="K656"/>
  <c r="I656"/>
  <c r="BH655"/>
  <c r="BK655" s="1"/>
  <c r="BG655"/>
  <c r="BE655"/>
  <c r="BC655"/>
  <c r="BA655"/>
  <c r="AY655"/>
  <c r="AW655"/>
  <c r="AU655"/>
  <c r="AS655"/>
  <c r="AQ655"/>
  <c r="AO655"/>
  <c r="AM655"/>
  <c r="AK655"/>
  <c r="AI655"/>
  <c r="AG655"/>
  <c r="AE655"/>
  <c r="AC655"/>
  <c r="AA655"/>
  <c r="Y655"/>
  <c r="W655"/>
  <c r="U655"/>
  <c r="S655"/>
  <c r="Q655"/>
  <c r="O655"/>
  <c r="M655"/>
  <c r="K655"/>
  <c r="I655"/>
  <c r="BK654"/>
  <c r="BH654"/>
  <c r="BG654"/>
  <c r="BE654"/>
  <c r="BC654"/>
  <c r="BA654"/>
  <c r="AY654"/>
  <c r="AW654"/>
  <c r="AU654"/>
  <c r="AS654"/>
  <c r="AQ654"/>
  <c r="AO654"/>
  <c r="AM654"/>
  <c r="AK654"/>
  <c r="AI654"/>
  <c r="AG654"/>
  <c r="AE654"/>
  <c r="AC654"/>
  <c r="AA654"/>
  <c r="Y654"/>
  <c r="W654"/>
  <c r="BI654" s="1"/>
  <c r="U654"/>
  <c r="S654"/>
  <c r="Q654"/>
  <c r="O654"/>
  <c r="M654"/>
  <c r="K654"/>
  <c r="I654"/>
  <c r="BH653"/>
  <c r="BK653" s="1"/>
  <c r="BG653"/>
  <c r="BE653"/>
  <c r="BC653"/>
  <c r="BA653"/>
  <c r="AY653"/>
  <c r="AW653"/>
  <c r="AU653"/>
  <c r="AS653"/>
  <c r="AQ653"/>
  <c r="AO653"/>
  <c r="AM653"/>
  <c r="AK653"/>
  <c r="AI653"/>
  <c r="AG653"/>
  <c r="AE653"/>
  <c r="AC653"/>
  <c r="AA653"/>
  <c r="Y653"/>
  <c r="W653"/>
  <c r="U653"/>
  <c r="S653"/>
  <c r="Q653"/>
  <c r="O653"/>
  <c r="M653"/>
  <c r="K653"/>
  <c r="I653"/>
  <c r="BK652"/>
  <c r="BH652"/>
  <c r="BG652"/>
  <c r="BE652"/>
  <c r="BC652"/>
  <c r="BA652"/>
  <c r="AY652"/>
  <c r="AW652"/>
  <c r="AU652"/>
  <c r="AS652"/>
  <c r="AQ652"/>
  <c r="AO652"/>
  <c r="AM652"/>
  <c r="AK652"/>
  <c r="AI652"/>
  <c r="AG652"/>
  <c r="AE652"/>
  <c r="AC652"/>
  <c r="AA652"/>
  <c r="Y652"/>
  <c r="W652"/>
  <c r="U652"/>
  <c r="S652"/>
  <c r="Q652"/>
  <c r="O652"/>
  <c r="M652"/>
  <c r="K652"/>
  <c r="I652"/>
  <c r="BH651"/>
  <c r="BK651" s="1"/>
  <c r="BG651"/>
  <c r="BE651"/>
  <c r="BC651"/>
  <c r="BA651"/>
  <c r="AY651"/>
  <c r="AW651"/>
  <c r="AU651"/>
  <c r="AS651"/>
  <c r="AQ651"/>
  <c r="AO651"/>
  <c r="AM651"/>
  <c r="AK651"/>
  <c r="AI651"/>
  <c r="AG651"/>
  <c r="AE651"/>
  <c r="AC651"/>
  <c r="AA651"/>
  <c r="Y651"/>
  <c r="W651"/>
  <c r="U651"/>
  <c r="S651"/>
  <c r="Q651"/>
  <c r="O651"/>
  <c r="BI651" s="1"/>
  <c r="M651"/>
  <c r="K651"/>
  <c r="I651"/>
  <c r="BH650"/>
  <c r="BK650" s="1"/>
  <c r="BG650"/>
  <c r="BE650"/>
  <c r="BC650"/>
  <c r="BA650"/>
  <c r="AY650"/>
  <c r="AW650"/>
  <c r="AU650"/>
  <c r="AS650"/>
  <c r="AQ650"/>
  <c r="AO650"/>
  <c r="AM650"/>
  <c r="AK650"/>
  <c r="AI650"/>
  <c r="AG650"/>
  <c r="AE650"/>
  <c r="AC650"/>
  <c r="AA650"/>
  <c r="Y650"/>
  <c r="W650"/>
  <c r="U650"/>
  <c r="S650"/>
  <c r="Q650"/>
  <c r="O650"/>
  <c r="M650"/>
  <c r="K650"/>
  <c r="I650"/>
  <c r="BK649"/>
  <c r="BH649"/>
  <c r="BG649"/>
  <c r="BE649"/>
  <c r="BC649"/>
  <c r="BA649"/>
  <c r="AY649"/>
  <c r="AW649"/>
  <c r="AU649"/>
  <c r="AS649"/>
  <c r="AQ649"/>
  <c r="AO649"/>
  <c r="AM649"/>
  <c r="AK649"/>
  <c r="AI649"/>
  <c r="AG649"/>
  <c r="AE649"/>
  <c r="AC649"/>
  <c r="AA649"/>
  <c r="Y649"/>
  <c r="W649"/>
  <c r="U649"/>
  <c r="S649"/>
  <c r="Q649"/>
  <c r="O649"/>
  <c r="M649"/>
  <c r="K649"/>
  <c r="I649"/>
  <c r="BK648"/>
  <c r="BH648"/>
  <c r="BG648"/>
  <c r="BE648"/>
  <c r="BC648"/>
  <c r="BA648"/>
  <c r="BA645" s="1"/>
  <c r="AY648"/>
  <c r="AW648"/>
  <c r="AU648"/>
  <c r="AS648"/>
  <c r="AQ648"/>
  <c r="AO648"/>
  <c r="AM648"/>
  <c r="AK648"/>
  <c r="AI648"/>
  <c r="AG648"/>
  <c r="AE648"/>
  <c r="AC648"/>
  <c r="AA648"/>
  <c r="Y648"/>
  <c r="W648"/>
  <c r="U648"/>
  <c r="S648"/>
  <c r="Q648"/>
  <c r="O648"/>
  <c r="M648"/>
  <c r="K648"/>
  <c r="I648"/>
  <c r="BK647"/>
  <c r="BH647"/>
  <c r="BG647"/>
  <c r="BE647"/>
  <c r="BC647"/>
  <c r="BA647"/>
  <c r="AY647"/>
  <c r="AW647"/>
  <c r="AU647"/>
  <c r="AS647"/>
  <c r="AQ647"/>
  <c r="AO647"/>
  <c r="AM647"/>
  <c r="AK647"/>
  <c r="AI647"/>
  <c r="AG647"/>
  <c r="AE647"/>
  <c r="AC647"/>
  <c r="AA647"/>
  <c r="Y647"/>
  <c r="W647"/>
  <c r="U647"/>
  <c r="S647"/>
  <c r="Q647"/>
  <c r="O647"/>
  <c r="M647"/>
  <c r="K647"/>
  <c r="I647"/>
  <c r="BK646"/>
  <c r="BH646"/>
  <c r="BG646"/>
  <c r="BE646"/>
  <c r="BC646"/>
  <c r="BA646"/>
  <c r="AY646"/>
  <c r="AW646"/>
  <c r="AU646"/>
  <c r="AS646"/>
  <c r="AQ646"/>
  <c r="AO646"/>
  <c r="AM646"/>
  <c r="AK646"/>
  <c r="AI646"/>
  <c r="AG646"/>
  <c r="AE646"/>
  <c r="AC646"/>
  <c r="AA646"/>
  <c r="Y646"/>
  <c r="W646"/>
  <c r="U646"/>
  <c r="S646"/>
  <c r="Q646"/>
  <c r="O646"/>
  <c r="M646"/>
  <c r="K646"/>
  <c r="I646"/>
  <c r="I645"/>
  <c r="BK644"/>
  <c r="BH644"/>
  <c r="BG644"/>
  <c r="BE644"/>
  <c r="BC644"/>
  <c r="BA644"/>
  <c r="AY644"/>
  <c r="AW644"/>
  <c r="AU644"/>
  <c r="AS644"/>
  <c r="AQ644"/>
  <c r="AO644"/>
  <c r="AM644"/>
  <c r="AK644"/>
  <c r="AI644"/>
  <c r="AG644"/>
  <c r="AE644"/>
  <c r="AC644"/>
  <c r="AA644"/>
  <c r="AA639" s="1"/>
  <c r="Y644"/>
  <c r="W644"/>
  <c r="U644"/>
  <c r="S644"/>
  <c r="Q644"/>
  <c r="O644"/>
  <c r="M644"/>
  <c r="K644"/>
  <c r="I644"/>
  <c r="BK643"/>
  <c r="BH643"/>
  <c r="BG643"/>
  <c r="BE643"/>
  <c r="BC643"/>
  <c r="BA643"/>
  <c r="BA639" s="1"/>
  <c r="AY643"/>
  <c r="AW643"/>
  <c r="AU643"/>
  <c r="AS643"/>
  <c r="AQ643"/>
  <c r="AO643"/>
  <c r="AM643"/>
  <c r="AK643"/>
  <c r="AI643"/>
  <c r="AG643"/>
  <c r="AE643"/>
  <c r="AC643"/>
  <c r="AA643"/>
  <c r="Y643"/>
  <c r="W643"/>
  <c r="U643"/>
  <c r="S643"/>
  <c r="Q643"/>
  <c r="O643"/>
  <c r="M643"/>
  <c r="K643"/>
  <c r="I643"/>
  <c r="BK642"/>
  <c r="BH642"/>
  <c r="BG642"/>
  <c r="BG639" s="1"/>
  <c r="BE642"/>
  <c r="BC642"/>
  <c r="BA642"/>
  <c r="AY642"/>
  <c r="AW642"/>
  <c r="AU642"/>
  <c r="AS642"/>
  <c r="AQ642"/>
  <c r="AO642"/>
  <c r="AM642"/>
  <c r="AM639" s="1"/>
  <c r="AK642"/>
  <c r="AI642"/>
  <c r="AG642"/>
  <c r="AE642"/>
  <c r="AC642"/>
  <c r="AC639" s="1"/>
  <c r="AA642"/>
  <c r="Y642"/>
  <c r="W642"/>
  <c r="U642"/>
  <c r="S642"/>
  <c r="Q642"/>
  <c r="Q639" s="1"/>
  <c r="O642"/>
  <c r="M642"/>
  <c r="K642"/>
  <c r="I642"/>
  <c r="BH641"/>
  <c r="BK641" s="1"/>
  <c r="BG641"/>
  <c r="BE641"/>
  <c r="BC641"/>
  <c r="BC639" s="1"/>
  <c r="BA641"/>
  <c r="AY641"/>
  <c r="AW641"/>
  <c r="AU641"/>
  <c r="AS641"/>
  <c r="AQ641"/>
  <c r="AO641"/>
  <c r="AM641"/>
  <c r="AK641"/>
  <c r="AI641"/>
  <c r="AG641"/>
  <c r="AE641"/>
  <c r="AC641"/>
  <c r="AA641"/>
  <c r="Y641"/>
  <c r="W641"/>
  <c r="U641"/>
  <c r="S641"/>
  <c r="Q641"/>
  <c r="O641"/>
  <c r="O639" s="1"/>
  <c r="M641"/>
  <c r="K641"/>
  <c r="I641"/>
  <c r="BK640"/>
  <c r="BH640"/>
  <c r="BG640"/>
  <c r="BE640"/>
  <c r="BC640"/>
  <c r="BA640"/>
  <c r="AY640"/>
  <c r="AW640"/>
  <c r="AU640"/>
  <c r="AS640"/>
  <c r="AQ640"/>
  <c r="AO640"/>
  <c r="AM640"/>
  <c r="AK640"/>
  <c r="AK639" s="1"/>
  <c r="AI640"/>
  <c r="AG640"/>
  <c r="AG639" s="1"/>
  <c r="AE640"/>
  <c r="AE639" s="1"/>
  <c r="AC640"/>
  <c r="AA640"/>
  <c r="Y640"/>
  <c r="W640"/>
  <c r="W639" s="1"/>
  <c r="U640"/>
  <c r="U639" s="1"/>
  <c r="S640"/>
  <c r="Q640"/>
  <c r="O640"/>
  <c r="M640"/>
  <c r="K640"/>
  <c r="I640"/>
  <c r="BE639"/>
  <c r="AY639"/>
  <c r="AW639"/>
  <c r="BJ638"/>
  <c r="BM638" s="1"/>
  <c r="BH638"/>
  <c r="BK638" s="1"/>
  <c r="BG638"/>
  <c r="BE638"/>
  <c r="BC638"/>
  <c r="BA638"/>
  <c r="AY638"/>
  <c r="AW638"/>
  <c r="AU638"/>
  <c r="AS638"/>
  <c r="AQ638"/>
  <c r="AO638"/>
  <c r="AM638"/>
  <c r="AK638"/>
  <c r="AI638"/>
  <c r="AG638"/>
  <c r="AE638"/>
  <c r="AC638"/>
  <c r="AA638"/>
  <c r="Y638"/>
  <c r="W638"/>
  <c r="U638"/>
  <c r="S638"/>
  <c r="Q638"/>
  <c r="BI638" s="1"/>
  <c r="O638"/>
  <c r="M638"/>
  <c r="K638"/>
  <c r="I638"/>
  <c r="BK637"/>
  <c r="BH637"/>
  <c r="BG637"/>
  <c r="BE637"/>
  <c r="BC637"/>
  <c r="BA637"/>
  <c r="AY637"/>
  <c r="AW637"/>
  <c r="AU637"/>
  <c r="AS637"/>
  <c r="AQ637"/>
  <c r="AO637"/>
  <c r="AM637"/>
  <c r="AK637"/>
  <c r="AI637"/>
  <c r="AG637"/>
  <c r="AE637"/>
  <c r="AC637"/>
  <c r="AA637"/>
  <c r="Y637"/>
  <c r="W637"/>
  <c r="U637"/>
  <c r="S637"/>
  <c r="Q637"/>
  <c r="O637"/>
  <c r="M637"/>
  <c r="K637"/>
  <c r="I637"/>
  <c r="BK636"/>
  <c r="BH636"/>
  <c r="BG636"/>
  <c r="BE636"/>
  <c r="BC636"/>
  <c r="BA636"/>
  <c r="AY636"/>
  <c r="AW636"/>
  <c r="AU636"/>
  <c r="AS636"/>
  <c r="AQ636"/>
  <c r="AO636"/>
  <c r="AM636"/>
  <c r="AK636"/>
  <c r="AI636"/>
  <c r="AG636"/>
  <c r="AE636"/>
  <c r="AC636"/>
  <c r="AA636"/>
  <c r="Y636"/>
  <c r="W636"/>
  <c r="U636"/>
  <c r="S636"/>
  <c r="Q636"/>
  <c r="O636"/>
  <c r="M636"/>
  <c r="K636"/>
  <c r="I636"/>
  <c r="BK635"/>
  <c r="BH635"/>
  <c r="BG635"/>
  <c r="BE635"/>
  <c r="BC635"/>
  <c r="BA635"/>
  <c r="AY635"/>
  <c r="AW635"/>
  <c r="AU635"/>
  <c r="AS635"/>
  <c r="AQ635"/>
  <c r="AO635"/>
  <c r="AM635"/>
  <c r="AK635"/>
  <c r="AI635"/>
  <c r="AG635"/>
  <c r="AE635"/>
  <c r="AC635"/>
  <c r="AA635"/>
  <c r="Y635"/>
  <c r="W635"/>
  <c r="W626" s="1"/>
  <c r="U635"/>
  <c r="S635"/>
  <c r="Q635"/>
  <c r="O635"/>
  <c r="M635"/>
  <c r="K635"/>
  <c r="I635"/>
  <c r="BH634"/>
  <c r="BK634" s="1"/>
  <c r="BG634"/>
  <c r="BE634"/>
  <c r="BC634"/>
  <c r="BA634"/>
  <c r="AY634"/>
  <c r="AW634"/>
  <c r="AU634"/>
  <c r="AS634"/>
  <c r="AQ634"/>
  <c r="AO634"/>
  <c r="AM634"/>
  <c r="AK634"/>
  <c r="AI634"/>
  <c r="AI626" s="1"/>
  <c r="AG634"/>
  <c r="AE634"/>
  <c r="AC634"/>
  <c r="AA634"/>
  <c r="Y634"/>
  <c r="W634"/>
  <c r="U634"/>
  <c r="S634"/>
  <c r="Q634"/>
  <c r="O634"/>
  <c r="M634"/>
  <c r="K634"/>
  <c r="I634"/>
  <c r="BH633"/>
  <c r="BK633" s="1"/>
  <c r="BG633"/>
  <c r="BE633"/>
  <c r="BC633"/>
  <c r="BA633"/>
  <c r="AY633"/>
  <c r="AW633"/>
  <c r="AU633"/>
  <c r="AS633"/>
  <c r="AQ633"/>
  <c r="AO633"/>
  <c r="AM633"/>
  <c r="AK633"/>
  <c r="AI633"/>
  <c r="AG633"/>
  <c r="AE633"/>
  <c r="AC633"/>
  <c r="AA633"/>
  <c r="Y633"/>
  <c r="W633"/>
  <c r="U633"/>
  <c r="S633"/>
  <c r="Q633"/>
  <c r="O633"/>
  <c r="M633"/>
  <c r="K633"/>
  <c r="I633"/>
  <c r="BH632"/>
  <c r="BK632" s="1"/>
  <c r="BG632"/>
  <c r="BG626" s="1"/>
  <c r="BE632"/>
  <c r="BC632"/>
  <c r="BA632"/>
  <c r="AY632"/>
  <c r="AW632"/>
  <c r="AU632"/>
  <c r="AS632"/>
  <c r="AQ632"/>
  <c r="AO632"/>
  <c r="AM632"/>
  <c r="AK632"/>
  <c r="AI632"/>
  <c r="AG632"/>
  <c r="AE632"/>
  <c r="AC632"/>
  <c r="AA632"/>
  <c r="Y632"/>
  <c r="W632"/>
  <c r="U632"/>
  <c r="S632"/>
  <c r="Q632"/>
  <c r="O632"/>
  <c r="M632"/>
  <c r="K632"/>
  <c r="I632"/>
  <c r="BK631"/>
  <c r="BH631"/>
  <c r="BG631"/>
  <c r="BE631"/>
  <c r="BC631"/>
  <c r="BA631"/>
  <c r="AY631"/>
  <c r="AW631"/>
  <c r="AU631"/>
  <c r="AS631"/>
  <c r="AQ631"/>
  <c r="AO631"/>
  <c r="AM631"/>
  <c r="AK631"/>
  <c r="AI631"/>
  <c r="AG631"/>
  <c r="AE631"/>
  <c r="AC631"/>
  <c r="AA631"/>
  <c r="Y631"/>
  <c r="W631"/>
  <c r="U631"/>
  <c r="S631"/>
  <c r="Q631"/>
  <c r="O631"/>
  <c r="M631"/>
  <c r="K631"/>
  <c r="BI631" s="1"/>
  <c r="BJ631" s="1"/>
  <c r="BM631" s="1"/>
  <c r="I631"/>
  <c r="BK630"/>
  <c r="BH630"/>
  <c r="BG630"/>
  <c r="BE630"/>
  <c r="BC630"/>
  <c r="BA630"/>
  <c r="AY630"/>
  <c r="AW630"/>
  <c r="AU630"/>
  <c r="AS630"/>
  <c r="AQ630"/>
  <c r="AO630"/>
  <c r="AM630"/>
  <c r="AK630"/>
  <c r="AI630"/>
  <c r="AG630"/>
  <c r="AE630"/>
  <c r="AC630"/>
  <c r="AA630"/>
  <c r="AA626" s="1"/>
  <c r="Y630"/>
  <c r="W630"/>
  <c r="U630"/>
  <c r="S630"/>
  <c r="Q630"/>
  <c r="O630"/>
  <c r="M630"/>
  <c r="K630"/>
  <c r="I630"/>
  <c r="BK629"/>
  <c r="BH629"/>
  <c r="BG629"/>
  <c r="BE629"/>
  <c r="BC629"/>
  <c r="BA629"/>
  <c r="AY629"/>
  <c r="AW629"/>
  <c r="AU629"/>
  <c r="AS629"/>
  <c r="AQ629"/>
  <c r="AO629"/>
  <c r="AM629"/>
  <c r="AK629"/>
  <c r="AI629"/>
  <c r="AG629"/>
  <c r="AE629"/>
  <c r="AC629"/>
  <c r="AA629"/>
  <c r="Y629"/>
  <c r="W629"/>
  <c r="U629"/>
  <c r="S629"/>
  <c r="Q629"/>
  <c r="O629"/>
  <c r="M629"/>
  <c r="K629"/>
  <c r="I629"/>
  <c r="BK628"/>
  <c r="BH628"/>
  <c r="BG628"/>
  <c r="BE628"/>
  <c r="BC628"/>
  <c r="BA628"/>
  <c r="AY628"/>
  <c r="AW628"/>
  <c r="AU628"/>
  <c r="AS628"/>
  <c r="AQ628"/>
  <c r="AO628"/>
  <c r="AM628"/>
  <c r="AK628"/>
  <c r="AI628"/>
  <c r="AG628"/>
  <c r="AE628"/>
  <c r="AC628"/>
  <c r="AA628"/>
  <c r="Y628"/>
  <c r="W628"/>
  <c r="U628"/>
  <c r="S628"/>
  <c r="Q628"/>
  <c r="O628"/>
  <c r="M628"/>
  <c r="K628"/>
  <c r="I628"/>
  <c r="BH627"/>
  <c r="BK627" s="1"/>
  <c r="BG627"/>
  <c r="BE627"/>
  <c r="BC627"/>
  <c r="BA627"/>
  <c r="AY627"/>
  <c r="AW627"/>
  <c r="AU627"/>
  <c r="AS627"/>
  <c r="AS626" s="1"/>
  <c r="AQ627"/>
  <c r="AO627"/>
  <c r="AM627"/>
  <c r="AK627"/>
  <c r="AI627"/>
  <c r="AG627"/>
  <c r="AE627"/>
  <c r="AC627"/>
  <c r="AA627"/>
  <c r="Y627"/>
  <c r="W627"/>
  <c r="U627"/>
  <c r="S627"/>
  <c r="Q627"/>
  <c r="O627"/>
  <c r="M627"/>
  <c r="K627"/>
  <c r="I627"/>
  <c r="AK626"/>
  <c r="AE626"/>
  <c r="U626"/>
  <c r="BK624"/>
  <c r="BH624"/>
  <c r="BG624"/>
  <c r="BE624"/>
  <c r="BC624"/>
  <c r="BA624"/>
  <c r="AY624"/>
  <c r="AW624"/>
  <c r="AU624"/>
  <c r="AS624"/>
  <c r="AQ624"/>
  <c r="AO624"/>
  <c r="AM624"/>
  <c r="AK624"/>
  <c r="AI624"/>
  <c r="AG624"/>
  <c r="AE624"/>
  <c r="AC624"/>
  <c r="AA624"/>
  <c r="Y624"/>
  <c r="W624"/>
  <c r="U624"/>
  <c r="S624"/>
  <c r="Q624"/>
  <c r="O624"/>
  <c r="M624"/>
  <c r="K624"/>
  <c r="I624"/>
  <c r="BK623"/>
  <c r="BH623"/>
  <c r="BG623"/>
  <c r="BE623"/>
  <c r="BC623"/>
  <c r="BA623"/>
  <c r="AY623"/>
  <c r="AW623"/>
  <c r="AU623"/>
  <c r="AS623"/>
  <c r="AQ623"/>
  <c r="AO623"/>
  <c r="AM623"/>
  <c r="AK623"/>
  <c r="AI623"/>
  <c r="AG623"/>
  <c r="AE623"/>
  <c r="AC623"/>
  <c r="AA623"/>
  <c r="Y623"/>
  <c r="W623"/>
  <c r="U623"/>
  <c r="S623"/>
  <c r="Q623"/>
  <c r="O623"/>
  <c r="M623"/>
  <c r="K623"/>
  <c r="I623"/>
  <c r="BH622"/>
  <c r="BK622" s="1"/>
  <c r="BG622"/>
  <c r="BE622"/>
  <c r="BC622"/>
  <c r="BA622"/>
  <c r="AY622"/>
  <c r="AW622"/>
  <c r="AU622"/>
  <c r="AS622"/>
  <c r="AQ622"/>
  <c r="AO622"/>
  <c r="AM622"/>
  <c r="AK622"/>
  <c r="AI622"/>
  <c r="AG622"/>
  <c r="AE622"/>
  <c r="AC622"/>
  <c r="AA622"/>
  <c r="Y622"/>
  <c r="W622"/>
  <c r="W590" s="1"/>
  <c r="U622"/>
  <c r="S622"/>
  <c r="Q622"/>
  <c r="O622"/>
  <c r="M622"/>
  <c r="K622"/>
  <c r="I622"/>
  <c r="BK621"/>
  <c r="BH621"/>
  <c r="BG621"/>
  <c r="BE621"/>
  <c r="BC621"/>
  <c r="BA621"/>
  <c r="AY621"/>
  <c r="AW621"/>
  <c r="AU621"/>
  <c r="AS621"/>
  <c r="AQ621"/>
  <c r="AO621"/>
  <c r="AM621"/>
  <c r="AK621"/>
  <c r="AI621"/>
  <c r="AG621"/>
  <c r="AE621"/>
  <c r="AC621"/>
  <c r="AA621"/>
  <c r="Y621"/>
  <c r="W621"/>
  <c r="BI621" s="1"/>
  <c r="BJ621" s="1"/>
  <c r="BM621" s="1"/>
  <c r="U621"/>
  <c r="S621"/>
  <c r="Q621"/>
  <c r="O621"/>
  <c r="M621"/>
  <c r="K621"/>
  <c r="I621"/>
  <c r="BL620"/>
  <c r="BK620"/>
  <c r="BH620"/>
  <c r="BG620"/>
  <c r="BE620"/>
  <c r="BC620"/>
  <c r="BA620"/>
  <c r="AY620"/>
  <c r="AW620"/>
  <c r="AU620"/>
  <c r="AS620"/>
  <c r="AQ620"/>
  <c r="AO620"/>
  <c r="AM620"/>
  <c r="AK620"/>
  <c r="AI620"/>
  <c r="AG620"/>
  <c r="AE620"/>
  <c r="AC620"/>
  <c r="AA620"/>
  <c r="Y620"/>
  <c r="W620"/>
  <c r="U620"/>
  <c r="S620"/>
  <c r="Q620"/>
  <c r="O620"/>
  <c r="M620"/>
  <c r="K620"/>
  <c r="BI620" s="1"/>
  <c r="BJ620" s="1"/>
  <c r="BM620" s="1"/>
  <c r="I620"/>
  <c r="BK619"/>
  <c r="BH619"/>
  <c r="BG619"/>
  <c r="BE619"/>
  <c r="BC619"/>
  <c r="BA619"/>
  <c r="AY619"/>
  <c r="AW619"/>
  <c r="AU619"/>
  <c r="AS619"/>
  <c r="AQ619"/>
  <c r="AO619"/>
  <c r="AM619"/>
  <c r="AK619"/>
  <c r="AI619"/>
  <c r="AG619"/>
  <c r="AE619"/>
  <c r="AC619"/>
  <c r="AA619"/>
  <c r="Y619"/>
  <c r="W619"/>
  <c r="U619"/>
  <c r="S619"/>
  <c r="Q619"/>
  <c r="O619"/>
  <c r="M619"/>
  <c r="K619"/>
  <c r="I619"/>
  <c r="BH618"/>
  <c r="BK618" s="1"/>
  <c r="BG618"/>
  <c r="BE618"/>
  <c r="BC618"/>
  <c r="BA618"/>
  <c r="AY618"/>
  <c r="AW618"/>
  <c r="AU618"/>
  <c r="AS618"/>
  <c r="AQ618"/>
  <c r="AO618"/>
  <c r="AM618"/>
  <c r="AK618"/>
  <c r="AI618"/>
  <c r="AG618"/>
  <c r="AE618"/>
  <c r="AC618"/>
  <c r="AA618"/>
  <c r="Y618"/>
  <c r="W618"/>
  <c r="U618"/>
  <c r="S618"/>
  <c r="Q618"/>
  <c r="O618"/>
  <c r="M618"/>
  <c r="K618"/>
  <c r="I618"/>
  <c r="BK617"/>
  <c r="BH617"/>
  <c r="BG617"/>
  <c r="BE617"/>
  <c r="BC617"/>
  <c r="BA617"/>
  <c r="AY617"/>
  <c r="AW617"/>
  <c r="AU617"/>
  <c r="AS617"/>
  <c r="AQ617"/>
  <c r="AO617"/>
  <c r="AM617"/>
  <c r="AK617"/>
  <c r="AI617"/>
  <c r="AG617"/>
  <c r="AE617"/>
  <c r="AC617"/>
  <c r="AA617"/>
  <c r="Y617"/>
  <c r="W617"/>
  <c r="U617"/>
  <c r="S617"/>
  <c r="Q617"/>
  <c r="O617"/>
  <c r="M617"/>
  <c r="K617"/>
  <c r="I617"/>
  <c r="BK616"/>
  <c r="BH616"/>
  <c r="BG616"/>
  <c r="BE616"/>
  <c r="BC616"/>
  <c r="BA616"/>
  <c r="AY616"/>
  <c r="AW616"/>
  <c r="AU616"/>
  <c r="AS616"/>
  <c r="AQ616"/>
  <c r="AO616"/>
  <c r="AM616"/>
  <c r="AK616"/>
  <c r="AI616"/>
  <c r="AG616"/>
  <c r="AE616"/>
  <c r="AC616"/>
  <c r="AA616"/>
  <c r="Y616"/>
  <c r="W616"/>
  <c r="U616"/>
  <c r="S616"/>
  <c r="Q616"/>
  <c r="O616"/>
  <c r="M616"/>
  <c r="K616"/>
  <c r="I616"/>
  <c r="BK615"/>
  <c r="BH615"/>
  <c r="BG615"/>
  <c r="BE615"/>
  <c r="BC615"/>
  <c r="BA615"/>
  <c r="AY615"/>
  <c r="AW615"/>
  <c r="AU615"/>
  <c r="AS615"/>
  <c r="AQ615"/>
  <c r="AO615"/>
  <c r="AM615"/>
  <c r="AK615"/>
  <c r="AI615"/>
  <c r="AG615"/>
  <c r="AE615"/>
  <c r="AC615"/>
  <c r="AA615"/>
  <c r="Y615"/>
  <c r="W615"/>
  <c r="U615"/>
  <c r="S615"/>
  <c r="Q615"/>
  <c r="O615"/>
  <c r="M615"/>
  <c r="K615"/>
  <c r="I615"/>
  <c r="BK614"/>
  <c r="BH614"/>
  <c r="BG614"/>
  <c r="BE614"/>
  <c r="BC614"/>
  <c r="BA614"/>
  <c r="AY614"/>
  <c r="AW614"/>
  <c r="AU614"/>
  <c r="AS614"/>
  <c r="AQ614"/>
  <c r="AO614"/>
  <c r="AM614"/>
  <c r="AK614"/>
  <c r="AI614"/>
  <c r="AG614"/>
  <c r="AE614"/>
  <c r="AC614"/>
  <c r="AA614"/>
  <c r="Y614"/>
  <c r="W614"/>
  <c r="U614"/>
  <c r="S614"/>
  <c r="Q614"/>
  <c r="BI614" s="1"/>
  <c r="BJ614" s="1"/>
  <c r="BM614" s="1"/>
  <c r="O614"/>
  <c r="M614"/>
  <c r="K614"/>
  <c r="I614"/>
  <c r="BK613"/>
  <c r="BH613"/>
  <c r="BG613"/>
  <c r="BE613"/>
  <c r="BC613"/>
  <c r="BA613"/>
  <c r="AY613"/>
  <c r="AW613"/>
  <c r="AU613"/>
  <c r="AS613"/>
  <c r="AQ613"/>
  <c r="AO613"/>
  <c r="AM613"/>
  <c r="AK613"/>
  <c r="AI613"/>
  <c r="AG613"/>
  <c r="AE613"/>
  <c r="AC613"/>
  <c r="AA613"/>
  <c r="Y613"/>
  <c r="W613"/>
  <c r="U613"/>
  <c r="S613"/>
  <c r="Q613"/>
  <c r="O613"/>
  <c r="M613"/>
  <c r="K613"/>
  <c r="I613"/>
  <c r="BH612"/>
  <c r="BK612" s="1"/>
  <c r="BG612"/>
  <c r="BE612"/>
  <c r="BC612"/>
  <c r="BA612"/>
  <c r="AY612"/>
  <c r="AW612"/>
  <c r="AU612"/>
  <c r="AS612"/>
  <c r="AQ612"/>
  <c r="AO612"/>
  <c r="AM612"/>
  <c r="AK612"/>
  <c r="AI612"/>
  <c r="AG612"/>
  <c r="AE612"/>
  <c r="AC612"/>
  <c r="AA612"/>
  <c r="Y612"/>
  <c r="W612"/>
  <c r="BI612" s="1"/>
  <c r="U612"/>
  <c r="S612"/>
  <c r="Q612"/>
  <c r="O612"/>
  <c r="M612"/>
  <c r="K612"/>
  <c r="I612"/>
  <c r="BK611"/>
  <c r="BH611"/>
  <c r="BG611"/>
  <c r="BE611"/>
  <c r="BC611"/>
  <c r="BA611"/>
  <c r="AY611"/>
  <c r="AW611"/>
  <c r="AU611"/>
  <c r="AS611"/>
  <c r="AQ611"/>
  <c r="AO611"/>
  <c r="AM611"/>
  <c r="AK611"/>
  <c r="AI611"/>
  <c r="AG611"/>
  <c r="AE611"/>
  <c r="AC611"/>
  <c r="AA611"/>
  <c r="Y611"/>
  <c r="W611"/>
  <c r="U611"/>
  <c r="S611"/>
  <c r="Q611"/>
  <c r="O611"/>
  <c r="M611"/>
  <c r="K611"/>
  <c r="I611"/>
  <c r="BK610"/>
  <c r="BH610"/>
  <c r="BG610"/>
  <c r="BE610"/>
  <c r="BC610"/>
  <c r="BA610"/>
  <c r="AY610"/>
  <c r="AW610"/>
  <c r="AU610"/>
  <c r="AS610"/>
  <c r="AQ610"/>
  <c r="AO610"/>
  <c r="AM610"/>
  <c r="AK610"/>
  <c r="AI610"/>
  <c r="AG610"/>
  <c r="AE610"/>
  <c r="AC610"/>
  <c r="AA610"/>
  <c r="Y610"/>
  <c r="W610"/>
  <c r="U610"/>
  <c r="S610"/>
  <c r="Q610"/>
  <c r="O610"/>
  <c r="M610"/>
  <c r="K610"/>
  <c r="I610"/>
  <c r="BK609"/>
  <c r="BH609"/>
  <c r="BG609"/>
  <c r="BE609"/>
  <c r="BC609"/>
  <c r="BA609"/>
  <c r="AY609"/>
  <c r="AW609"/>
  <c r="AU609"/>
  <c r="AU590" s="1"/>
  <c r="AS609"/>
  <c r="AQ609"/>
  <c r="AO609"/>
  <c r="AM609"/>
  <c r="AK609"/>
  <c r="AI609"/>
  <c r="AG609"/>
  <c r="AE609"/>
  <c r="AC609"/>
  <c r="AA609"/>
  <c r="Y609"/>
  <c r="W609"/>
  <c r="U609"/>
  <c r="S609"/>
  <c r="Q609"/>
  <c r="O609"/>
  <c r="M609"/>
  <c r="K609"/>
  <c r="I609"/>
  <c r="BK608"/>
  <c r="BH608"/>
  <c r="BG608"/>
  <c r="BE608"/>
  <c r="BC608"/>
  <c r="BA608"/>
  <c r="AY608"/>
  <c r="AW608"/>
  <c r="AU608"/>
  <c r="AS608"/>
  <c r="AQ608"/>
  <c r="AO608"/>
  <c r="AM608"/>
  <c r="AK608"/>
  <c r="AI608"/>
  <c r="AG608"/>
  <c r="AE608"/>
  <c r="AC608"/>
  <c r="AA608"/>
  <c r="Y608"/>
  <c r="W608"/>
  <c r="U608"/>
  <c r="S608"/>
  <c r="Q608"/>
  <c r="O608"/>
  <c r="M608"/>
  <c r="K608"/>
  <c r="I608"/>
  <c r="BH607"/>
  <c r="BK607" s="1"/>
  <c r="BG607"/>
  <c r="BE607"/>
  <c r="BC607"/>
  <c r="BA607"/>
  <c r="AY607"/>
  <c r="AW607"/>
  <c r="AU607"/>
  <c r="AS607"/>
  <c r="AQ607"/>
  <c r="AO607"/>
  <c r="AM607"/>
  <c r="AK607"/>
  <c r="AI607"/>
  <c r="AG607"/>
  <c r="AE607"/>
  <c r="AC607"/>
  <c r="AA607"/>
  <c r="Y607"/>
  <c r="W607"/>
  <c r="U607"/>
  <c r="S607"/>
  <c r="Q607"/>
  <c r="O607"/>
  <c r="M607"/>
  <c r="K607"/>
  <c r="I607"/>
  <c r="BK606"/>
  <c r="BH606"/>
  <c r="BG606"/>
  <c r="BE606"/>
  <c r="BC606"/>
  <c r="BA606"/>
  <c r="AY606"/>
  <c r="AW606"/>
  <c r="AU606"/>
  <c r="AS606"/>
  <c r="AQ606"/>
  <c r="AO606"/>
  <c r="AM606"/>
  <c r="AK606"/>
  <c r="AI606"/>
  <c r="AG606"/>
  <c r="AE606"/>
  <c r="AC606"/>
  <c r="AA606"/>
  <c r="Y606"/>
  <c r="W606"/>
  <c r="U606"/>
  <c r="S606"/>
  <c r="Q606"/>
  <c r="O606"/>
  <c r="M606"/>
  <c r="K606"/>
  <c r="BI606" s="1"/>
  <c r="BJ606" s="1"/>
  <c r="BM606" s="1"/>
  <c r="I606"/>
  <c r="BK605"/>
  <c r="BH605"/>
  <c r="BG605"/>
  <c r="BE605"/>
  <c r="BC605"/>
  <c r="BA605"/>
  <c r="AY605"/>
  <c r="AW605"/>
  <c r="AU605"/>
  <c r="AS605"/>
  <c r="AQ605"/>
  <c r="AO605"/>
  <c r="AM605"/>
  <c r="AK605"/>
  <c r="AI605"/>
  <c r="AG605"/>
  <c r="AE605"/>
  <c r="AC605"/>
  <c r="AA605"/>
  <c r="Y605"/>
  <c r="W605"/>
  <c r="U605"/>
  <c r="S605"/>
  <c r="Q605"/>
  <c r="O605"/>
  <c r="M605"/>
  <c r="K605"/>
  <c r="I605"/>
  <c r="BK604"/>
  <c r="BH604"/>
  <c r="BG604"/>
  <c r="BE604"/>
  <c r="BC604"/>
  <c r="BA604"/>
  <c r="AY604"/>
  <c r="AW604"/>
  <c r="AU604"/>
  <c r="AS604"/>
  <c r="AQ604"/>
  <c r="AO604"/>
  <c r="AM604"/>
  <c r="AK604"/>
  <c r="AI604"/>
  <c r="AG604"/>
  <c r="AE604"/>
  <c r="AC604"/>
  <c r="AA604"/>
  <c r="Y604"/>
  <c r="W604"/>
  <c r="U604"/>
  <c r="S604"/>
  <c r="Q604"/>
  <c r="O604"/>
  <c r="M604"/>
  <c r="K604"/>
  <c r="I604"/>
  <c r="BK603"/>
  <c r="BH603"/>
  <c r="BG603"/>
  <c r="BE603"/>
  <c r="BC603"/>
  <c r="BA603"/>
  <c r="AY603"/>
  <c r="AW603"/>
  <c r="AU603"/>
  <c r="AS603"/>
  <c r="AQ603"/>
  <c r="AO603"/>
  <c r="AM603"/>
  <c r="AK603"/>
  <c r="AI603"/>
  <c r="AG603"/>
  <c r="AE603"/>
  <c r="AC603"/>
  <c r="AA603"/>
  <c r="Y603"/>
  <c r="W603"/>
  <c r="U603"/>
  <c r="S603"/>
  <c r="Q603"/>
  <c r="O603"/>
  <c r="M603"/>
  <c r="K603"/>
  <c r="I603"/>
  <c r="BH602"/>
  <c r="BK602" s="1"/>
  <c r="BG602"/>
  <c r="BE602"/>
  <c r="BC602"/>
  <c r="BA602"/>
  <c r="AY602"/>
  <c r="AW602"/>
  <c r="AU602"/>
  <c r="AS602"/>
  <c r="AQ602"/>
  <c r="AO602"/>
  <c r="AM602"/>
  <c r="AK602"/>
  <c r="AI602"/>
  <c r="AG602"/>
  <c r="AE602"/>
  <c r="AC602"/>
  <c r="AA602"/>
  <c r="Y602"/>
  <c r="W602"/>
  <c r="U602"/>
  <c r="S602"/>
  <c r="Q602"/>
  <c r="O602"/>
  <c r="M602"/>
  <c r="K602"/>
  <c r="BI602" s="1"/>
  <c r="BJ602" s="1"/>
  <c r="BM602" s="1"/>
  <c r="I602"/>
  <c r="BK601"/>
  <c r="BH601"/>
  <c r="BG601"/>
  <c r="BE601"/>
  <c r="BC601"/>
  <c r="BA601"/>
  <c r="AY601"/>
  <c r="AW601"/>
  <c r="AU601"/>
  <c r="AS601"/>
  <c r="AQ601"/>
  <c r="AO601"/>
  <c r="AM601"/>
  <c r="AK601"/>
  <c r="AI601"/>
  <c r="AG601"/>
  <c r="AE601"/>
  <c r="AC601"/>
  <c r="AA601"/>
  <c r="Y601"/>
  <c r="W601"/>
  <c r="U601"/>
  <c r="S601"/>
  <c r="Q601"/>
  <c r="O601"/>
  <c r="M601"/>
  <c r="K601"/>
  <c r="I601"/>
  <c r="BH600"/>
  <c r="BK600" s="1"/>
  <c r="BG600"/>
  <c r="BE600"/>
  <c r="BC600"/>
  <c r="BA600"/>
  <c r="AY600"/>
  <c r="AW600"/>
  <c r="AU600"/>
  <c r="AS600"/>
  <c r="AQ600"/>
  <c r="AO600"/>
  <c r="AM600"/>
  <c r="AK600"/>
  <c r="AI600"/>
  <c r="AG600"/>
  <c r="AE600"/>
  <c r="AC600"/>
  <c r="AA600"/>
  <c r="Y600"/>
  <c r="W600"/>
  <c r="U600"/>
  <c r="S600"/>
  <c r="Q600"/>
  <c r="O600"/>
  <c r="M600"/>
  <c r="K600"/>
  <c r="I600"/>
  <c r="BH599"/>
  <c r="BK599" s="1"/>
  <c r="BG599"/>
  <c r="BE599"/>
  <c r="BC599"/>
  <c r="BA599"/>
  <c r="AY599"/>
  <c r="AW599"/>
  <c r="AU599"/>
  <c r="AS599"/>
  <c r="AQ599"/>
  <c r="AO599"/>
  <c r="AM599"/>
  <c r="AK599"/>
  <c r="AI599"/>
  <c r="AG599"/>
  <c r="AE599"/>
  <c r="AC599"/>
  <c r="AA599"/>
  <c r="Y599"/>
  <c r="W599"/>
  <c r="U599"/>
  <c r="S599"/>
  <c r="Q599"/>
  <c r="O599"/>
  <c r="M599"/>
  <c r="K599"/>
  <c r="I599"/>
  <c r="BH598"/>
  <c r="BK598" s="1"/>
  <c r="BG598"/>
  <c r="BE598"/>
  <c r="BC598"/>
  <c r="BA598"/>
  <c r="AY598"/>
  <c r="AW598"/>
  <c r="AU598"/>
  <c r="AS598"/>
  <c r="AQ598"/>
  <c r="AO598"/>
  <c r="AM598"/>
  <c r="AK598"/>
  <c r="AI598"/>
  <c r="AG598"/>
  <c r="AE598"/>
  <c r="AC598"/>
  <c r="AA598"/>
  <c r="Y598"/>
  <c r="W598"/>
  <c r="U598"/>
  <c r="S598"/>
  <c r="Q598"/>
  <c r="O598"/>
  <c r="M598"/>
  <c r="K598"/>
  <c r="I598"/>
  <c r="BH597"/>
  <c r="BK597" s="1"/>
  <c r="BG597"/>
  <c r="BE597"/>
  <c r="BC597"/>
  <c r="BA597"/>
  <c r="AY597"/>
  <c r="AW597"/>
  <c r="AU597"/>
  <c r="AS597"/>
  <c r="AQ597"/>
  <c r="AO597"/>
  <c r="AM597"/>
  <c r="AK597"/>
  <c r="AI597"/>
  <c r="AG597"/>
  <c r="AE597"/>
  <c r="AC597"/>
  <c r="AA597"/>
  <c r="Y597"/>
  <c r="W597"/>
  <c r="U597"/>
  <c r="S597"/>
  <c r="Q597"/>
  <c r="O597"/>
  <c r="M597"/>
  <c r="K597"/>
  <c r="I597"/>
  <c r="BK596"/>
  <c r="BH596"/>
  <c r="BG596"/>
  <c r="BE596"/>
  <c r="BC596"/>
  <c r="BA596"/>
  <c r="AY596"/>
  <c r="AW596"/>
  <c r="AU596"/>
  <c r="AS596"/>
  <c r="AQ596"/>
  <c r="AO596"/>
  <c r="AM596"/>
  <c r="AK596"/>
  <c r="AI596"/>
  <c r="AG596"/>
  <c r="AE596"/>
  <c r="AC596"/>
  <c r="AA596"/>
  <c r="Y596"/>
  <c r="W596"/>
  <c r="U596"/>
  <c r="S596"/>
  <c r="Q596"/>
  <c r="O596"/>
  <c r="M596"/>
  <c r="K596"/>
  <c r="I596"/>
  <c r="BH595"/>
  <c r="BK595" s="1"/>
  <c r="BG595"/>
  <c r="BE595"/>
  <c r="BC595"/>
  <c r="BA595"/>
  <c r="AY595"/>
  <c r="AW595"/>
  <c r="AU595"/>
  <c r="AS595"/>
  <c r="AQ595"/>
  <c r="AO595"/>
  <c r="AM595"/>
  <c r="AK595"/>
  <c r="AI595"/>
  <c r="AG595"/>
  <c r="AE595"/>
  <c r="AC595"/>
  <c r="AA595"/>
  <c r="Y595"/>
  <c r="W595"/>
  <c r="U595"/>
  <c r="S595"/>
  <c r="Q595"/>
  <c r="O595"/>
  <c r="M595"/>
  <c r="K595"/>
  <c r="BI595" s="1"/>
  <c r="I595"/>
  <c r="BK594"/>
  <c r="BH594"/>
  <c r="BG594"/>
  <c r="BE594"/>
  <c r="BC594"/>
  <c r="BA594"/>
  <c r="AY594"/>
  <c r="AW594"/>
  <c r="AU594"/>
  <c r="AS594"/>
  <c r="AQ594"/>
  <c r="AO594"/>
  <c r="AM594"/>
  <c r="AK594"/>
  <c r="AI594"/>
  <c r="AG594"/>
  <c r="AE594"/>
  <c r="AC594"/>
  <c r="AA594"/>
  <c r="Y594"/>
  <c r="W594"/>
  <c r="U594"/>
  <c r="S594"/>
  <c r="S590" s="1"/>
  <c r="Q594"/>
  <c r="O594"/>
  <c r="M594"/>
  <c r="K594"/>
  <c r="I594"/>
  <c r="BK593"/>
  <c r="BH593"/>
  <c r="BG593"/>
  <c r="BE593"/>
  <c r="BC593"/>
  <c r="BA593"/>
  <c r="AY593"/>
  <c r="AW593"/>
  <c r="AU593"/>
  <c r="AS593"/>
  <c r="AQ593"/>
  <c r="AO593"/>
  <c r="AM593"/>
  <c r="AK593"/>
  <c r="AI593"/>
  <c r="AG593"/>
  <c r="AE593"/>
  <c r="AC593"/>
  <c r="AA593"/>
  <c r="Y593"/>
  <c r="W593"/>
  <c r="U593"/>
  <c r="S593"/>
  <c r="Q593"/>
  <c r="O593"/>
  <c r="M593"/>
  <c r="K593"/>
  <c r="I593"/>
  <c r="BH592"/>
  <c r="BK592" s="1"/>
  <c r="BG592"/>
  <c r="BE592"/>
  <c r="BC592"/>
  <c r="BA592"/>
  <c r="AY592"/>
  <c r="AW592"/>
  <c r="AU592"/>
  <c r="AS592"/>
  <c r="AS590" s="1"/>
  <c r="AQ592"/>
  <c r="AO592"/>
  <c r="AM592"/>
  <c r="AK592"/>
  <c r="AI592"/>
  <c r="AG592"/>
  <c r="AE592"/>
  <c r="AC592"/>
  <c r="AA592"/>
  <c r="Y592"/>
  <c r="W592"/>
  <c r="U592"/>
  <c r="U590" s="1"/>
  <c r="S592"/>
  <c r="Q592"/>
  <c r="O592"/>
  <c r="M592"/>
  <c r="K592"/>
  <c r="I592"/>
  <c r="BK591"/>
  <c r="BH591"/>
  <c r="BG591"/>
  <c r="BE591"/>
  <c r="BC591"/>
  <c r="BA591"/>
  <c r="AY591"/>
  <c r="AW591"/>
  <c r="AU591"/>
  <c r="AS591"/>
  <c r="AQ591"/>
  <c r="AO591"/>
  <c r="AM591"/>
  <c r="AK591"/>
  <c r="AI591"/>
  <c r="AG591"/>
  <c r="AE591"/>
  <c r="AC591"/>
  <c r="AA591"/>
  <c r="Y591"/>
  <c r="W591"/>
  <c r="U591"/>
  <c r="S591"/>
  <c r="Q591"/>
  <c r="O591"/>
  <c r="M591"/>
  <c r="K591"/>
  <c r="I591"/>
  <c r="BG590"/>
  <c r="Y590"/>
  <c r="BK589"/>
  <c r="BH589"/>
  <c r="BG589"/>
  <c r="BE589"/>
  <c r="BC589"/>
  <c r="BA589"/>
  <c r="AY589"/>
  <c r="AW589"/>
  <c r="AU589"/>
  <c r="AS589"/>
  <c r="AQ589"/>
  <c r="AO589"/>
  <c r="AM589"/>
  <c r="AK589"/>
  <c r="AI589"/>
  <c r="AG589"/>
  <c r="AE589"/>
  <c r="AC589"/>
  <c r="AA589"/>
  <c r="Y589"/>
  <c r="W589"/>
  <c r="U589"/>
  <c r="S589"/>
  <c r="Q589"/>
  <c r="O589"/>
  <c r="M589"/>
  <c r="K589"/>
  <c r="I589"/>
  <c r="BH588"/>
  <c r="BK588" s="1"/>
  <c r="BG588"/>
  <c r="BE588"/>
  <c r="BC588"/>
  <c r="BA588"/>
  <c r="AY588"/>
  <c r="AW588"/>
  <c r="AU588"/>
  <c r="AS588"/>
  <c r="AQ588"/>
  <c r="AO588"/>
  <c r="AM588"/>
  <c r="AK588"/>
  <c r="AI588"/>
  <c r="AG588"/>
  <c r="AE588"/>
  <c r="AC588"/>
  <c r="AA588"/>
  <c r="Y588"/>
  <c r="W588"/>
  <c r="U588"/>
  <c r="S588"/>
  <c r="BI588" s="1"/>
  <c r="BJ588" s="1"/>
  <c r="BM588" s="1"/>
  <c r="Q588"/>
  <c r="O588"/>
  <c r="M588"/>
  <c r="K588"/>
  <c r="I588"/>
  <c r="BK587"/>
  <c r="BH587"/>
  <c r="BG587"/>
  <c r="BE587"/>
  <c r="BE583" s="1"/>
  <c r="BC587"/>
  <c r="BA587"/>
  <c r="AY587"/>
  <c r="AW587"/>
  <c r="AU587"/>
  <c r="AS587"/>
  <c r="AQ587"/>
  <c r="AO587"/>
  <c r="AM587"/>
  <c r="AK587"/>
  <c r="AI587"/>
  <c r="AG587"/>
  <c r="AE587"/>
  <c r="AC587"/>
  <c r="AA587"/>
  <c r="Y587"/>
  <c r="W587"/>
  <c r="U587"/>
  <c r="S587"/>
  <c r="Q587"/>
  <c r="O587"/>
  <c r="M587"/>
  <c r="K587"/>
  <c r="I587"/>
  <c r="BK586"/>
  <c r="BH586"/>
  <c r="BG586"/>
  <c r="BE586"/>
  <c r="BC586"/>
  <c r="BA586"/>
  <c r="AY586"/>
  <c r="AW586"/>
  <c r="AU586"/>
  <c r="AS586"/>
  <c r="AQ586"/>
  <c r="AO586"/>
  <c r="AM586"/>
  <c r="AK586"/>
  <c r="AI586"/>
  <c r="AG586"/>
  <c r="AE586"/>
  <c r="AC586"/>
  <c r="AA586"/>
  <c r="Y586"/>
  <c r="W586"/>
  <c r="U586"/>
  <c r="S586"/>
  <c r="Q586"/>
  <c r="O586"/>
  <c r="M586"/>
  <c r="K586"/>
  <c r="I586"/>
  <c r="BH585"/>
  <c r="BK585" s="1"/>
  <c r="BG585"/>
  <c r="BG583" s="1"/>
  <c r="BE585"/>
  <c r="BC585"/>
  <c r="BA585"/>
  <c r="BA583" s="1"/>
  <c r="AY585"/>
  <c r="AW585"/>
  <c r="AU585"/>
  <c r="AS585"/>
  <c r="AQ585"/>
  <c r="AO585"/>
  <c r="AM585"/>
  <c r="AK585"/>
  <c r="AI585"/>
  <c r="AG585"/>
  <c r="AE585"/>
  <c r="AC585"/>
  <c r="AA585"/>
  <c r="Y585"/>
  <c r="Y583" s="1"/>
  <c r="W585"/>
  <c r="U585"/>
  <c r="U583" s="1"/>
  <c r="S585"/>
  <c r="S583" s="1"/>
  <c r="Q585"/>
  <c r="O585"/>
  <c r="M585"/>
  <c r="K585"/>
  <c r="I585"/>
  <c r="BK584"/>
  <c r="BH584"/>
  <c r="BG584"/>
  <c r="BE584"/>
  <c r="BC584"/>
  <c r="BC583" s="1"/>
  <c r="BA584"/>
  <c r="AY584"/>
  <c r="AW584"/>
  <c r="AU584"/>
  <c r="AS584"/>
  <c r="AS583" s="1"/>
  <c r="AQ584"/>
  <c r="AO584"/>
  <c r="AM584"/>
  <c r="AM583" s="1"/>
  <c r="AK584"/>
  <c r="AI584"/>
  <c r="AG584"/>
  <c r="AE584"/>
  <c r="AC584"/>
  <c r="AA584"/>
  <c r="Y584"/>
  <c r="W584"/>
  <c r="U584"/>
  <c r="S584"/>
  <c r="Q584"/>
  <c r="O584"/>
  <c r="M584"/>
  <c r="K584"/>
  <c r="I584"/>
  <c r="AY583"/>
  <c r="AU583"/>
  <c r="AC583"/>
  <c r="W583"/>
  <c r="K583"/>
  <c r="BK582"/>
  <c r="BH582"/>
  <c r="BG582"/>
  <c r="BE582"/>
  <c r="BC582"/>
  <c r="BA582"/>
  <c r="AY582"/>
  <c r="AW582"/>
  <c r="AU582"/>
  <c r="AS582"/>
  <c r="AQ582"/>
  <c r="AO582"/>
  <c r="AM582"/>
  <c r="AK582"/>
  <c r="AI582"/>
  <c r="AG582"/>
  <c r="AE582"/>
  <c r="AC582"/>
  <c r="AA582"/>
  <c r="Y582"/>
  <c r="W582"/>
  <c r="BI582" s="1"/>
  <c r="BJ582" s="1"/>
  <c r="BM582" s="1"/>
  <c r="U582"/>
  <c r="S582"/>
  <c r="Q582"/>
  <c r="O582"/>
  <c r="M582"/>
  <c r="K582"/>
  <c r="I582"/>
  <c r="BH581"/>
  <c r="BK581" s="1"/>
  <c r="BG581"/>
  <c r="BE581"/>
  <c r="BC581"/>
  <c r="BA581"/>
  <c r="AY581"/>
  <c r="AW581"/>
  <c r="AU581"/>
  <c r="AS581"/>
  <c r="AQ581"/>
  <c r="AO581"/>
  <c r="AM581"/>
  <c r="AK581"/>
  <c r="AI581"/>
  <c r="AG581"/>
  <c r="AE581"/>
  <c r="AC581"/>
  <c r="AA581"/>
  <c r="Y581"/>
  <c r="W581"/>
  <c r="BI581" s="1"/>
  <c r="U581"/>
  <c r="S581"/>
  <c r="Q581"/>
  <c r="O581"/>
  <c r="M581"/>
  <c r="K581"/>
  <c r="I581"/>
  <c r="BK580"/>
  <c r="BH580"/>
  <c r="BG580"/>
  <c r="BE580"/>
  <c r="BC580"/>
  <c r="BA580"/>
  <c r="AY580"/>
  <c r="AW580"/>
  <c r="AU580"/>
  <c r="AS580"/>
  <c r="AQ580"/>
  <c r="AO580"/>
  <c r="AO570" s="1"/>
  <c r="AM580"/>
  <c r="AK580"/>
  <c r="AI580"/>
  <c r="AG580"/>
  <c r="AE580"/>
  <c r="AC580"/>
  <c r="AA580"/>
  <c r="Y580"/>
  <c r="W580"/>
  <c r="U580"/>
  <c r="S580"/>
  <c r="Q580"/>
  <c r="O580"/>
  <c r="M580"/>
  <c r="K580"/>
  <c r="I580"/>
  <c r="BK579"/>
  <c r="BH579"/>
  <c r="BG579"/>
  <c r="BE579"/>
  <c r="BC579"/>
  <c r="BA579"/>
  <c r="AY579"/>
  <c r="AW579"/>
  <c r="AU579"/>
  <c r="AS579"/>
  <c r="AQ579"/>
  <c r="AO579"/>
  <c r="AM579"/>
  <c r="AK579"/>
  <c r="AI579"/>
  <c r="AG579"/>
  <c r="AE579"/>
  <c r="AC579"/>
  <c r="AA579"/>
  <c r="Y579"/>
  <c r="W579"/>
  <c r="W570" s="1"/>
  <c r="U579"/>
  <c r="S579"/>
  <c r="Q579"/>
  <c r="O579"/>
  <c r="M579"/>
  <c r="K579"/>
  <c r="I579"/>
  <c r="BH578"/>
  <c r="BK578" s="1"/>
  <c r="BG578"/>
  <c r="BE578"/>
  <c r="BC578"/>
  <c r="BA578"/>
  <c r="AY578"/>
  <c r="AW578"/>
  <c r="AU578"/>
  <c r="AS578"/>
  <c r="AQ578"/>
  <c r="AO578"/>
  <c r="AM578"/>
  <c r="AK578"/>
  <c r="AI578"/>
  <c r="AG578"/>
  <c r="AE578"/>
  <c r="AC578"/>
  <c r="AA578"/>
  <c r="Y578"/>
  <c r="W578"/>
  <c r="U578"/>
  <c r="S578"/>
  <c r="Q578"/>
  <c r="O578"/>
  <c r="M578"/>
  <c r="K578"/>
  <c r="I578"/>
  <c r="BK577"/>
  <c r="BH577"/>
  <c r="BG577"/>
  <c r="BE577"/>
  <c r="BC577"/>
  <c r="BA577"/>
  <c r="AY577"/>
  <c r="AW577"/>
  <c r="AU577"/>
  <c r="AS577"/>
  <c r="AQ577"/>
  <c r="AO577"/>
  <c r="AM577"/>
  <c r="AK577"/>
  <c r="AI577"/>
  <c r="AG577"/>
  <c r="AE577"/>
  <c r="AC577"/>
  <c r="AA577"/>
  <c r="Y577"/>
  <c r="W577"/>
  <c r="U577"/>
  <c r="S577"/>
  <c r="Q577"/>
  <c r="O577"/>
  <c r="M577"/>
  <c r="K577"/>
  <c r="I577"/>
  <c r="BH576"/>
  <c r="BK576" s="1"/>
  <c r="BG576"/>
  <c r="BE576"/>
  <c r="BC576"/>
  <c r="BA576"/>
  <c r="AY576"/>
  <c r="AW576"/>
  <c r="AU576"/>
  <c r="AS576"/>
  <c r="AQ576"/>
  <c r="AO576"/>
  <c r="AM576"/>
  <c r="AK576"/>
  <c r="AI576"/>
  <c r="AG576"/>
  <c r="AE576"/>
  <c r="AC576"/>
  <c r="AA576"/>
  <c r="Y576"/>
  <c r="W576"/>
  <c r="U576"/>
  <c r="S576"/>
  <c r="Q576"/>
  <c r="O576"/>
  <c r="M576"/>
  <c r="K576"/>
  <c r="I576"/>
  <c r="BK575"/>
  <c r="BH575"/>
  <c r="BG575"/>
  <c r="BE575"/>
  <c r="BC575"/>
  <c r="BA575"/>
  <c r="AY575"/>
  <c r="AW575"/>
  <c r="AU575"/>
  <c r="AS575"/>
  <c r="AQ575"/>
  <c r="AO575"/>
  <c r="AM575"/>
  <c r="AK575"/>
  <c r="AI575"/>
  <c r="AG575"/>
  <c r="AE575"/>
  <c r="AC575"/>
  <c r="AA575"/>
  <c r="Y575"/>
  <c r="W575"/>
  <c r="U575"/>
  <c r="S575"/>
  <c r="Q575"/>
  <c r="BI575" s="1"/>
  <c r="BJ575" s="1"/>
  <c r="BM575" s="1"/>
  <c r="O575"/>
  <c r="M575"/>
  <c r="K575"/>
  <c r="I575"/>
  <c r="BH574"/>
  <c r="BK574" s="1"/>
  <c r="BG574"/>
  <c r="BE574"/>
  <c r="BC574"/>
  <c r="BC570" s="1"/>
  <c r="BA574"/>
  <c r="AY574"/>
  <c r="AW574"/>
  <c r="AU574"/>
  <c r="AS574"/>
  <c r="AQ574"/>
  <c r="AO574"/>
  <c r="AM574"/>
  <c r="AK574"/>
  <c r="AI574"/>
  <c r="AG574"/>
  <c r="AE574"/>
  <c r="AC574"/>
  <c r="AA574"/>
  <c r="Y574"/>
  <c r="W574"/>
  <c r="U574"/>
  <c r="S574"/>
  <c r="Q574"/>
  <c r="O574"/>
  <c r="M574"/>
  <c r="K574"/>
  <c r="I574"/>
  <c r="BH573"/>
  <c r="BK573" s="1"/>
  <c r="BG573"/>
  <c r="BE573"/>
  <c r="BC573"/>
  <c r="BA573"/>
  <c r="AY573"/>
  <c r="AW573"/>
  <c r="AU573"/>
  <c r="AU570" s="1"/>
  <c r="AS573"/>
  <c r="AQ573"/>
  <c r="AO573"/>
  <c r="AM573"/>
  <c r="AK573"/>
  <c r="AI573"/>
  <c r="AI570" s="1"/>
  <c r="AG573"/>
  <c r="AE573"/>
  <c r="AC573"/>
  <c r="AA573"/>
  <c r="Y573"/>
  <c r="W573"/>
  <c r="U573"/>
  <c r="S573"/>
  <c r="Q573"/>
  <c r="O573"/>
  <c r="M573"/>
  <c r="K573"/>
  <c r="I573"/>
  <c r="BK572"/>
  <c r="BH572"/>
  <c r="BG572"/>
  <c r="BG570" s="1"/>
  <c r="BG569" s="1"/>
  <c r="BE572"/>
  <c r="BE570" s="1"/>
  <c r="BC572"/>
  <c r="BA572"/>
  <c r="AY572"/>
  <c r="AW572"/>
  <c r="AU572"/>
  <c r="AS572"/>
  <c r="AQ572"/>
  <c r="AO572"/>
  <c r="AM572"/>
  <c r="AK572"/>
  <c r="AI572"/>
  <c r="AG572"/>
  <c r="AE572"/>
  <c r="AC572"/>
  <c r="AA572"/>
  <c r="Y572"/>
  <c r="W572"/>
  <c r="U572"/>
  <c r="S572"/>
  <c r="Q572"/>
  <c r="Q570" s="1"/>
  <c r="O572"/>
  <c r="M572"/>
  <c r="K572"/>
  <c r="I572"/>
  <c r="BK571"/>
  <c r="BH571"/>
  <c r="BG571"/>
  <c r="BE571"/>
  <c r="BC571"/>
  <c r="BA571"/>
  <c r="AY571"/>
  <c r="AW571"/>
  <c r="AU571"/>
  <c r="AS571"/>
  <c r="AQ571"/>
  <c r="AO571"/>
  <c r="AM571"/>
  <c r="AK571"/>
  <c r="AI571"/>
  <c r="AG571"/>
  <c r="AG570" s="1"/>
  <c r="AE571"/>
  <c r="AC571"/>
  <c r="AA571"/>
  <c r="Y571"/>
  <c r="Y570" s="1"/>
  <c r="W571"/>
  <c r="U571"/>
  <c r="S571"/>
  <c r="Q571"/>
  <c r="O571"/>
  <c r="M571"/>
  <c r="K571"/>
  <c r="I571"/>
  <c r="AM570"/>
  <c r="S570"/>
  <c r="S569" s="1"/>
  <c r="BK568"/>
  <c r="BH568"/>
  <c r="BG568"/>
  <c r="BG567" s="1"/>
  <c r="BE568"/>
  <c r="BE567" s="1"/>
  <c r="BC568"/>
  <c r="BA568"/>
  <c r="AY568"/>
  <c r="AW568"/>
  <c r="AU568"/>
  <c r="AS568"/>
  <c r="AQ568"/>
  <c r="AO568"/>
  <c r="AM568"/>
  <c r="AK568"/>
  <c r="AK567" s="1"/>
  <c r="AI568"/>
  <c r="AI567" s="1"/>
  <c r="AG568"/>
  <c r="AE568"/>
  <c r="AE567" s="1"/>
  <c r="AC568"/>
  <c r="AC567" s="1"/>
  <c r="AA568"/>
  <c r="Y568"/>
  <c r="W568"/>
  <c r="W567" s="1"/>
  <c r="U568"/>
  <c r="S568"/>
  <c r="S567" s="1"/>
  <c r="Q568"/>
  <c r="O568"/>
  <c r="O567" s="1"/>
  <c r="M568"/>
  <c r="M567" s="1"/>
  <c r="K568"/>
  <c r="I568"/>
  <c r="BC567"/>
  <c r="BA567"/>
  <c r="AY567"/>
  <c r="AW567"/>
  <c r="AU567"/>
  <c r="AS567"/>
  <c r="AQ567"/>
  <c r="AO567"/>
  <c r="AM567"/>
  <c r="AG567"/>
  <c r="AA567"/>
  <c r="Y567"/>
  <c r="U567"/>
  <c r="K567"/>
  <c r="I567"/>
  <c r="BH566"/>
  <c r="BK566" s="1"/>
  <c r="BG566"/>
  <c r="BE566"/>
  <c r="BC566"/>
  <c r="BA566"/>
  <c r="AY566"/>
  <c r="AW566"/>
  <c r="AU566"/>
  <c r="AS566"/>
  <c r="AQ566"/>
  <c r="AO566"/>
  <c r="AM566"/>
  <c r="AK566"/>
  <c r="AI566"/>
  <c r="AG566"/>
  <c r="AE566"/>
  <c r="AC566"/>
  <c r="AA566"/>
  <c r="Y566"/>
  <c r="W566"/>
  <c r="U566"/>
  <c r="S566"/>
  <c r="Q566"/>
  <c r="O566"/>
  <c r="M566"/>
  <c r="K566"/>
  <c r="I566"/>
  <c r="BH565"/>
  <c r="BK565" s="1"/>
  <c r="BG565"/>
  <c r="BE565"/>
  <c r="BC565"/>
  <c r="BA565"/>
  <c r="AY565"/>
  <c r="AW565"/>
  <c r="AU565"/>
  <c r="AS565"/>
  <c r="AQ565"/>
  <c r="AO565"/>
  <c r="AM565"/>
  <c r="AK565"/>
  <c r="AI565"/>
  <c r="AG565"/>
  <c r="AE565"/>
  <c r="AC565"/>
  <c r="AA565"/>
  <c r="Y565"/>
  <c r="W565"/>
  <c r="U565"/>
  <c r="S565"/>
  <c r="Q565"/>
  <c r="O565"/>
  <c r="M565"/>
  <c r="K565"/>
  <c r="I565"/>
  <c r="BH564"/>
  <c r="BK564" s="1"/>
  <c r="BG564"/>
  <c r="BE564"/>
  <c r="BC564"/>
  <c r="BA564"/>
  <c r="AY564"/>
  <c r="AW564"/>
  <c r="AU564"/>
  <c r="AS564"/>
  <c r="AQ564"/>
  <c r="AO564"/>
  <c r="AM564"/>
  <c r="AK564"/>
  <c r="AI564"/>
  <c r="AG564"/>
  <c r="AE564"/>
  <c r="AC564"/>
  <c r="AA564"/>
  <c r="Y564"/>
  <c r="W564"/>
  <c r="U564"/>
  <c r="S564"/>
  <c r="Q564"/>
  <c r="O564"/>
  <c r="M564"/>
  <c r="K564"/>
  <c r="I564"/>
  <c r="BK563"/>
  <c r="BH563"/>
  <c r="BG563"/>
  <c r="BE563"/>
  <c r="BC563"/>
  <c r="BA563"/>
  <c r="AY563"/>
  <c r="AW563"/>
  <c r="AU563"/>
  <c r="AS563"/>
  <c r="AQ563"/>
  <c r="AO563"/>
  <c r="AM563"/>
  <c r="AK563"/>
  <c r="AI563"/>
  <c r="AG563"/>
  <c r="AE563"/>
  <c r="AC563"/>
  <c r="AA563"/>
  <c r="Y563"/>
  <c r="W563"/>
  <c r="U563"/>
  <c r="S563"/>
  <c r="Q563"/>
  <c r="O563"/>
  <c r="M563"/>
  <c r="K563"/>
  <c r="I563"/>
  <c r="BK562"/>
  <c r="BH562"/>
  <c r="BG562"/>
  <c r="BE562"/>
  <c r="BC562"/>
  <c r="BA562"/>
  <c r="AY562"/>
  <c r="AW562"/>
  <c r="AU562"/>
  <c r="AS562"/>
  <c r="AQ562"/>
  <c r="AO562"/>
  <c r="AM562"/>
  <c r="AK562"/>
  <c r="AI562"/>
  <c r="AG562"/>
  <c r="AE562"/>
  <c r="AC562"/>
  <c r="AA562"/>
  <c r="Y562"/>
  <c r="W562"/>
  <c r="U562"/>
  <c r="S562"/>
  <c r="Q562"/>
  <c r="O562"/>
  <c r="M562"/>
  <c r="K562"/>
  <c r="I562"/>
  <c r="BK561"/>
  <c r="BH561"/>
  <c r="BG561"/>
  <c r="BE561"/>
  <c r="BC561"/>
  <c r="BA561"/>
  <c r="AY561"/>
  <c r="AW561"/>
  <c r="AU561"/>
  <c r="AS561"/>
  <c r="AQ561"/>
  <c r="AO561"/>
  <c r="AM561"/>
  <c r="AK561"/>
  <c r="AI561"/>
  <c r="AG561"/>
  <c r="AE561"/>
  <c r="AC561"/>
  <c r="AA561"/>
  <c r="Y561"/>
  <c r="W561"/>
  <c r="U561"/>
  <c r="S561"/>
  <c r="Q561"/>
  <c r="O561"/>
  <c r="M561"/>
  <c r="BI561" s="1"/>
  <c r="BJ561" s="1"/>
  <c r="BM561" s="1"/>
  <c r="K561"/>
  <c r="I561"/>
  <c r="BH560"/>
  <c r="BK560" s="1"/>
  <c r="BG560"/>
  <c r="BE560"/>
  <c r="BC560"/>
  <c r="BA560"/>
  <c r="AY560"/>
  <c r="AW560"/>
  <c r="AU560"/>
  <c r="AS560"/>
  <c r="AQ560"/>
  <c r="AO560"/>
  <c r="AM560"/>
  <c r="AK560"/>
  <c r="AI560"/>
  <c r="AG560"/>
  <c r="AE560"/>
  <c r="AC560"/>
  <c r="AA560"/>
  <c r="Y560"/>
  <c r="W560"/>
  <c r="U560"/>
  <c r="S560"/>
  <c r="Q560"/>
  <c r="O560"/>
  <c r="M560"/>
  <c r="K560"/>
  <c r="I560"/>
  <c r="BK559"/>
  <c r="BH559"/>
  <c r="BG559"/>
  <c r="BE559"/>
  <c r="BC559"/>
  <c r="BA559"/>
  <c r="AY559"/>
  <c r="AW559"/>
  <c r="AU559"/>
  <c r="AS559"/>
  <c r="AQ559"/>
  <c r="AO559"/>
  <c r="AM559"/>
  <c r="AK559"/>
  <c r="AI559"/>
  <c r="AG559"/>
  <c r="AE559"/>
  <c r="AC559"/>
  <c r="AA559"/>
  <c r="Y559"/>
  <c r="W559"/>
  <c r="BI559" s="1"/>
  <c r="U559"/>
  <c r="S559"/>
  <c r="Q559"/>
  <c r="O559"/>
  <c r="M559"/>
  <c r="K559"/>
  <c r="I559"/>
  <c r="BK558"/>
  <c r="BH558"/>
  <c r="BG558"/>
  <c r="BE558"/>
  <c r="BC558"/>
  <c r="BA558"/>
  <c r="AY558"/>
  <c r="AW558"/>
  <c r="AU558"/>
  <c r="AS558"/>
  <c r="AQ558"/>
  <c r="AO558"/>
  <c r="AM558"/>
  <c r="AK558"/>
  <c r="AI558"/>
  <c r="AG558"/>
  <c r="AE558"/>
  <c r="AC558"/>
  <c r="AA558"/>
  <c r="Y558"/>
  <c r="W558"/>
  <c r="U558"/>
  <c r="S558"/>
  <c r="Q558"/>
  <c r="O558"/>
  <c r="M558"/>
  <c r="K558"/>
  <c r="I558"/>
  <c r="BK557"/>
  <c r="BH557"/>
  <c r="BG557"/>
  <c r="BE557"/>
  <c r="BC557"/>
  <c r="BA557"/>
  <c r="AY557"/>
  <c r="AW557"/>
  <c r="AU557"/>
  <c r="AS557"/>
  <c r="AQ557"/>
  <c r="AO557"/>
  <c r="AM557"/>
  <c r="AK557"/>
  <c r="AI557"/>
  <c r="AG557"/>
  <c r="AE557"/>
  <c r="AC557"/>
  <c r="AA557"/>
  <c r="Y557"/>
  <c r="W557"/>
  <c r="U557"/>
  <c r="S557"/>
  <c r="Q557"/>
  <c r="O557"/>
  <c r="M557"/>
  <c r="K557"/>
  <c r="I557"/>
  <c r="BK556"/>
  <c r="BH556"/>
  <c r="BG556"/>
  <c r="BE556"/>
  <c r="BC556"/>
  <c r="BC532" s="1"/>
  <c r="BA556"/>
  <c r="AY556"/>
  <c r="AW556"/>
  <c r="AU556"/>
  <c r="AS556"/>
  <c r="AQ556"/>
  <c r="AO556"/>
  <c r="AM556"/>
  <c r="AK556"/>
  <c r="AI556"/>
  <c r="AG556"/>
  <c r="AE556"/>
  <c r="AC556"/>
  <c r="AA556"/>
  <c r="Y556"/>
  <c r="W556"/>
  <c r="U556"/>
  <c r="S556"/>
  <c r="Q556"/>
  <c r="O556"/>
  <c r="M556"/>
  <c r="K556"/>
  <c r="I556"/>
  <c r="BH555"/>
  <c r="BK555" s="1"/>
  <c r="BG555"/>
  <c r="BE555"/>
  <c r="BC555"/>
  <c r="BA555"/>
  <c r="AY555"/>
  <c r="AW555"/>
  <c r="AU555"/>
  <c r="AS555"/>
  <c r="AQ555"/>
  <c r="AO555"/>
  <c r="AM555"/>
  <c r="AK555"/>
  <c r="AI555"/>
  <c r="AG555"/>
  <c r="AE555"/>
  <c r="AC555"/>
  <c r="AA555"/>
  <c r="Y555"/>
  <c r="W555"/>
  <c r="U555"/>
  <c r="S555"/>
  <c r="Q555"/>
  <c r="O555"/>
  <c r="M555"/>
  <c r="K555"/>
  <c r="I555"/>
  <c r="BH554"/>
  <c r="BK554" s="1"/>
  <c r="BG554"/>
  <c r="BE554"/>
  <c r="BC554"/>
  <c r="BA554"/>
  <c r="AY554"/>
  <c r="AW554"/>
  <c r="AU554"/>
  <c r="AS554"/>
  <c r="AQ554"/>
  <c r="AO554"/>
  <c r="AM554"/>
  <c r="AK554"/>
  <c r="AI554"/>
  <c r="AG554"/>
  <c r="AE554"/>
  <c r="AC554"/>
  <c r="AA554"/>
  <c r="Y554"/>
  <c r="W554"/>
  <c r="U554"/>
  <c r="S554"/>
  <c r="Q554"/>
  <c r="O554"/>
  <c r="M554"/>
  <c r="K554"/>
  <c r="I554"/>
  <c r="BK553"/>
  <c r="BH553"/>
  <c r="BG553"/>
  <c r="BE553"/>
  <c r="BC553"/>
  <c r="BA553"/>
  <c r="AY553"/>
  <c r="AW553"/>
  <c r="AU553"/>
  <c r="AS553"/>
  <c r="AQ553"/>
  <c r="AO553"/>
  <c r="AM553"/>
  <c r="AK553"/>
  <c r="AI553"/>
  <c r="AG553"/>
  <c r="AE553"/>
  <c r="AC553"/>
  <c r="AA553"/>
  <c r="Y553"/>
  <c r="W553"/>
  <c r="U553"/>
  <c r="S553"/>
  <c r="Q553"/>
  <c r="O553"/>
  <c r="M553"/>
  <c r="K553"/>
  <c r="I553"/>
  <c r="BK552"/>
  <c r="BH552"/>
  <c r="BG552"/>
  <c r="BE552"/>
  <c r="BC552"/>
  <c r="BA552"/>
  <c r="AY552"/>
  <c r="AW552"/>
  <c r="AU552"/>
  <c r="AS552"/>
  <c r="AQ552"/>
  <c r="AO552"/>
  <c r="AM552"/>
  <c r="AK552"/>
  <c r="AI552"/>
  <c r="AG552"/>
  <c r="AE552"/>
  <c r="AC552"/>
  <c r="AA552"/>
  <c r="Y552"/>
  <c r="W552"/>
  <c r="U552"/>
  <c r="S552"/>
  <c r="Q552"/>
  <c r="O552"/>
  <c r="M552"/>
  <c r="K552"/>
  <c r="I552"/>
  <c r="BI551"/>
  <c r="BJ551" s="1"/>
  <c r="BM551" s="1"/>
  <c r="BH551"/>
  <c r="BK551" s="1"/>
  <c r="BG551"/>
  <c r="BE551"/>
  <c r="BC551"/>
  <c r="BA551"/>
  <c r="AY551"/>
  <c r="AW551"/>
  <c r="AU551"/>
  <c r="AS551"/>
  <c r="AQ551"/>
  <c r="AO551"/>
  <c r="AM551"/>
  <c r="AK551"/>
  <c r="AI551"/>
  <c r="AG551"/>
  <c r="AE551"/>
  <c r="AC551"/>
  <c r="AA551"/>
  <c r="Y551"/>
  <c r="W551"/>
  <c r="U551"/>
  <c r="S551"/>
  <c r="Q551"/>
  <c r="O551"/>
  <c r="M551"/>
  <c r="K551"/>
  <c r="I551"/>
  <c r="BH550"/>
  <c r="BK550" s="1"/>
  <c r="BG550"/>
  <c r="BE550"/>
  <c r="BC550"/>
  <c r="BA550"/>
  <c r="AY550"/>
  <c r="AW550"/>
  <c r="AU550"/>
  <c r="AS550"/>
  <c r="AQ550"/>
  <c r="AO550"/>
  <c r="AM550"/>
  <c r="AK550"/>
  <c r="AI550"/>
  <c r="AG550"/>
  <c r="AE550"/>
  <c r="AC550"/>
  <c r="AA550"/>
  <c r="Y550"/>
  <c r="W550"/>
  <c r="U550"/>
  <c r="S550"/>
  <c r="Q550"/>
  <c r="O550"/>
  <c r="M550"/>
  <c r="K550"/>
  <c r="I550"/>
  <c r="BK549"/>
  <c r="BH549"/>
  <c r="BG549"/>
  <c r="BE549"/>
  <c r="BC549"/>
  <c r="BA549"/>
  <c r="AY549"/>
  <c r="AW549"/>
  <c r="AU549"/>
  <c r="AS549"/>
  <c r="AQ549"/>
  <c r="AO549"/>
  <c r="AM549"/>
  <c r="AK549"/>
  <c r="AI549"/>
  <c r="AG549"/>
  <c r="AE549"/>
  <c r="AC549"/>
  <c r="AA549"/>
  <c r="Y549"/>
  <c r="W549"/>
  <c r="BI549" s="1"/>
  <c r="BJ549" s="1"/>
  <c r="BM549" s="1"/>
  <c r="U549"/>
  <c r="S549"/>
  <c r="Q549"/>
  <c r="O549"/>
  <c r="M549"/>
  <c r="K549"/>
  <c r="I549"/>
  <c r="BH548"/>
  <c r="BK548" s="1"/>
  <c r="BG548"/>
  <c r="BE548"/>
  <c r="BC548"/>
  <c r="BA548"/>
  <c r="AY548"/>
  <c r="AW548"/>
  <c r="AU548"/>
  <c r="AS548"/>
  <c r="AQ548"/>
  <c r="AO548"/>
  <c r="AM548"/>
  <c r="AK548"/>
  <c r="AI548"/>
  <c r="AG548"/>
  <c r="AE548"/>
  <c r="AC548"/>
  <c r="AA548"/>
  <c r="Y548"/>
  <c r="W548"/>
  <c r="U548"/>
  <c r="S548"/>
  <c r="Q548"/>
  <c r="O548"/>
  <c r="M548"/>
  <c r="K548"/>
  <c r="I548"/>
  <c r="BK547"/>
  <c r="BH547"/>
  <c r="BG547"/>
  <c r="BE547"/>
  <c r="BC547"/>
  <c r="BA547"/>
  <c r="AY547"/>
  <c r="AW547"/>
  <c r="AU547"/>
  <c r="AS547"/>
  <c r="AQ547"/>
  <c r="AO547"/>
  <c r="AM547"/>
  <c r="AK547"/>
  <c r="AI547"/>
  <c r="AG547"/>
  <c r="AE547"/>
  <c r="AC547"/>
  <c r="AA547"/>
  <c r="Y547"/>
  <c r="W547"/>
  <c r="U547"/>
  <c r="S547"/>
  <c r="Q547"/>
  <c r="O547"/>
  <c r="M547"/>
  <c r="K547"/>
  <c r="I547"/>
  <c r="BK546"/>
  <c r="BH546"/>
  <c r="BG546"/>
  <c r="BE546"/>
  <c r="BC546"/>
  <c r="BA546"/>
  <c r="AY546"/>
  <c r="AW546"/>
  <c r="AU546"/>
  <c r="AS546"/>
  <c r="AQ546"/>
  <c r="AO546"/>
  <c r="AM546"/>
  <c r="AK546"/>
  <c r="AI546"/>
  <c r="AG546"/>
  <c r="AE546"/>
  <c r="AC546"/>
  <c r="AA546"/>
  <c r="Y546"/>
  <c r="W546"/>
  <c r="U546"/>
  <c r="S546"/>
  <c r="Q546"/>
  <c r="O546"/>
  <c r="M546"/>
  <c r="K546"/>
  <c r="I546"/>
  <c r="BH545"/>
  <c r="BK545" s="1"/>
  <c r="BG545"/>
  <c r="BE545"/>
  <c r="BC545"/>
  <c r="BA545"/>
  <c r="AY545"/>
  <c r="AW545"/>
  <c r="AU545"/>
  <c r="AS545"/>
  <c r="AQ545"/>
  <c r="AO545"/>
  <c r="AM545"/>
  <c r="AK545"/>
  <c r="AI545"/>
  <c r="AG545"/>
  <c r="AE545"/>
  <c r="AC545"/>
  <c r="AA545"/>
  <c r="Y545"/>
  <c r="W545"/>
  <c r="U545"/>
  <c r="S545"/>
  <c r="Q545"/>
  <c r="O545"/>
  <c r="M545"/>
  <c r="K545"/>
  <c r="I545"/>
  <c r="BH544"/>
  <c r="BK544" s="1"/>
  <c r="BG544"/>
  <c r="BE544"/>
  <c r="BC544"/>
  <c r="BA544"/>
  <c r="AY544"/>
  <c r="AW544"/>
  <c r="AU544"/>
  <c r="AS544"/>
  <c r="AQ544"/>
  <c r="AO544"/>
  <c r="AM544"/>
  <c r="AK544"/>
  <c r="AI544"/>
  <c r="AG544"/>
  <c r="AE544"/>
  <c r="AC544"/>
  <c r="AA544"/>
  <c r="Y544"/>
  <c r="W544"/>
  <c r="BI544" s="1"/>
  <c r="U544"/>
  <c r="S544"/>
  <c r="Q544"/>
  <c r="O544"/>
  <c r="M544"/>
  <c r="K544"/>
  <c r="I544"/>
  <c r="BK543"/>
  <c r="BH543"/>
  <c r="BG543"/>
  <c r="BE543"/>
  <c r="BC543"/>
  <c r="BA543"/>
  <c r="AY543"/>
  <c r="AW543"/>
  <c r="AU543"/>
  <c r="AS543"/>
  <c r="AQ543"/>
  <c r="AO543"/>
  <c r="AM543"/>
  <c r="AK543"/>
  <c r="AI543"/>
  <c r="AG543"/>
  <c r="AE543"/>
  <c r="AC543"/>
  <c r="AA543"/>
  <c r="Y543"/>
  <c r="W543"/>
  <c r="U543"/>
  <c r="S543"/>
  <c r="Q543"/>
  <c r="O543"/>
  <c r="M543"/>
  <c r="K543"/>
  <c r="I543"/>
  <c r="BK542"/>
  <c r="BH542"/>
  <c r="BG542"/>
  <c r="BE542"/>
  <c r="BC542"/>
  <c r="BA542"/>
  <c r="AY542"/>
  <c r="AW542"/>
  <c r="AU542"/>
  <c r="AS542"/>
  <c r="AQ542"/>
  <c r="AO542"/>
  <c r="AM542"/>
  <c r="AK542"/>
  <c r="AI542"/>
  <c r="AG542"/>
  <c r="AE542"/>
  <c r="AC542"/>
  <c r="AA542"/>
  <c r="Y542"/>
  <c r="W542"/>
  <c r="BI542" s="1"/>
  <c r="U542"/>
  <c r="S542"/>
  <c r="Q542"/>
  <c r="O542"/>
  <c r="M542"/>
  <c r="K542"/>
  <c r="I542"/>
  <c r="BH541"/>
  <c r="BK541" s="1"/>
  <c r="BG541"/>
  <c r="BE541"/>
  <c r="BC541"/>
  <c r="BA541"/>
  <c r="AY541"/>
  <c r="AW541"/>
  <c r="AU541"/>
  <c r="AS541"/>
  <c r="AQ541"/>
  <c r="AO541"/>
  <c r="AM541"/>
  <c r="AK541"/>
  <c r="AI541"/>
  <c r="AG541"/>
  <c r="AE541"/>
  <c r="AC541"/>
  <c r="AA541"/>
  <c r="Y541"/>
  <c r="W541"/>
  <c r="BI541" s="1"/>
  <c r="U541"/>
  <c r="S541"/>
  <c r="Q541"/>
  <c r="O541"/>
  <c r="M541"/>
  <c r="K541"/>
  <c r="I541"/>
  <c r="BH540"/>
  <c r="BK540" s="1"/>
  <c r="BG540"/>
  <c r="BE540"/>
  <c r="BC540"/>
  <c r="BA540"/>
  <c r="AY540"/>
  <c r="AW540"/>
  <c r="AU540"/>
  <c r="AS540"/>
  <c r="AQ540"/>
  <c r="AO540"/>
  <c r="AM540"/>
  <c r="AK540"/>
  <c r="AI540"/>
  <c r="AG540"/>
  <c r="AE540"/>
  <c r="AC540"/>
  <c r="AA540"/>
  <c r="Y540"/>
  <c r="W540"/>
  <c r="U540"/>
  <c r="S540"/>
  <c r="Q540"/>
  <c r="O540"/>
  <c r="M540"/>
  <c r="K540"/>
  <c r="I540"/>
  <c r="BK539"/>
  <c r="BH539"/>
  <c r="BG539"/>
  <c r="BE539"/>
  <c r="BC539"/>
  <c r="BA539"/>
  <c r="AY539"/>
  <c r="AW539"/>
  <c r="AU539"/>
  <c r="AS539"/>
  <c r="AQ539"/>
  <c r="AO539"/>
  <c r="AM539"/>
  <c r="AK539"/>
  <c r="AI539"/>
  <c r="AG539"/>
  <c r="AE539"/>
  <c r="AC539"/>
  <c r="AA539"/>
  <c r="Y539"/>
  <c r="W539"/>
  <c r="BI539" s="1"/>
  <c r="BJ539" s="1"/>
  <c r="BM539" s="1"/>
  <c r="U539"/>
  <c r="S539"/>
  <c r="Q539"/>
  <c r="O539"/>
  <c r="M539"/>
  <c r="K539"/>
  <c r="I539"/>
  <c r="BK538"/>
  <c r="BH538"/>
  <c r="BG538"/>
  <c r="BE538"/>
  <c r="BC538"/>
  <c r="BA538"/>
  <c r="AY538"/>
  <c r="AW538"/>
  <c r="AU538"/>
  <c r="AS538"/>
  <c r="AQ538"/>
  <c r="AO538"/>
  <c r="AM538"/>
  <c r="AK538"/>
  <c r="AI538"/>
  <c r="AG538"/>
  <c r="AE538"/>
  <c r="AC538"/>
  <c r="AA538"/>
  <c r="Y538"/>
  <c r="W538"/>
  <c r="U538"/>
  <c r="S538"/>
  <c r="Q538"/>
  <c r="O538"/>
  <c r="M538"/>
  <c r="K538"/>
  <c r="I538"/>
  <c r="BK537"/>
  <c r="BH537"/>
  <c r="BG537"/>
  <c r="BE537"/>
  <c r="BC537"/>
  <c r="BA537"/>
  <c r="AY537"/>
  <c r="AW537"/>
  <c r="AU537"/>
  <c r="AS537"/>
  <c r="AQ537"/>
  <c r="AO537"/>
  <c r="AM537"/>
  <c r="AK537"/>
  <c r="AI537"/>
  <c r="AG537"/>
  <c r="AE537"/>
  <c r="AC537"/>
  <c r="AA537"/>
  <c r="Y537"/>
  <c r="W537"/>
  <c r="U537"/>
  <c r="S537"/>
  <c r="Q537"/>
  <c r="O537"/>
  <c r="M537"/>
  <c r="K537"/>
  <c r="I537"/>
  <c r="BK536"/>
  <c r="BH536"/>
  <c r="BG536"/>
  <c r="BE536"/>
  <c r="BC536"/>
  <c r="BA536"/>
  <c r="AY536"/>
  <c r="AW536"/>
  <c r="AU536"/>
  <c r="AS536"/>
  <c r="AQ536"/>
  <c r="AO536"/>
  <c r="AM536"/>
  <c r="AK536"/>
  <c r="AI536"/>
  <c r="AG536"/>
  <c r="AE536"/>
  <c r="AC536"/>
  <c r="AA536"/>
  <c r="Y536"/>
  <c r="W536"/>
  <c r="BI536" s="1"/>
  <c r="BJ536" s="1"/>
  <c r="BM536" s="1"/>
  <c r="U536"/>
  <c r="S536"/>
  <c r="Q536"/>
  <c r="O536"/>
  <c r="M536"/>
  <c r="K536"/>
  <c r="I536"/>
  <c r="BH535"/>
  <c r="BK535" s="1"/>
  <c r="BG535"/>
  <c r="BE535"/>
  <c r="BE532" s="1"/>
  <c r="BC535"/>
  <c r="BA535"/>
  <c r="AY535"/>
  <c r="AW535"/>
  <c r="AU535"/>
  <c r="AS535"/>
  <c r="AQ535"/>
  <c r="AO535"/>
  <c r="AM535"/>
  <c r="AK535"/>
  <c r="AI535"/>
  <c r="AG535"/>
  <c r="AE535"/>
  <c r="AC535"/>
  <c r="AA535"/>
  <c r="Y535"/>
  <c r="W535"/>
  <c r="U535"/>
  <c r="S535"/>
  <c r="Q535"/>
  <c r="O535"/>
  <c r="M535"/>
  <c r="K535"/>
  <c r="I535"/>
  <c r="BK534"/>
  <c r="BH534"/>
  <c r="BG534"/>
  <c r="BE534"/>
  <c r="BC534"/>
  <c r="BA534"/>
  <c r="AY534"/>
  <c r="AW534"/>
  <c r="AU534"/>
  <c r="AS534"/>
  <c r="AQ534"/>
  <c r="AO534"/>
  <c r="AM534"/>
  <c r="AK534"/>
  <c r="AI534"/>
  <c r="AG534"/>
  <c r="AE534"/>
  <c r="AC534"/>
  <c r="AA534"/>
  <c r="Y534"/>
  <c r="W534"/>
  <c r="BI534" s="1"/>
  <c r="U534"/>
  <c r="S534"/>
  <c r="Q534"/>
  <c r="O534"/>
  <c r="M534"/>
  <c r="K534"/>
  <c r="I534"/>
  <c r="BH533"/>
  <c r="BK533" s="1"/>
  <c r="BG533"/>
  <c r="BE533"/>
  <c r="BC533"/>
  <c r="BA533"/>
  <c r="AY533"/>
  <c r="AW533"/>
  <c r="AU533"/>
  <c r="AS533"/>
  <c r="AQ533"/>
  <c r="AO533"/>
  <c r="AM533"/>
  <c r="AK533"/>
  <c r="AI533"/>
  <c r="AG533"/>
  <c r="AE533"/>
  <c r="AC533"/>
  <c r="AA533"/>
  <c r="Y533"/>
  <c r="W533"/>
  <c r="U533"/>
  <c r="S533"/>
  <c r="Q533"/>
  <c r="O533"/>
  <c r="M533"/>
  <c r="K533"/>
  <c r="I533"/>
  <c r="AK532"/>
  <c r="S532"/>
  <c r="BH531"/>
  <c r="BK531" s="1"/>
  <c r="BG531"/>
  <c r="BE531"/>
  <c r="BC531"/>
  <c r="BA531"/>
  <c r="AY531"/>
  <c r="AW531"/>
  <c r="AU531"/>
  <c r="AS531"/>
  <c r="AQ531"/>
  <c r="AO531"/>
  <c r="AM531"/>
  <c r="AK531"/>
  <c r="AI531"/>
  <c r="AG531"/>
  <c r="AE531"/>
  <c r="AC531"/>
  <c r="AA531"/>
  <c r="Y531"/>
  <c r="W531"/>
  <c r="U531"/>
  <c r="S531"/>
  <c r="Q531"/>
  <c r="O531"/>
  <c r="M531"/>
  <c r="K531"/>
  <c r="I531"/>
  <c r="BK530"/>
  <c r="BH530"/>
  <c r="BG530"/>
  <c r="BE530"/>
  <c r="BE524" s="1"/>
  <c r="BC530"/>
  <c r="BA530"/>
  <c r="AY530"/>
  <c r="AW530"/>
  <c r="AU530"/>
  <c r="AS530"/>
  <c r="AQ530"/>
  <c r="AO530"/>
  <c r="AM530"/>
  <c r="AK530"/>
  <c r="AI530"/>
  <c r="AG530"/>
  <c r="AE530"/>
  <c r="AC530"/>
  <c r="AA530"/>
  <c r="Y530"/>
  <c r="W530"/>
  <c r="U530"/>
  <c r="S530"/>
  <c r="Q530"/>
  <c r="O530"/>
  <c r="M530"/>
  <c r="K530"/>
  <c r="I530"/>
  <c r="BK529"/>
  <c r="BH529"/>
  <c r="BG529"/>
  <c r="BE529"/>
  <c r="BC529"/>
  <c r="BA529"/>
  <c r="AY529"/>
  <c r="AW529"/>
  <c r="AU529"/>
  <c r="AS529"/>
  <c r="AQ529"/>
  <c r="AO529"/>
  <c r="AM529"/>
  <c r="AK529"/>
  <c r="AI529"/>
  <c r="AG529"/>
  <c r="AE529"/>
  <c r="AC529"/>
  <c r="AA529"/>
  <c r="Y529"/>
  <c r="W529"/>
  <c r="W524" s="1"/>
  <c r="U529"/>
  <c r="S529"/>
  <c r="Q529"/>
  <c r="O529"/>
  <c r="M529"/>
  <c r="K529"/>
  <c r="I529"/>
  <c r="BH528"/>
  <c r="BK528" s="1"/>
  <c r="BG528"/>
  <c r="BE528"/>
  <c r="BC528"/>
  <c r="BA528"/>
  <c r="AY528"/>
  <c r="AW528"/>
  <c r="AU528"/>
  <c r="AS528"/>
  <c r="AQ528"/>
  <c r="AO528"/>
  <c r="AM528"/>
  <c r="AK528"/>
  <c r="AI528"/>
  <c r="AG528"/>
  <c r="AE528"/>
  <c r="AC528"/>
  <c r="AA528"/>
  <c r="Y528"/>
  <c r="W528"/>
  <c r="U528"/>
  <c r="S528"/>
  <c r="Q528"/>
  <c r="O528"/>
  <c r="M528"/>
  <c r="K528"/>
  <c r="I528"/>
  <c r="BK527"/>
  <c r="BH527"/>
  <c r="BG527"/>
  <c r="BE527"/>
  <c r="BC527"/>
  <c r="BA527"/>
  <c r="AY527"/>
  <c r="AW527"/>
  <c r="AU527"/>
  <c r="AS527"/>
  <c r="AQ527"/>
  <c r="AO527"/>
  <c r="AM527"/>
  <c r="AK527"/>
  <c r="AI527"/>
  <c r="AG527"/>
  <c r="AE527"/>
  <c r="AC527"/>
  <c r="AA527"/>
  <c r="Y527"/>
  <c r="W527"/>
  <c r="U527"/>
  <c r="S527"/>
  <c r="Q527"/>
  <c r="O527"/>
  <c r="M527"/>
  <c r="K527"/>
  <c r="I527"/>
  <c r="BH526"/>
  <c r="BK526" s="1"/>
  <c r="BG526"/>
  <c r="BE526"/>
  <c r="BC526"/>
  <c r="BA526"/>
  <c r="AY526"/>
  <c r="AW526"/>
  <c r="AU526"/>
  <c r="AS526"/>
  <c r="AQ526"/>
  <c r="AO526"/>
  <c r="AM526"/>
  <c r="AK526"/>
  <c r="AI526"/>
  <c r="AG526"/>
  <c r="AE526"/>
  <c r="AC526"/>
  <c r="AA526"/>
  <c r="Y526"/>
  <c r="W526"/>
  <c r="U526"/>
  <c r="S526"/>
  <c r="Q526"/>
  <c r="O526"/>
  <c r="M526"/>
  <c r="K526"/>
  <c r="BI526" s="1"/>
  <c r="BJ526" s="1"/>
  <c r="BM526" s="1"/>
  <c r="I526"/>
  <c r="BL526" s="1"/>
  <c r="BK525"/>
  <c r="BH525"/>
  <c r="BG525"/>
  <c r="BE525"/>
  <c r="BC525"/>
  <c r="BA525"/>
  <c r="AY525"/>
  <c r="AW525"/>
  <c r="AU525"/>
  <c r="AS525"/>
  <c r="AS524" s="1"/>
  <c r="AQ525"/>
  <c r="AO525"/>
  <c r="AM525"/>
  <c r="AK525"/>
  <c r="AI525"/>
  <c r="AG525"/>
  <c r="AE525"/>
  <c r="AC525"/>
  <c r="AA525"/>
  <c r="Y525"/>
  <c r="Y524" s="1"/>
  <c r="W525"/>
  <c r="U525"/>
  <c r="S525"/>
  <c r="Q525"/>
  <c r="O525"/>
  <c r="M525"/>
  <c r="K525"/>
  <c r="I525"/>
  <c r="AU524"/>
  <c r="AQ524"/>
  <c r="U524"/>
  <c r="O524"/>
  <c r="BK523"/>
  <c r="BH523"/>
  <c r="BG523"/>
  <c r="BE523"/>
  <c r="BC523"/>
  <c r="BA523"/>
  <c r="AY523"/>
  <c r="AW523"/>
  <c r="AU523"/>
  <c r="AS523"/>
  <c r="AQ523"/>
  <c r="AO523"/>
  <c r="AM523"/>
  <c r="AK523"/>
  <c r="AI523"/>
  <c r="AG523"/>
  <c r="AE523"/>
  <c r="AC523"/>
  <c r="AA523"/>
  <c r="Y523"/>
  <c r="W523"/>
  <c r="U523"/>
  <c r="S523"/>
  <c r="Q523"/>
  <c r="O523"/>
  <c r="M523"/>
  <c r="K523"/>
  <c r="I523"/>
  <c r="BH522"/>
  <c r="BK522" s="1"/>
  <c r="BG522"/>
  <c r="BE522"/>
  <c r="BC522"/>
  <c r="BA522"/>
  <c r="AY522"/>
  <c r="AW522"/>
  <c r="AU522"/>
  <c r="AS522"/>
  <c r="AQ522"/>
  <c r="AO522"/>
  <c r="AM522"/>
  <c r="AK522"/>
  <c r="AI522"/>
  <c r="AG522"/>
  <c r="AE522"/>
  <c r="AC522"/>
  <c r="AA522"/>
  <c r="Y522"/>
  <c r="W522"/>
  <c r="U522"/>
  <c r="S522"/>
  <c r="Q522"/>
  <c r="O522"/>
  <c r="M522"/>
  <c r="K522"/>
  <c r="I522"/>
  <c r="BH521"/>
  <c r="BK521" s="1"/>
  <c r="BG521"/>
  <c r="BE521"/>
  <c r="BC521"/>
  <c r="BA521"/>
  <c r="AY521"/>
  <c r="AW521"/>
  <c r="AU521"/>
  <c r="AS521"/>
  <c r="AQ521"/>
  <c r="AO521"/>
  <c r="AM521"/>
  <c r="AK521"/>
  <c r="AI521"/>
  <c r="AG521"/>
  <c r="AE521"/>
  <c r="AC521"/>
  <c r="AA521"/>
  <c r="Y521"/>
  <c r="W521"/>
  <c r="U521"/>
  <c r="S521"/>
  <c r="Q521"/>
  <c r="O521"/>
  <c r="M521"/>
  <c r="K521"/>
  <c r="I521"/>
  <c r="BH520"/>
  <c r="BK520" s="1"/>
  <c r="BG520"/>
  <c r="BE520"/>
  <c r="BC520"/>
  <c r="BA520"/>
  <c r="AY520"/>
  <c r="AW520"/>
  <c r="AU520"/>
  <c r="AS520"/>
  <c r="AQ520"/>
  <c r="AO520"/>
  <c r="AM520"/>
  <c r="AK520"/>
  <c r="AI520"/>
  <c r="AG520"/>
  <c r="AE520"/>
  <c r="AC520"/>
  <c r="AA520"/>
  <c r="Y520"/>
  <c r="W520"/>
  <c r="U520"/>
  <c r="S520"/>
  <c r="Q520"/>
  <c r="O520"/>
  <c r="M520"/>
  <c r="K520"/>
  <c r="I520"/>
  <c r="BK519"/>
  <c r="BH519"/>
  <c r="BG519"/>
  <c r="BE519"/>
  <c r="BC519"/>
  <c r="BA519"/>
  <c r="AY519"/>
  <c r="AW519"/>
  <c r="AU519"/>
  <c r="AS519"/>
  <c r="AQ519"/>
  <c r="AO519"/>
  <c r="AM519"/>
  <c r="AK519"/>
  <c r="AI519"/>
  <c r="AG519"/>
  <c r="AE519"/>
  <c r="AC519"/>
  <c r="AA519"/>
  <c r="Y519"/>
  <c r="W519"/>
  <c r="U519"/>
  <c r="S519"/>
  <c r="Q519"/>
  <c r="O519"/>
  <c r="M519"/>
  <c r="K519"/>
  <c r="I519"/>
  <c r="BK518"/>
  <c r="BH518"/>
  <c r="BG518"/>
  <c r="BE518"/>
  <c r="BC518"/>
  <c r="BA518"/>
  <c r="AY518"/>
  <c r="AW518"/>
  <c r="AU518"/>
  <c r="AS518"/>
  <c r="AQ518"/>
  <c r="AO518"/>
  <c r="AM518"/>
  <c r="AK518"/>
  <c r="AI518"/>
  <c r="AG518"/>
  <c r="AE518"/>
  <c r="AC518"/>
  <c r="AA518"/>
  <c r="Y518"/>
  <c r="W518"/>
  <c r="U518"/>
  <c r="S518"/>
  <c r="Q518"/>
  <c r="O518"/>
  <c r="M518"/>
  <c r="K518"/>
  <c r="I518"/>
  <c r="BH517"/>
  <c r="BK517" s="1"/>
  <c r="BG517"/>
  <c r="BE517"/>
  <c r="BC517"/>
  <c r="BA517"/>
  <c r="AY517"/>
  <c r="AW517"/>
  <c r="AU517"/>
  <c r="AS517"/>
  <c r="AQ517"/>
  <c r="AO517"/>
  <c r="AM517"/>
  <c r="AK517"/>
  <c r="AI517"/>
  <c r="AG517"/>
  <c r="AE517"/>
  <c r="AC517"/>
  <c r="AA517"/>
  <c r="Y517"/>
  <c r="W517"/>
  <c r="U517"/>
  <c r="S517"/>
  <c r="Q517"/>
  <c r="O517"/>
  <c r="M517"/>
  <c r="K517"/>
  <c r="I517"/>
  <c r="BH516"/>
  <c r="BK516" s="1"/>
  <c r="BG516"/>
  <c r="BE516"/>
  <c r="BC516"/>
  <c r="BA516"/>
  <c r="AY516"/>
  <c r="AW516"/>
  <c r="AU516"/>
  <c r="AS516"/>
  <c r="AQ516"/>
  <c r="AO516"/>
  <c r="AM516"/>
  <c r="AK516"/>
  <c r="AI516"/>
  <c r="AG516"/>
  <c r="AE516"/>
  <c r="AC516"/>
  <c r="AA516"/>
  <c r="Y516"/>
  <c r="W516"/>
  <c r="U516"/>
  <c r="S516"/>
  <c r="Q516"/>
  <c r="O516"/>
  <c r="M516"/>
  <c r="K516"/>
  <c r="I516"/>
  <c r="BK515"/>
  <c r="BH515"/>
  <c r="BG515"/>
  <c r="BE515"/>
  <c r="BC515"/>
  <c r="BA515"/>
  <c r="AY515"/>
  <c r="AW515"/>
  <c r="AU515"/>
  <c r="AS515"/>
  <c r="AQ515"/>
  <c r="AO515"/>
  <c r="AM515"/>
  <c r="AK515"/>
  <c r="AI515"/>
  <c r="AG515"/>
  <c r="AE515"/>
  <c r="AC515"/>
  <c r="AA515"/>
  <c r="Y515"/>
  <c r="W515"/>
  <c r="U515"/>
  <c r="S515"/>
  <c r="Q515"/>
  <c r="O515"/>
  <c r="M515"/>
  <c r="K515"/>
  <c r="I515"/>
  <c r="BK514"/>
  <c r="BH514"/>
  <c r="BG514"/>
  <c r="BE514"/>
  <c r="BC514"/>
  <c r="BA514"/>
  <c r="AY514"/>
  <c r="AW514"/>
  <c r="AU514"/>
  <c r="AS514"/>
  <c r="AQ514"/>
  <c r="AO514"/>
  <c r="AM514"/>
  <c r="AK514"/>
  <c r="AI514"/>
  <c r="AG514"/>
  <c r="AE514"/>
  <c r="AC514"/>
  <c r="AA514"/>
  <c r="Y514"/>
  <c r="W514"/>
  <c r="U514"/>
  <c r="S514"/>
  <c r="Q514"/>
  <c r="O514"/>
  <c r="M514"/>
  <c r="K514"/>
  <c r="I514"/>
  <c r="BK513"/>
  <c r="BH513"/>
  <c r="BG513"/>
  <c r="BE513"/>
  <c r="BC513"/>
  <c r="BA513"/>
  <c r="AY513"/>
  <c r="AW513"/>
  <c r="AU513"/>
  <c r="AS513"/>
  <c r="AQ513"/>
  <c r="AO513"/>
  <c r="AM513"/>
  <c r="AK513"/>
  <c r="AI513"/>
  <c r="AG513"/>
  <c r="AE513"/>
  <c r="AC513"/>
  <c r="AA513"/>
  <c r="Y513"/>
  <c r="W513"/>
  <c r="U513"/>
  <c r="S513"/>
  <c r="Q513"/>
  <c r="O513"/>
  <c r="M513"/>
  <c r="K513"/>
  <c r="I513"/>
  <c r="BK512"/>
  <c r="BH512"/>
  <c r="BG512"/>
  <c r="BE512"/>
  <c r="BC512"/>
  <c r="BA512"/>
  <c r="AY512"/>
  <c r="AW512"/>
  <c r="AU512"/>
  <c r="AS512"/>
  <c r="AQ512"/>
  <c r="AO512"/>
  <c r="AM512"/>
  <c r="AK512"/>
  <c r="AI512"/>
  <c r="AG512"/>
  <c r="AE512"/>
  <c r="AC512"/>
  <c r="AA512"/>
  <c r="Y512"/>
  <c r="W512"/>
  <c r="U512"/>
  <c r="S512"/>
  <c r="Q512"/>
  <c r="O512"/>
  <c r="M512"/>
  <c r="M506" s="1"/>
  <c r="K512"/>
  <c r="I512"/>
  <c r="BH511"/>
  <c r="BK511" s="1"/>
  <c r="BG511"/>
  <c r="BE511"/>
  <c r="BC511"/>
  <c r="BA511"/>
  <c r="AY511"/>
  <c r="AW511"/>
  <c r="AU511"/>
  <c r="AS511"/>
  <c r="AQ511"/>
  <c r="AO511"/>
  <c r="AM511"/>
  <c r="AK511"/>
  <c r="AI511"/>
  <c r="AG511"/>
  <c r="AE511"/>
  <c r="AC511"/>
  <c r="AA511"/>
  <c r="Y511"/>
  <c r="W511"/>
  <c r="U511"/>
  <c r="S511"/>
  <c r="Q511"/>
  <c r="O511"/>
  <c r="M511"/>
  <c r="K511"/>
  <c r="I511"/>
  <c r="BK510"/>
  <c r="BH510"/>
  <c r="BG510"/>
  <c r="BE510"/>
  <c r="BC510"/>
  <c r="BA510"/>
  <c r="AY510"/>
  <c r="AW510"/>
  <c r="AU510"/>
  <c r="AS510"/>
  <c r="AQ510"/>
  <c r="AO510"/>
  <c r="AM510"/>
  <c r="AK510"/>
  <c r="AI510"/>
  <c r="AG510"/>
  <c r="AE510"/>
  <c r="AC510"/>
  <c r="AA510"/>
  <c r="Y510"/>
  <c r="W510"/>
  <c r="U510"/>
  <c r="S510"/>
  <c r="Q510"/>
  <c r="O510"/>
  <c r="M510"/>
  <c r="K510"/>
  <c r="I510"/>
  <c r="BK509"/>
  <c r="BH509"/>
  <c r="BG509"/>
  <c r="BE509"/>
  <c r="BC509"/>
  <c r="BA509"/>
  <c r="AY509"/>
  <c r="AW509"/>
  <c r="AU509"/>
  <c r="AS509"/>
  <c r="AQ509"/>
  <c r="AO509"/>
  <c r="AM509"/>
  <c r="AM506" s="1"/>
  <c r="AK509"/>
  <c r="AI509"/>
  <c r="AG509"/>
  <c r="AE509"/>
  <c r="AC509"/>
  <c r="AA509"/>
  <c r="Y509"/>
  <c r="W509"/>
  <c r="U509"/>
  <c r="S509"/>
  <c r="Q509"/>
  <c r="O509"/>
  <c r="M509"/>
  <c r="K509"/>
  <c r="I509"/>
  <c r="BK508"/>
  <c r="BH508"/>
  <c r="BG508"/>
  <c r="BE508"/>
  <c r="BC508"/>
  <c r="BA508"/>
  <c r="AY508"/>
  <c r="AW508"/>
  <c r="AU508"/>
  <c r="AS508"/>
  <c r="AQ508"/>
  <c r="AO508"/>
  <c r="AM508"/>
  <c r="AK508"/>
  <c r="AI508"/>
  <c r="AG508"/>
  <c r="AE508"/>
  <c r="AC508"/>
  <c r="AA508"/>
  <c r="Y508"/>
  <c r="W508"/>
  <c r="BI508" s="1"/>
  <c r="BJ508" s="1"/>
  <c r="BM508" s="1"/>
  <c r="U508"/>
  <c r="S508"/>
  <c r="Q508"/>
  <c r="O508"/>
  <c r="M508"/>
  <c r="K508"/>
  <c r="I508"/>
  <c r="BH507"/>
  <c r="BK507" s="1"/>
  <c r="BG507"/>
  <c r="BE507"/>
  <c r="BC507"/>
  <c r="BA507"/>
  <c r="AY507"/>
  <c r="AW507"/>
  <c r="AU507"/>
  <c r="AU506" s="1"/>
  <c r="AS507"/>
  <c r="AQ507"/>
  <c r="AO507"/>
  <c r="AM507"/>
  <c r="AK507"/>
  <c r="AK506" s="1"/>
  <c r="AI507"/>
  <c r="AG507"/>
  <c r="AG506" s="1"/>
  <c r="AE507"/>
  <c r="AC507"/>
  <c r="AA507"/>
  <c r="AA506" s="1"/>
  <c r="Y507"/>
  <c r="W507"/>
  <c r="U507"/>
  <c r="S507"/>
  <c r="Q507"/>
  <c r="O507"/>
  <c r="M507"/>
  <c r="K507"/>
  <c r="I507"/>
  <c r="BE506"/>
  <c r="AO506"/>
  <c r="AI506"/>
  <c r="AE506"/>
  <c r="K506"/>
  <c r="BH503"/>
  <c r="BK503" s="1"/>
  <c r="BG503"/>
  <c r="BE503"/>
  <c r="BC503"/>
  <c r="BA503"/>
  <c r="AY503"/>
  <c r="AW503"/>
  <c r="AU503"/>
  <c r="AS503"/>
  <c r="AQ503"/>
  <c r="AO503"/>
  <c r="AM503"/>
  <c r="AK503"/>
  <c r="AI503"/>
  <c r="AG503"/>
  <c r="AE503"/>
  <c r="AC503"/>
  <c r="AA503"/>
  <c r="Y503"/>
  <c r="W503"/>
  <c r="U503"/>
  <c r="S503"/>
  <c r="Q503"/>
  <c r="O503"/>
  <c r="M503"/>
  <c r="K503"/>
  <c r="BI503" s="1"/>
  <c r="I503"/>
  <c r="BK502"/>
  <c r="BH502"/>
  <c r="BG502"/>
  <c r="BE502"/>
  <c r="BE498" s="1"/>
  <c r="BC502"/>
  <c r="BA502"/>
  <c r="AY502"/>
  <c r="AW502"/>
  <c r="AU502"/>
  <c r="AS502"/>
  <c r="AQ502"/>
  <c r="AO502"/>
  <c r="AM502"/>
  <c r="AK502"/>
  <c r="AI502"/>
  <c r="AG502"/>
  <c r="AE502"/>
  <c r="AC502"/>
  <c r="AA502"/>
  <c r="Y502"/>
  <c r="W502"/>
  <c r="BI502" s="1"/>
  <c r="U502"/>
  <c r="S502"/>
  <c r="Q502"/>
  <c r="Q498" s="1"/>
  <c r="O502"/>
  <c r="M502"/>
  <c r="K502"/>
  <c r="I502"/>
  <c r="BK501"/>
  <c r="BH501"/>
  <c r="BG501"/>
  <c r="BE501"/>
  <c r="BC501"/>
  <c r="BA501"/>
  <c r="AY501"/>
  <c r="AW501"/>
  <c r="AU501"/>
  <c r="AS501"/>
  <c r="AQ501"/>
  <c r="AO501"/>
  <c r="AM501"/>
  <c r="AK501"/>
  <c r="AI501"/>
  <c r="AG501"/>
  <c r="AE501"/>
  <c r="AC501"/>
  <c r="AA501"/>
  <c r="Y501"/>
  <c r="W501"/>
  <c r="U501"/>
  <c r="S501"/>
  <c r="Q501"/>
  <c r="O501"/>
  <c r="M501"/>
  <c r="K501"/>
  <c r="I501"/>
  <c r="BH500"/>
  <c r="BK500" s="1"/>
  <c r="BG500"/>
  <c r="BE500"/>
  <c r="BC500"/>
  <c r="BA500"/>
  <c r="AY500"/>
  <c r="AW500"/>
  <c r="AU500"/>
  <c r="AS500"/>
  <c r="AQ500"/>
  <c r="AO500"/>
  <c r="AM500"/>
  <c r="AK500"/>
  <c r="AI500"/>
  <c r="AG500"/>
  <c r="AE500"/>
  <c r="AC500"/>
  <c r="AA500"/>
  <c r="Y500"/>
  <c r="Y498" s="1"/>
  <c r="W500"/>
  <c r="U500"/>
  <c r="S500"/>
  <c r="S498" s="1"/>
  <c r="Q500"/>
  <c r="O500"/>
  <c r="M500"/>
  <c r="K500"/>
  <c r="I500"/>
  <c r="BH499"/>
  <c r="BK499" s="1"/>
  <c r="BG499"/>
  <c r="BE499"/>
  <c r="BC499"/>
  <c r="BC498" s="1"/>
  <c r="BA499"/>
  <c r="AY499"/>
  <c r="AW499"/>
  <c r="AU499"/>
  <c r="AS499"/>
  <c r="AQ499"/>
  <c r="AQ498" s="1"/>
  <c r="AO499"/>
  <c r="AO498" s="1"/>
  <c r="AM499"/>
  <c r="AM498" s="1"/>
  <c r="AK499"/>
  <c r="AI499"/>
  <c r="AG499"/>
  <c r="AE499"/>
  <c r="AE498" s="1"/>
  <c r="AC499"/>
  <c r="AA499"/>
  <c r="Y499"/>
  <c r="W499"/>
  <c r="U499"/>
  <c r="S499"/>
  <c r="Q499"/>
  <c r="O499"/>
  <c r="M499"/>
  <c r="K499"/>
  <c r="I499"/>
  <c r="BA498"/>
  <c r="AU498"/>
  <c r="AS498"/>
  <c r="AI498"/>
  <c r="AG498"/>
  <c r="M498"/>
  <c r="BK497"/>
  <c r="BH497"/>
  <c r="BG497"/>
  <c r="BE497"/>
  <c r="BC497"/>
  <c r="BA497"/>
  <c r="AY497"/>
  <c r="AW497"/>
  <c r="AU497"/>
  <c r="AS497"/>
  <c r="AQ497"/>
  <c r="AO497"/>
  <c r="AO495" s="1"/>
  <c r="AM497"/>
  <c r="AK497"/>
  <c r="AK495" s="1"/>
  <c r="AI497"/>
  <c r="AI495" s="1"/>
  <c r="AG497"/>
  <c r="AE497"/>
  <c r="AC497"/>
  <c r="AC495" s="1"/>
  <c r="AA497"/>
  <c r="Y497"/>
  <c r="W497"/>
  <c r="U497"/>
  <c r="S497"/>
  <c r="Q497"/>
  <c r="O497"/>
  <c r="M497"/>
  <c r="K497"/>
  <c r="I497"/>
  <c r="BH496"/>
  <c r="BK496" s="1"/>
  <c r="BG496"/>
  <c r="BG495" s="1"/>
  <c r="BE496"/>
  <c r="BE495" s="1"/>
  <c r="BC496"/>
  <c r="BC495" s="1"/>
  <c r="BA496"/>
  <c r="BA495" s="1"/>
  <c r="AY496"/>
  <c r="AY495" s="1"/>
  <c r="AW496"/>
  <c r="AW495" s="1"/>
  <c r="AU496"/>
  <c r="AU495" s="1"/>
  <c r="AS496"/>
  <c r="AS495" s="1"/>
  <c r="AQ496"/>
  <c r="AO496"/>
  <c r="AM496"/>
  <c r="AK496"/>
  <c r="AI496"/>
  <c r="AG496"/>
  <c r="AG495" s="1"/>
  <c r="AE496"/>
  <c r="AC496"/>
  <c r="AA496"/>
  <c r="Y496"/>
  <c r="W496"/>
  <c r="U496"/>
  <c r="U495" s="1"/>
  <c r="S496"/>
  <c r="S495" s="1"/>
  <c r="Q496"/>
  <c r="Q495" s="1"/>
  <c r="O496"/>
  <c r="M496"/>
  <c r="M495" s="1"/>
  <c r="K496"/>
  <c r="I496"/>
  <c r="I495" s="1"/>
  <c r="AQ495"/>
  <c r="AM495"/>
  <c r="AE495"/>
  <c r="AA495"/>
  <c r="W495"/>
  <c r="O495"/>
  <c r="BH494"/>
  <c r="BK494" s="1"/>
  <c r="BG494"/>
  <c r="BE494"/>
  <c r="BC494"/>
  <c r="BA494"/>
  <c r="AY494"/>
  <c r="AY490" s="1"/>
  <c r="AW494"/>
  <c r="AU494"/>
  <c r="AS494"/>
  <c r="AQ494"/>
  <c r="AO494"/>
  <c r="AM494"/>
  <c r="AK494"/>
  <c r="AI494"/>
  <c r="AG494"/>
  <c r="AG490" s="1"/>
  <c r="AG486" s="1"/>
  <c r="AE494"/>
  <c r="AC494"/>
  <c r="AA494"/>
  <c r="Y494"/>
  <c r="W494"/>
  <c r="U494"/>
  <c r="S494"/>
  <c r="Q494"/>
  <c r="O494"/>
  <c r="M494"/>
  <c r="K494"/>
  <c r="I494"/>
  <c r="BK493"/>
  <c r="BH493"/>
  <c r="BG493"/>
  <c r="BE493"/>
  <c r="BC493"/>
  <c r="BA493"/>
  <c r="AY493"/>
  <c r="AW493"/>
  <c r="AU493"/>
  <c r="AS493"/>
  <c r="AQ493"/>
  <c r="AO493"/>
  <c r="AM493"/>
  <c r="AK493"/>
  <c r="AI493"/>
  <c r="AG493"/>
  <c r="AE493"/>
  <c r="AC493"/>
  <c r="AA493"/>
  <c r="Y493"/>
  <c r="W493"/>
  <c r="U493"/>
  <c r="S493"/>
  <c r="Q493"/>
  <c r="O493"/>
  <c r="M493"/>
  <c r="K493"/>
  <c r="I493"/>
  <c r="BH492"/>
  <c r="BK492" s="1"/>
  <c r="BG492"/>
  <c r="BE492"/>
  <c r="BC492"/>
  <c r="BA492"/>
  <c r="AY492"/>
  <c r="AW492"/>
  <c r="AU492"/>
  <c r="AU490" s="1"/>
  <c r="AU486" s="1"/>
  <c r="AS492"/>
  <c r="AQ492"/>
  <c r="AO492"/>
  <c r="AO490" s="1"/>
  <c r="AM492"/>
  <c r="AK492"/>
  <c r="AI492"/>
  <c r="AG492"/>
  <c r="AE492"/>
  <c r="AC492"/>
  <c r="AA492"/>
  <c r="AA490" s="1"/>
  <c r="Y492"/>
  <c r="W492"/>
  <c r="U492"/>
  <c r="S492"/>
  <c r="Q492"/>
  <c r="O492"/>
  <c r="M492"/>
  <c r="K492"/>
  <c r="I492"/>
  <c r="BH491"/>
  <c r="BK491" s="1"/>
  <c r="BG491"/>
  <c r="BG490" s="1"/>
  <c r="BE491"/>
  <c r="BC491"/>
  <c r="BA491"/>
  <c r="AY491"/>
  <c r="AW491"/>
  <c r="AU491"/>
  <c r="AS491"/>
  <c r="AQ491"/>
  <c r="AQ490" s="1"/>
  <c r="AO491"/>
  <c r="AM491"/>
  <c r="AK491"/>
  <c r="AK490" s="1"/>
  <c r="AI491"/>
  <c r="AG491"/>
  <c r="AE491"/>
  <c r="AC491"/>
  <c r="AA491"/>
  <c r="Y491"/>
  <c r="Y490" s="1"/>
  <c r="W491"/>
  <c r="U491"/>
  <c r="S491"/>
  <c r="S490" s="1"/>
  <c r="Q491"/>
  <c r="O491"/>
  <c r="M491"/>
  <c r="M490" s="1"/>
  <c r="K491"/>
  <c r="I491"/>
  <c r="BC490"/>
  <c r="BA490"/>
  <c r="AE490"/>
  <c r="U490"/>
  <c r="Q490"/>
  <c r="O490"/>
  <c r="K490"/>
  <c r="BH489"/>
  <c r="BK489" s="1"/>
  <c r="BG489"/>
  <c r="BE489"/>
  <c r="BE487" s="1"/>
  <c r="BC489"/>
  <c r="BA489"/>
  <c r="AY489"/>
  <c r="AW489"/>
  <c r="AU489"/>
  <c r="AS489"/>
  <c r="AQ489"/>
  <c r="AO489"/>
  <c r="AM489"/>
  <c r="AM487" s="1"/>
  <c r="AK489"/>
  <c r="AK487" s="1"/>
  <c r="AI489"/>
  <c r="AG489"/>
  <c r="AE489"/>
  <c r="AE487" s="1"/>
  <c r="AC489"/>
  <c r="AA489"/>
  <c r="Y489"/>
  <c r="Y487" s="1"/>
  <c r="W489"/>
  <c r="U489"/>
  <c r="S489"/>
  <c r="S487" s="1"/>
  <c r="Q489"/>
  <c r="O489"/>
  <c r="M489"/>
  <c r="M487" s="1"/>
  <c r="M486" s="1"/>
  <c r="K489"/>
  <c r="I489"/>
  <c r="BH488"/>
  <c r="BK488" s="1"/>
  <c r="BG488"/>
  <c r="BE488"/>
  <c r="BC488"/>
  <c r="BA488"/>
  <c r="AY488"/>
  <c r="AW488"/>
  <c r="AU488"/>
  <c r="AS488"/>
  <c r="AS487" s="1"/>
  <c r="AQ488"/>
  <c r="AQ487" s="1"/>
  <c r="AQ486" s="1"/>
  <c r="AO488"/>
  <c r="AM488"/>
  <c r="AK488"/>
  <c r="AI488"/>
  <c r="AG488"/>
  <c r="AE488"/>
  <c r="AC488"/>
  <c r="AA488"/>
  <c r="AA487" s="1"/>
  <c r="Y488"/>
  <c r="W488"/>
  <c r="W487" s="1"/>
  <c r="U488"/>
  <c r="U487" s="1"/>
  <c r="S488"/>
  <c r="Q488"/>
  <c r="O488"/>
  <c r="O487" s="1"/>
  <c r="M488"/>
  <c r="BI488" s="1"/>
  <c r="K488"/>
  <c r="I488"/>
  <c r="BC487"/>
  <c r="AY487"/>
  <c r="AW487"/>
  <c r="AU487"/>
  <c r="AI487"/>
  <c r="AG487"/>
  <c r="AC487"/>
  <c r="Q487"/>
  <c r="K487"/>
  <c r="S486"/>
  <c r="BH485"/>
  <c r="BK485" s="1"/>
  <c r="BG485"/>
  <c r="BE485"/>
  <c r="BC485"/>
  <c r="BA485"/>
  <c r="BA479" s="1"/>
  <c r="AY485"/>
  <c r="AW485"/>
  <c r="AU485"/>
  <c r="AS485"/>
  <c r="AQ485"/>
  <c r="AO485"/>
  <c r="AM485"/>
  <c r="AK485"/>
  <c r="AI485"/>
  <c r="AG485"/>
  <c r="AE485"/>
  <c r="AC485"/>
  <c r="AA485"/>
  <c r="Y485"/>
  <c r="W485"/>
  <c r="U485"/>
  <c r="S485"/>
  <c r="Q485"/>
  <c r="O485"/>
  <c r="M485"/>
  <c r="K485"/>
  <c r="I485"/>
  <c r="BH484"/>
  <c r="BK484" s="1"/>
  <c r="BG484"/>
  <c r="BE484"/>
  <c r="BC484"/>
  <c r="BA484"/>
  <c r="AY484"/>
  <c r="AW484"/>
  <c r="AU484"/>
  <c r="AS484"/>
  <c r="AQ484"/>
  <c r="AO484"/>
  <c r="AM484"/>
  <c r="AK484"/>
  <c r="AI484"/>
  <c r="AG484"/>
  <c r="AE484"/>
  <c r="AC484"/>
  <c r="AA484"/>
  <c r="Y484"/>
  <c r="W484"/>
  <c r="U484"/>
  <c r="S484"/>
  <c r="Q484"/>
  <c r="O484"/>
  <c r="M484"/>
  <c r="K484"/>
  <c r="I484"/>
  <c r="BH483"/>
  <c r="BK483" s="1"/>
  <c r="BG483"/>
  <c r="BE483"/>
  <c r="BC483"/>
  <c r="BA483"/>
  <c r="AY483"/>
  <c r="AW483"/>
  <c r="AU483"/>
  <c r="AS483"/>
  <c r="AQ483"/>
  <c r="AO483"/>
  <c r="AM483"/>
  <c r="AK483"/>
  <c r="AI483"/>
  <c r="AG483"/>
  <c r="AE483"/>
  <c r="AC483"/>
  <c r="AA483"/>
  <c r="Y483"/>
  <c r="W483"/>
  <c r="U483"/>
  <c r="S483"/>
  <c r="Q483"/>
  <c r="O483"/>
  <c r="O479" s="1"/>
  <c r="M483"/>
  <c r="K483"/>
  <c r="I483"/>
  <c r="BK482"/>
  <c r="BH482"/>
  <c r="BG482"/>
  <c r="BE482"/>
  <c r="BC482"/>
  <c r="BA482"/>
  <c r="AY482"/>
  <c r="AW482"/>
  <c r="AU482"/>
  <c r="AS482"/>
  <c r="AQ482"/>
  <c r="AO482"/>
  <c r="AM482"/>
  <c r="AK482"/>
  <c r="AI482"/>
  <c r="AG482"/>
  <c r="AE482"/>
  <c r="AC482"/>
  <c r="AA482"/>
  <c r="Y482"/>
  <c r="W482"/>
  <c r="U482"/>
  <c r="S482"/>
  <c r="Q482"/>
  <c r="O482"/>
  <c r="M482"/>
  <c r="K482"/>
  <c r="I482"/>
  <c r="BK481"/>
  <c r="BH481"/>
  <c r="BG481"/>
  <c r="BE481"/>
  <c r="BC481"/>
  <c r="BA481"/>
  <c r="AY481"/>
  <c r="AW481"/>
  <c r="AU481"/>
  <c r="AS481"/>
  <c r="AQ481"/>
  <c r="AO481"/>
  <c r="AM481"/>
  <c r="AK481"/>
  <c r="AI481"/>
  <c r="AG481"/>
  <c r="AE481"/>
  <c r="AC481"/>
  <c r="AA481"/>
  <c r="AA479" s="1"/>
  <c r="Y481"/>
  <c r="W481"/>
  <c r="U481"/>
  <c r="S481"/>
  <c r="S479" s="1"/>
  <c r="Q481"/>
  <c r="O481"/>
  <c r="M481"/>
  <c r="K481"/>
  <c r="I481"/>
  <c r="BH480"/>
  <c r="BK480" s="1"/>
  <c r="BG480"/>
  <c r="BE480"/>
  <c r="BC480"/>
  <c r="BA480"/>
  <c r="AY480"/>
  <c r="AW480"/>
  <c r="AU480"/>
  <c r="AS480"/>
  <c r="AQ480"/>
  <c r="AO480"/>
  <c r="AM480"/>
  <c r="AM479" s="1"/>
  <c r="AK480"/>
  <c r="AI480"/>
  <c r="AI479" s="1"/>
  <c r="AG480"/>
  <c r="AG479" s="1"/>
  <c r="AE480"/>
  <c r="AC480"/>
  <c r="AA480"/>
  <c r="Y480"/>
  <c r="W480"/>
  <c r="U480"/>
  <c r="S480"/>
  <c r="Q480"/>
  <c r="O480"/>
  <c r="M480"/>
  <c r="K480"/>
  <c r="I480"/>
  <c r="BC479"/>
  <c r="AY479"/>
  <c r="AW479"/>
  <c r="AU479"/>
  <c r="AE479"/>
  <c r="AC479"/>
  <c r="W479"/>
  <c r="K479"/>
  <c r="I479"/>
  <c r="BH478"/>
  <c r="BK478" s="1"/>
  <c r="BG478"/>
  <c r="BE478"/>
  <c r="BC478"/>
  <c r="BA478"/>
  <c r="AY478"/>
  <c r="AY476" s="1"/>
  <c r="AW478"/>
  <c r="AU478"/>
  <c r="AS478"/>
  <c r="AQ478"/>
  <c r="AQ476" s="1"/>
  <c r="AO478"/>
  <c r="AM478"/>
  <c r="AK478"/>
  <c r="AK476" s="1"/>
  <c r="AI478"/>
  <c r="AI476" s="1"/>
  <c r="AG478"/>
  <c r="AE478"/>
  <c r="AC478"/>
  <c r="AC476" s="1"/>
  <c r="AA478"/>
  <c r="Y478"/>
  <c r="Y476" s="1"/>
  <c r="W478"/>
  <c r="U478"/>
  <c r="S478"/>
  <c r="Q478"/>
  <c r="O478"/>
  <c r="M478"/>
  <c r="K478"/>
  <c r="I478"/>
  <c r="BK477"/>
  <c r="BI477"/>
  <c r="BJ477" s="1"/>
  <c r="BM477" s="1"/>
  <c r="BH477"/>
  <c r="BG477"/>
  <c r="BG476" s="1"/>
  <c r="BE477"/>
  <c r="BE476" s="1"/>
  <c r="BC477"/>
  <c r="BC476" s="1"/>
  <c r="BA477"/>
  <c r="BA476" s="1"/>
  <c r="AY477"/>
  <c r="AW477"/>
  <c r="AU477"/>
  <c r="AS477"/>
  <c r="AQ477"/>
  <c r="AO477"/>
  <c r="AM477"/>
  <c r="AK477"/>
  <c r="AI477"/>
  <c r="AG477"/>
  <c r="AE477"/>
  <c r="AC477"/>
  <c r="AA477"/>
  <c r="AA476" s="1"/>
  <c r="Y477"/>
  <c r="W477"/>
  <c r="W476" s="1"/>
  <c r="U477"/>
  <c r="S477"/>
  <c r="S476" s="1"/>
  <c r="Q477"/>
  <c r="O477"/>
  <c r="O476" s="1"/>
  <c r="M477"/>
  <c r="M476" s="1"/>
  <c r="K477"/>
  <c r="I477"/>
  <c r="AU476"/>
  <c r="AS476"/>
  <c r="AO476"/>
  <c r="AM476"/>
  <c r="AG476"/>
  <c r="U476"/>
  <c r="Q476"/>
  <c r="BK475"/>
  <c r="BH475"/>
  <c r="BG475"/>
  <c r="BE475"/>
  <c r="BC475"/>
  <c r="BA475"/>
  <c r="AY475"/>
  <c r="AW475"/>
  <c r="AU475"/>
  <c r="AS475"/>
  <c r="AS471" s="1"/>
  <c r="AQ475"/>
  <c r="AO475"/>
  <c r="AM475"/>
  <c r="AK475"/>
  <c r="AI475"/>
  <c r="AG475"/>
  <c r="AE475"/>
  <c r="AC475"/>
  <c r="AC471" s="1"/>
  <c r="AA475"/>
  <c r="Y475"/>
  <c r="W475"/>
  <c r="U475"/>
  <c r="S475"/>
  <c r="Q475"/>
  <c r="O475"/>
  <c r="M475"/>
  <c r="K475"/>
  <c r="I475"/>
  <c r="BK474"/>
  <c r="BH474"/>
  <c r="BG474"/>
  <c r="BE474"/>
  <c r="BC474"/>
  <c r="BA474"/>
  <c r="AY474"/>
  <c r="AW474"/>
  <c r="AU474"/>
  <c r="AS474"/>
  <c r="AQ474"/>
  <c r="AO474"/>
  <c r="AM474"/>
  <c r="AM471" s="1"/>
  <c r="AK474"/>
  <c r="AI474"/>
  <c r="AG474"/>
  <c r="AG471" s="1"/>
  <c r="AE474"/>
  <c r="AC474"/>
  <c r="AA474"/>
  <c r="Y474"/>
  <c r="W474"/>
  <c r="BI474" s="1"/>
  <c r="U474"/>
  <c r="S474"/>
  <c r="Q474"/>
  <c r="O474"/>
  <c r="M474"/>
  <c r="K474"/>
  <c r="I474"/>
  <c r="BK473"/>
  <c r="BH473"/>
  <c r="BG473"/>
  <c r="BE473"/>
  <c r="BE471" s="1"/>
  <c r="BC473"/>
  <c r="BA473"/>
  <c r="AY473"/>
  <c r="AW473"/>
  <c r="AU473"/>
  <c r="AS473"/>
  <c r="AQ473"/>
  <c r="AO473"/>
  <c r="AM473"/>
  <c r="AK473"/>
  <c r="AI473"/>
  <c r="AG473"/>
  <c r="AE473"/>
  <c r="AC473"/>
  <c r="AA473"/>
  <c r="AA471" s="1"/>
  <c r="Y473"/>
  <c r="W473"/>
  <c r="U473"/>
  <c r="S473"/>
  <c r="Q473"/>
  <c r="Q471" s="1"/>
  <c r="O473"/>
  <c r="M473"/>
  <c r="K473"/>
  <c r="BI473" s="1"/>
  <c r="BJ473" s="1"/>
  <c r="BM473" s="1"/>
  <c r="I473"/>
  <c r="I471" s="1"/>
  <c r="BH472"/>
  <c r="BK472" s="1"/>
  <c r="BG472"/>
  <c r="BE472"/>
  <c r="BC472"/>
  <c r="BC471" s="1"/>
  <c r="BA472"/>
  <c r="AY472"/>
  <c r="AW472"/>
  <c r="AU472"/>
  <c r="AU471" s="1"/>
  <c r="AS472"/>
  <c r="AQ472"/>
  <c r="AO472"/>
  <c r="AM472"/>
  <c r="AK472"/>
  <c r="AI472"/>
  <c r="AG472"/>
  <c r="AE472"/>
  <c r="AE471" s="1"/>
  <c r="AC472"/>
  <c r="AA472"/>
  <c r="Y472"/>
  <c r="Y471" s="1"/>
  <c r="W472"/>
  <c r="U472"/>
  <c r="U471" s="1"/>
  <c r="S472"/>
  <c r="Q472"/>
  <c r="O472"/>
  <c r="O471" s="1"/>
  <c r="M472"/>
  <c r="K472"/>
  <c r="I472"/>
  <c r="AY471"/>
  <c r="AQ471"/>
  <c r="W471"/>
  <c r="BK470"/>
  <c r="BH470"/>
  <c r="BG470"/>
  <c r="BE470"/>
  <c r="BC470"/>
  <c r="BA470"/>
  <c r="AY470"/>
  <c r="AW470"/>
  <c r="AU470"/>
  <c r="AS470"/>
  <c r="AQ470"/>
  <c r="AO470"/>
  <c r="AM470"/>
  <c r="AK470"/>
  <c r="AI470"/>
  <c r="AG470"/>
  <c r="AE470"/>
  <c r="AC470"/>
  <c r="AA470"/>
  <c r="Y470"/>
  <c r="W470"/>
  <c r="U470"/>
  <c r="S470"/>
  <c r="Q470"/>
  <c r="O470"/>
  <c r="M470"/>
  <c r="K470"/>
  <c r="I470"/>
  <c r="BH469"/>
  <c r="BK469" s="1"/>
  <c r="BG469"/>
  <c r="BE469"/>
  <c r="BC469"/>
  <c r="BA469"/>
  <c r="AY469"/>
  <c r="AW469"/>
  <c r="AU469"/>
  <c r="AS469"/>
  <c r="AS466" s="1"/>
  <c r="AQ469"/>
  <c r="AO469"/>
  <c r="AM469"/>
  <c r="AK469"/>
  <c r="AI469"/>
  <c r="AG469"/>
  <c r="AE469"/>
  <c r="AC469"/>
  <c r="AA469"/>
  <c r="Y469"/>
  <c r="W469"/>
  <c r="U469"/>
  <c r="S469"/>
  <c r="Q469"/>
  <c r="O469"/>
  <c r="M469"/>
  <c r="K469"/>
  <c r="I469"/>
  <c r="I466" s="1"/>
  <c r="BK468"/>
  <c r="BH468"/>
  <c r="BG468"/>
  <c r="BE468"/>
  <c r="BC468"/>
  <c r="BA468"/>
  <c r="AY468"/>
  <c r="AW468"/>
  <c r="AU468"/>
  <c r="AS468"/>
  <c r="AQ468"/>
  <c r="AO468"/>
  <c r="AO466" s="1"/>
  <c r="AM468"/>
  <c r="AK468"/>
  <c r="AI468"/>
  <c r="AG468"/>
  <c r="AE468"/>
  <c r="AE466" s="1"/>
  <c r="AC468"/>
  <c r="AA468"/>
  <c r="Y468"/>
  <c r="W468"/>
  <c r="U468"/>
  <c r="S468"/>
  <c r="Q468"/>
  <c r="O468"/>
  <c r="M468"/>
  <c r="K468"/>
  <c r="I468"/>
  <c r="BK467"/>
  <c r="BH467"/>
  <c r="BG467"/>
  <c r="BE467"/>
  <c r="BE466" s="1"/>
  <c r="BC467"/>
  <c r="BA467"/>
  <c r="AY467"/>
  <c r="AW467"/>
  <c r="AW466" s="1"/>
  <c r="AU467"/>
  <c r="AS467"/>
  <c r="AQ467"/>
  <c r="AO467"/>
  <c r="AM467"/>
  <c r="AM466" s="1"/>
  <c r="AM465" s="1"/>
  <c r="AK467"/>
  <c r="AI467"/>
  <c r="AG467"/>
  <c r="AG466" s="1"/>
  <c r="AE467"/>
  <c r="AC467"/>
  <c r="AC466" s="1"/>
  <c r="AA467"/>
  <c r="Y467"/>
  <c r="W467"/>
  <c r="W466" s="1"/>
  <c r="U467"/>
  <c r="U466" s="1"/>
  <c r="S467"/>
  <c r="Q467"/>
  <c r="Q466" s="1"/>
  <c r="O467"/>
  <c r="M467"/>
  <c r="M466" s="1"/>
  <c r="K467"/>
  <c r="I467"/>
  <c r="BC466"/>
  <c r="BC465" s="1"/>
  <c r="BA466"/>
  <c r="AK466"/>
  <c r="AI466"/>
  <c r="Y466"/>
  <c r="BK464"/>
  <c r="BH464"/>
  <c r="BG464"/>
  <c r="BE464"/>
  <c r="BC464"/>
  <c r="BA464"/>
  <c r="AY464"/>
  <c r="AW464"/>
  <c r="AU464"/>
  <c r="AS464"/>
  <c r="AQ464"/>
  <c r="AO464"/>
  <c r="AM464"/>
  <c r="AK464"/>
  <c r="AK458" s="1"/>
  <c r="AI464"/>
  <c r="AG464"/>
  <c r="AE464"/>
  <c r="AC464"/>
  <c r="AA464"/>
  <c r="Y464"/>
  <c r="W464"/>
  <c r="U464"/>
  <c r="S464"/>
  <c r="Q464"/>
  <c r="O464"/>
  <c r="BI464" s="1"/>
  <c r="M464"/>
  <c r="K464"/>
  <c r="I464"/>
  <c r="BH463"/>
  <c r="BK463" s="1"/>
  <c r="BG463"/>
  <c r="BE463"/>
  <c r="BC463"/>
  <c r="BA463"/>
  <c r="AY463"/>
  <c r="AW463"/>
  <c r="AU463"/>
  <c r="AS463"/>
  <c r="AQ463"/>
  <c r="AO463"/>
  <c r="AM463"/>
  <c r="AK463"/>
  <c r="AI463"/>
  <c r="AG463"/>
  <c r="AE463"/>
  <c r="AC463"/>
  <c r="AA463"/>
  <c r="Y463"/>
  <c r="W463"/>
  <c r="U463"/>
  <c r="S463"/>
  <c r="Q463"/>
  <c r="O463"/>
  <c r="M463"/>
  <c r="K463"/>
  <c r="I463"/>
  <c r="BK462"/>
  <c r="BH462"/>
  <c r="BG462"/>
  <c r="BE462"/>
  <c r="BC462"/>
  <c r="BA462"/>
  <c r="AY462"/>
  <c r="AW462"/>
  <c r="AU462"/>
  <c r="AS462"/>
  <c r="AQ462"/>
  <c r="AO462"/>
  <c r="AM462"/>
  <c r="AM458" s="1"/>
  <c r="AK462"/>
  <c r="AI462"/>
  <c r="AG462"/>
  <c r="AE462"/>
  <c r="AC462"/>
  <c r="AA462"/>
  <c r="Y462"/>
  <c r="W462"/>
  <c r="BI462" s="1"/>
  <c r="BJ462" s="1"/>
  <c r="BM462" s="1"/>
  <c r="U462"/>
  <c r="S462"/>
  <c r="Q462"/>
  <c r="O462"/>
  <c r="M462"/>
  <c r="K462"/>
  <c r="I462"/>
  <c r="BK461"/>
  <c r="BH461"/>
  <c r="BG461"/>
  <c r="BE461"/>
  <c r="BC461"/>
  <c r="BA461"/>
  <c r="AY461"/>
  <c r="AW461"/>
  <c r="AU461"/>
  <c r="AS461"/>
  <c r="AS458" s="1"/>
  <c r="AQ461"/>
  <c r="AO461"/>
  <c r="AM461"/>
  <c r="AK461"/>
  <c r="AI461"/>
  <c r="AG461"/>
  <c r="AE461"/>
  <c r="AC461"/>
  <c r="AC458" s="1"/>
  <c r="AA461"/>
  <c r="Y461"/>
  <c r="W461"/>
  <c r="BI461" s="1"/>
  <c r="U461"/>
  <c r="S461"/>
  <c r="Q461"/>
  <c r="O461"/>
  <c r="M461"/>
  <c r="K461"/>
  <c r="I461"/>
  <c r="BH460"/>
  <c r="BK460" s="1"/>
  <c r="BG460"/>
  <c r="BE460"/>
  <c r="BC460"/>
  <c r="BA460"/>
  <c r="AY460"/>
  <c r="AW460"/>
  <c r="AU460"/>
  <c r="AU458" s="1"/>
  <c r="AS460"/>
  <c r="AQ460"/>
  <c r="AQ458" s="1"/>
  <c r="AO460"/>
  <c r="AM460"/>
  <c r="AK460"/>
  <c r="AI460"/>
  <c r="AG460"/>
  <c r="AE460"/>
  <c r="AC460"/>
  <c r="AA460"/>
  <c r="Y460"/>
  <c r="W460"/>
  <c r="U460"/>
  <c r="S460"/>
  <c r="Q460"/>
  <c r="O460"/>
  <c r="M460"/>
  <c r="K460"/>
  <c r="I460"/>
  <c r="BK459"/>
  <c r="BH459"/>
  <c r="BG459"/>
  <c r="BE459"/>
  <c r="BE458" s="1"/>
  <c r="BC459"/>
  <c r="BA459"/>
  <c r="BA458" s="1"/>
  <c r="AY459"/>
  <c r="AW459"/>
  <c r="AU459"/>
  <c r="AS459"/>
  <c r="AQ459"/>
  <c r="AO459"/>
  <c r="AM459"/>
  <c r="AK459"/>
  <c r="AI459"/>
  <c r="AG459"/>
  <c r="AE459"/>
  <c r="AC459"/>
  <c r="AA459"/>
  <c r="Y459"/>
  <c r="Y458" s="1"/>
  <c r="W459"/>
  <c r="W458" s="1"/>
  <c r="U459"/>
  <c r="S459"/>
  <c r="Q459"/>
  <c r="Q458" s="1"/>
  <c r="O459"/>
  <c r="M459"/>
  <c r="K459"/>
  <c r="I459"/>
  <c r="AY458"/>
  <c r="AG458"/>
  <c r="BH457"/>
  <c r="BK457" s="1"/>
  <c r="BG457"/>
  <c r="BG455" s="1"/>
  <c r="BE457"/>
  <c r="BC457"/>
  <c r="BA457"/>
  <c r="AY457"/>
  <c r="AW457"/>
  <c r="AU457"/>
  <c r="AS457"/>
  <c r="AS455" s="1"/>
  <c r="AQ457"/>
  <c r="AO457"/>
  <c r="AM457"/>
  <c r="AK457"/>
  <c r="AI457"/>
  <c r="AG457"/>
  <c r="AE457"/>
  <c r="AE455" s="1"/>
  <c r="AC457"/>
  <c r="AA457"/>
  <c r="Y457"/>
  <c r="Y455" s="1"/>
  <c r="W457"/>
  <c r="U457"/>
  <c r="S457"/>
  <c r="S455" s="1"/>
  <c r="Q457"/>
  <c r="O457"/>
  <c r="O455" s="1"/>
  <c r="M457"/>
  <c r="K457"/>
  <c r="I457"/>
  <c r="BK456"/>
  <c r="BH456"/>
  <c r="BG456"/>
  <c r="BE456"/>
  <c r="BC456"/>
  <c r="BA456"/>
  <c r="BA455" s="1"/>
  <c r="AY456"/>
  <c r="AY455" s="1"/>
  <c r="AW456"/>
  <c r="AU456"/>
  <c r="AU455" s="1"/>
  <c r="AS456"/>
  <c r="AQ456"/>
  <c r="AQ455" s="1"/>
  <c r="AO456"/>
  <c r="AM456"/>
  <c r="AK456"/>
  <c r="AI456"/>
  <c r="AG456"/>
  <c r="AG455" s="1"/>
  <c r="AE456"/>
  <c r="AC456"/>
  <c r="AC455" s="1"/>
  <c r="AA456"/>
  <c r="AA455" s="1"/>
  <c r="Y456"/>
  <c r="W456"/>
  <c r="U456"/>
  <c r="S456"/>
  <c r="Q456"/>
  <c r="Q455" s="1"/>
  <c r="O456"/>
  <c r="M456"/>
  <c r="K456"/>
  <c r="K455" s="1"/>
  <c r="I456"/>
  <c r="I455" s="1"/>
  <c r="BE455"/>
  <c r="BC455"/>
  <c r="AW455"/>
  <c r="AO455"/>
  <c r="AM455"/>
  <c r="AK455"/>
  <c r="AI455"/>
  <c r="W455"/>
  <c r="U455"/>
  <c r="BH454"/>
  <c r="BK454" s="1"/>
  <c r="BG454"/>
  <c r="BE454"/>
  <c r="BC454"/>
  <c r="BA454"/>
  <c r="AY454"/>
  <c r="AW454"/>
  <c r="AU454"/>
  <c r="AS454"/>
  <c r="AQ454"/>
  <c r="AO454"/>
  <c r="AO450" s="1"/>
  <c r="AM454"/>
  <c r="AK454"/>
  <c r="AI454"/>
  <c r="AG454"/>
  <c r="AE454"/>
  <c r="AC454"/>
  <c r="AA454"/>
  <c r="Y454"/>
  <c r="W454"/>
  <c r="U454"/>
  <c r="S454"/>
  <c r="Q454"/>
  <c r="BI454" s="1"/>
  <c r="O454"/>
  <c r="M454"/>
  <c r="K454"/>
  <c r="I454"/>
  <c r="BK453"/>
  <c r="BH453"/>
  <c r="BG453"/>
  <c r="BE453"/>
  <c r="BC453"/>
  <c r="BA453"/>
  <c r="AY453"/>
  <c r="AW453"/>
  <c r="AU453"/>
  <c r="AS453"/>
  <c r="AQ453"/>
  <c r="AO453"/>
  <c r="AM453"/>
  <c r="AK453"/>
  <c r="AI453"/>
  <c r="AG453"/>
  <c r="AE453"/>
  <c r="AC453"/>
  <c r="AA453"/>
  <c r="AA450" s="1"/>
  <c r="Y453"/>
  <c r="W453"/>
  <c r="U453"/>
  <c r="S453"/>
  <c r="Q453"/>
  <c r="O453"/>
  <c r="M453"/>
  <c r="K453"/>
  <c r="I453"/>
  <c r="BK452"/>
  <c r="BI452"/>
  <c r="BJ452" s="1"/>
  <c r="BM452" s="1"/>
  <c r="BH452"/>
  <c r="BG452"/>
  <c r="BE452"/>
  <c r="BC452"/>
  <c r="BA452"/>
  <c r="AY452"/>
  <c r="AW452"/>
  <c r="AU452"/>
  <c r="AS452"/>
  <c r="AQ452"/>
  <c r="AO452"/>
  <c r="AM452"/>
  <c r="AK452"/>
  <c r="AI452"/>
  <c r="AG452"/>
  <c r="AE452"/>
  <c r="AC452"/>
  <c r="AA452"/>
  <c r="Y452"/>
  <c r="W452"/>
  <c r="W450" s="1"/>
  <c r="U452"/>
  <c r="S452"/>
  <c r="Q452"/>
  <c r="O452"/>
  <c r="M452"/>
  <c r="K452"/>
  <c r="I452"/>
  <c r="BH451"/>
  <c r="BK451" s="1"/>
  <c r="BG451"/>
  <c r="BE451"/>
  <c r="BC451"/>
  <c r="BC450" s="1"/>
  <c r="BA451"/>
  <c r="AY451"/>
  <c r="AW451"/>
  <c r="AU451"/>
  <c r="AS451"/>
  <c r="AQ451"/>
  <c r="AO451"/>
  <c r="AM451"/>
  <c r="AK451"/>
  <c r="AI451"/>
  <c r="AG451"/>
  <c r="AE451"/>
  <c r="AE450" s="1"/>
  <c r="AC451"/>
  <c r="AC450" s="1"/>
  <c r="AA451"/>
  <c r="Y451"/>
  <c r="W451"/>
  <c r="U451"/>
  <c r="S451"/>
  <c r="Q451"/>
  <c r="O451"/>
  <c r="M451"/>
  <c r="K451"/>
  <c r="I451"/>
  <c r="BG450"/>
  <c r="AW450"/>
  <c r="AI450"/>
  <c r="AG450"/>
  <c r="AG444" s="1"/>
  <c r="Y450"/>
  <c r="S450"/>
  <c r="O450"/>
  <c r="BH449"/>
  <c r="BK449" s="1"/>
  <c r="BG449"/>
  <c r="BE449"/>
  <c r="BC449"/>
  <c r="BC445" s="1"/>
  <c r="BA449"/>
  <c r="AY449"/>
  <c r="AW449"/>
  <c r="AU449"/>
  <c r="AS449"/>
  <c r="AQ449"/>
  <c r="AO449"/>
  <c r="AM449"/>
  <c r="AK449"/>
  <c r="AI449"/>
  <c r="AG449"/>
  <c r="AE449"/>
  <c r="AC449"/>
  <c r="AA449"/>
  <c r="Y449"/>
  <c r="W449"/>
  <c r="U449"/>
  <c r="S449"/>
  <c r="Q449"/>
  <c r="O449"/>
  <c r="O445" s="1"/>
  <c r="M449"/>
  <c r="K449"/>
  <c r="I449"/>
  <c r="BK448"/>
  <c r="BH448"/>
  <c r="BG448"/>
  <c r="BE448"/>
  <c r="BC448"/>
  <c r="BA448"/>
  <c r="AY448"/>
  <c r="AW448"/>
  <c r="AU448"/>
  <c r="AS448"/>
  <c r="AS445" s="1"/>
  <c r="AQ448"/>
  <c r="AO448"/>
  <c r="AM448"/>
  <c r="AK448"/>
  <c r="AI448"/>
  <c r="AG448"/>
  <c r="AE448"/>
  <c r="AC448"/>
  <c r="AA448"/>
  <c r="Y448"/>
  <c r="W448"/>
  <c r="W445" s="1"/>
  <c r="U448"/>
  <c r="S448"/>
  <c r="Q448"/>
  <c r="O448"/>
  <c r="M448"/>
  <c r="K448"/>
  <c r="I448"/>
  <c r="BK447"/>
  <c r="BH447"/>
  <c r="BG447"/>
  <c r="BE447"/>
  <c r="BE445" s="1"/>
  <c r="BC447"/>
  <c r="BA447"/>
  <c r="AY447"/>
  <c r="AW447"/>
  <c r="AU447"/>
  <c r="AS447"/>
  <c r="AQ447"/>
  <c r="AO447"/>
  <c r="AM447"/>
  <c r="AK447"/>
  <c r="AI447"/>
  <c r="AG447"/>
  <c r="AE447"/>
  <c r="AC447"/>
  <c r="AA447"/>
  <c r="Y447"/>
  <c r="W447"/>
  <c r="U447"/>
  <c r="U445" s="1"/>
  <c r="S447"/>
  <c r="Q447"/>
  <c r="O447"/>
  <c r="M447"/>
  <c r="K447"/>
  <c r="I447"/>
  <c r="BK446"/>
  <c r="BH446"/>
  <c r="BG446"/>
  <c r="BE446"/>
  <c r="BC446"/>
  <c r="BA446"/>
  <c r="BA445" s="1"/>
  <c r="AY446"/>
  <c r="AY445" s="1"/>
  <c r="AW446"/>
  <c r="AU446"/>
  <c r="AS446"/>
  <c r="AQ446"/>
  <c r="AO446"/>
  <c r="AO445" s="1"/>
  <c r="AM446"/>
  <c r="AK446"/>
  <c r="AI446"/>
  <c r="AI445" s="1"/>
  <c r="AG446"/>
  <c r="AG445" s="1"/>
  <c r="AE446"/>
  <c r="AE445" s="1"/>
  <c r="AC446"/>
  <c r="AA446"/>
  <c r="Y446"/>
  <c r="W446"/>
  <c r="U446"/>
  <c r="S446"/>
  <c r="Q446"/>
  <c r="O446"/>
  <c r="M446"/>
  <c r="M445" s="1"/>
  <c r="K446"/>
  <c r="I446"/>
  <c r="BG445"/>
  <c r="AU445"/>
  <c r="Q445"/>
  <c r="K445"/>
  <c r="BK443"/>
  <c r="BH443"/>
  <c r="BG443"/>
  <c r="BE443"/>
  <c r="BC443"/>
  <c r="BA443"/>
  <c r="AY443"/>
  <c r="AW443"/>
  <c r="AU443"/>
  <c r="AS443"/>
  <c r="AQ443"/>
  <c r="AQ437" s="1"/>
  <c r="AQ423" s="1"/>
  <c r="AO443"/>
  <c r="AM443"/>
  <c r="AM437" s="1"/>
  <c r="AK443"/>
  <c r="AI443"/>
  <c r="AG443"/>
  <c r="AE443"/>
  <c r="AC443"/>
  <c r="AA443"/>
  <c r="Y443"/>
  <c r="W443"/>
  <c r="U443"/>
  <c r="S443"/>
  <c r="Q443"/>
  <c r="O443"/>
  <c r="M443"/>
  <c r="K443"/>
  <c r="I443"/>
  <c r="BK442"/>
  <c r="BH442"/>
  <c r="BG442"/>
  <c r="BE442"/>
  <c r="BC442"/>
  <c r="BA442"/>
  <c r="AY442"/>
  <c r="AW442"/>
  <c r="AU442"/>
  <c r="AS442"/>
  <c r="AQ442"/>
  <c r="AO442"/>
  <c r="AM442"/>
  <c r="AK442"/>
  <c r="AI442"/>
  <c r="AG442"/>
  <c r="AE442"/>
  <c r="AC442"/>
  <c r="BI442" s="1"/>
  <c r="AA442"/>
  <c r="Y442"/>
  <c r="W442"/>
  <c r="U442"/>
  <c r="S442"/>
  <c r="Q442"/>
  <c r="O442"/>
  <c r="M442"/>
  <c r="K442"/>
  <c r="I442"/>
  <c r="BK441"/>
  <c r="BH441"/>
  <c r="BG441"/>
  <c r="BE441"/>
  <c r="BC441"/>
  <c r="BA441"/>
  <c r="AY441"/>
  <c r="AW441"/>
  <c r="AW437" s="1"/>
  <c r="AU441"/>
  <c r="AS441"/>
  <c r="AQ441"/>
  <c r="AO441"/>
  <c r="AM441"/>
  <c r="AK441"/>
  <c r="AI441"/>
  <c r="AG441"/>
  <c r="AE441"/>
  <c r="AC441"/>
  <c r="AA441"/>
  <c r="Y441"/>
  <c r="W441"/>
  <c r="U441"/>
  <c r="S441"/>
  <c r="Q441"/>
  <c r="O441"/>
  <c r="M441"/>
  <c r="K441"/>
  <c r="I441"/>
  <c r="BH440"/>
  <c r="BK440" s="1"/>
  <c r="BG440"/>
  <c r="BE440"/>
  <c r="BC440"/>
  <c r="BA440"/>
  <c r="AY440"/>
  <c r="AW440"/>
  <c r="AU440"/>
  <c r="AS440"/>
  <c r="AQ440"/>
  <c r="AO440"/>
  <c r="AM440"/>
  <c r="AK440"/>
  <c r="AI440"/>
  <c r="AI437" s="1"/>
  <c r="AG440"/>
  <c r="AE440"/>
  <c r="AC440"/>
  <c r="AA440"/>
  <c r="Y440"/>
  <c r="Y437" s="1"/>
  <c r="W440"/>
  <c r="U440"/>
  <c r="S440"/>
  <c r="Q440"/>
  <c r="O440"/>
  <c r="M440"/>
  <c r="K440"/>
  <c r="I440"/>
  <c r="BK439"/>
  <c r="BH439"/>
  <c r="BG439"/>
  <c r="BE439"/>
  <c r="BE437" s="1"/>
  <c r="BC439"/>
  <c r="BA439"/>
  <c r="AY439"/>
  <c r="AW439"/>
  <c r="AU439"/>
  <c r="AS439"/>
  <c r="AQ439"/>
  <c r="AO439"/>
  <c r="AM439"/>
  <c r="AK439"/>
  <c r="AI439"/>
  <c r="AG439"/>
  <c r="AE439"/>
  <c r="AC439"/>
  <c r="AA439"/>
  <c r="Y439"/>
  <c r="W439"/>
  <c r="U439"/>
  <c r="S439"/>
  <c r="Q439"/>
  <c r="O439"/>
  <c r="M439"/>
  <c r="K439"/>
  <c r="I439"/>
  <c r="BK438"/>
  <c r="BH438"/>
  <c r="BG438"/>
  <c r="BE438"/>
  <c r="BC438"/>
  <c r="BA438"/>
  <c r="AY438"/>
  <c r="AW438"/>
  <c r="AU438"/>
  <c r="AS438"/>
  <c r="AQ438"/>
  <c r="AO438"/>
  <c r="AM438"/>
  <c r="AK438"/>
  <c r="AK437" s="1"/>
  <c r="AI438"/>
  <c r="AG438"/>
  <c r="AG437" s="1"/>
  <c r="AE438"/>
  <c r="AC438"/>
  <c r="AA438"/>
  <c r="AA437" s="1"/>
  <c r="Y438"/>
  <c r="W438"/>
  <c r="U438"/>
  <c r="S438"/>
  <c r="Q438"/>
  <c r="O438"/>
  <c r="M438"/>
  <c r="K438"/>
  <c r="I438"/>
  <c r="U437"/>
  <c r="S437"/>
  <c r="BK436"/>
  <c r="BH436"/>
  <c r="BG436"/>
  <c r="BG434" s="1"/>
  <c r="BE436"/>
  <c r="BE434" s="1"/>
  <c r="BC436"/>
  <c r="BA436"/>
  <c r="AY436"/>
  <c r="AW436"/>
  <c r="AU436"/>
  <c r="AS436"/>
  <c r="AQ436"/>
  <c r="AO436"/>
  <c r="AM436"/>
  <c r="AK436"/>
  <c r="AI436"/>
  <c r="AG436"/>
  <c r="AG434" s="1"/>
  <c r="AE436"/>
  <c r="AC436"/>
  <c r="AA436"/>
  <c r="AA434" s="1"/>
  <c r="Y436"/>
  <c r="W436"/>
  <c r="U436"/>
  <c r="U434" s="1"/>
  <c r="S436"/>
  <c r="Q436"/>
  <c r="O436"/>
  <c r="O434" s="1"/>
  <c r="M436"/>
  <c r="K436"/>
  <c r="I436"/>
  <c r="BK435"/>
  <c r="BH435"/>
  <c r="BG435"/>
  <c r="BE435"/>
  <c r="BC435"/>
  <c r="BA435"/>
  <c r="BA434" s="1"/>
  <c r="AY435"/>
  <c r="AY434" s="1"/>
  <c r="AW435"/>
  <c r="AW434" s="1"/>
  <c r="AU435"/>
  <c r="AU434" s="1"/>
  <c r="AS435"/>
  <c r="AQ435"/>
  <c r="AO435"/>
  <c r="AO434" s="1"/>
  <c r="AM435"/>
  <c r="AM434" s="1"/>
  <c r="AK435"/>
  <c r="AI435"/>
  <c r="AI434" s="1"/>
  <c r="AG435"/>
  <c r="AE435"/>
  <c r="AE434" s="1"/>
  <c r="AC435"/>
  <c r="AC434" s="1"/>
  <c r="AA435"/>
  <c r="Y435"/>
  <c r="W435"/>
  <c r="W434" s="1"/>
  <c r="U435"/>
  <c r="S435"/>
  <c r="Q435"/>
  <c r="O435"/>
  <c r="M435"/>
  <c r="K435"/>
  <c r="K434" s="1"/>
  <c r="I435"/>
  <c r="BC434"/>
  <c r="AS434"/>
  <c r="AQ434"/>
  <c r="AK434"/>
  <c r="Y434"/>
  <c r="S434"/>
  <c r="BH433"/>
  <c r="BK433" s="1"/>
  <c r="BG433"/>
  <c r="BE433"/>
  <c r="BC433"/>
  <c r="BA433"/>
  <c r="BA429" s="1"/>
  <c r="AY433"/>
  <c r="AY429" s="1"/>
  <c r="AW433"/>
  <c r="AU433"/>
  <c r="AS433"/>
  <c r="AQ433"/>
  <c r="AO433"/>
  <c r="AM433"/>
  <c r="AK433"/>
  <c r="AI433"/>
  <c r="AG433"/>
  <c r="AE433"/>
  <c r="AC433"/>
  <c r="AA433"/>
  <c r="Y433"/>
  <c r="W433"/>
  <c r="U433"/>
  <c r="S433"/>
  <c r="Q433"/>
  <c r="O433"/>
  <c r="M433"/>
  <c r="K433"/>
  <c r="I433"/>
  <c r="BK432"/>
  <c r="BH432"/>
  <c r="BG432"/>
  <c r="BE432"/>
  <c r="BC432"/>
  <c r="BA432"/>
  <c r="AY432"/>
  <c r="AW432"/>
  <c r="AU432"/>
  <c r="AS432"/>
  <c r="AQ432"/>
  <c r="AO432"/>
  <c r="AM432"/>
  <c r="AK432"/>
  <c r="AK429" s="1"/>
  <c r="AI432"/>
  <c r="AG432"/>
  <c r="AE432"/>
  <c r="AC432"/>
  <c r="AA432"/>
  <c r="Y432"/>
  <c r="W432"/>
  <c r="U432"/>
  <c r="U429" s="1"/>
  <c r="S432"/>
  <c r="Q432"/>
  <c r="O432"/>
  <c r="M432"/>
  <c r="K432"/>
  <c r="I432"/>
  <c r="BH431"/>
  <c r="BK431" s="1"/>
  <c r="BG431"/>
  <c r="BE431"/>
  <c r="BE429" s="1"/>
  <c r="BC431"/>
  <c r="BC429" s="1"/>
  <c r="BA431"/>
  <c r="AY431"/>
  <c r="AW431"/>
  <c r="AU431"/>
  <c r="AS431"/>
  <c r="AQ431"/>
  <c r="AO431"/>
  <c r="AM431"/>
  <c r="AK431"/>
  <c r="AI431"/>
  <c r="AG431"/>
  <c r="AE431"/>
  <c r="AC431"/>
  <c r="AA431"/>
  <c r="Y431"/>
  <c r="W431"/>
  <c r="U431"/>
  <c r="S431"/>
  <c r="Q431"/>
  <c r="Q429" s="1"/>
  <c r="O431"/>
  <c r="O429" s="1"/>
  <c r="M431"/>
  <c r="K431"/>
  <c r="I431"/>
  <c r="BK430"/>
  <c r="BH430"/>
  <c r="BG430"/>
  <c r="BE430"/>
  <c r="BC430"/>
  <c r="BA430"/>
  <c r="AY430"/>
  <c r="AW430"/>
  <c r="AW429" s="1"/>
  <c r="AW423" s="1"/>
  <c r="AU430"/>
  <c r="AS430"/>
  <c r="AQ430"/>
  <c r="AO430"/>
  <c r="AM430"/>
  <c r="AM429" s="1"/>
  <c r="AK430"/>
  <c r="AI430"/>
  <c r="AG430"/>
  <c r="AG429" s="1"/>
  <c r="AE430"/>
  <c r="AC430"/>
  <c r="AA430"/>
  <c r="Y430"/>
  <c r="W430"/>
  <c r="U430"/>
  <c r="S430"/>
  <c r="Q430"/>
  <c r="O430"/>
  <c r="M430"/>
  <c r="K430"/>
  <c r="I430"/>
  <c r="AU429"/>
  <c r="AQ429"/>
  <c r="K429"/>
  <c r="BK428"/>
  <c r="BH428"/>
  <c r="BG428"/>
  <c r="BE428"/>
  <c r="BC428"/>
  <c r="BA428"/>
  <c r="AY428"/>
  <c r="AW428"/>
  <c r="AU428"/>
  <c r="AS428"/>
  <c r="AS424" s="1"/>
  <c r="AQ428"/>
  <c r="AO428"/>
  <c r="AM428"/>
  <c r="AK428"/>
  <c r="AI428"/>
  <c r="AG428"/>
  <c r="AE428"/>
  <c r="AC428"/>
  <c r="AA428"/>
  <c r="Y428"/>
  <c r="W428"/>
  <c r="W424" s="1"/>
  <c r="U428"/>
  <c r="S428"/>
  <c r="Q428"/>
  <c r="O428"/>
  <c r="M428"/>
  <c r="K428"/>
  <c r="I428"/>
  <c r="BK427"/>
  <c r="BH427"/>
  <c r="BG427"/>
  <c r="BE427"/>
  <c r="BC427"/>
  <c r="BA427"/>
  <c r="AY427"/>
  <c r="AW427"/>
  <c r="AU427"/>
  <c r="AS427"/>
  <c r="AQ427"/>
  <c r="AO427"/>
  <c r="AM427"/>
  <c r="AK427"/>
  <c r="AI427"/>
  <c r="AG427"/>
  <c r="AE427"/>
  <c r="AC427"/>
  <c r="AA427"/>
  <c r="Y427"/>
  <c r="W427"/>
  <c r="U427"/>
  <c r="S427"/>
  <c r="Q427"/>
  <c r="O427"/>
  <c r="M427"/>
  <c r="K427"/>
  <c r="I427"/>
  <c r="BK426"/>
  <c r="BH426"/>
  <c r="BG426"/>
  <c r="BE426"/>
  <c r="BC426"/>
  <c r="BA426"/>
  <c r="AY426"/>
  <c r="AW426"/>
  <c r="AU426"/>
  <c r="AU424" s="1"/>
  <c r="AS426"/>
  <c r="AQ426"/>
  <c r="AO426"/>
  <c r="AO424" s="1"/>
  <c r="AM426"/>
  <c r="AK426"/>
  <c r="AK424" s="1"/>
  <c r="AI426"/>
  <c r="AI424" s="1"/>
  <c r="AG426"/>
  <c r="AE426"/>
  <c r="AC426"/>
  <c r="AA426"/>
  <c r="Y426"/>
  <c r="W426"/>
  <c r="U426"/>
  <c r="S426"/>
  <c r="Q426"/>
  <c r="O426"/>
  <c r="M426"/>
  <c r="K426"/>
  <c r="I426"/>
  <c r="BH425"/>
  <c r="BK425" s="1"/>
  <c r="BG425"/>
  <c r="BG424" s="1"/>
  <c r="BE425"/>
  <c r="BC425"/>
  <c r="BA425"/>
  <c r="AY425"/>
  <c r="AW425"/>
  <c r="AU425"/>
  <c r="AS425"/>
  <c r="AQ425"/>
  <c r="AO425"/>
  <c r="AM425"/>
  <c r="AK425"/>
  <c r="AI425"/>
  <c r="AG425"/>
  <c r="AG424" s="1"/>
  <c r="AE425"/>
  <c r="AC425"/>
  <c r="AA425"/>
  <c r="Y425"/>
  <c r="W425"/>
  <c r="U425"/>
  <c r="U424" s="1"/>
  <c r="U423" s="1"/>
  <c r="S425"/>
  <c r="S424" s="1"/>
  <c r="Q425"/>
  <c r="O425"/>
  <c r="M425"/>
  <c r="K425"/>
  <c r="I425"/>
  <c r="AW424"/>
  <c r="AQ424"/>
  <c r="AE424"/>
  <c r="Y424"/>
  <c r="BK422"/>
  <c r="BH422"/>
  <c r="BG422"/>
  <c r="BE422"/>
  <c r="BC422"/>
  <c r="BA422"/>
  <c r="AY422"/>
  <c r="AW422"/>
  <c r="AU422"/>
  <c r="AS422"/>
  <c r="AQ422"/>
  <c r="AO422"/>
  <c r="AM422"/>
  <c r="AK422"/>
  <c r="AI422"/>
  <c r="AG422"/>
  <c r="AE422"/>
  <c r="AC422"/>
  <c r="AA422"/>
  <c r="Y422"/>
  <c r="W422"/>
  <c r="U422"/>
  <c r="S422"/>
  <c r="Q422"/>
  <c r="O422"/>
  <c r="M422"/>
  <c r="BI422" s="1"/>
  <c r="K422"/>
  <c r="I422"/>
  <c r="BH421"/>
  <c r="BK421" s="1"/>
  <c r="BG421"/>
  <c r="BE421"/>
  <c r="BC421"/>
  <c r="BA421"/>
  <c r="AY421"/>
  <c r="AW421"/>
  <c r="AU421"/>
  <c r="AS421"/>
  <c r="AQ421"/>
  <c r="AO421"/>
  <c r="AM421"/>
  <c r="AK421"/>
  <c r="AI421"/>
  <c r="AG421"/>
  <c r="AE421"/>
  <c r="AC421"/>
  <c r="AA421"/>
  <c r="Y421"/>
  <c r="W421"/>
  <c r="U421"/>
  <c r="S421"/>
  <c r="Q421"/>
  <c r="O421"/>
  <c r="M421"/>
  <c r="K421"/>
  <c r="I421"/>
  <c r="BH420"/>
  <c r="BK420" s="1"/>
  <c r="BG420"/>
  <c r="BE420"/>
  <c r="BC420"/>
  <c r="BA420"/>
  <c r="AY420"/>
  <c r="AW420"/>
  <c r="AU420"/>
  <c r="AS420"/>
  <c r="AQ420"/>
  <c r="AO420"/>
  <c r="AM420"/>
  <c r="AK420"/>
  <c r="AI420"/>
  <c r="AG420"/>
  <c r="AE420"/>
  <c r="AC420"/>
  <c r="AA420"/>
  <c r="Y420"/>
  <c r="W420"/>
  <c r="U420"/>
  <c r="S420"/>
  <c r="Q420"/>
  <c r="O420"/>
  <c r="M420"/>
  <c r="K420"/>
  <c r="I420"/>
  <c r="BH419"/>
  <c r="BK419" s="1"/>
  <c r="BG419"/>
  <c r="BE419"/>
  <c r="BC419"/>
  <c r="BA419"/>
  <c r="AY419"/>
  <c r="AW419"/>
  <c r="AU419"/>
  <c r="AS419"/>
  <c r="AQ419"/>
  <c r="AO419"/>
  <c r="AM419"/>
  <c r="AK419"/>
  <c r="AI419"/>
  <c r="AG419"/>
  <c r="AE419"/>
  <c r="AC419"/>
  <c r="AA419"/>
  <c r="Y419"/>
  <c r="W419"/>
  <c r="BI419" s="1"/>
  <c r="U419"/>
  <c r="S419"/>
  <c r="Q419"/>
  <c r="O419"/>
  <c r="M419"/>
  <c r="K419"/>
  <c r="I419"/>
  <c r="BK418"/>
  <c r="BH418"/>
  <c r="BG418"/>
  <c r="BE418"/>
  <c r="BC418"/>
  <c r="BC416" s="1"/>
  <c r="BA418"/>
  <c r="AY418"/>
  <c r="AW418"/>
  <c r="AU418"/>
  <c r="AS418"/>
  <c r="AS416" s="1"/>
  <c r="AQ418"/>
  <c r="AQ416" s="1"/>
  <c r="AO418"/>
  <c r="AM418"/>
  <c r="AK418"/>
  <c r="AI418"/>
  <c r="AG418"/>
  <c r="AE418"/>
  <c r="AC418"/>
  <c r="AA418"/>
  <c r="Y418"/>
  <c r="W418"/>
  <c r="U418"/>
  <c r="S418"/>
  <c r="Q418"/>
  <c r="O418"/>
  <c r="O416" s="1"/>
  <c r="M418"/>
  <c r="K418"/>
  <c r="I418"/>
  <c r="BK417"/>
  <c r="BH417"/>
  <c r="BG417"/>
  <c r="BE417"/>
  <c r="BC417"/>
  <c r="BA417"/>
  <c r="AY417"/>
  <c r="AW417"/>
  <c r="AU417"/>
  <c r="AU416" s="1"/>
  <c r="AS417"/>
  <c r="AQ417"/>
  <c r="AO417"/>
  <c r="AM417"/>
  <c r="AK417"/>
  <c r="AI417"/>
  <c r="AI416" s="1"/>
  <c r="AG417"/>
  <c r="AE417"/>
  <c r="AC417"/>
  <c r="AA417"/>
  <c r="Y417"/>
  <c r="Y416" s="1"/>
  <c r="W417"/>
  <c r="W416" s="1"/>
  <c r="U417"/>
  <c r="S417"/>
  <c r="Q417"/>
  <c r="O417"/>
  <c r="M417"/>
  <c r="K417"/>
  <c r="I417"/>
  <c r="AY416"/>
  <c r="AW416"/>
  <c r="AM416"/>
  <c r="AK416"/>
  <c r="AG416"/>
  <c r="AC416"/>
  <c r="AA416"/>
  <c r="U416"/>
  <c r="BK415"/>
  <c r="BH415"/>
  <c r="BG415"/>
  <c r="BE415"/>
  <c r="BE413" s="1"/>
  <c r="BC415"/>
  <c r="BA415"/>
  <c r="AY415"/>
  <c r="AW415"/>
  <c r="AU415"/>
  <c r="AU413" s="1"/>
  <c r="AS415"/>
  <c r="AQ415"/>
  <c r="AO415"/>
  <c r="AO413" s="1"/>
  <c r="AM415"/>
  <c r="AK415"/>
  <c r="AI415"/>
  <c r="AG415"/>
  <c r="AE415"/>
  <c r="AC415"/>
  <c r="AA415"/>
  <c r="Y415"/>
  <c r="W415"/>
  <c r="U415"/>
  <c r="S415"/>
  <c r="Q415"/>
  <c r="O415"/>
  <c r="M415"/>
  <c r="K415"/>
  <c r="I415"/>
  <c r="BK414"/>
  <c r="BH414"/>
  <c r="BG414"/>
  <c r="BG413" s="1"/>
  <c r="BE414"/>
  <c r="BC414"/>
  <c r="BC413" s="1"/>
  <c r="BA414"/>
  <c r="BA413" s="1"/>
  <c r="AY414"/>
  <c r="AY413" s="1"/>
  <c r="AW414"/>
  <c r="AU414"/>
  <c r="AS414"/>
  <c r="AQ414"/>
  <c r="AO414"/>
  <c r="AM414"/>
  <c r="AK414"/>
  <c r="AI414"/>
  <c r="AG414"/>
  <c r="AG413" s="1"/>
  <c r="AE414"/>
  <c r="AE413" s="1"/>
  <c r="AC414"/>
  <c r="AC413" s="1"/>
  <c r="AA414"/>
  <c r="AA413" s="1"/>
  <c r="Y414"/>
  <c r="Y413" s="1"/>
  <c r="W414"/>
  <c r="U414"/>
  <c r="S414"/>
  <c r="S413" s="1"/>
  <c r="Q414"/>
  <c r="O414"/>
  <c r="O413" s="1"/>
  <c r="M414"/>
  <c r="K414"/>
  <c r="I414"/>
  <c r="AQ413"/>
  <c r="AM413"/>
  <c r="AK413"/>
  <c r="W413"/>
  <c r="U413"/>
  <c r="Q413"/>
  <c r="M413"/>
  <c r="BK412"/>
  <c r="BH412"/>
  <c r="BG412"/>
  <c r="BE412"/>
  <c r="BC412"/>
  <c r="BA412"/>
  <c r="AY412"/>
  <c r="AW412"/>
  <c r="AU412"/>
  <c r="AS412"/>
  <c r="AQ412"/>
  <c r="AO412"/>
  <c r="AM412"/>
  <c r="AK412"/>
  <c r="AI412"/>
  <c r="AG412"/>
  <c r="AE412"/>
  <c r="AC412"/>
  <c r="AA412"/>
  <c r="Y412"/>
  <c r="W412"/>
  <c r="U412"/>
  <c r="S412"/>
  <c r="Q412"/>
  <c r="O412"/>
  <c r="M412"/>
  <c r="K412"/>
  <c r="BI412" s="1"/>
  <c r="I412"/>
  <c r="BH411"/>
  <c r="BK411" s="1"/>
  <c r="BG411"/>
  <c r="BE411"/>
  <c r="BC411"/>
  <c r="BA411"/>
  <c r="AY411"/>
  <c r="AW411"/>
  <c r="AU411"/>
  <c r="AS411"/>
  <c r="AQ411"/>
  <c r="AO411"/>
  <c r="AO408" s="1"/>
  <c r="AM411"/>
  <c r="AM408" s="1"/>
  <c r="AK411"/>
  <c r="AI411"/>
  <c r="AG411"/>
  <c r="AE411"/>
  <c r="AC411"/>
  <c r="AA411"/>
  <c r="Y411"/>
  <c r="W411"/>
  <c r="U411"/>
  <c r="S411"/>
  <c r="Q411"/>
  <c r="O411"/>
  <c r="M411"/>
  <c r="K411"/>
  <c r="I411"/>
  <c r="BH410"/>
  <c r="BK410" s="1"/>
  <c r="BG410"/>
  <c r="BE410"/>
  <c r="BC410"/>
  <c r="BA410"/>
  <c r="AY410"/>
  <c r="AW410"/>
  <c r="AU410"/>
  <c r="AS410"/>
  <c r="AQ410"/>
  <c r="AO410"/>
  <c r="AM410"/>
  <c r="AK410"/>
  <c r="AI410"/>
  <c r="AG410"/>
  <c r="AE410"/>
  <c r="AE408" s="1"/>
  <c r="AC410"/>
  <c r="AA410"/>
  <c r="Y410"/>
  <c r="W410"/>
  <c r="U410"/>
  <c r="S410"/>
  <c r="Q410"/>
  <c r="O410"/>
  <c r="M410"/>
  <c r="K410"/>
  <c r="I410"/>
  <c r="BK409"/>
  <c r="BH409"/>
  <c r="BG409"/>
  <c r="BG408" s="1"/>
  <c r="BE409"/>
  <c r="BE408" s="1"/>
  <c r="BC409"/>
  <c r="BA409"/>
  <c r="AY409"/>
  <c r="AW409"/>
  <c r="AU409"/>
  <c r="AU408" s="1"/>
  <c r="AS409"/>
  <c r="AS408" s="1"/>
  <c r="AQ409"/>
  <c r="AQ408" s="1"/>
  <c r="AO409"/>
  <c r="AM409"/>
  <c r="AK409"/>
  <c r="AI409"/>
  <c r="AG409"/>
  <c r="AE409"/>
  <c r="AC409"/>
  <c r="AA409"/>
  <c r="Y409"/>
  <c r="Y408" s="1"/>
  <c r="W409"/>
  <c r="U409"/>
  <c r="S409"/>
  <c r="Q409"/>
  <c r="Q408" s="1"/>
  <c r="O409"/>
  <c r="O408" s="1"/>
  <c r="M409"/>
  <c r="K409"/>
  <c r="I409"/>
  <c r="BA408"/>
  <c r="AI408"/>
  <c r="AC408"/>
  <c r="W408"/>
  <c r="S408"/>
  <c r="BH407"/>
  <c r="BK407" s="1"/>
  <c r="BG407"/>
  <c r="BE407"/>
  <c r="BE403" s="1"/>
  <c r="BC407"/>
  <c r="BA407"/>
  <c r="AY407"/>
  <c r="AW407"/>
  <c r="AU407"/>
  <c r="AS407"/>
  <c r="AQ407"/>
  <c r="AO407"/>
  <c r="AM407"/>
  <c r="AK407"/>
  <c r="AI407"/>
  <c r="AG407"/>
  <c r="AE407"/>
  <c r="AC407"/>
  <c r="AA407"/>
  <c r="Y407"/>
  <c r="W407"/>
  <c r="U407"/>
  <c r="S407"/>
  <c r="Q407"/>
  <c r="O407"/>
  <c r="M407"/>
  <c r="K407"/>
  <c r="I407"/>
  <c r="BK406"/>
  <c r="BH406"/>
  <c r="BG406"/>
  <c r="BE406"/>
  <c r="BC406"/>
  <c r="BA406"/>
  <c r="AY406"/>
  <c r="AW406"/>
  <c r="AW403" s="1"/>
  <c r="AU406"/>
  <c r="AS406"/>
  <c r="AQ406"/>
  <c r="AO406"/>
  <c r="AM406"/>
  <c r="AK406"/>
  <c r="AI406"/>
  <c r="AG406"/>
  <c r="AE406"/>
  <c r="AC406"/>
  <c r="AA406"/>
  <c r="Y406"/>
  <c r="W406"/>
  <c r="U406"/>
  <c r="S406"/>
  <c r="Q406"/>
  <c r="O406"/>
  <c r="M406"/>
  <c r="K406"/>
  <c r="I406"/>
  <c r="BK405"/>
  <c r="BH405"/>
  <c r="BG405"/>
  <c r="BE405"/>
  <c r="BC405"/>
  <c r="BA405"/>
  <c r="AY405"/>
  <c r="AW405"/>
  <c r="AU405"/>
  <c r="AS405"/>
  <c r="AQ405"/>
  <c r="AO405"/>
  <c r="AM405"/>
  <c r="AK405"/>
  <c r="AI405"/>
  <c r="AG405"/>
  <c r="AE405"/>
  <c r="AC405"/>
  <c r="AC403" s="1"/>
  <c r="AA405"/>
  <c r="AA403" s="1"/>
  <c r="Y405"/>
  <c r="W405"/>
  <c r="U405"/>
  <c r="S405"/>
  <c r="Q405"/>
  <c r="Q403" s="1"/>
  <c r="O405"/>
  <c r="M405"/>
  <c r="K405"/>
  <c r="I405"/>
  <c r="BH404"/>
  <c r="BK404" s="1"/>
  <c r="BG404"/>
  <c r="BE404"/>
  <c r="BC404"/>
  <c r="BA404"/>
  <c r="AY404"/>
  <c r="AY403" s="1"/>
  <c r="AW404"/>
  <c r="AU404"/>
  <c r="AS404"/>
  <c r="AS403" s="1"/>
  <c r="AQ404"/>
  <c r="AQ403" s="1"/>
  <c r="AQ402" s="1"/>
  <c r="AO404"/>
  <c r="AM404"/>
  <c r="AK404"/>
  <c r="AI404"/>
  <c r="AI403" s="1"/>
  <c r="AG404"/>
  <c r="AG403" s="1"/>
  <c r="AE404"/>
  <c r="AC404"/>
  <c r="AA404"/>
  <c r="Y404"/>
  <c r="W404"/>
  <c r="U404"/>
  <c r="S404"/>
  <c r="Q404"/>
  <c r="O404"/>
  <c r="M404"/>
  <c r="K404"/>
  <c r="I404"/>
  <c r="BG403"/>
  <c r="BA403"/>
  <c r="AO403"/>
  <c r="S403"/>
  <c r="O403"/>
  <c r="BH401"/>
  <c r="BK401" s="1"/>
  <c r="BG401"/>
  <c r="BE401"/>
  <c r="BC401"/>
  <c r="BA401"/>
  <c r="AY401"/>
  <c r="AW401"/>
  <c r="AU401"/>
  <c r="AS401"/>
  <c r="AQ401"/>
  <c r="AO401"/>
  <c r="AM401"/>
  <c r="AK401"/>
  <c r="AI401"/>
  <c r="AG401"/>
  <c r="AE401"/>
  <c r="AC401"/>
  <c r="AA401"/>
  <c r="Y401"/>
  <c r="W401"/>
  <c r="U401"/>
  <c r="S401"/>
  <c r="Q401"/>
  <c r="O401"/>
  <c r="M401"/>
  <c r="K401"/>
  <c r="I401"/>
  <c r="BH400"/>
  <c r="BK400" s="1"/>
  <c r="BG400"/>
  <c r="BE400"/>
  <c r="BC400"/>
  <c r="BA400"/>
  <c r="AY400"/>
  <c r="AW400"/>
  <c r="AU400"/>
  <c r="AS400"/>
  <c r="AQ400"/>
  <c r="AO400"/>
  <c r="AM400"/>
  <c r="AK400"/>
  <c r="AI400"/>
  <c r="AG400"/>
  <c r="AE400"/>
  <c r="AC400"/>
  <c r="AA400"/>
  <c r="Y400"/>
  <c r="W400"/>
  <c r="U400"/>
  <c r="S400"/>
  <c r="Q400"/>
  <c r="O400"/>
  <c r="M400"/>
  <c r="K400"/>
  <c r="I400"/>
  <c r="BH399"/>
  <c r="BK399" s="1"/>
  <c r="BG399"/>
  <c r="BE399"/>
  <c r="BC399"/>
  <c r="BA399"/>
  <c r="AY399"/>
  <c r="AW399"/>
  <c r="AU399"/>
  <c r="AS399"/>
  <c r="AQ399"/>
  <c r="AO399"/>
  <c r="AM399"/>
  <c r="AK399"/>
  <c r="AI399"/>
  <c r="AG399"/>
  <c r="AE399"/>
  <c r="AC399"/>
  <c r="AA399"/>
  <c r="Y399"/>
  <c r="W399"/>
  <c r="U399"/>
  <c r="S399"/>
  <c r="Q399"/>
  <c r="O399"/>
  <c r="M399"/>
  <c r="K399"/>
  <c r="I399"/>
  <c r="BH398"/>
  <c r="BK398" s="1"/>
  <c r="BG398"/>
  <c r="BE398"/>
  <c r="BC398"/>
  <c r="BA398"/>
  <c r="BA395" s="1"/>
  <c r="AY398"/>
  <c r="AW398"/>
  <c r="AU398"/>
  <c r="AS398"/>
  <c r="AQ398"/>
  <c r="AO398"/>
  <c r="AM398"/>
  <c r="AK398"/>
  <c r="AI398"/>
  <c r="AG398"/>
  <c r="AE398"/>
  <c r="AC398"/>
  <c r="AA398"/>
  <c r="Y398"/>
  <c r="W398"/>
  <c r="U398"/>
  <c r="S398"/>
  <c r="Q398"/>
  <c r="O398"/>
  <c r="M398"/>
  <c r="K398"/>
  <c r="I398"/>
  <c r="BK397"/>
  <c r="BH397"/>
  <c r="BG397"/>
  <c r="BE397"/>
  <c r="BC397"/>
  <c r="BA397"/>
  <c r="AY397"/>
  <c r="AW397"/>
  <c r="AU397"/>
  <c r="AS397"/>
  <c r="AQ397"/>
  <c r="AQ395" s="1"/>
  <c r="AO397"/>
  <c r="AM397"/>
  <c r="AK397"/>
  <c r="AK395" s="1"/>
  <c r="AI397"/>
  <c r="AG397"/>
  <c r="AE397"/>
  <c r="AC397"/>
  <c r="AA397"/>
  <c r="Y397"/>
  <c r="W397"/>
  <c r="U397"/>
  <c r="S397"/>
  <c r="Q397"/>
  <c r="O397"/>
  <c r="M397"/>
  <c r="K397"/>
  <c r="I397"/>
  <c r="BH396"/>
  <c r="BK396" s="1"/>
  <c r="BG396"/>
  <c r="BE396"/>
  <c r="BC396"/>
  <c r="BA396"/>
  <c r="AY396"/>
  <c r="AW396"/>
  <c r="AW395" s="1"/>
  <c r="AU396"/>
  <c r="AU395" s="1"/>
  <c r="AS396"/>
  <c r="AQ396"/>
  <c r="AO396"/>
  <c r="AO395" s="1"/>
  <c r="AM396"/>
  <c r="AK396"/>
  <c r="AI396"/>
  <c r="AG396"/>
  <c r="AE396"/>
  <c r="AC396"/>
  <c r="AA396"/>
  <c r="AA395" s="1"/>
  <c r="Y396"/>
  <c r="Y395" s="1"/>
  <c r="W396"/>
  <c r="U396"/>
  <c r="U395" s="1"/>
  <c r="U381" s="1"/>
  <c r="S396"/>
  <c r="Q396"/>
  <c r="O396"/>
  <c r="M396"/>
  <c r="K396"/>
  <c r="K395" s="1"/>
  <c r="I396"/>
  <c r="AY395"/>
  <c r="AI395"/>
  <c r="W395"/>
  <c r="BK394"/>
  <c r="BH394"/>
  <c r="BG394"/>
  <c r="BE394"/>
  <c r="BC394"/>
  <c r="BA394"/>
  <c r="AY394"/>
  <c r="AW394"/>
  <c r="AU394"/>
  <c r="AS394"/>
  <c r="AQ394"/>
  <c r="AO394"/>
  <c r="AM394"/>
  <c r="AK394"/>
  <c r="AI394"/>
  <c r="AG394"/>
  <c r="AG392" s="1"/>
  <c r="AE394"/>
  <c r="AC394"/>
  <c r="AA394"/>
  <c r="AA392" s="1"/>
  <c r="Y394"/>
  <c r="Y392" s="1"/>
  <c r="W394"/>
  <c r="W392" s="1"/>
  <c r="U394"/>
  <c r="U392" s="1"/>
  <c r="S394"/>
  <c r="Q394"/>
  <c r="O394"/>
  <c r="M394"/>
  <c r="K394"/>
  <c r="I394"/>
  <c r="BH393"/>
  <c r="BK393" s="1"/>
  <c r="BG393"/>
  <c r="BG392" s="1"/>
  <c r="BE393"/>
  <c r="BC393"/>
  <c r="BA393"/>
  <c r="AY393"/>
  <c r="AY392" s="1"/>
  <c r="AW393"/>
  <c r="AW392" s="1"/>
  <c r="AU393"/>
  <c r="AS393"/>
  <c r="AS392" s="1"/>
  <c r="AQ393"/>
  <c r="AQ392" s="1"/>
  <c r="AO393"/>
  <c r="AM393"/>
  <c r="AM392" s="1"/>
  <c r="AK393"/>
  <c r="AI393"/>
  <c r="AG393"/>
  <c r="AE393"/>
  <c r="AC393"/>
  <c r="AA393"/>
  <c r="Y393"/>
  <c r="W393"/>
  <c r="U393"/>
  <c r="S393"/>
  <c r="S392" s="1"/>
  <c r="Q393"/>
  <c r="O393"/>
  <c r="M393"/>
  <c r="K393"/>
  <c r="K392" s="1"/>
  <c r="I393"/>
  <c r="BE392"/>
  <c r="BC392"/>
  <c r="AO392"/>
  <c r="AI392"/>
  <c r="AE392"/>
  <c r="AC392"/>
  <c r="Q392"/>
  <c r="O392"/>
  <c r="I392"/>
  <c r="BH391"/>
  <c r="BK391" s="1"/>
  <c r="BG391"/>
  <c r="BE391"/>
  <c r="BC391"/>
  <c r="BA391"/>
  <c r="AY391"/>
  <c r="AW391"/>
  <c r="AU391"/>
  <c r="AS391"/>
  <c r="AQ391"/>
  <c r="AO391"/>
  <c r="AM391"/>
  <c r="AK391"/>
  <c r="AI391"/>
  <c r="AG391"/>
  <c r="AE391"/>
  <c r="AC391"/>
  <c r="AC387" s="1"/>
  <c r="AA391"/>
  <c r="Y391"/>
  <c r="W391"/>
  <c r="U391"/>
  <c r="S391"/>
  <c r="Q391"/>
  <c r="O391"/>
  <c r="M391"/>
  <c r="K391"/>
  <c r="I391"/>
  <c r="BK390"/>
  <c r="BH390"/>
  <c r="BG390"/>
  <c r="BG387" s="1"/>
  <c r="BE390"/>
  <c r="BC390"/>
  <c r="BA390"/>
  <c r="AY390"/>
  <c r="AW390"/>
  <c r="AU390"/>
  <c r="AS390"/>
  <c r="AQ390"/>
  <c r="AO390"/>
  <c r="AM390"/>
  <c r="AK390"/>
  <c r="AI390"/>
  <c r="AG390"/>
  <c r="AE390"/>
  <c r="AC390"/>
  <c r="AA390"/>
  <c r="Y390"/>
  <c r="W390"/>
  <c r="BI390" s="1"/>
  <c r="U390"/>
  <c r="S390"/>
  <c r="Q390"/>
  <c r="O390"/>
  <c r="M390"/>
  <c r="K390"/>
  <c r="I390"/>
  <c r="BH389"/>
  <c r="BK389" s="1"/>
  <c r="BG389"/>
  <c r="BE389"/>
  <c r="BC389"/>
  <c r="BC387" s="1"/>
  <c r="BA389"/>
  <c r="AY389"/>
  <c r="AW389"/>
  <c r="AU389"/>
  <c r="AS389"/>
  <c r="AQ389"/>
  <c r="AO389"/>
  <c r="AM389"/>
  <c r="AK389"/>
  <c r="AI389"/>
  <c r="AG389"/>
  <c r="AE389"/>
  <c r="AC389"/>
  <c r="AA389"/>
  <c r="Y389"/>
  <c r="W389"/>
  <c r="U389"/>
  <c r="S389"/>
  <c r="Q389"/>
  <c r="Q387" s="1"/>
  <c r="O389"/>
  <c r="O387" s="1"/>
  <c r="M389"/>
  <c r="M387" s="1"/>
  <c r="K389"/>
  <c r="I389"/>
  <c r="BK388"/>
  <c r="BH388"/>
  <c r="BG388"/>
  <c r="BE388"/>
  <c r="BC388"/>
  <c r="BA388"/>
  <c r="AY388"/>
  <c r="AW388"/>
  <c r="AU388"/>
  <c r="AS388"/>
  <c r="AQ388"/>
  <c r="AO388"/>
  <c r="AM388"/>
  <c r="AK388"/>
  <c r="AI388"/>
  <c r="AI387" s="1"/>
  <c r="AG388"/>
  <c r="AG387" s="1"/>
  <c r="AE388"/>
  <c r="AE387" s="1"/>
  <c r="AC388"/>
  <c r="AA388"/>
  <c r="Y388"/>
  <c r="W388"/>
  <c r="U388"/>
  <c r="U387" s="1"/>
  <c r="S388"/>
  <c r="Q388"/>
  <c r="O388"/>
  <c r="M388"/>
  <c r="K388"/>
  <c r="I388"/>
  <c r="BA387"/>
  <c r="AW387"/>
  <c r="AU387"/>
  <c r="AS387"/>
  <c r="AQ387"/>
  <c r="AO387"/>
  <c r="AA387"/>
  <c r="K387"/>
  <c r="BH386"/>
  <c r="BK386" s="1"/>
  <c r="BG386"/>
  <c r="BE386"/>
  <c r="BC386"/>
  <c r="BA386"/>
  <c r="AY386"/>
  <c r="AW386"/>
  <c r="AU386"/>
  <c r="AS386"/>
  <c r="AQ386"/>
  <c r="AO386"/>
  <c r="AM386"/>
  <c r="AK386"/>
  <c r="AI386"/>
  <c r="AG386"/>
  <c r="AE386"/>
  <c r="AC386"/>
  <c r="AA386"/>
  <c r="Y386"/>
  <c r="W386"/>
  <c r="U386"/>
  <c r="S386"/>
  <c r="Q386"/>
  <c r="O386"/>
  <c r="M386"/>
  <c r="K386"/>
  <c r="I386"/>
  <c r="BH385"/>
  <c r="BK385" s="1"/>
  <c r="BG385"/>
  <c r="BE385"/>
  <c r="BC385"/>
  <c r="BA385"/>
  <c r="AY385"/>
  <c r="AW385"/>
  <c r="AU385"/>
  <c r="AS385"/>
  <c r="AQ385"/>
  <c r="AO385"/>
  <c r="AM385"/>
  <c r="AK385"/>
  <c r="AI385"/>
  <c r="AG385"/>
  <c r="AE385"/>
  <c r="AC385"/>
  <c r="AA385"/>
  <c r="Y385"/>
  <c r="W385"/>
  <c r="U385"/>
  <c r="S385"/>
  <c r="Q385"/>
  <c r="O385"/>
  <c r="BI385" s="1"/>
  <c r="BJ385" s="1"/>
  <c r="BM385" s="1"/>
  <c r="M385"/>
  <c r="K385"/>
  <c r="I385"/>
  <c r="BH384"/>
  <c r="BK384" s="1"/>
  <c r="BG384"/>
  <c r="BG382" s="1"/>
  <c r="BE384"/>
  <c r="BC384"/>
  <c r="BA384"/>
  <c r="AY384"/>
  <c r="AW384"/>
  <c r="AU384"/>
  <c r="AS384"/>
  <c r="AQ384"/>
  <c r="AO384"/>
  <c r="AO382" s="1"/>
  <c r="AO381" s="1"/>
  <c r="AM384"/>
  <c r="AK384"/>
  <c r="AI384"/>
  <c r="AI382" s="1"/>
  <c r="AG384"/>
  <c r="AE384"/>
  <c r="AC384"/>
  <c r="AC382" s="1"/>
  <c r="AA384"/>
  <c r="Y384"/>
  <c r="W384"/>
  <c r="U384"/>
  <c r="S384"/>
  <c r="S382" s="1"/>
  <c r="Q384"/>
  <c r="O384"/>
  <c r="M384"/>
  <c r="K384"/>
  <c r="I384"/>
  <c r="BH383"/>
  <c r="BK383" s="1"/>
  <c r="BG383"/>
  <c r="BE383"/>
  <c r="BE382" s="1"/>
  <c r="BC383"/>
  <c r="BA383"/>
  <c r="AY383"/>
  <c r="AW383"/>
  <c r="AW382" s="1"/>
  <c r="AU383"/>
  <c r="AS383"/>
  <c r="AQ383"/>
  <c r="AQ382" s="1"/>
  <c r="AO383"/>
  <c r="AM383"/>
  <c r="AK383"/>
  <c r="AI383"/>
  <c r="AG383"/>
  <c r="AG382" s="1"/>
  <c r="AE383"/>
  <c r="AC383"/>
  <c r="AA383"/>
  <c r="AA382" s="1"/>
  <c r="Y383"/>
  <c r="W383"/>
  <c r="W382" s="1"/>
  <c r="U383"/>
  <c r="S383"/>
  <c r="Q383"/>
  <c r="Q382" s="1"/>
  <c r="O383"/>
  <c r="M383"/>
  <c r="K383"/>
  <c r="I383"/>
  <c r="BA382"/>
  <c r="AU382"/>
  <c r="AK382"/>
  <c r="AE382"/>
  <c r="U382"/>
  <c r="M382"/>
  <c r="BK379"/>
  <c r="BH379"/>
  <c r="BG379"/>
  <c r="BE379"/>
  <c r="BC379"/>
  <c r="BA379"/>
  <c r="BA377" s="1"/>
  <c r="BA376" s="1"/>
  <c r="AY379"/>
  <c r="AW379"/>
  <c r="AU379"/>
  <c r="AS379"/>
  <c r="AQ379"/>
  <c r="AO379"/>
  <c r="AO377" s="1"/>
  <c r="AM379"/>
  <c r="AK379"/>
  <c r="AI379"/>
  <c r="AG379"/>
  <c r="AE379"/>
  <c r="AE377" s="1"/>
  <c r="AC379"/>
  <c r="AC377" s="1"/>
  <c r="AA379"/>
  <c r="AA377" s="1"/>
  <c r="AA376" s="1"/>
  <c r="Y379"/>
  <c r="W379"/>
  <c r="U379"/>
  <c r="S379"/>
  <c r="Q379"/>
  <c r="O379"/>
  <c r="M379"/>
  <c r="K379"/>
  <c r="I379"/>
  <c r="BH378"/>
  <c r="BK378" s="1"/>
  <c r="BG378"/>
  <c r="BG377" s="1"/>
  <c r="BG376" s="1"/>
  <c r="BE378"/>
  <c r="BE377" s="1"/>
  <c r="BE376" s="1"/>
  <c r="BC378"/>
  <c r="BC377" s="1"/>
  <c r="BC376" s="1"/>
  <c r="BA378"/>
  <c r="AY378"/>
  <c r="AY377" s="1"/>
  <c r="AY376" s="1"/>
  <c r="AW378"/>
  <c r="AW377" s="1"/>
  <c r="AW376" s="1"/>
  <c r="AU378"/>
  <c r="AU377" s="1"/>
  <c r="AU376" s="1"/>
  <c r="AS378"/>
  <c r="AS377" s="1"/>
  <c r="AS376" s="1"/>
  <c r="AQ378"/>
  <c r="AQ377" s="1"/>
  <c r="AO378"/>
  <c r="AM378"/>
  <c r="AM377" s="1"/>
  <c r="AM376" s="1"/>
  <c r="AK378"/>
  <c r="AK377" s="1"/>
  <c r="AK376" s="1"/>
  <c r="AI378"/>
  <c r="AG378"/>
  <c r="AG377" s="1"/>
  <c r="AG376" s="1"/>
  <c r="AE378"/>
  <c r="AC378"/>
  <c r="AA378"/>
  <c r="Y378"/>
  <c r="W378"/>
  <c r="U378"/>
  <c r="S378"/>
  <c r="Q378"/>
  <c r="Q377" s="1"/>
  <c r="Q376" s="1"/>
  <c r="O378"/>
  <c r="M378"/>
  <c r="K378"/>
  <c r="I378"/>
  <c r="AI377"/>
  <c r="AI376" s="1"/>
  <c r="Y377"/>
  <c r="W377"/>
  <c r="U377"/>
  <c r="S377"/>
  <c r="S376" s="1"/>
  <c r="O377"/>
  <c r="O376" s="1"/>
  <c r="K377"/>
  <c r="K376" s="1"/>
  <c r="AQ376"/>
  <c r="AO376"/>
  <c r="AE376"/>
  <c r="AC376"/>
  <c r="Y376"/>
  <c r="W376"/>
  <c r="U376"/>
  <c r="BH375"/>
  <c r="BK375" s="1"/>
  <c r="BG375"/>
  <c r="BE375"/>
  <c r="BC375"/>
  <c r="BC373" s="1"/>
  <c r="BC372" s="1"/>
  <c r="BA375"/>
  <c r="AY375"/>
  <c r="AW375"/>
  <c r="AW373" s="1"/>
  <c r="AU375"/>
  <c r="AS375"/>
  <c r="AQ375"/>
  <c r="AO375"/>
  <c r="AM375"/>
  <c r="AK375"/>
  <c r="AI375"/>
  <c r="AG375"/>
  <c r="AE375"/>
  <c r="AC375"/>
  <c r="AA375"/>
  <c r="AA373" s="1"/>
  <c r="AA372" s="1"/>
  <c r="Y375"/>
  <c r="W375"/>
  <c r="W373" s="1"/>
  <c r="W372" s="1"/>
  <c r="U375"/>
  <c r="S375"/>
  <c r="Q375"/>
  <c r="O375"/>
  <c r="O373" s="1"/>
  <c r="O372" s="1"/>
  <c r="M375"/>
  <c r="K375"/>
  <c r="I375"/>
  <c r="BH374"/>
  <c r="BK374" s="1"/>
  <c r="BG374"/>
  <c r="BE374"/>
  <c r="BE373" s="1"/>
  <c r="BE372" s="1"/>
  <c r="BC374"/>
  <c r="BA374"/>
  <c r="AY374"/>
  <c r="AY373" s="1"/>
  <c r="AY372" s="1"/>
  <c r="AW374"/>
  <c r="AU374"/>
  <c r="AU373" s="1"/>
  <c r="AU372" s="1"/>
  <c r="AS374"/>
  <c r="AS373" s="1"/>
  <c r="AS372" s="1"/>
  <c r="AQ374"/>
  <c r="AQ373" s="1"/>
  <c r="AO374"/>
  <c r="AM374"/>
  <c r="AM373" s="1"/>
  <c r="AM372" s="1"/>
  <c r="AK374"/>
  <c r="AI374"/>
  <c r="AG374"/>
  <c r="AE374"/>
  <c r="AC374"/>
  <c r="AA374"/>
  <c r="Y374"/>
  <c r="Y373" s="1"/>
  <c r="W374"/>
  <c r="U374"/>
  <c r="S374"/>
  <c r="S373" s="1"/>
  <c r="S372" s="1"/>
  <c r="Q374"/>
  <c r="Q373" s="1"/>
  <c r="Q372" s="1"/>
  <c r="O374"/>
  <c r="M374"/>
  <c r="K374"/>
  <c r="I374"/>
  <c r="BG373"/>
  <c r="BG372" s="1"/>
  <c r="BA373"/>
  <c r="AK373"/>
  <c r="AK372" s="1"/>
  <c r="AI373"/>
  <c r="AI372" s="1"/>
  <c r="AG373"/>
  <c r="AG372" s="1"/>
  <c r="AC373"/>
  <c r="M373"/>
  <c r="M372" s="1"/>
  <c r="I373"/>
  <c r="I372" s="1"/>
  <c r="BA372"/>
  <c r="AW372"/>
  <c r="AQ372"/>
  <c r="AC372"/>
  <c r="Y372"/>
  <c r="BK371"/>
  <c r="BH371"/>
  <c r="BG371"/>
  <c r="BE371"/>
  <c r="BC371"/>
  <c r="BA371"/>
  <c r="AY371"/>
  <c r="AW371"/>
  <c r="AU371"/>
  <c r="AU369" s="1"/>
  <c r="AU368" s="1"/>
  <c r="AS371"/>
  <c r="AQ371"/>
  <c r="AO371"/>
  <c r="AM371"/>
  <c r="AK371"/>
  <c r="AI371"/>
  <c r="AG371"/>
  <c r="AE371"/>
  <c r="AC371"/>
  <c r="AA371"/>
  <c r="AA369" s="1"/>
  <c r="Y371"/>
  <c r="W371"/>
  <c r="W369" s="1"/>
  <c r="W368" s="1"/>
  <c r="U371"/>
  <c r="S371"/>
  <c r="Q371"/>
  <c r="O371"/>
  <c r="M371"/>
  <c r="K371"/>
  <c r="I371"/>
  <c r="BH370"/>
  <c r="BK370" s="1"/>
  <c r="BG370"/>
  <c r="BE370"/>
  <c r="BE369" s="1"/>
  <c r="BE368" s="1"/>
  <c r="BC370"/>
  <c r="BC369" s="1"/>
  <c r="BC368" s="1"/>
  <c r="BA370"/>
  <c r="BA369" s="1"/>
  <c r="BA368" s="1"/>
  <c r="AY370"/>
  <c r="AW370"/>
  <c r="AU370"/>
  <c r="AS370"/>
  <c r="AQ370"/>
  <c r="AQ369" s="1"/>
  <c r="AO370"/>
  <c r="AM370"/>
  <c r="AM369" s="1"/>
  <c r="AK370"/>
  <c r="AI370"/>
  <c r="AG370"/>
  <c r="AE370"/>
  <c r="AE369" s="1"/>
  <c r="AC370"/>
  <c r="AA370"/>
  <c r="Y370"/>
  <c r="W370"/>
  <c r="U370"/>
  <c r="S370"/>
  <c r="Q370"/>
  <c r="Q369" s="1"/>
  <c r="Q368" s="1"/>
  <c r="O370"/>
  <c r="O369" s="1"/>
  <c r="O368" s="1"/>
  <c r="M370"/>
  <c r="K370"/>
  <c r="I370"/>
  <c r="BG369"/>
  <c r="BG368" s="1"/>
  <c r="AS369"/>
  <c r="AS368" s="1"/>
  <c r="AO369"/>
  <c r="AO368" s="1"/>
  <c r="AK369"/>
  <c r="AK368" s="1"/>
  <c r="AI369"/>
  <c r="AI368" s="1"/>
  <c r="AG369"/>
  <c r="AG368" s="1"/>
  <c r="AC369"/>
  <c r="AC368" s="1"/>
  <c r="Y369"/>
  <c r="U369"/>
  <c r="U368" s="1"/>
  <c r="S369"/>
  <c r="S368" s="1"/>
  <c r="M369"/>
  <c r="M368" s="1"/>
  <c r="AQ368"/>
  <c r="AM368"/>
  <c r="AE368"/>
  <c r="AA368"/>
  <c r="Y368"/>
  <c r="BH367"/>
  <c r="BK367" s="1"/>
  <c r="BG367"/>
  <c r="BE367"/>
  <c r="BC367"/>
  <c r="BA367"/>
  <c r="AY367"/>
  <c r="AW367"/>
  <c r="AU367"/>
  <c r="AS367"/>
  <c r="AQ367"/>
  <c r="AO367"/>
  <c r="AM367"/>
  <c r="AK367"/>
  <c r="AI367"/>
  <c r="AG367"/>
  <c r="AE367"/>
  <c r="AC367"/>
  <c r="BI367" s="1"/>
  <c r="AA367"/>
  <c r="Y367"/>
  <c r="W367"/>
  <c r="W365" s="1"/>
  <c r="W364" s="1"/>
  <c r="U367"/>
  <c r="U365" s="1"/>
  <c r="U364" s="1"/>
  <c r="S367"/>
  <c r="S365" s="1"/>
  <c r="S364" s="1"/>
  <c r="Q367"/>
  <c r="Q365" s="1"/>
  <c r="O367"/>
  <c r="M367"/>
  <c r="K367"/>
  <c r="I367"/>
  <c r="BH366"/>
  <c r="BK366" s="1"/>
  <c r="BG366"/>
  <c r="BE366"/>
  <c r="BC366"/>
  <c r="BA366"/>
  <c r="BA365" s="1"/>
  <c r="BA364" s="1"/>
  <c r="AY366"/>
  <c r="AW366"/>
  <c r="AU366"/>
  <c r="AU365" s="1"/>
  <c r="AU364" s="1"/>
  <c r="AS366"/>
  <c r="AQ366"/>
  <c r="AQ365" s="1"/>
  <c r="AO366"/>
  <c r="AO365" s="1"/>
  <c r="AO364" s="1"/>
  <c r="AM366"/>
  <c r="AM365" s="1"/>
  <c r="AK366"/>
  <c r="AK365" s="1"/>
  <c r="AK364" s="1"/>
  <c r="AI366"/>
  <c r="AG366"/>
  <c r="AG365" s="1"/>
  <c r="AG364" s="1"/>
  <c r="AE366"/>
  <c r="AC366"/>
  <c r="AA366"/>
  <c r="Y366"/>
  <c r="W366"/>
  <c r="U366"/>
  <c r="S366"/>
  <c r="Q366"/>
  <c r="O366"/>
  <c r="M366"/>
  <c r="M365" s="1"/>
  <c r="M364" s="1"/>
  <c r="K366"/>
  <c r="I366"/>
  <c r="I365" s="1"/>
  <c r="BE365"/>
  <c r="BE364" s="1"/>
  <c r="BC365"/>
  <c r="BC364" s="1"/>
  <c r="AY365"/>
  <c r="AW365"/>
  <c r="AS365"/>
  <c r="AS364" s="1"/>
  <c r="AE365"/>
  <c r="AE364" s="1"/>
  <c r="AA365"/>
  <c r="AA364" s="1"/>
  <c r="Y365"/>
  <c r="AY364"/>
  <c r="AW364"/>
  <c r="AQ364"/>
  <c r="AM364"/>
  <c r="Y364"/>
  <c r="Q364"/>
  <c r="I364"/>
  <c r="BK363"/>
  <c r="BH363"/>
  <c r="BG363"/>
  <c r="BG361" s="1"/>
  <c r="BG360" s="1"/>
  <c r="BE363"/>
  <c r="BC363"/>
  <c r="BA363"/>
  <c r="AY363"/>
  <c r="AW363"/>
  <c r="AU363"/>
  <c r="AU361" s="1"/>
  <c r="AU360" s="1"/>
  <c r="AS363"/>
  <c r="AS361" s="1"/>
  <c r="AS360" s="1"/>
  <c r="AQ363"/>
  <c r="AO363"/>
  <c r="AM363"/>
  <c r="AK363"/>
  <c r="AI363"/>
  <c r="AG363"/>
  <c r="AE363"/>
  <c r="AC363"/>
  <c r="AA363"/>
  <c r="Y363"/>
  <c r="W363"/>
  <c r="U363"/>
  <c r="S363"/>
  <c r="Q363"/>
  <c r="O363"/>
  <c r="M363"/>
  <c r="K363"/>
  <c r="I363"/>
  <c r="BH362"/>
  <c r="BK362" s="1"/>
  <c r="BG362"/>
  <c r="BE362"/>
  <c r="BC362"/>
  <c r="BA362"/>
  <c r="AY362"/>
  <c r="AY361" s="1"/>
  <c r="AY360" s="1"/>
  <c r="AW362"/>
  <c r="AU362"/>
  <c r="AS362"/>
  <c r="AQ362"/>
  <c r="AQ361" s="1"/>
  <c r="AQ360" s="1"/>
  <c r="AO362"/>
  <c r="AM362"/>
  <c r="AM361" s="1"/>
  <c r="AM360" s="1"/>
  <c r="AK362"/>
  <c r="AI362"/>
  <c r="AG362"/>
  <c r="AG361" s="1"/>
  <c r="AE362"/>
  <c r="AC362"/>
  <c r="AA362"/>
  <c r="Y362"/>
  <c r="Y361" s="1"/>
  <c r="Y360" s="1"/>
  <c r="W362"/>
  <c r="U362"/>
  <c r="U361" s="1"/>
  <c r="U360" s="1"/>
  <c r="S362"/>
  <c r="Q362"/>
  <c r="O362"/>
  <c r="O361" s="1"/>
  <c r="O360" s="1"/>
  <c r="M362"/>
  <c r="K362"/>
  <c r="I362"/>
  <c r="BC361"/>
  <c r="BC360" s="1"/>
  <c r="BA361"/>
  <c r="BA360" s="1"/>
  <c r="AW361"/>
  <c r="AW360" s="1"/>
  <c r="AO361"/>
  <c r="AO360" s="1"/>
  <c r="AI361"/>
  <c r="AI360" s="1"/>
  <c r="AC361"/>
  <c r="AC360" s="1"/>
  <c r="AA361"/>
  <c r="AA360" s="1"/>
  <c r="W361"/>
  <c r="W360" s="1"/>
  <c r="K361"/>
  <c r="AG360"/>
  <c r="K360"/>
  <c r="BK359"/>
  <c r="BH359"/>
  <c r="BG359"/>
  <c r="BG356" s="1"/>
  <c r="BE359"/>
  <c r="BC359"/>
  <c r="BA359"/>
  <c r="AY359"/>
  <c r="AW359"/>
  <c r="AU359"/>
  <c r="AS359"/>
  <c r="AQ359"/>
  <c r="AO359"/>
  <c r="AM359"/>
  <c r="AK359"/>
  <c r="AI359"/>
  <c r="AI356" s="1"/>
  <c r="AI355" s="1"/>
  <c r="AG359"/>
  <c r="AE359"/>
  <c r="AE356" s="1"/>
  <c r="AE355" s="1"/>
  <c r="AC359"/>
  <c r="AA359"/>
  <c r="Y359"/>
  <c r="BI359" s="1"/>
  <c r="W359"/>
  <c r="U359"/>
  <c r="S359"/>
  <c r="Q359"/>
  <c r="O359"/>
  <c r="M359"/>
  <c r="K359"/>
  <c r="I359"/>
  <c r="BH358"/>
  <c r="BK358" s="1"/>
  <c r="BG358"/>
  <c r="BE358"/>
  <c r="BC358"/>
  <c r="BA358"/>
  <c r="AY358"/>
  <c r="AY356" s="1"/>
  <c r="AW358"/>
  <c r="AW356" s="1"/>
  <c r="AW355" s="1"/>
  <c r="AU358"/>
  <c r="AU356" s="1"/>
  <c r="AU355" s="1"/>
  <c r="AU354" s="1"/>
  <c r="AS358"/>
  <c r="AS356" s="1"/>
  <c r="AS355" s="1"/>
  <c r="AS354" s="1"/>
  <c r="AQ358"/>
  <c r="AO358"/>
  <c r="AO356" s="1"/>
  <c r="AO355" s="1"/>
  <c r="AM358"/>
  <c r="AK358"/>
  <c r="AI358"/>
  <c r="AG358"/>
  <c r="AE358"/>
  <c r="AC358"/>
  <c r="AA358"/>
  <c r="Y358"/>
  <c r="W358"/>
  <c r="U358"/>
  <c r="S358"/>
  <c r="Q358"/>
  <c r="O358"/>
  <c r="M358"/>
  <c r="K358"/>
  <c r="I358"/>
  <c r="BH357"/>
  <c r="BK357" s="1"/>
  <c r="BG357"/>
  <c r="BE357"/>
  <c r="BE356" s="1"/>
  <c r="BE355" s="1"/>
  <c r="BC357"/>
  <c r="BA357"/>
  <c r="AY357"/>
  <c r="AW357"/>
  <c r="AU357"/>
  <c r="AS357"/>
  <c r="AQ357"/>
  <c r="AO357"/>
  <c r="AM357"/>
  <c r="AM356" s="1"/>
  <c r="AM355" s="1"/>
  <c r="AK357"/>
  <c r="AI357"/>
  <c r="AG357"/>
  <c r="AG356" s="1"/>
  <c r="AG355" s="1"/>
  <c r="AE357"/>
  <c r="AC357"/>
  <c r="AC356" s="1"/>
  <c r="AC355" s="1"/>
  <c r="AA357"/>
  <c r="Y357"/>
  <c r="W357"/>
  <c r="U357"/>
  <c r="U356" s="1"/>
  <c r="U355" s="1"/>
  <c r="S357"/>
  <c r="Q357"/>
  <c r="O357"/>
  <c r="M357"/>
  <c r="K357"/>
  <c r="I357"/>
  <c r="AQ356"/>
  <c r="AQ355" s="1"/>
  <c r="O356"/>
  <c r="O355" s="1"/>
  <c r="M356"/>
  <c r="M355" s="1"/>
  <c r="I356"/>
  <c r="BG355"/>
  <c r="AY355"/>
  <c r="I355"/>
  <c r="BH353"/>
  <c r="BK353" s="1"/>
  <c r="BG353"/>
  <c r="BG352" s="1"/>
  <c r="BE353"/>
  <c r="BE352" s="1"/>
  <c r="BC353"/>
  <c r="BC352" s="1"/>
  <c r="BA353"/>
  <c r="AY353"/>
  <c r="AY352" s="1"/>
  <c r="AW353"/>
  <c r="AW352" s="1"/>
  <c r="AU353"/>
  <c r="AS353"/>
  <c r="AS352" s="1"/>
  <c r="AQ353"/>
  <c r="AO353"/>
  <c r="AO352" s="1"/>
  <c r="AM353"/>
  <c r="AK353"/>
  <c r="AI353"/>
  <c r="AI352" s="1"/>
  <c r="AG353"/>
  <c r="AE353"/>
  <c r="AC353"/>
  <c r="AA353"/>
  <c r="Y353"/>
  <c r="W353"/>
  <c r="U353"/>
  <c r="U352" s="1"/>
  <c r="U347" s="1"/>
  <c r="S353"/>
  <c r="S352" s="1"/>
  <c r="Q353"/>
  <c r="Q352" s="1"/>
  <c r="O353"/>
  <c r="O352" s="1"/>
  <c r="M353"/>
  <c r="K353"/>
  <c r="I353"/>
  <c r="BA352"/>
  <c r="AU352"/>
  <c r="AQ352"/>
  <c r="AM352"/>
  <c r="AK352"/>
  <c r="AG352"/>
  <c r="AE352"/>
  <c r="AC352"/>
  <c r="AA352"/>
  <c r="Y352"/>
  <c r="Y347" s="1"/>
  <c r="W352"/>
  <c r="M352"/>
  <c r="K352"/>
  <c r="I352"/>
  <c r="BK351"/>
  <c r="BH351"/>
  <c r="BG351"/>
  <c r="BE351"/>
  <c r="BC351"/>
  <c r="BA351"/>
  <c r="AY351"/>
  <c r="AY348" s="1"/>
  <c r="AW351"/>
  <c r="AU351"/>
  <c r="AS351"/>
  <c r="AQ351"/>
  <c r="AO351"/>
  <c r="AM351"/>
  <c r="AK351"/>
  <c r="AI351"/>
  <c r="AG351"/>
  <c r="AE351"/>
  <c r="AC351"/>
  <c r="AA351"/>
  <c r="Y351"/>
  <c r="W351"/>
  <c r="U351"/>
  <c r="S351"/>
  <c r="Q351"/>
  <c r="O351"/>
  <c r="M351"/>
  <c r="K351"/>
  <c r="I351"/>
  <c r="BH350"/>
  <c r="BK350" s="1"/>
  <c r="BG350"/>
  <c r="BG348" s="1"/>
  <c r="BG347" s="1"/>
  <c r="BE350"/>
  <c r="BC350"/>
  <c r="BA350"/>
  <c r="AY350"/>
  <c r="AW350"/>
  <c r="AW348" s="1"/>
  <c r="AU350"/>
  <c r="AS350"/>
  <c r="AQ350"/>
  <c r="AO350"/>
  <c r="AM350"/>
  <c r="AK350"/>
  <c r="AI350"/>
  <c r="AG350"/>
  <c r="AE350"/>
  <c r="AC350"/>
  <c r="AA350"/>
  <c r="Y350"/>
  <c r="Y348" s="1"/>
  <c r="W350"/>
  <c r="U350"/>
  <c r="S350"/>
  <c r="Q350"/>
  <c r="O350"/>
  <c r="M350"/>
  <c r="K350"/>
  <c r="I350"/>
  <c r="BK349"/>
  <c r="BH349"/>
  <c r="BG349"/>
  <c r="BE349"/>
  <c r="BE348" s="1"/>
  <c r="BC349"/>
  <c r="BA349"/>
  <c r="BA348" s="1"/>
  <c r="BA347" s="1"/>
  <c r="AY349"/>
  <c r="AW349"/>
  <c r="AU349"/>
  <c r="AS349"/>
  <c r="AS348" s="1"/>
  <c r="AQ349"/>
  <c r="AO349"/>
  <c r="AM349"/>
  <c r="AM348" s="1"/>
  <c r="AM347" s="1"/>
  <c r="AK349"/>
  <c r="AI349"/>
  <c r="AI348" s="1"/>
  <c r="AI347" s="1"/>
  <c r="AG349"/>
  <c r="AE349"/>
  <c r="AC349"/>
  <c r="AA349"/>
  <c r="Y349"/>
  <c r="W349"/>
  <c r="U349"/>
  <c r="S349"/>
  <c r="Q349"/>
  <c r="Q348" s="1"/>
  <c r="Q347" s="1"/>
  <c r="O349"/>
  <c r="M349"/>
  <c r="K349"/>
  <c r="I349"/>
  <c r="AU348"/>
  <c r="AU347" s="1"/>
  <c r="AQ348"/>
  <c r="AQ347" s="1"/>
  <c r="AO348"/>
  <c r="AO347" s="1"/>
  <c r="AE348"/>
  <c r="AE347" s="1"/>
  <c r="U348"/>
  <c r="S348"/>
  <c r="S347" s="1"/>
  <c r="O348"/>
  <c r="K348"/>
  <c r="I348"/>
  <c r="O347"/>
  <c r="I347"/>
  <c r="BH346"/>
  <c r="BK346" s="1"/>
  <c r="BG346"/>
  <c r="BG345" s="1"/>
  <c r="BE346"/>
  <c r="BC346"/>
  <c r="BC345" s="1"/>
  <c r="BA346"/>
  <c r="BA345" s="1"/>
  <c r="AY346"/>
  <c r="AW346"/>
  <c r="AW345" s="1"/>
  <c r="AU346"/>
  <c r="AS346"/>
  <c r="AQ346"/>
  <c r="AQ345" s="1"/>
  <c r="AO346"/>
  <c r="AO345" s="1"/>
  <c r="AM346"/>
  <c r="AM345" s="1"/>
  <c r="AK346"/>
  <c r="AK345" s="1"/>
  <c r="AI346"/>
  <c r="AI345" s="1"/>
  <c r="AG346"/>
  <c r="AG345" s="1"/>
  <c r="AE346"/>
  <c r="AC346"/>
  <c r="AC345" s="1"/>
  <c r="AA346"/>
  <c r="Y346"/>
  <c r="W346"/>
  <c r="U346"/>
  <c r="S346"/>
  <c r="Q346"/>
  <c r="Q345" s="1"/>
  <c r="Q340" s="1"/>
  <c r="O346"/>
  <c r="O345" s="1"/>
  <c r="M346"/>
  <c r="M345" s="1"/>
  <c r="K346"/>
  <c r="I346"/>
  <c r="BE345"/>
  <c r="AY345"/>
  <c r="AU345"/>
  <c r="AS345"/>
  <c r="AE345"/>
  <c r="AA345"/>
  <c r="Y345"/>
  <c r="W345"/>
  <c r="U345"/>
  <c r="S345"/>
  <c r="I345"/>
  <c r="BH344"/>
  <c r="BK344" s="1"/>
  <c r="BG344"/>
  <c r="BE344"/>
  <c r="BC344"/>
  <c r="BC341" s="1"/>
  <c r="BA344"/>
  <c r="AY344"/>
  <c r="AW344"/>
  <c r="AU344"/>
  <c r="AS344"/>
  <c r="AQ344"/>
  <c r="AO344"/>
  <c r="AM344"/>
  <c r="AK344"/>
  <c r="AI344"/>
  <c r="AG344"/>
  <c r="AE344"/>
  <c r="AC344"/>
  <c r="AA344"/>
  <c r="Y344"/>
  <c r="W344"/>
  <c r="U344"/>
  <c r="S344"/>
  <c r="Q344"/>
  <c r="O344"/>
  <c r="O341" s="1"/>
  <c r="O340" s="1"/>
  <c r="M344"/>
  <c r="K344"/>
  <c r="I344"/>
  <c r="BK343"/>
  <c r="BH343"/>
  <c r="BG343"/>
  <c r="BG341" s="1"/>
  <c r="BE343"/>
  <c r="BC343"/>
  <c r="BA343"/>
  <c r="AY343"/>
  <c r="AW343"/>
  <c r="AU343"/>
  <c r="AS343"/>
  <c r="AQ343"/>
  <c r="AO343"/>
  <c r="AM343"/>
  <c r="AK343"/>
  <c r="AI343"/>
  <c r="AG343"/>
  <c r="AE343"/>
  <c r="AE341" s="1"/>
  <c r="AC343"/>
  <c r="AA343"/>
  <c r="Y343"/>
  <c r="Y341" s="1"/>
  <c r="W343"/>
  <c r="U343"/>
  <c r="S343"/>
  <c r="Q343"/>
  <c r="O343"/>
  <c r="M343"/>
  <c r="BI343" s="1"/>
  <c r="K343"/>
  <c r="I343"/>
  <c r="BK342"/>
  <c r="BH342"/>
  <c r="BG342"/>
  <c r="BE342"/>
  <c r="BC342"/>
  <c r="BA342"/>
  <c r="BA341" s="1"/>
  <c r="BA340" s="1"/>
  <c r="AY342"/>
  <c r="AW342"/>
  <c r="AW341" s="1"/>
  <c r="AU342"/>
  <c r="AS342"/>
  <c r="AQ342"/>
  <c r="AQ341" s="1"/>
  <c r="AQ340" s="1"/>
  <c r="AO342"/>
  <c r="AM342"/>
  <c r="AK342"/>
  <c r="AK341" s="1"/>
  <c r="AK340" s="1"/>
  <c r="AI342"/>
  <c r="AG342"/>
  <c r="AE342"/>
  <c r="AC342"/>
  <c r="AC341" s="1"/>
  <c r="AC340" s="1"/>
  <c r="AA342"/>
  <c r="Y342"/>
  <c r="W342"/>
  <c r="U342"/>
  <c r="S342"/>
  <c r="Q342"/>
  <c r="Q341" s="1"/>
  <c r="O342"/>
  <c r="M342"/>
  <c r="K342"/>
  <c r="I342"/>
  <c r="I341" s="1"/>
  <c r="BE341"/>
  <c r="BE340" s="1"/>
  <c r="AO341"/>
  <c r="AM341"/>
  <c r="AG341"/>
  <c r="AA341"/>
  <c r="W341"/>
  <c r="W340" s="1"/>
  <c r="S341"/>
  <c r="S340" s="1"/>
  <c r="BC340"/>
  <c r="AO340"/>
  <c r="AM340"/>
  <c r="AG340"/>
  <c r="AE340"/>
  <c r="BH339"/>
  <c r="BK339" s="1"/>
  <c r="BG339"/>
  <c r="BE339"/>
  <c r="BC339"/>
  <c r="BC338" s="1"/>
  <c r="BA339"/>
  <c r="AY339"/>
  <c r="AW339"/>
  <c r="AU339"/>
  <c r="AS339"/>
  <c r="AS338" s="1"/>
  <c r="AS333" s="1"/>
  <c r="AQ339"/>
  <c r="AQ338" s="1"/>
  <c r="AO339"/>
  <c r="AO338" s="1"/>
  <c r="AM339"/>
  <c r="AK339"/>
  <c r="AK338" s="1"/>
  <c r="AI339"/>
  <c r="AI338" s="1"/>
  <c r="AG339"/>
  <c r="AG338" s="1"/>
  <c r="AE339"/>
  <c r="AC339"/>
  <c r="AA339"/>
  <c r="AA338" s="1"/>
  <c r="Y339"/>
  <c r="Y338" s="1"/>
  <c r="W339"/>
  <c r="W338" s="1"/>
  <c r="U339"/>
  <c r="S339"/>
  <c r="Q339"/>
  <c r="O339"/>
  <c r="O338" s="1"/>
  <c r="M339"/>
  <c r="K339"/>
  <c r="I339"/>
  <c r="BG338"/>
  <c r="BE338"/>
  <c r="BA338"/>
  <c r="AY338"/>
  <c r="AW338"/>
  <c r="AU338"/>
  <c r="AM338"/>
  <c r="AE338"/>
  <c r="AC338"/>
  <c r="U338"/>
  <c r="S338"/>
  <c r="Q338"/>
  <c r="M338"/>
  <c r="K338"/>
  <c r="BK337"/>
  <c r="BH337"/>
  <c r="BG337"/>
  <c r="BE337"/>
  <c r="BC337"/>
  <c r="BA337"/>
  <c r="AY337"/>
  <c r="AW337"/>
  <c r="AU337"/>
  <c r="AS337"/>
  <c r="AQ337"/>
  <c r="AO337"/>
  <c r="AM337"/>
  <c r="AK337"/>
  <c r="AI337"/>
  <c r="AG337"/>
  <c r="AE337"/>
  <c r="AC337"/>
  <c r="AC334" s="1"/>
  <c r="AC333" s="1"/>
  <c r="AA337"/>
  <c r="Y337"/>
  <c r="W337"/>
  <c r="U337"/>
  <c r="S337"/>
  <c r="Q337"/>
  <c r="O337"/>
  <c r="M337"/>
  <c r="K337"/>
  <c r="I337"/>
  <c r="BH336"/>
  <c r="BK336" s="1"/>
  <c r="BG336"/>
  <c r="BG334" s="1"/>
  <c r="BE336"/>
  <c r="BC336"/>
  <c r="BA336"/>
  <c r="AY336"/>
  <c r="AW336"/>
  <c r="AU336"/>
  <c r="AS336"/>
  <c r="AQ336"/>
  <c r="AO336"/>
  <c r="AM336"/>
  <c r="AK336"/>
  <c r="AI336"/>
  <c r="AG336"/>
  <c r="AE336"/>
  <c r="AC336"/>
  <c r="AA336"/>
  <c r="Y336"/>
  <c r="W336"/>
  <c r="W334" s="1"/>
  <c r="W333" s="1"/>
  <c r="U336"/>
  <c r="U334" s="1"/>
  <c r="U333" s="1"/>
  <c r="S336"/>
  <c r="S334" s="1"/>
  <c r="S333" s="1"/>
  <c r="Q336"/>
  <c r="O336"/>
  <c r="M336"/>
  <c r="K336"/>
  <c r="I336"/>
  <c r="BH335"/>
  <c r="BK335" s="1"/>
  <c r="BG335"/>
  <c r="BE335"/>
  <c r="BC335"/>
  <c r="BA335"/>
  <c r="AY335"/>
  <c r="AW335"/>
  <c r="AW334" s="1"/>
  <c r="AW333" s="1"/>
  <c r="AU335"/>
  <c r="AS335"/>
  <c r="AS334" s="1"/>
  <c r="AQ335"/>
  <c r="AQ334" s="1"/>
  <c r="AQ333" s="1"/>
  <c r="AO335"/>
  <c r="AO334" s="1"/>
  <c r="AO333" s="1"/>
  <c r="AM335"/>
  <c r="AM334" s="1"/>
  <c r="AK335"/>
  <c r="AI335"/>
  <c r="AG335"/>
  <c r="AE335"/>
  <c r="AE334" s="1"/>
  <c r="AE333" s="1"/>
  <c r="AC335"/>
  <c r="AA335"/>
  <c r="Y335"/>
  <c r="W335"/>
  <c r="U335"/>
  <c r="S335"/>
  <c r="Q335"/>
  <c r="O335"/>
  <c r="M335"/>
  <c r="K335"/>
  <c r="I335"/>
  <c r="BE334"/>
  <c r="BE333" s="1"/>
  <c r="BC334"/>
  <c r="BC333" s="1"/>
  <c r="BA334"/>
  <c r="BA333" s="1"/>
  <c r="AY334"/>
  <c r="AY333" s="1"/>
  <c r="AU334"/>
  <c r="AG334"/>
  <c r="AG333" s="1"/>
  <c r="AA334"/>
  <c r="AA333" s="1"/>
  <c r="BH332"/>
  <c r="BK332" s="1"/>
  <c r="BG332"/>
  <c r="BG331" s="1"/>
  <c r="BE332"/>
  <c r="BE331" s="1"/>
  <c r="BC332"/>
  <c r="BA332"/>
  <c r="AY332"/>
  <c r="AY331" s="1"/>
  <c r="AW332"/>
  <c r="AU332"/>
  <c r="AU331" s="1"/>
  <c r="AS332"/>
  <c r="AS331" s="1"/>
  <c r="AQ332"/>
  <c r="AQ331" s="1"/>
  <c r="AO332"/>
  <c r="AO331" s="1"/>
  <c r="AM332"/>
  <c r="AM331" s="1"/>
  <c r="AK332"/>
  <c r="AK331" s="1"/>
  <c r="AI332"/>
  <c r="AG332"/>
  <c r="AE332"/>
  <c r="AC332"/>
  <c r="AA332"/>
  <c r="Y332"/>
  <c r="W332"/>
  <c r="U332"/>
  <c r="S332"/>
  <c r="S331" s="1"/>
  <c r="Q332"/>
  <c r="Q331" s="1"/>
  <c r="O332"/>
  <c r="O331" s="1"/>
  <c r="M332"/>
  <c r="K332"/>
  <c r="I332"/>
  <c r="BC331"/>
  <c r="BA331"/>
  <c r="AW331"/>
  <c r="AI331"/>
  <c r="AG331"/>
  <c r="AE331"/>
  <c r="AC331"/>
  <c r="AA331"/>
  <c r="Y331"/>
  <c r="W331"/>
  <c r="U331"/>
  <c r="M331"/>
  <c r="I331"/>
  <c r="BK330"/>
  <c r="BH330"/>
  <c r="BG330"/>
  <c r="BE330"/>
  <c r="BE327" s="1"/>
  <c r="BC330"/>
  <c r="BA330"/>
  <c r="AY330"/>
  <c r="AW330"/>
  <c r="AW327" s="1"/>
  <c r="AW326" s="1"/>
  <c r="AU330"/>
  <c r="AS330"/>
  <c r="AQ330"/>
  <c r="AQ327" s="1"/>
  <c r="AO330"/>
  <c r="AM330"/>
  <c r="AK330"/>
  <c r="AI330"/>
  <c r="AG330"/>
  <c r="AE330"/>
  <c r="AC330"/>
  <c r="AA330"/>
  <c r="Y330"/>
  <c r="W330"/>
  <c r="U330"/>
  <c r="S330"/>
  <c r="Q330"/>
  <c r="O330"/>
  <c r="M330"/>
  <c r="K330"/>
  <c r="I330"/>
  <c r="BK329"/>
  <c r="BH329"/>
  <c r="BG329"/>
  <c r="BE329"/>
  <c r="BC329"/>
  <c r="BA329"/>
  <c r="AY329"/>
  <c r="AW329"/>
  <c r="AU329"/>
  <c r="AS329"/>
  <c r="AQ329"/>
  <c r="AO329"/>
  <c r="AM329"/>
  <c r="AK329"/>
  <c r="AI329"/>
  <c r="AG329"/>
  <c r="AG327" s="1"/>
  <c r="AG326" s="1"/>
  <c r="AE329"/>
  <c r="AE327" s="1"/>
  <c r="AE326" s="1"/>
  <c r="AC329"/>
  <c r="AA329"/>
  <c r="AA327" s="1"/>
  <c r="AA326" s="1"/>
  <c r="Y329"/>
  <c r="W329"/>
  <c r="U329"/>
  <c r="S329"/>
  <c r="Q329"/>
  <c r="O329"/>
  <c r="M329"/>
  <c r="K329"/>
  <c r="BI329" s="1"/>
  <c r="I329"/>
  <c r="BH328"/>
  <c r="BK328" s="1"/>
  <c r="BG328"/>
  <c r="BG327" s="1"/>
  <c r="BE328"/>
  <c r="BC328"/>
  <c r="BC327" s="1"/>
  <c r="BC326" s="1"/>
  <c r="BA328"/>
  <c r="BA327" s="1"/>
  <c r="BA326" s="1"/>
  <c r="AY328"/>
  <c r="AW328"/>
  <c r="AU328"/>
  <c r="AU327" s="1"/>
  <c r="AS328"/>
  <c r="AQ328"/>
  <c r="AO328"/>
  <c r="AM328"/>
  <c r="AK328"/>
  <c r="AK327" s="1"/>
  <c r="AK326" s="1"/>
  <c r="AI328"/>
  <c r="AG328"/>
  <c r="AE328"/>
  <c r="AC328"/>
  <c r="AA328"/>
  <c r="Y328"/>
  <c r="Y327" s="1"/>
  <c r="Y326" s="1"/>
  <c r="W328"/>
  <c r="W327" s="1"/>
  <c r="W326" s="1"/>
  <c r="U328"/>
  <c r="U327" s="1"/>
  <c r="U326" s="1"/>
  <c r="S328"/>
  <c r="S327" s="1"/>
  <c r="Q328"/>
  <c r="O328"/>
  <c r="O327" s="1"/>
  <c r="O326" s="1"/>
  <c r="M328"/>
  <c r="M327" s="1"/>
  <c r="M326" s="1"/>
  <c r="K328"/>
  <c r="I328"/>
  <c r="Q327"/>
  <c r="I327"/>
  <c r="I326" s="1"/>
  <c r="BG326"/>
  <c r="AQ326"/>
  <c r="S326"/>
  <c r="BK325"/>
  <c r="BH325"/>
  <c r="BG325"/>
  <c r="BE325"/>
  <c r="BE324" s="1"/>
  <c r="BC325"/>
  <c r="BA325"/>
  <c r="BA324" s="1"/>
  <c r="AY325"/>
  <c r="AY324" s="1"/>
  <c r="AW325"/>
  <c r="AU325"/>
  <c r="AU324" s="1"/>
  <c r="AS325"/>
  <c r="AQ325"/>
  <c r="AO325"/>
  <c r="AO324" s="1"/>
  <c r="AM325"/>
  <c r="AM324" s="1"/>
  <c r="AK325"/>
  <c r="AI325"/>
  <c r="AI324" s="1"/>
  <c r="AG325"/>
  <c r="AG324" s="1"/>
  <c r="AE325"/>
  <c r="AE324" s="1"/>
  <c r="AC325"/>
  <c r="AC324" s="1"/>
  <c r="AA325"/>
  <c r="Y325"/>
  <c r="W325"/>
  <c r="W324" s="1"/>
  <c r="W319" s="1"/>
  <c r="U325"/>
  <c r="U324" s="1"/>
  <c r="S325"/>
  <c r="Q325"/>
  <c r="O325"/>
  <c r="M325"/>
  <c r="K325"/>
  <c r="I325"/>
  <c r="I324" s="1"/>
  <c r="BG324"/>
  <c r="BC324"/>
  <c r="AW324"/>
  <c r="AS324"/>
  <c r="AQ324"/>
  <c r="AK324"/>
  <c r="AA324"/>
  <c r="Y324"/>
  <c r="S324"/>
  <c r="Q324"/>
  <c r="O324"/>
  <c r="M324"/>
  <c r="BH323"/>
  <c r="BK323" s="1"/>
  <c r="BG323"/>
  <c r="BE323"/>
  <c r="BC323"/>
  <c r="BA323"/>
  <c r="AY323"/>
  <c r="AW323"/>
  <c r="AU323"/>
  <c r="AS323"/>
  <c r="AQ323"/>
  <c r="AO323"/>
  <c r="AM323"/>
  <c r="AK323"/>
  <c r="AI323"/>
  <c r="AG323"/>
  <c r="AE323"/>
  <c r="AC323"/>
  <c r="AA323"/>
  <c r="Y323"/>
  <c r="W323"/>
  <c r="U323"/>
  <c r="S323"/>
  <c r="Q323"/>
  <c r="O323"/>
  <c r="M323"/>
  <c r="K323"/>
  <c r="I323"/>
  <c r="BK322"/>
  <c r="BH322"/>
  <c r="BG322"/>
  <c r="BE322"/>
  <c r="BC322"/>
  <c r="BA322"/>
  <c r="AY322"/>
  <c r="AW322"/>
  <c r="AU322"/>
  <c r="AS322"/>
  <c r="AQ322"/>
  <c r="AO322"/>
  <c r="AM322"/>
  <c r="AK322"/>
  <c r="AI322"/>
  <c r="AI320" s="1"/>
  <c r="AG322"/>
  <c r="AE322"/>
  <c r="AC322"/>
  <c r="AA322"/>
  <c r="Y322"/>
  <c r="Y320" s="1"/>
  <c r="Y319" s="1"/>
  <c r="W322"/>
  <c r="U322"/>
  <c r="S322"/>
  <c r="Q322"/>
  <c r="O322"/>
  <c r="M322"/>
  <c r="K322"/>
  <c r="I322"/>
  <c r="BH321"/>
  <c r="BK321" s="1"/>
  <c r="BG321"/>
  <c r="BE321"/>
  <c r="BE320" s="1"/>
  <c r="BE319" s="1"/>
  <c r="BC321"/>
  <c r="BA321"/>
  <c r="AY321"/>
  <c r="AW321"/>
  <c r="AU321"/>
  <c r="AS321"/>
  <c r="AQ321"/>
  <c r="AO321"/>
  <c r="AO320" s="1"/>
  <c r="AO319" s="1"/>
  <c r="AM321"/>
  <c r="AM320" s="1"/>
  <c r="AM319" s="1"/>
  <c r="AK321"/>
  <c r="AI321"/>
  <c r="AG321"/>
  <c r="AE321"/>
  <c r="AC321"/>
  <c r="AA321"/>
  <c r="Y321"/>
  <c r="W321"/>
  <c r="U321"/>
  <c r="S321"/>
  <c r="Q321"/>
  <c r="Q320" s="1"/>
  <c r="Q319" s="1"/>
  <c r="O321"/>
  <c r="O320" s="1"/>
  <c r="O319" s="1"/>
  <c r="M321"/>
  <c r="K321"/>
  <c r="I321"/>
  <c r="BC320"/>
  <c r="BC319" s="1"/>
  <c r="AS320"/>
  <c r="AS319" s="1"/>
  <c r="AG320"/>
  <c r="AG319" s="1"/>
  <c r="AE320"/>
  <c r="AE319" s="1"/>
  <c r="AC320"/>
  <c r="AC319" s="1"/>
  <c r="AA320"/>
  <c r="AA319" s="1"/>
  <c r="W320"/>
  <c r="U320"/>
  <c r="U319" s="1"/>
  <c r="M320"/>
  <c r="M319" s="1"/>
  <c r="K320"/>
  <c r="AI319"/>
  <c r="BK318"/>
  <c r="BH318"/>
  <c r="BG318"/>
  <c r="BG317" s="1"/>
  <c r="BE318"/>
  <c r="BC318"/>
  <c r="BC317" s="1"/>
  <c r="BA318"/>
  <c r="BA317" s="1"/>
  <c r="AY318"/>
  <c r="AY317" s="1"/>
  <c r="AW318"/>
  <c r="AU318"/>
  <c r="AU317" s="1"/>
  <c r="AS318"/>
  <c r="AS317" s="1"/>
  <c r="AQ318"/>
  <c r="AO318"/>
  <c r="AM318"/>
  <c r="AK318"/>
  <c r="AK317" s="1"/>
  <c r="AI318"/>
  <c r="AG318"/>
  <c r="AE318"/>
  <c r="AE317" s="1"/>
  <c r="AC318"/>
  <c r="AC317" s="1"/>
  <c r="AA318"/>
  <c r="Y318"/>
  <c r="Y317" s="1"/>
  <c r="W318"/>
  <c r="W317" s="1"/>
  <c r="U318"/>
  <c r="S318"/>
  <c r="S317" s="1"/>
  <c r="Q318"/>
  <c r="O318"/>
  <c r="O317" s="1"/>
  <c r="M318"/>
  <c r="K318"/>
  <c r="I318"/>
  <c r="BE317"/>
  <c r="AW317"/>
  <c r="AQ317"/>
  <c r="AO317"/>
  <c r="AM317"/>
  <c r="AI317"/>
  <c r="AG317"/>
  <c r="AA317"/>
  <c r="U317"/>
  <c r="Q317"/>
  <c r="M317"/>
  <c r="K317"/>
  <c r="BH316"/>
  <c r="BK316" s="1"/>
  <c r="BG316"/>
  <c r="BE316"/>
  <c r="BC316"/>
  <c r="BA316"/>
  <c r="AY316"/>
  <c r="AW316"/>
  <c r="AU316"/>
  <c r="AU309" s="1"/>
  <c r="AU308" s="1"/>
  <c r="AS316"/>
  <c r="AQ316"/>
  <c r="AO316"/>
  <c r="AM316"/>
  <c r="AK316"/>
  <c r="AI316"/>
  <c r="AG316"/>
  <c r="AE316"/>
  <c r="AC316"/>
  <c r="AA316"/>
  <c r="Y316"/>
  <c r="W316"/>
  <c r="U316"/>
  <c r="S316"/>
  <c r="Q316"/>
  <c r="O316"/>
  <c r="M316"/>
  <c r="K316"/>
  <c r="I316"/>
  <c r="BH315"/>
  <c r="BK315" s="1"/>
  <c r="BG315"/>
  <c r="BE315"/>
  <c r="BC315"/>
  <c r="BA315"/>
  <c r="AY315"/>
  <c r="AW315"/>
  <c r="AU315"/>
  <c r="AS315"/>
  <c r="AQ315"/>
  <c r="AO315"/>
  <c r="AM315"/>
  <c r="AK315"/>
  <c r="AI315"/>
  <c r="AG315"/>
  <c r="AE315"/>
  <c r="AC315"/>
  <c r="AA315"/>
  <c r="Y315"/>
  <c r="W315"/>
  <c r="U315"/>
  <c r="S315"/>
  <c r="Q315"/>
  <c r="O315"/>
  <c r="M315"/>
  <c r="K315"/>
  <c r="I315"/>
  <c r="BK314"/>
  <c r="BH314"/>
  <c r="BG314"/>
  <c r="BE314"/>
  <c r="BC314"/>
  <c r="BA314"/>
  <c r="AY314"/>
  <c r="AW314"/>
  <c r="AU314"/>
  <c r="AS314"/>
  <c r="AQ314"/>
  <c r="AO314"/>
  <c r="AM314"/>
  <c r="AK314"/>
  <c r="AI314"/>
  <c r="AG314"/>
  <c r="AE314"/>
  <c r="AC314"/>
  <c r="AA314"/>
  <c r="AA309" s="1"/>
  <c r="AA308" s="1"/>
  <c r="Y314"/>
  <c r="W314"/>
  <c r="U314"/>
  <c r="S314"/>
  <c r="Q314"/>
  <c r="O314"/>
  <c r="M314"/>
  <c r="K314"/>
  <c r="I314"/>
  <c r="BK313"/>
  <c r="BH313"/>
  <c r="BG313"/>
  <c r="BE313"/>
  <c r="BC313"/>
  <c r="BA313"/>
  <c r="AY313"/>
  <c r="AW313"/>
  <c r="AU313"/>
  <c r="AS313"/>
  <c r="AQ313"/>
  <c r="AO313"/>
  <c r="AM313"/>
  <c r="AK313"/>
  <c r="AI313"/>
  <c r="AG313"/>
  <c r="AE313"/>
  <c r="AC313"/>
  <c r="AA313"/>
  <c r="Y313"/>
  <c r="W313"/>
  <c r="U313"/>
  <c r="S313"/>
  <c r="Q313"/>
  <c r="O313"/>
  <c r="M313"/>
  <c r="K313"/>
  <c r="I313"/>
  <c r="BH312"/>
  <c r="BK312" s="1"/>
  <c r="BG312"/>
  <c r="BE312"/>
  <c r="BC312"/>
  <c r="BA312"/>
  <c r="AY312"/>
  <c r="AW312"/>
  <c r="AU312"/>
  <c r="AS312"/>
  <c r="AQ312"/>
  <c r="AO312"/>
  <c r="AM312"/>
  <c r="AK312"/>
  <c r="AI312"/>
  <c r="AG312"/>
  <c r="AE312"/>
  <c r="AE309" s="1"/>
  <c r="AE308" s="1"/>
  <c r="AE307" s="1"/>
  <c r="AC312"/>
  <c r="AA312"/>
  <c r="Y312"/>
  <c r="W312"/>
  <c r="U312"/>
  <c r="S312"/>
  <c r="Q312"/>
  <c r="O312"/>
  <c r="M312"/>
  <c r="K312"/>
  <c r="I312"/>
  <c r="BK311"/>
  <c r="BH311"/>
  <c r="BG311"/>
  <c r="BE311"/>
  <c r="BC311"/>
  <c r="BA311"/>
  <c r="AY311"/>
  <c r="AW311"/>
  <c r="AU311"/>
  <c r="AS311"/>
  <c r="AQ311"/>
  <c r="AO311"/>
  <c r="AM311"/>
  <c r="AK311"/>
  <c r="AI311"/>
  <c r="AG311"/>
  <c r="AE311"/>
  <c r="AC311"/>
  <c r="AA311"/>
  <c r="Y311"/>
  <c r="W311"/>
  <c r="W309" s="1"/>
  <c r="U311"/>
  <c r="S311"/>
  <c r="Q311"/>
  <c r="O311"/>
  <c r="M311"/>
  <c r="K311"/>
  <c r="I311"/>
  <c r="BH310"/>
  <c r="BK310" s="1"/>
  <c r="BG310"/>
  <c r="BE310"/>
  <c r="BC310"/>
  <c r="BA310"/>
  <c r="AY310"/>
  <c r="AW310"/>
  <c r="AU310"/>
  <c r="AS310"/>
  <c r="AQ310"/>
  <c r="AO310"/>
  <c r="AM310"/>
  <c r="AK310"/>
  <c r="AI310"/>
  <c r="AI309" s="1"/>
  <c r="AI308" s="1"/>
  <c r="AG310"/>
  <c r="AE310"/>
  <c r="AC310"/>
  <c r="AA310"/>
  <c r="Y310"/>
  <c r="W310"/>
  <c r="U310"/>
  <c r="S310"/>
  <c r="Q310"/>
  <c r="O310"/>
  <c r="M310"/>
  <c r="K310"/>
  <c r="I310"/>
  <c r="BC309"/>
  <c r="BC308" s="1"/>
  <c r="BA309"/>
  <c r="BA308" s="1"/>
  <c r="AY309"/>
  <c r="AY308" s="1"/>
  <c r="AW309"/>
  <c r="AW308" s="1"/>
  <c r="AS309"/>
  <c r="AS308" s="1"/>
  <c r="AO309"/>
  <c r="AO308" s="1"/>
  <c r="AG309"/>
  <c r="AG308" s="1"/>
  <c r="K309"/>
  <c r="BK306"/>
  <c r="BH306"/>
  <c r="BG306"/>
  <c r="BE306"/>
  <c r="BC306"/>
  <c r="BA306"/>
  <c r="BA305" s="1"/>
  <c r="AY306"/>
  <c r="AY305" s="1"/>
  <c r="AY301" s="1"/>
  <c r="AW306"/>
  <c r="AU306"/>
  <c r="AS306"/>
  <c r="AS305" s="1"/>
  <c r="AQ306"/>
  <c r="AO306"/>
  <c r="AO305" s="1"/>
  <c r="AM306"/>
  <c r="AM305" s="1"/>
  <c r="AK306"/>
  <c r="AK305" s="1"/>
  <c r="AI306"/>
  <c r="AI305" s="1"/>
  <c r="AG306"/>
  <c r="AG305" s="1"/>
  <c r="AE306"/>
  <c r="AE305" s="1"/>
  <c r="AC306"/>
  <c r="AC305" s="1"/>
  <c r="AA306"/>
  <c r="AA305" s="1"/>
  <c r="Y306"/>
  <c r="Y305" s="1"/>
  <c r="W306"/>
  <c r="U306"/>
  <c r="S306"/>
  <c r="Q306"/>
  <c r="O306"/>
  <c r="M306"/>
  <c r="K306"/>
  <c r="I306"/>
  <c r="I305" s="1"/>
  <c r="BG305"/>
  <c r="BE305"/>
  <c r="BC305"/>
  <c r="AW305"/>
  <c r="AW301" s="1"/>
  <c r="AU305"/>
  <c r="AQ305"/>
  <c r="W305"/>
  <c r="U305"/>
  <c r="S305"/>
  <c r="Q305"/>
  <c r="O305"/>
  <c r="M305"/>
  <c r="BH304"/>
  <c r="BK304" s="1"/>
  <c r="BG304"/>
  <c r="BE304"/>
  <c r="BC304"/>
  <c r="BA304"/>
  <c r="AY304"/>
  <c r="AW304"/>
  <c r="AU304"/>
  <c r="AS304"/>
  <c r="AQ304"/>
  <c r="AO304"/>
  <c r="AM304"/>
  <c r="AM302" s="1"/>
  <c r="AK304"/>
  <c r="AK302" s="1"/>
  <c r="AK301" s="1"/>
  <c r="AI304"/>
  <c r="AG304"/>
  <c r="AE304"/>
  <c r="AC304"/>
  <c r="AA304"/>
  <c r="Y304"/>
  <c r="Y302" s="1"/>
  <c r="Y301" s="1"/>
  <c r="W304"/>
  <c r="U304"/>
  <c r="S304"/>
  <c r="Q304"/>
  <c r="O304"/>
  <c r="M304"/>
  <c r="K304"/>
  <c r="I304"/>
  <c r="BK303"/>
  <c r="BH303"/>
  <c r="BG303"/>
  <c r="BG302" s="1"/>
  <c r="BE303"/>
  <c r="BE302" s="1"/>
  <c r="BC303"/>
  <c r="BC302" s="1"/>
  <c r="BC301" s="1"/>
  <c r="BA303"/>
  <c r="BA302" s="1"/>
  <c r="AY303"/>
  <c r="AW303"/>
  <c r="AW302" s="1"/>
  <c r="AU303"/>
  <c r="AU302" s="1"/>
  <c r="AS303"/>
  <c r="AS302" s="1"/>
  <c r="AQ303"/>
  <c r="AO303"/>
  <c r="AM303"/>
  <c r="AK303"/>
  <c r="AI303"/>
  <c r="AI302" s="1"/>
  <c r="AI301" s="1"/>
  <c r="AG303"/>
  <c r="AE303"/>
  <c r="AC303"/>
  <c r="AC302" s="1"/>
  <c r="AA303"/>
  <c r="AA302" s="1"/>
  <c r="AA301" s="1"/>
  <c r="Y303"/>
  <c r="W303"/>
  <c r="U303"/>
  <c r="S303"/>
  <c r="S302" s="1"/>
  <c r="S301" s="1"/>
  <c r="Q303"/>
  <c r="O303"/>
  <c r="M303"/>
  <c r="M302" s="1"/>
  <c r="M301" s="1"/>
  <c r="K303"/>
  <c r="I303"/>
  <c r="AY302"/>
  <c r="AQ302"/>
  <c r="AQ301" s="1"/>
  <c r="AO302"/>
  <c r="AG302"/>
  <c r="AG301" s="1"/>
  <c r="Q302"/>
  <c r="BG301"/>
  <c r="BE301"/>
  <c r="BA301"/>
  <c r="AM301"/>
  <c r="BH300"/>
  <c r="BK300" s="1"/>
  <c r="BG300"/>
  <c r="BE300"/>
  <c r="BE299" s="1"/>
  <c r="BC300"/>
  <c r="BA300"/>
  <c r="BA299" s="1"/>
  <c r="AY300"/>
  <c r="AY299" s="1"/>
  <c r="AW300"/>
  <c r="AW299" s="1"/>
  <c r="AU300"/>
  <c r="AS300"/>
  <c r="AQ300"/>
  <c r="AO300"/>
  <c r="AM300"/>
  <c r="AK300"/>
  <c r="AI300"/>
  <c r="AI299" s="1"/>
  <c r="AG300"/>
  <c r="AE300"/>
  <c r="AE299" s="1"/>
  <c r="AC300"/>
  <c r="AC299" s="1"/>
  <c r="AC295" s="1"/>
  <c r="AA300"/>
  <c r="Y300"/>
  <c r="Y299" s="1"/>
  <c r="Y295" s="1"/>
  <c r="W300"/>
  <c r="W299" s="1"/>
  <c r="U300"/>
  <c r="S300"/>
  <c r="Q300"/>
  <c r="Q299" s="1"/>
  <c r="O300"/>
  <c r="M300"/>
  <c r="M299" s="1"/>
  <c r="K300"/>
  <c r="I300"/>
  <c r="BG299"/>
  <c r="BG295" s="1"/>
  <c r="BC299"/>
  <c r="BC295" s="1"/>
  <c r="AU299"/>
  <c r="AS299"/>
  <c r="AQ299"/>
  <c r="AO299"/>
  <c r="AM299"/>
  <c r="AK299"/>
  <c r="AG299"/>
  <c r="AA299"/>
  <c r="U299"/>
  <c r="S299"/>
  <c r="O299"/>
  <c r="K299"/>
  <c r="I299"/>
  <c r="BH298"/>
  <c r="BK298" s="1"/>
  <c r="BG298"/>
  <c r="BE298"/>
  <c r="BC298"/>
  <c r="BA298"/>
  <c r="BA296" s="1"/>
  <c r="BA295" s="1"/>
  <c r="AY298"/>
  <c r="AW298"/>
  <c r="AU298"/>
  <c r="AS298"/>
  <c r="AQ298"/>
  <c r="AO298"/>
  <c r="AM298"/>
  <c r="AM296" s="1"/>
  <c r="AM295" s="1"/>
  <c r="AK298"/>
  <c r="AI298"/>
  <c r="AG298"/>
  <c r="AE298"/>
  <c r="AE296" s="1"/>
  <c r="AE295" s="1"/>
  <c r="AC298"/>
  <c r="AA298"/>
  <c r="AA296" s="1"/>
  <c r="Y298"/>
  <c r="W298"/>
  <c r="U298"/>
  <c r="U296" s="1"/>
  <c r="U295" s="1"/>
  <c r="S298"/>
  <c r="Q298"/>
  <c r="O298"/>
  <c r="M298"/>
  <c r="K298"/>
  <c r="I298"/>
  <c r="BK297"/>
  <c r="BH297"/>
  <c r="BG297"/>
  <c r="BG296" s="1"/>
  <c r="BE297"/>
  <c r="BE296" s="1"/>
  <c r="BE295" s="1"/>
  <c r="BC297"/>
  <c r="BC296" s="1"/>
  <c r="BA297"/>
  <c r="AY297"/>
  <c r="AW297"/>
  <c r="AU297"/>
  <c r="AS297"/>
  <c r="AQ297"/>
  <c r="AO297"/>
  <c r="AM297"/>
  <c r="AK297"/>
  <c r="AK296" s="1"/>
  <c r="AI297"/>
  <c r="AI296" s="1"/>
  <c r="AI295" s="1"/>
  <c r="AG297"/>
  <c r="AG296" s="1"/>
  <c r="AG295" s="1"/>
  <c r="AE297"/>
  <c r="AC297"/>
  <c r="AA297"/>
  <c r="Y297"/>
  <c r="W297"/>
  <c r="W296" s="1"/>
  <c r="W295" s="1"/>
  <c r="U297"/>
  <c r="S297"/>
  <c r="S296" s="1"/>
  <c r="S295" s="1"/>
  <c r="Q297"/>
  <c r="Q296" s="1"/>
  <c r="Q295" s="1"/>
  <c r="O297"/>
  <c r="O296" s="1"/>
  <c r="M297"/>
  <c r="K297"/>
  <c r="I297"/>
  <c r="AY296"/>
  <c r="AW296"/>
  <c r="AW295" s="1"/>
  <c r="AU296"/>
  <c r="AU295" s="1"/>
  <c r="AS296"/>
  <c r="AQ296"/>
  <c r="AQ295" s="1"/>
  <c r="AO296"/>
  <c r="AO295" s="1"/>
  <c r="AC296"/>
  <c r="Y296"/>
  <c r="K296"/>
  <c r="K295" s="1"/>
  <c r="AK295"/>
  <c r="AA295"/>
  <c r="BH294"/>
  <c r="BK294" s="1"/>
  <c r="BG294"/>
  <c r="BE294"/>
  <c r="BE293" s="1"/>
  <c r="BC294"/>
  <c r="BA294"/>
  <c r="AY294"/>
  <c r="AY293" s="1"/>
  <c r="AW294"/>
  <c r="AW293" s="1"/>
  <c r="AU294"/>
  <c r="AU293" s="1"/>
  <c r="AS294"/>
  <c r="AS293" s="1"/>
  <c r="AQ294"/>
  <c r="AQ293" s="1"/>
  <c r="AO294"/>
  <c r="AO293" s="1"/>
  <c r="AM294"/>
  <c r="AM293" s="1"/>
  <c r="AK294"/>
  <c r="AI294"/>
  <c r="AI293" s="1"/>
  <c r="AG294"/>
  <c r="AE294"/>
  <c r="AE293" s="1"/>
  <c r="AC294"/>
  <c r="AA294"/>
  <c r="Y294"/>
  <c r="W294"/>
  <c r="W293" s="1"/>
  <c r="U294"/>
  <c r="S294"/>
  <c r="Q294"/>
  <c r="Q293" s="1"/>
  <c r="O294"/>
  <c r="M294"/>
  <c r="M293" s="1"/>
  <c r="M289" s="1"/>
  <c r="K294"/>
  <c r="K293" s="1"/>
  <c r="I294"/>
  <c r="BG293"/>
  <c r="BC293"/>
  <c r="BA293"/>
  <c r="AK293"/>
  <c r="AG293"/>
  <c r="AC293"/>
  <c r="AA293"/>
  <c r="Y293"/>
  <c r="U293"/>
  <c r="U289" s="1"/>
  <c r="S293"/>
  <c r="O293"/>
  <c r="I293"/>
  <c r="BK292"/>
  <c r="BH292"/>
  <c r="BG292"/>
  <c r="BE292"/>
  <c r="BC292"/>
  <c r="BA292"/>
  <c r="AY292"/>
  <c r="AW292"/>
  <c r="AW290" s="1"/>
  <c r="AU292"/>
  <c r="AS292"/>
  <c r="AQ292"/>
  <c r="AQ290" s="1"/>
  <c r="AQ289" s="1"/>
  <c r="AO292"/>
  <c r="AM292"/>
  <c r="AM290" s="1"/>
  <c r="AM289" s="1"/>
  <c r="AK292"/>
  <c r="AK290" s="1"/>
  <c r="AK289" s="1"/>
  <c r="AI292"/>
  <c r="AG292"/>
  <c r="AE292"/>
  <c r="AC292"/>
  <c r="AC290" s="1"/>
  <c r="AC289" s="1"/>
  <c r="AA292"/>
  <c r="Y292"/>
  <c r="W292"/>
  <c r="U292"/>
  <c r="S292"/>
  <c r="Q292"/>
  <c r="O292"/>
  <c r="M292"/>
  <c r="K292"/>
  <c r="I292"/>
  <c r="BH291"/>
  <c r="BK291" s="1"/>
  <c r="BG291"/>
  <c r="BG290" s="1"/>
  <c r="BG289" s="1"/>
  <c r="BE291"/>
  <c r="BE290" s="1"/>
  <c r="BE289" s="1"/>
  <c r="BC291"/>
  <c r="BC290" s="1"/>
  <c r="BA291"/>
  <c r="BA290" s="1"/>
  <c r="BA289" s="1"/>
  <c r="AY291"/>
  <c r="AW291"/>
  <c r="AU291"/>
  <c r="AU290" s="1"/>
  <c r="AU289" s="1"/>
  <c r="AS291"/>
  <c r="AQ291"/>
  <c r="AO291"/>
  <c r="AM291"/>
  <c r="AK291"/>
  <c r="AI291"/>
  <c r="AI290" s="1"/>
  <c r="AI289" s="1"/>
  <c r="AG291"/>
  <c r="AE291"/>
  <c r="AC291"/>
  <c r="AA291"/>
  <c r="Y291"/>
  <c r="W291"/>
  <c r="W290" s="1"/>
  <c r="U291"/>
  <c r="U290" s="1"/>
  <c r="S291"/>
  <c r="S290" s="1"/>
  <c r="S289" s="1"/>
  <c r="Q291"/>
  <c r="Q290" s="1"/>
  <c r="Q289" s="1"/>
  <c r="O291"/>
  <c r="O290" s="1"/>
  <c r="M291"/>
  <c r="M290" s="1"/>
  <c r="K291"/>
  <c r="I291"/>
  <c r="AY290"/>
  <c r="AY289" s="1"/>
  <c r="AS290"/>
  <c r="AO290"/>
  <c r="AO289" s="1"/>
  <c r="AG290"/>
  <c r="AG289" s="1"/>
  <c r="AA290"/>
  <c r="Y290"/>
  <c r="K290"/>
  <c r="BC289"/>
  <c r="AW289"/>
  <c r="BI288"/>
  <c r="BH288"/>
  <c r="BK288" s="1"/>
  <c r="BG288"/>
  <c r="BE288"/>
  <c r="BE287" s="1"/>
  <c r="BC288"/>
  <c r="BA288"/>
  <c r="AY288"/>
  <c r="AY287" s="1"/>
  <c r="AW288"/>
  <c r="AU288"/>
  <c r="AS288"/>
  <c r="AQ288"/>
  <c r="AO288"/>
  <c r="AO287" s="1"/>
  <c r="AM288"/>
  <c r="AK288"/>
  <c r="AI288"/>
  <c r="AI287" s="1"/>
  <c r="AG288"/>
  <c r="AE288"/>
  <c r="AE287" s="1"/>
  <c r="AC288"/>
  <c r="AC287" s="1"/>
  <c r="AA288"/>
  <c r="AA287" s="1"/>
  <c r="Y288"/>
  <c r="Y287" s="1"/>
  <c r="W288"/>
  <c r="W287" s="1"/>
  <c r="U288"/>
  <c r="U287" s="1"/>
  <c r="S288"/>
  <c r="Q288"/>
  <c r="Q287" s="1"/>
  <c r="O288"/>
  <c r="M288"/>
  <c r="K288"/>
  <c r="I288"/>
  <c r="BG287"/>
  <c r="BC287"/>
  <c r="BA287"/>
  <c r="AW287"/>
  <c r="AU287"/>
  <c r="AS287"/>
  <c r="AS283" s="1"/>
  <c r="AQ287"/>
  <c r="AM287"/>
  <c r="AK287"/>
  <c r="AG287"/>
  <c r="AG283" s="1"/>
  <c r="S287"/>
  <c r="O287"/>
  <c r="M287"/>
  <c r="K287"/>
  <c r="I287"/>
  <c r="BH286"/>
  <c r="BK286" s="1"/>
  <c r="BG286"/>
  <c r="BE286"/>
  <c r="BC286"/>
  <c r="BA286"/>
  <c r="BA284" s="1"/>
  <c r="BA283" s="1"/>
  <c r="AY286"/>
  <c r="AW286"/>
  <c r="AU286"/>
  <c r="AS286"/>
  <c r="AQ286"/>
  <c r="AQ284" s="1"/>
  <c r="AQ283" s="1"/>
  <c r="AO286"/>
  <c r="AM286"/>
  <c r="AK286"/>
  <c r="AI286"/>
  <c r="AI284" s="1"/>
  <c r="AI283" s="1"/>
  <c r="AG286"/>
  <c r="AG284" s="1"/>
  <c r="AE286"/>
  <c r="AC286"/>
  <c r="AA286"/>
  <c r="Y286"/>
  <c r="W286"/>
  <c r="U286"/>
  <c r="S286"/>
  <c r="Q286"/>
  <c r="O286"/>
  <c r="M286"/>
  <c r="BI286" s="1"/>
  <c r="K286"/>
  <c r="I286"/>
  <c r="BH285"/>
  <c r="BK285" s="1"/>
  <c r="BG285"/>
  <c r="BG284" s="1"/>
  <c r="BG283" s="1"/>
  <c r="BE285"/>
  <c r="BE284" s="1"/>
  <c r="BC285"/>
  <c r="BC284" s="1"/>
  <c r="BC283" s="1"/>
  <c r="BA285"/>
  <c r="AY285"/>
  <c r="AW285"/>
  <c r="AU285"/>
  <c r="AS285"/>
  <c r="AS284" s="1"/>
  <c r="AQ285"/>
  <c r="AO285"/>
  <c r="AM285"/>
  <c r="AK285"/>
  <c r="AI285"/>
  <c r="AG285"/>
  <c r="AE285"/>
  <c r="AE284" s="1"/>
  <c r="AE283" s="1"/>
  <c r="AC285"/>
  <c r="AA285"/>
  <c r="Y285"/>
  <c r="W285"/>
  <c r="U285"/>
  <c r="BI285" s="1"/>
  <c r="S285"/>
  <c r="S284" s="1"/>
  <c r="Q285"/>
  <c r="Q284" s="1"/>
  <c r="O285"/>
  <c r="O284" s="1"/>
  <c r="O283" s="1"/>
  <c r="M285"/>
  <c r="K285"/>
  <c r="I285"/>
  <c r="AY284"/>
  <c r="AY283" s="1"/>
  <c r="AW284"/>
  <c r="AW283" s="1"/>
  <c r="AM284"/>
  <c r="AK284"/>
  <c r="AK283" s="1"/>
  <c r="AC284"/>
  <c r="AC283" s="1"/>
  <c r="AA284"/>
  <c r="Y284"/>
  <c r="W284"/>
  <c r="K284"/>
  <c r="K283" s="1"/>
  <c r="AA283"/>
  <c r="Y283"/>
  <c r="BH282"/>
  <c r="BK282" s="1"/>
  <c r="BG282"/>
  <c r="BE282"/>
  <c r="BC282"/>
  <c r="BA282"/>
  <c r="BA281" s="1"/>
  <c r="AY282"/>
  <c r="AY281" s="1"/>
  <c r="AW282"/>
  <c r="AW281" s="1"/>
  <c r="AU282"/>
  <c r="AU281" s="1"/>
  <c r="AU275" s="1"/>
  <c r="AS282"/>
  <c r="AS281" s="1"/>
  <c r="AQ282"/>
  <c r="AQ281" s="1"/>
  <c r="AO282"/>
  <c r="AO281" s="1"/>
  <c r="AM282"/>
  <c r="AK282"/>
  <c r="AI282"/>
  <c r="AI281" s="1"/>
  <c r="AG282"/>
  <c r="AE282"/>
  <c r="AE281" s="1"/>
  <c r="AC282"/>
  <c r="AA282"/>
  <c r="AA281" s="1"/>
  <c r="Y282"/>
  <c r="W282"/>
  <c r="U282"/>
  <c r="U281" s="1"/>
  <c r="S282"/>
  <c r="Q282"/>
  <c r="O282"/>
  <c r="M282"/>
  <c r="K282"/>
  <c r="K281" s="1"/>
  <c r="I282"/>
  <c r="I281" s="1"/>
  <c r="BG281"/>
  <c r="BE281"/>
  <c r="BC281"/>
  <c r="AM281"/>
  <c r="AK281"/>
  <c r="AG281"/>
  <c r="AC281"/>
  <c r="Y281"/>
  <c r="W281"/>
  <c r="S281"/>
  <c r="Q281"/>
  <c r="O281"/>
  <c r="M281"/>
  <c r="BH280"/>
  <c r="BK280" s="1"/>
  <c r="BG280"/>
  <c r="BE280"/>
  <c r="BC280"/>
  <c r="BA280"/>
  <c r="BA279" s="1"/>
  <c r="BA275" s="1"/>
  <c r="AY280"/>
  <c r="AY279" s="1"/>
  <c r="AW280"/>
  <c r="AW279" s="1"/>
  <c r="AU280"/>
  <c r="AU279" s="1"/>
  <c r="AS280"/>
  <c r="AS279" s="1"/>
  <c r="AQ280"/>
  <c r="AQ279" s="1"/>
  <c r="AO280"/>
  <c r="AM280"/>
  <c r="AK280"/>
  <c r="AI280"/>
  <c r="AI279" s="1"/>
  <c r="AG280"/>
  <c r="AE280"/>
  <c r="AE279" s="1"/>
  <c r="AC280"/>
  <c r="AA280"/>
  <c r="Y280"/>
  <c r="Y279" s="1"/>
  <c r="W280"/>
  <c r="W279" s="1"/>
  <c r="U280"/>
  <c r="U279" s="1"/>
  <c r="S280"/>
  <c r="Q280"/>
  <c r="O280"/>
  <c r="M280"/>
  <c r="M279" s="1"/>
  <c r="M275" s="1"/>
  <c r="K280"/>
  <c r="K279" s="1"/>
  <c r="I280"/>
  <c r="BG279"/>
  <c r="BE279"/>
  <c r="BC279"/>
  <c r="AO279"/>
  <c r="AM279"/>
  <c r="AK279"/>
  <c r="AG279"/>
  <c r="AC279"/>
  <c r="AA279"/>
  <c r="S279"/>
  <c r="Q279"/>
  <c r="O279"/>
  <c r="O275" s="1"/>
  <c r="BH278"/>
  <c r="BK278" s="1"/>
  <c r="BG278"/>
  <c r="BE278"/>
  <c r="BC278"/>
  <c r="BA278"/>
  <c r="AY278"/>
  <c r="AW278"/>
  <c r="AU278"/>
  <c r="AS278"/>
  <c r="AQ278"/>
  <c r="AQ276" s="1"/>
  <c r="AO278"/>
  <c r="AM278"/>
  <c r="AM276" s="1"/>
  <c r="AM275" s="1"/>
  <c r="AK278"/>
  <c r="AI278"/>
  <c r="AG278"/>
  <c r="AE278"/>
  <c r="AC278"/>
  <c r="AA278"/>
  <c r="Y278"/>
  <c r="W278"/>
  <c r="U278"/>
  <c r="S278"/>
  <c r="Q278"/>
  <c r="O278"/>
  <c r="M278"/>
  <c r="K278"/>
  <c r="I278"/>
  <c r="BH277"/>
  <c r="BK277" s="1"/>
  <c r="BG277"/>
  <c r="BG276" s="1"/>
  <c r="BG275" s="1"/>
  <c r="BE277"/>
  <c r="BC277"/>
  <c r="BC276" s="1"/>
  <c r="BA277"/>
  <c r="AY277"/>
  <c r="AW277"/>
  <c r="AU277"/>
  <c r="AS277"/>
  <c r="AQ277"/>
  <c r="AO277"/>
  <c r="AO276" s="1"/>
  <c r="AM277"/>
  <c r="AK277"/>
  <c r="AI277"/>
  <c r="AI276" s="1"/>
  <c r="AI275" s="1"/>
  <c r="AG277"/>
  <c r="AE277"/>
  <c r="AC277"/>
  <c r="AC276" s="1"/>
  <c r="AC275" s="1"/>
  <c r="AA277"/>
  <c r="Y277"/>
  <c r="Y276" s="1"/>
  <c r="W277"/>
  <c r="U277"/>
  <c r="S277"/>
  <c r="S276" s="1"/>
  <c r="S275" s="1"/>
  <c r="Q277"/>
  <c r="Q276" s="1"/>
  <c r="O277"/>
  <c r="O276" s="1"/>
  <c r="M277"/>
  <c r="K277"/>
  <c r="I277"/>
  <c r="BE276"/>
  <c r="BA276"/>
  <c r="AY276"/>
  <c r="AW276"/>
  <c r="AW275" s="1"/>
  <c r="AU276"/>
  <c r="AS276"/>
  <c r="AS275" s="1"/>
  <c r="AE276"/>
  <c r="AE275" s="1"/>
  <c r="W276"/>
  <c r="M276"/>
  <c r="BE275"/>
  <c r="BC275"/>
  <c r="Y275"/>
  <c r="BH274"/>
  <c r="BK274" s="1"/>
  <c r="BG274"/>
  <c r="BE274"/>
  <c r="BC274"/>
  <c r="BA274"/>
  <c r="AY274"/>
  <c r="AW274"/>
  <c r="AW273" s="1"/>
  <c r="AU274"/>
  <c r="AS274"/>
  <c r="AS273" s="1"/>
  <c r="AQ274"/>
  <c r="AO274"/>
  <c r="AM274"/>
  <c r="AK274"/>
  <c r="AI274"/>
  <c r="AI273" s="1"/>
  <c r="AG274"/>
  <c r="AG273" s="1"/>
  <c r="AE274"/>
  <c r="AE273" s="1"/>
  <c r="AC274"/>
  <c r="AC273" s="1"/>
  <c r="AA274"/>
  <c r="AA273" s="1"/>
  <c r="Y274"/>
  <c r="Y273" s="1"/>
  <c r="Y266" s="1"/>
  <c r="W274"/>
  <c r="W273" s="1"/>
  <c r="U274"/>
  <c r="S274"/>
  <c r="Q274"/>
  <c r="O274"/>
  <c r="M274"/>
  <c r="K274"/>
  <c r="I274"/>
  <c r="BG273"/>
  <c r="BE273"/>
  <c r="BC273"/>
  <c r="BA273"/>
  <c r="AY273"/>
  <c r="AU273"/>
  <c r="AQ273"/>
  <c r="AO273"/>
  <c r="AM273"/>
  <c r="AK273"/>
  <c r="U273"/>
  <c r="S273"/>
  <c r="Q273"/>
  <c r="O273"/>
  <c r="M273"/>
  <c r="I273"/>
  <c r="BK272"/>
  <c r="BH272"/>
  <c r="BG272"/>
  <c r="BE272"/>
  <c r="BC272"/>
  <c r="BA272"/>
  <c r="AY272"/>
  <c r="AW272"/>
  <c r="AU272"/>
  <c r="AS272"/>
  <c r="AS271" s="1"/>
  <c r="AQ272"/>
  <c r="AQ271" s="1"/>
  <c r="AQ266" s="1"/>
  <c r="AO272"/>
  <c r="AO271" s="1"/>
  <c r="AM272"/>
  <c r="AM271" s="1"/>
  <c r="AK272"/>
  <c r="AK271" s="1"/>
  <c r="AI272"/>
  <c r="AI271" s="1"/>
  <c r="AG272"/>
  <c r="AE272"/>
  <c r="AE271" s="1"/>
  <c r="AC272"/>
  <c r="AA272"/>
  <c r="AA271" s="1"/>
  <c r="Y272"/>
  <c r="Y271" s="1"/>
  <c r="W272"/>
  <c r="U272"/>
  <c r="U271" s="1"/>
  <c r="S272"/>
  <c r="Q272"/>
  <c r="O272"/>
  <c r="M272"/>
  <c r="K272"/>
  <c r="I272"/>
  <c r="BG271"/>
  <c r="BE271"/>
  <c r="BC271"/>
  <c r="BA271"/>
  <c r="AY271"/>
  <c r="AW271"/>
  <c r="AU271"/>
  <c r="AG271"/>
  <c r="AC271"/>
  <c r="W271"/>
  <c r="S271"/>
  <c r="Q271"/>
  <c r="O271"/>
  <c r="M271"/>
  <c r="K271"/>
  <c r="I271"/>
  <c r="BK270"/>
  <c r="BH270"/>
  <c r="BG270"/>
  <c r="BE270"/>
  <c r="BC270"/>
  <c r="BA270"/>
  <c r="AY270"/>
  <c r="AW270"/>
  <c r="AU270"/>
  <c r="AS270"/>
  <c r="AQ270"/>
  <c r="AO270"/>
  <c r="AO267" s="1"/>
  <c r="AM270"/>
  <c r="AK270"/>
  <c r="AI270"/>
  <c r="AG270"/>
  <c r="AE270"/>
  <c r="AC270"/>
  <c r="AA270"/>
  <c r="AA267" s="1"/>
  <c r="AA266" s="1"/>
  <c r="Y270"/>
  <c r="W270"/>
  <c r="U270"/>
  <c r="S270"/>
  <c r="Q270"/>
  <c r="Q267" s="1"/>
  <c r="Q266" s="1"/>
  <c r="O270"/>
  <c r="M270"/>
  <c r="K270"/>
  <c r="I270"/>
  <c r="BK269"/>
  <c r="BH269"/>
  <c r="BG269"/>
  <c r="BE269"/>
  <c r="BC269"/>
  <c r="BA269"/>
  <c r="BA267" s="1"/>
  <c r="BA266" s="1"/>
  <c r="AY269"/>
  <c r="AY267" s="1"/>
  <c r="AY266" s="1"/>
  <c r="AW269"/>
  <c r="AW267" s="1"/>
  <c r="AW266" s="1"/>
  <c r="AW265" s="1"/>
  <c r="AU269"/>
  <c r="AU267" s="1"/>
  <c r="AU266" s="1"/>
  <c r="AS269"/>
  <c r="AQ269"/>
  <c r="AO269"/>
  <c r="AM269"/>
  <c r="AK269"/>
  <c r="AK267" s="1"/>
  <c r="AK266" s="1"/>
  <c r="AI269"/>
  <c r="AG269"/>
  <c r="AE269"/>
  <c r="AC269"/>
  <c r="AA269"/>
  <c r="Y269"/>
  <c r="W269"/>
  <c r="U269"/>
  <c r="S269"/>
  <c r="Q269"/>
  <c r="O269"/>
  <c r="M269"/>
  <c r="M267" s="1"/>
  <c r="M266" s="1"/>
  <c r="K269"/>
  <c r="I269"/>
  <c r="BH268"/>
  <c r="BK268" s="1"/>
  <c r="BG268"/>
  <c r="BE268"/>
  <c r="BC268"/>
  <c r="BA268"/>
  <c r="AY268"/>
  <c r="AW268"/>
  <c r="AU268"/>
  <c r="AS268"/>
  <c r="AQ268"/>
  <c r="AQ267" s="1"/>
  <c r="AO268"/>
  <c r="AM268"/>
  <c r="AK268"/>
  <c r="AI268"/>
  <c r="AG268"/>
  <c r="AG267" s="1"/>
  <c r="AG266" s="1"/>
  <c r="AE268"/>
  <c r="AC268"/>
  <c r="AA268"/>
  <c r="Y268"/>
  <c r="Y267" s="1"/>
  <c r="W268"/>
  <c r="U268"/>
  <c r="S268"/>
  <c r="Q268"/>
  <c r="O268"/>
  <c r="M268"/>
  <c r="K268"/>
  <c r="I268"/>
  <c r="BG267"/>
  <c r="AS267"/>
  <c r="AI267"/>
  <c r="W267"/>
  <c r="S267"/>
  <c r="O267"/>
  <c r="O266" s="1"/>
  <c r="AI266"/>
  <c r="BK264"/>
  <c r="BH264"/>
  <c r="BG264"/>
  <c r="BE264"/>
  <c r="BE263" s="1"/>
  <c r="BC264"/>
  <c r="BA264"/>
  <c r="AY264"/>
  <c r="AW264"/>
  <c r="AU264"/>
  <c r="AS264"/>
  <c r="AS263" s="1"/>
  <c r="AQ264"/>
  <c r="AQ263" s="1"/>
  <c r="AO264"/>
  <c r="AO263" s="1"/>
  <c r="AM264"/>
  <c r="AK264"/>
  <c r="AK263" s="1"/>
  <c r="AK260" s="1"/>
  <c r="AI264"/>
  <c r="AI263" s="1"/>
  <c r="AG264"/>
  <c r="AE264"/>
  <c r="AE263" s="1"/>
  <c r="AC264"/>
  <c r="AA264"/>
  <c r="AA263" s="1"/>
  <c r="Y264"/>
  <c r="W264"/>
  <c r="U264"/>
  <c r="S264"/>
  <c r="Q264"/>
  <c r="O264"/>
  <c r="M264"/>
  <c r="M263" s="1"/>
  <c r="K264"/>
  <c r="I264"/>
  <c r="BG263"/>
  <c r="BC263"/>
  <c r="BA263"/>
  <c r="AY263"/>
  <c r="AW263"/>
  <c r="AU263"/>
  <c r="AM263"/>
  <c r="AG263"/>
  <c r="AG260" s="1"/>
  <c r="AC263"/>
  <c r="Y263"/>
  <c r="W263"/>
  <c r="U263"/>
  <c r="S263"/>
  <c r="S260" s="1"/>
  <c r="Q263"/>
  <c r="O263"/>
  <c r="K263"/>
  <c r="BK262"/>
  <c r="BH262"/>
  <c r="BG262"/>
  <c r="BE262"/>
  <c r="BE261" s="1"/>
  <c r="BE260" s="1"/>
  <c r="BC262"/>
  <c r="BA262"/>
  <c r="BA261" s="1"/>
  <c r="AY262"/>
  <c r="AW262"/>
  <c r="AW261" s="1"/>
  <c r="AW260" s="1"/>
  <c r="AU262"/>
  <c r="AU261" s="1"/>
  <c r="AU260" s="1"/>
  <c r="AS262"/>
  <c r="AS261" s="1"/>
  <c r="AS260" s="1"/>
  <c r="AQ262"/>
  <c r="AO262"/>
  <c r="AO261" s="1"/>
  <c r="AM262"/>
  <c r="AK262"/>
  <c r="AK261" s="1"/>
  <c r="AI262"/>
  <c r="AI261" s="1"/>
  <c r="AG262"/>
  <c r="AE262"/>
  <c r="AE261" s="1"/>
  <c r="AC262"/>
  <c r="AA262"/>
  <c r="Y262"/>
  <c r="W262"/>
  <c r="U262"/>
  <c r="S262"/>
  <c r="Q262"/>
  <c r="O262"/>
  <c r="M262"/>
  <c r="M261" s="1"/>
  <c r="M260" s="1"/>
  <c r="K262"/>
  <c r="I262"/>
  <c r="BG261"/>
  <c r="BC261"/>
  <c r="BC260" s="1"/>
  <c r="AY261"/>
  <c r="AQ261"/>
  <c r="AM261"/>
  <c r="AG261"/>
  <c r="AC261"/>
  <c r="AC260" s="1"/>
  <c r="AA261"/>
  <c r="Y261"/>
  <c r="W261"/>
  <c r="U261"/>
  <c r="S261"/>
  <c r="Q261"/>
  <c r="O261"/>
  <c r="K261"/>
  <c r="K260" s="1"/>
  <c r="I261"/>
  <c r="AO260"/>
  <c r="AI260"/>
  <c r="AE260"/>
  <c r="Y260"/>
  <c r="W260"/>
  <c r="U260"/>
  <c r="Q260"/>
  <c r="O260"/>
  <c r="BH259"/>
  <c r="BK259" s="1"/>
  <c r="BG259"/>
  <c r="BE259"/>
  <c r="BC259"/>
  <c r="BA259"/>
  <c r="AY259"/>
  <c r="AY257" s="1"/>
  <c r="AW259"/>
  <c r="AU259"/>
  <c r="AU257" s="1"/>
  <c r="AS259"/>
  <c r="AQ259"/>
  <c r="AO259"/>
  <c r="AO257" s="1"/>
  <c r="AO254" s="1"/>
  <c r="AM259"/>
  <c r="AM257" s="1"/>
  <c r="AK259"/>
  <c r="AK257" s="1"/>
  <c r="AI259"/>
  <c r="AG259"/>
  <c r="AE259"/>
  <c r="AC259"/>
  <c r="AA259"/>
  <c r="Y259"/>
  <c r="W259"/>
  <c r="U259"/>
  <c r="S259"/>
  <c r="S257" s="1"/>
  <c r="S254" s="1"/>
  <c r="Q259"/>
  <c r="O259"/>
  <c r="O257" s="1"/>
  <c r="M259"/>
  <c r="K259"/>
  <c r="I259"/>
  <c r="BH258"/>
  <c r="BK258" s="1"/>
  <c r="BG258"/>
  <c r="BE258"/>
  <c r="BE257" s="1"/>
  <c r="BE254" s="1"/>
  <c r="BC258"/>
  <c r="BA258"/>
  <c r="AY258"/>
  <c r="AW258"/>
  <c r="AU258"/>
  <c r="AS258"/>
  <c r="AQ258"/>
  <c r="AQ257" s="1"/>
  <c r="AO258"/>
  <c r="AM258"/>
  <c r="AK258"/>
  <c r="AI258"/>
  <c r="AI257" s="1"/>
  <c r="AG258"/>
  <c r="AE258"/>
  <c r="AE257" s="1"/>
  <c r="AC258"/>
  <c r="AA258"/>
  <c r="Y258"/>
  <c r="Y257" s="1"/>
  <c r="W258"/>
  <c r="U258"/>
  <c r="U257" s="1"/>
  <c r="U254" s="1"/>
  <c r="S258"/>
  <c r="Q258"/>
  <c r="Q257" s="1"/>
  <c r="O258"/>
  <c r="M258"/>
  <c r="K258"/>
  <c r="I258"/>
  <c r="BG257"/>
  <c r="BC257"/>
  <c r="BA257"/>
  <c r="AW257"/>
  <c r="AS257"/>
  <c r="AC257"/>
  <c r="AA257"/>
  <c r="W257"/>
  <c r="K257"/>
  <c r="I257"/>
  <c r="BK256"/>
  <c r="BH256"/>
  <c r="BG256"/>
  <c r="BE256"/>
  <c r="BE255" s="1"/>
  <c r="BC256"/>
  <c r="BA256"/>
  <c r="BA255" s="1"/>
  <c r="AY256"/>
  <c r="AY255" s="1"/>
  <c r="AW256"/>
  <c r="AU256"/>
  <c r="AS256"/>
  <c r="AQ256"/>
  <c r="AO256"/>
  <c r="AO255" s="1"/>
  <c r="AM256"/>
  <c r="AK256"/>
  <c r="AI256"/>
  <c r="AI255" s="1"/>
  <c r="AI254" s="1"/>
  <c r="AG256"/>
  <c r="AG255" s="1"/>
  <c r="AE256"/>
  <c r="AE255" s="1"/>
  <c r="AE254" s="1"/>
  <c r="AC256"/>
  <c r="AC255" s="1"/>
  <c r="AC254" s="1"/>
  <c r="AA256"/>
  <c r="Y256"/>
  <c r="W256"/>
  <c r="W255" s="1"/>
  <c r="U256"/>
  <c r="U255" s="1"/>
  <c r="S256"/>
  <c r="Q256"/>
  <c r="Q255" s="1"/>
  <c r="O256"/>
  <c r="M256"/>
  <c r="M255" s="1"/>
  <c r="K256"/>
  <c r="I256"/>
  <c r="BG255"/>
  <c r="BG254" s="1"/>
  <c r="BC255"/>
  <c r="AW255"/>
  <c r="AU255"/>
  <c r="AU254" s="1"/>
  <c r="AS255"/>
  <c r="AQ255"/>
  <c r="AQ254" s="1"/>
  <c r="AM255"/>
  <c r="AK255"/>
  <c r="AA255"/>
  <c r="AA254" s="1"/>
  <c r="Y255"/>
  <c r="S255"/>
  <c r="O255"/>
  <c r="K255"/>
  <c r="I255"/>
  <c r="BA254"/>
  <c r="AW254"/>
  <c r="AS254"/>
  <c r="Y254"/>
  <c r="O254"/>
  <c r="BH253"/>
  <c r="BK253" s="1"/>
  <c r="BG253"/>
  <c r="BE253"/>
  <c r="BC253"/>
  <c r="BA253"/>
  <c r="AY253"/>
  <c r="AW253"/>
  <c r="AU253"/>
  <c r="AS253"/>
  <c r="AQ253"/>
  <c r="AO253"/>
  <c r="AM253"/>
  <c r="AK253"/>
  <c r="AI253"/>
  <c r="AG253"/>
  <c r="AE253"/>
  <c r="AC253"/>
  <c r="AA253"/>
  <c r="Y253"/>
  <c r="W253"/>
  <c r="U253"/>
  <c r="U251" s="1"/>
  <c r="S253"/>
  <c r="S251" s="1"/>
  <c r="Q253"/>
  <c r="Q251" s="1"/>
  <c r="O253"/>
  <c r="O251" s="1"/>
  <c r="M253"/>
  <c r="K253"/>
  <c r="I253"/>
  <c r="BK252"/>
  <c r="BH252"/>
  <c r="BG252"/>
  <c r="BE252"/>
  <c r="BC252"/>
  <c r="BA252"/>
  <c r="BA251" s="1"/>
  <c r="AY252"/>
  <c r="AY251" s="1"/>
  <c r="AW252"/>
  <c r="AW251" s="1"/>
  <c r="AU252"/>
  <c r="AS252"/>
  <c r="AS251" s="1"/>
  <c r="AS248" s="1"/>
  <c r="AQ252"/>
  <c r="AO252"/>
  <c r="AO251" s="1"/>
  <c r="AM252"/>
  <c r="AM251" s="1"/>
  <c r="AK252"/>
  <c r="AI252"/>
  <c r="AI251" s="1"/>
  <c r="AG252"/>
  <c r="AE252"/>
  <c r="AE251" s="1"/>
  <c r="AE248" s="1"/>
  <c r="AC252"/>
  <c r="AC251" s="1"/>
  <c r="AA252"/>
  <c r="Y252"/>
  <c r="Y251" s="1"/>
  <c r="W252"/>
  <c r="W251" s="1"/>
  <c r="U252"/>
  <c r="S252"/>
  <c r="Q252"/>
  <c r="O252"/>
  <c r="M252"/>
  <c r="K252"/>
  <c r="I252"/>
  <c r="I251" s="1"/>
  <c r="BG251"/>
  <c r="BE251"/>
  <c r="BC251"/>
  <c r="AU251"/>
  <c r="AQ251"/>
  <c r="AK251"/>
  <c r="AK248" s="1"/>
  <c r="AG251"/>
  <c r="BK250"/>
  <c r="BH250"/>
  <c r="BG250"/>
  <c r="BE250"/>
  <c r="BE249" s="1"/>
  <c r="BC250"/>
  <c r="BA250"/>
  <c r="BA249" s="1"/>
  <c r="BA248" s="1"/>
  <c r="AY250"/>
  <c r="AY249" s="1"/>
  <c r="AW250"/>
  <c r="AW249" s="1"/>
  <c r="AU250"/>
  <c r="AU249" s="1"/>
  <c r="AS250"/>
  <c r="AS249" s="1"/>
  <c r="AQ250"/>
  <c r="AO250"/>
  <c r="AO249" s="1"/>
  <c r="AM250"/>
  <c r="AK250"/>
  <c r="AK249" s="1"/>
  <c r="AI250"/>
  <c r="AI249" s="1"/>
  <c r="AI248" s="1"/>
  <c r="AG250"/>
  <c r="AE250"/>
  <c r="AE249" s="1"/>
  <c r="AC250"/>
  <c r="AA250"/>
  <c r="Y250"/>
  <c r="W250"/>
  <c r="W249" s="1"/>
  <c r="W248" s="1"/>
  <c r="U250"/>
  <c r="S250"/>
  <c r="Q250"/>
  <c r="Q249" s="1"/>
  <c r="O250"/>
  <c r="M250"/>
  <c r="M249" s="1"/>
  <c r="K250"/>
  <c r="K249" s="1"/>
  <c r="I250"/>
  <c r="BG249"/>
  <c r="BC249"/>
  <c r="BC248" s="1"/>
  <c r="AQ249"/>
  <c r="AM249"/>
  <c r="AM248" s="1"/>
  <c r="AG249"/>
  <c r="AC249"/>
  <c r="AA249"/>
  <c r="Y249"/>
  <c r="Y248" s="1"/>
  <c r="U249"/>
  <c r="S249"/>
  <c r="O249"/>
  <c r="I249"/>
  <c r="I248" s="1"/>
  <c r="BG248"/>
  <c r="AW248"/>
  <c r="AG248"/>
  <c r="AC248"/>
  <c r="O248"/>
  <c r="BK247"/>
  <c r="BH247"/>
  <c r="BG247"/>
  <c r="BE247"/>
  <c r="BC247"/>
  <c r="BC245" s="1"/>
  <c r="BA247"/>
  <c r="AY247"/>
  <c r="AW247"/>
  <c r="AU247"/>
  <c r="AS247"/>
  <c r="AQ247"/>
  <c r="AO247"/>
  <c r="AM247"/>
  <c r="AK247"/>
  <c r="AI247"/>
  <c r="AG247"/>
  <c r="AE247"/>
  <c r="AC247"/>
  <c r="AA247"/>
  <c r="Y247"/>
  <c r="Y245" s="1"/>
  <c r="Y242" s="1"/>
  <c r="W247"/>
  <c r="U247"/>
  <c r="U245" s="1"/>
  <c r="S247"/>
  <c r="S245" s="1"/>
  <c r="S242" s="1"/>
  <c r="Q247"/>
  <c r="O247"/>
  <c r="O245" s="1"/>
  <c r="O242" s="1"/>
  <c r="M247"/>
  <c r="K247"/>
  <c r="I247"/>
  <c r="BK246"/>
  <c r="BH246"/>
  <c r="BG246"/>
  <c r="BE246"/>
  <c r="BC246"/>
  <c r="BA246"/>
  <c r="AY246"/>
  <c r="AW246"/>
  <c r="AW245" s="1"/>
  <c r="AW242" s="1"/>
  <c r="AU246"/>
  <c r="AU245" s="1"/>
  <c r="AS246"/>
  <c r="AQ246"/>
  <c r="AO246"/>
  <c r="AM246"/>
  <c r="AM245" s="1"/>
  <c r="AM242" s="1"/>
  <c r="AK246"/>
  <c r="AK245" s="1"/>
  <c r="AI246"/>
  <c r="AI245" s="1"/>
  <c r="AG246"/>
  <c r="AG245" s="1"/>
  <c r="AE246"/>
  <c r="AE245" s="1"/>
  <c r="AC246"/>
  <c r="AA246"/>
  <c r="Y246"/>
  <c r="W246"/>
  <c r="U246"/>
  <c r="S246"/>
  <c r="Q246"/>
  <c r="O246"/>
  <c r="M246"/>
  <c r="K246"/>
  <c r="I246"/>
  <c r="BG245"/>
  <c r="BE245"/>
  <c r="BA245"/>
  <c r="BA242" s="1"/>
  <c r="AY245"/>
  <c r="AS245"/>
  <c r="AO245"/>
  <c r="W245"/>
  <c r="Q245"/>
  <c r="Q242" s="1"/>
  <c r="M245"/>
  <c r="BK244"/>
  <c r="BH244"/>
  <c r="BG244"/>
  <c r="BE244"/>
  <c r="BC244"/>
  <c r="BA244"/>
  <c r="AY244"/>
  <c r="AW244"/>
  <c r="AW243" s="1"/>
  <c r="AU244"/>
  <c r="AU243" s="1"/>
  <c r="AU242" s="1"/>
  <c r="AS244"/>
  <c r="AS243" s="1"/>
  <c r="AQ244"/>
  <c r="AO244"/>
  <c r="AO243" s="1"/>
  <c r="AO242" s="1"/>
  <c r="AM244"/>
  <c r="AM243" s="1"/>
  <c r="AK244"/>
  <c r="AI244"/>
  <c r="AI243" s="1"/>
  <c r="AI242" s="1"/>
  <c r="AG244"/>
  <c r="AE244"/>
  <c r="AE243" s="1"/>
  <c r="AE242" s="1"/>
  <c r="AC244"/>
  <c r="AC243" s="1"/>
  <c r="AA244"/>
  <c r="AA243" s="1"/>
  <c r="Y244"/>
  <c r="Y243" s="1"/>
  <c r="W244"/>
  <c r="W243" s="1"/>
  <c r="W242" s="1"/>
  <c r="U244"/>
  <c r="S244"/>
  <c r="Q244"/>
  <c r="O244"/>
  <c r="M244"/>
  <c r="K244"/>
  <c r="I244"/>
  <c r="BG243"/>
  <c r="BE243"/>
  <c r="BE242" s="1"/>
  <c r="BC243"/>
  <c r="BA243"/>
  <c r="AY243"/>
  <c r="AQ243"/>
  <c r="AK243"/>
  <c r="AK242" s="1"/>
  <c r="AG243"/>
  <c r="AG242" s="1"/>
  <c r="S243"/>
  <c r="Q243"/>
  <c r="O243"/>
  <c r="M243"/>
  <c r="M242" s="1"/>
  <c r="K243"/>
  <c r="I243"/>
  <c r="BG242"/>
  <c r="BC242"/>
  <c r="AS242"/>
  <c r="BK241"/>
  <c r="BH241"/>
  <c r="BG241"/>
  <c r="BG239" s="1"/>
  <c r="BE241"/>
  <c r="BC241"/>
  <c r="BC239" s="1"/>
  <c r="BC236" s="1"/>
  <c r="BA241"/>
  <c r="AY241"/>
  <c r="AW241"/>
  <c r="AU241"/>
  <c r="AS241"/>
  <c r="AS239" s="1"/>
  <c r="AQ241"/>
  <c r="AO241"/>
  <c r="AM241"/>
  <c r="AK241"/>
  <c r="AI241"/>
  <c r="AG241"/>
  <c r="AE241"/>
  <c r="AC241"/>
  <c r="AA241"/>
  <c r="AA239" s="1"/>
  <c r="Y241"/>
  <c r="W241"/>
  <c r="U241"/>
  <c r="S241"/>
  <c r="S239" s="1"/>
  <c r="Q241"/>
  <c r="O241"/>
  <c r="O239" s="1"/>
  <c r="O236" s="1"/>
  <c r="M241"/>
  <c r="K241"/>
  <c r="I241"/>
  <c r="BK240"/>
  <c r="BH240"/>
  <c r="BG240"/>
  <c r="BE240"/>
  <c r="BE239" s="1"/>
  <c r="BC240"/>
  <c r="BA240"/>
  <c r="AY240"/>
  <c r="AW240"/>
  <c r="AW239" s="1"/>
  <c r="AU240"/>
  <c r="AS240"/>
  <c r="AQ240"/>
  <c r="AO240"/>
  <c r="AM240"/>
  <c r="AM239" s="1"/>
  <c r="AK240"/>
  <c r="AI240"/>
  <c r="AI239" s="1"/>
  <c r="AG240"/>
  <c r="AE240"/>
  <c r="AE239" s="1"/>
  <c r="AC240"/>
  <c r="AC239" s="1"/>
  <c r="AA240"/>
  <c r="Y240"/>
  <c r="Y239" s="1"/>
  <c r="W240"/>
  <c r="W239" s="1"/>
  <c r="U240"/>
  <c r="U239" s="1"/>
  <c r="S240"/>
  <c r="Q240"/>
  <c r="Q239" s="1"/>
  <c r="O240"/>
  <c r="M240"/>
  <c r="K240"/>
  <c r="K239" s="1"/>
  <c r="I240"/>
  <c r="BA239"/>
  <c r="AY239"/>
  <c r="AU239"/>
  <c r="AO239"/>
  <c r="AK239"/>
  <c r="AK236" s="1"/>
  <c r="AG239"/>
  <c r="I239"/>
  <c r="BK238"/>
  <c r="BH238"/>
  <c r="BG238"/>
  <c r="BE238"/>
  <c r="BE237" s="1"/>
  <c r="BE236" s="1"/>
  <c r="BC238"/>
  <c r="BA238"/>
  <c r="BA237" s="1"/>
  <c r="AY238"/>
  <c r="AY237" s="1"/>
  <c r="AW238"/>
  <c r="AW237" s="1"/>
  <c r="AW236" s="1"/>
  <c r="AU238"/>
  <c r="AU237" s="1"/>
  <c r="AS238"/>
  <c r="AS237" s="1"/>
  <c r="AS236" s="1"/>
  <c r="AQ238"/>
  <c r="AQ237" s="1"/>
  <c r="AO238"/>
  <c r="AM238"/>
  <c r="AK238"/>
  <c r="AI238"/>
  <c r="AI237" s="1"/>
  <c r="AG238"/>
  <c r="AE238"/>
  <c r="AE237" s="1"/>
  <c r="AC238"/>
  <c r="AC237" s="1"/>
  <c r="AA238"/>
  <c r="AA237" s="1"/>
  <c r="AA236" s="1"/>
  <c r="Y238"/>
  <c r="W238"/>
  <c r="U238"/>
  <c r="S238"/>
  <c r="Q238"/>
  <c r="O238"/>
  <c r="M238"/>
  <c r="M237" s="1"/>
  <c r="K238"/>
  <c r="I238"/>
  <c r="I237" s="1"/>
  <c r="BG237"/>
  <c r="BG236" s="1"/>
  <c r="BC237"/>
  <c r="AO237"/>
  <c r="AM237"/>
  <c r="AK237"/>
  <c r="AG237"/>
  <c r="Y237"/>
  <c r="W237"/>
  <c r="U237"/>
  <c r="U236" s="1"/>
  <c r="S237"/>
  <c r="S236" s="1"/>
  <c r="Q237"/>
  <c r="Q236" s="1"/>
  <c r="O237"/>
  <c r="K237"/>
  <c r="K236" s="1"/>
  <c r="AE236"/>
  <c r="AC236"/>
  <c r="W236"/>
  <c r="I236"/>
  <c r="BK235"/>
  <c r="BH235"/>
  <c r="BG235"/>
  <c r="BG234" s="1"/>
  <c r="BE235"/>
  <c r="BE234" s="1"/>
  <c r="BC235"/>
  <c r="BA235"/>
  <c r="AY235"/>
  <c r="AY234" s="1"/>
  <c r="AW235"/>
  <c r="AW234" s="1"/>
  <c r="AU235"/>
  <c r="AU234" s="1"/>
  <c r="AS235"/>
  <c r="AQ235"/>
  <c r="AO235"/>
  <c r="AM235"/>
  <c r="AM234" s="1"/>
  <c r="AK235"/>
  <c r="AK234" s="1"/>
  <c r="AI235"/>
  <c r="AG235"/>
  <c r="AE235"/>
  <c r="AC235"/>
  <c r="AA235"/>
  <c r="AA234" s="1"/>
  <c r="Y235"/>
  <c r="Y234" s="1"/>
  <c r="W235"/>
  <c r="W234" s="1"/>
  <c r="U235"/>
  <c r="U234" s="1"/>
  <c r="S235"/>
  <c r="Q235"/>
  <c r="Q234" s="1"/>
  <c r="O235"/>
  <c r="M235"/>
  <c r="M234" s="1"/>
  <c r="K235"/>
  <c r="K234" s="1"/>
  <c r="I235"/>
  <c r="BC234"/>
  <c r="BA234"/>
  <c r="AS234"/>
  <c r="AQ234"/>
  <c r="AO234"/>
  <c r="AI234"/>
  <c r="AG234"/>
  <c r="AE234"/>
  <c r="AC234"/>
  <c r="O234"/>
  <c r="BH233"/>
  <c r="BK233" s="1"/>
  <c r="BG233"/>
  <c r="BE233"/>
  <c r="BC233"/>
  <c r="BA233"/>
  <c r="AY233"/>
  <c r="AW233"/>
  <c r="AU233"/>
  <c r="AS233"/>
  <c r="AQ233"/>
  <c r="AO233"/>
  <c r="AM233"/>
  <c r="AK233"/>
  <c r="AI233"/>
  <c r="AG233"/>
  <c r="AE233"/>
  <c r="AC233"/>
  <c r="AA233"/>
  <c r="Y233"/>
  <c r="W233"/>
  <c r="U233"/>
  <c r="BI233" s="1"/>
  <c r="BJ233" s="1"/>
  <c r="BM233" s="1"/>
  <c r="S233"/>
  <c r="Q233"/>
  <c r="O233"/>
  <c r="M233"/>
  <c r="K233"/>
  <c r="I233"/>
  <c r="BK232"/>
  <c r="BH232"/>
  <c r="BG232"/>
  <c r="BE232"/>
  <c r="BC232"/>
  <c r="BA232"/>
  <c r="AY232"/>
  <c r="AW232"/>
  <c r="AW230" s="1"/>
  <c r="AU232"/>
  <c r="AS232"/>
  <c r="AQ232"/>
  <c r="AO232"/>
  <c r="AM232"/>
  <c r="AK232"/>
  <c r="AI232"/>
  <c r="AI230" s="1"/>
  <c r="AG232"/>
  <c r="AE232"/>
  <c r="AC232"/>
  <c r="AA232"/>
  <c r="Y232"/>
  <c r="W232"/>
  <c r="U232"/>
  <c r="S232"/>
  <c r="Q232"/>
  <c r="O232"/>
  <c r="M232"/>
  <c r="K232"/>
  <c r="I232"/>
  <c r="BK231"/>
  <c r="BH231"/>
  <c r="BG231"/>
  <c r="BG230" s="1"/>
  <c r="BE231"/>
  <c r="BE230" s="1"/>
  <c r="BC231"/>
  <c r="BA231"/>
  <c r="BA230" s="1"/>
  <c r="AY231"/>
  <c r="AW231"/>
  <c r="AU231"/>
  <c r="AS231"/>
  <c r="AQ231"/>
  <c r="AO231"/>
  <c r="AM231"/>
  <c r="AK231"/>
  <c r="AK230" s="1"/>
  <c r="AK227" s="1"/>
  <c r="AI231"/>
  <c r="AG231"/>
  <c r="AE231"/>
  <c r="AE230" s="1"/>
  <c r="AC231"/>
  <c r="AA231"/>
  <c r="Y231"/>
  <c r="W231"/>
  <c r="U231"/>
  <c r="S231"/>
  <c r="S230" s="1"/>
  <c r="Q231"/>
  <c r="O231"/>
  <c r="M231"/>
  <c r="M230" s="1"/>
  <c r="K231"/>
  <c r="I231"/>
  <c r="AU230"/>
  <c r="AO230"/>
  <c r="AC230"/>
  <c r="AA230"/>
  <c r="Y230"/>
  <c r="W230"/>
  <c r="U230"/>
  <c r="Q230"/>
  <c r="BH229"/>
  <c r="BK229" s="1"/>
  <c r="BG229"/>
  <c r="BG228" s="1"/>
  <c r="BG227" s="1"/>
  <c r="BE229"/>
  <c r="BC229"/>
  <c r="BC228" s="1"/>
  <c r="BA229"/>
  <c r="BA228" s="1"/>
  <c r="AY229"/>
  <c r="AW229"/>
  <c r="AW228" s="1"/>
  <c r="AU229"/>
  <c r="AS229"/>
  <c r="AS228" s="1"/>
  <c r="AQ229"/>
  <c r="AO229"/>
  <c r="AO228" s="1"/>
  <c r="AM229"/>
  <c r="AK229"/>
  <c r="AI229"/>
  <c r="AI228" s="1"/>
  <c r="AG229"/>
  <c r="AE229"/>
  <c r="AE228" s="1"/>
  <c r="AE227" s="1"/>
  <c r="AE226" s="1"/>
  <c r="AC229"/>
  <c r="AA229"/>
  <c r="Y229"/>
  <c r="W229"/>
  <c r="U229"/>
  <c r="U228" s="1"/>
  <c r="S229"/>
  <c r="S228" s="1"/>
  <c r="Q229"/>
  <c r="O229"/>
  <c r="O228" s="1"/>
  <c r="M229"/>
  <c r="K229"/>
  <c r="I229"/>
  <c r="BE228"/>
  <c r="AY228"/>
  <c r="AU228"/>
  <c r="AQ228"/>
  <c r="AM228"/>
  <c r="AK228"/>
  <c r="AG228"/>
  <c r="AC228"/>
  <c r="AA228"/>
  <c r="Y228"/>
  <c r="W228"/>
  <c r="Q228"/>
  <c r="K228"/>
  <c r="I228"/>
  <c r="BA227"/>
  <c r="AU227"/>
  <c r="AO227"/>
  <c r="BK225"/>
  <c r="BH225"/>
  <c r="BG225"/>
  <c r="BG224" s="1"/>
  <c r="BE225"/>
  <c r="BC225"/>
  <c r="BC224" s="1"/>
  <c r="BC223" s="1"/>
  <c r="BA225"/>
  <c r="AY225"/>
  <c r="AY224" s="1"/>
  <c r="AY223" s="1"/>
  <c r="AW225"/>
  <c r="AU225"/>
  <c r="AU224" s="1"/>
  <c r="AU223" s="1"/>
  <c r="AS225"/>
  <c r="AQ225"/>
  <c r="AO225"/>
  <c r="AO224" s="1"/>
  <c r="AO223" s="1"/>
  <c r="AM225"/>
  <c r="AM224" s="1"/>
  <c r="AM223" s="1"/>
  <c r="AK225"/>
  <c r="AK224" s="1"/>
  <c r="AK223" s="1"/>
  <c r="AI225"/>
  <c r="AG225"/>
  <c r="AG224" s="1"/>
  <c r="AG223" s="1"/>
  <c r="AE225"/>
  <c r="AC225"/>
  <c r="AA225"/>
  <c r="AA224" s="1"/>
  <c r="AA223" s="1"/>
  <c r="Y225"/>
  <c r="W225"/>
  <c r="U225"/>
  <c r="U224" s="1"/>
  <c r="S225"/>
  <c r="S224" s="1"/>
  <c r="Q225"/>
  <c r="Q224" s="1"/>
  <c r="O225"/>
  <c r="M225"/>
  <c r="K225"/>
  <c r="I225"/>
  <c r="BE224"/>
  <c r="BE223" s="1"/>
  <c r="BA224"/>
  <c r="AW224"/>
  <c r="AS224"/>
  <c r="AQ224"/>
  <c r="AQ223" s="1"/>
  <c r="AI224"/>
  <c r="AE224"/>
  <c r="AC224"/>
  <c r="AC223" s="1"/>
  <c r="Y224"/>
  <c r="Y223" s="1"/>
  <c r="W224"/>
  <c r="W223" s="1"/>
  <c r="O224"/>
  <c r="O223" s="1"/>
  <c r="M224"/>
  <c r="I224"/>
  <c r="BG223"/>
  <c r="BA223"/>
  <c r="BA197" s="1"/>
  <c r="AW223"/>
  <c r="AS223"/>
  <c r="AI223"/>
  <c r="AE223"/>
  <c r="U223"/>
  <c r="S223"/>
  <c r="Q223"/>
  <c r="M223"/>
  <c r="I223"/>
  <c r="BK222"/>
  <c r="BH222"/>
  <c r="BG222"/>
  <c r="BE222"/>
  <c r="BC222"/>
  <c r="BA222"/>
  <c r="AY222"/>
  <c r="AW222"/>
  <c r="AU222"/>
  <c r="AS222"/>
  <c r="AS221" s="1"/>
  <c r="AQ222"/>
  <c r="AO222"/>
  <c r="AO221" s="1"/>
  <c r="AM222"/>
  <c r="AK222"/>
  <c r="AK221" s="1"/>
  <c r="AI222"/>
  <c r="AG222"/>
  <c r="AG221" s="1"/>
  <c r="AE222"/>
  <c r="AE221" s="1"/>
  <c r="AC222"/>
  <c r="AC221" s="1"/>
  <c r="AA222"/>
  <c r="AA221" s="1"/>
  <c r="Y222"/>
  <c r="Y221" s="1"/>
  <c r="W222"/>
  <c r="W221" s="1"/>
  <c r="U222"/>
  <c r="S222"/>
  <c r="S221" s="1"/>
  <c r="Q222"/>
  <c r="O222"/>
  <c r="M222"/>
  <c r="K222"/>
  <c r="I222"/>
  <c r="BG221"/>
  <c r="BG218" s="1"/>
  <c r="BE221"/>
  <c r="BC221"/>
  <c r="BC218" s="1"/>
  <c r="BA221"/>
  <c r="AY221"/>
  <c r="AW221"/>
  <c r="AU221"/>
  <c r="AQ221"/>
  <c r="AM221"/>
  <c r="AI221"/>
  <c r="U221"/>
  <c r="Q221"/>
  <c r="O221"/>
  <c r="M221"/>
  <c r="M218" s="1"/>
  <c r="K221"/>
  <c r="K218" s="1"/>
  <c r="I221"/>
  <c r="BK220"/>
  <c r="BH220"/>
  <c r="BG220"/>
  <c r="BG219" s="1"/>
  <c r="BE220"/>
  <c r="BE219" s="1"/>
  <c r="BC220"/>
  <c r="BA220"/>
  <c r="AY220"/>
  <c r="AW220"/>
  <c r="AU220"/>
  <c r="AS220"/>
  <c r="AQ220"/>
  <c r="AO220"/>
  <c r="AO219" s="1"/>
  <c r="AM220"/>
  <c r="AM219" s="1"/>
  <c r="AK220"/>
  <c r="AK219" s="1"/>
  <c r="AK218" s="1"/>
  <c r="AI220"/>
  <c r="AI219" s="1"/>
  <c r="AG220"/>
  <c r="AE220"/>
  <c r="AC220"/>
  <c r="AA220"/>
  <c r="AA219" s="1"/>
  <c r="AA218" s="1"/>
  <c r="Y220"/>
  <c r="W220"/>
  <c r="W219" s="1"/>
  <c r="W218" s="1"/>
  <c r="U220"/>
  <c r="S220"/>
  <c r="S219" s="1"/>
  <c r="S218" s="1"/>
  <c r="Q220"/>
  <c r="Q219" s="1"/>
  <c r="O220"/>
  <c r="O219" s="1"/>
  <c r="O218" s="1"/>
  <c r="M220"/>
  <c r="M219" s="1"/>
  <c r="K220"/>
  <c r="I220"/>
  <c r="I219" s="1"/>
  <c r="BC219"/>
  <c r="BA219"/>
  <c r="BA218" s="1"/>
  <c r="AY219"/>
  <c r="AW219"/>
  <c r="AU219"/>
  <c r="AU218" s="1"/>
  <c r="AS219"/>
  <c r="AQ219"/>
  <c r="AQ218" s="1"/>
  <c r="AG219"/>
  <c r="AE219"/>
  <c r="AC219"/>
  <c r="AC218" s="1"/>
  <c r="Y219"/>
  <c r="Y218" s="1"/>
  <c r="K219"/>
  <c r="BE218"/>
  <c r="AY218"/>
  <c r="AW218"/>
  <c r="AS218"/>
  <c r="AO218"/>
  <c r="AG218"/>
  <c r="AE218"/>
  <c r="I218"/>
  <c r="BH217"/>
  <c r="BK217" s="1"/>
  <c r="BG217"/>
  <c r="BE217"/>
  <c r="BE216" s="1"/>
  <c r="BC217"/>
  <c r="BA217"/>
  <c r="BA216" s="1"/>
  <c r="AY217"/>
  <c r="AY216" s="1"/>
  <c r="AW217"/>
  <c r="AU217"/>
  <c r="AU216" s="1"/>
  <c r="AS217"/>
  <c r="AQ217"/>
  <c r="AQ216" s="1"/>
  <c r="AO217"/>
  <c r="AO216" s="1"/>
  <c r="AM217"/>
  <c r="AM216" s="1"/>
  <c r="AK217"/>
  <c r="AI217"/>
  <c r="AI216" s="1"/>
  <c r="AG217"/>
  <c r="AE217"/>
  <c r="AE216" s="1"/>
  <c r="AE213" s="1"/>
  <c r="AC217"/>
  <c r="AC216" s="1"/>
  <c r="AA217"/>
  <c r="Y217"/>
  <c r="Y216" s="1"/>
  <c r="W217"/>
  <c r="U217"/>
  <c r="U216" s="1"/>
  <c r="S217"/>
  <c r="Q217"/>
  <c r="Q216" s="1"/>
  <c r="O217"/>
  <c r="O216" s="1"/>
  <c r="M217"/>
  <c r="K217"/>
  <c r="I217"/>
  <c r="BG216"/>
  <c r="BC216"/>
  <c r="AW216"/>
  <c r="AS216"/>
  <c r="AK216"/>
  <c r="AG216"/>
  <c r="AA216"/>
  <c r="AA213" s="1"/>
  <c r="W216"/>
  <c r="S216"/>
  <c r="M216"/>
  <c r="I216"/>
  <c r="BH215"/>
  <c r="BK215" s="1"/>
  <c r="BG215"/>
  <c r="BG214" s="1"/>
  <c r="BG213" s="1"/>
  <c r="BE215"/>
  <c r="BE214" s="1"/>
  <c r="BE213" s="1"/>
  <c r="BC215"/>
  <c r="BC214" s="1"/>
  <c r="BA215"/>
  <c r="BA214" s="1"/>
  <c r="BA213" s="1"/>
  <c r="AY215"/>
  <c r="AY214" s="1"/>
  <c r="AW215"/>
  <c r="AU215"/>
  <c r="AS215"/>
  <c r="AQ215"/>
  <c r="AQ214" s="1"/>
  <c r="AQ213" s="1"/>
  <c r="AO215"/>
  <c r="AM215"/>
  <c r="AM214" s="1"/>
  <c r="AM213" s="1"/>
  <c r="AK215"/>
  <c r="AI215"/>
  <c r="AG215"/>
  <c r="AG214" s="1"/>
  <c r="AG213" s="1"/>
  <c r="AE215"/>
  <c r="AE214" s="1"/>
  <c r="AC215"/>
  <c r="AA215"/>
  <c r="Y215"/>
  <c r="W215"/>
  <c r="U215"/>
  <c r="U214" s="1"/>
  <c r="S215"/>
  <c r="Q215"/>
  <c r="Q214" s="1"/>
  <c r="Q213" s="1"/>
  <c r="O215"/>
  <c r="O214" s="1"/>
  <c r="O213" s="1"/>
  <c r="M215"/>
  <c r="M214" s="1"/>
  <c r="K215"/>
  <c r="I215"/>
  <c r="AW214"/>
  <c r="AU214"/>
  <c r="AS214"/>
  <c r="AS213" s="1"/>
  <c r="AO214"/>
  <c r="AK214"/>
  <c r="AI214"/>
  <c r="AC214"/>
  <c r="AC213" s="1"/>
  <c r="AA214"/>
  <c r="Y214"/>
  <c r="Y213" s="1"/>
  <c r="W214"/>
  <c r="S214"/>
  <c r="AU213"/>
  <c r="AK213"/>
  <c r="AI213"/>
  <c r="W213"/>
  <c r="BK212"/>
  <c r="BH212"/>
  <c r="BG212"/>
  <c r="BG211" s="1"/>
  <c r="BE212"/>
  <c r="BC212"/>
  <c r="BC211" s="1"/>
  <c r="BA212"/>
  <c r="BA211" s="1"/>
  <c r="AY212"/>
  <c r="AW212"/>
  <c r="AU212"/>
  <c r="AS212"/>
  <c r="AQ212"/>
  <c r="AO212"/>
  <c r="AM212"/>
  <c r="AK212"/>
  <c r="AI212"/>
  <c r="AG212"/>
  <c r="AG211" s="1"/>
  <c r="AE212"/>
  <c r="AE211" s="1"/>
  <c r="AC212"/>
  <c r="AC211" s="1"/>
  <c r="AA212"/>
  <c r="AA211" s="1"/>
  <c r="Y212"/>
  <c r="Y211" s="1"/>
  <c r="Y208" s="1"/>
  <c r="W212"/>
  <c r="W211" s="1"/>
  <c r="U212"/>
  <c r="S212"/>
  <c r="S211" s="1"/>
  <c r="Q212"/>
  <c r="O212"/>
  <c r="O211" s="1"/>
  <c r="M212"/>
  <c r="M211" s="1"/>
  <c r="K212"/>
  <c r="I212"/>
  <c r="BE211"/>
  <c r="AY211"/>
  <c r="AY208" s="1"/>
  <c r="AW211"/>
  <c r="AU211"/>
  <c r="AU208" s="1"/>
  <c r="AS211"/>
  <c r="AQ211"/>
  <c r="AQ208" s="1"/>
  <c r="AO211"/>
  <c r="AO208" s="1"/>
  <c r="AM211"/>
  <c r="AK211"/>
  <c r="AI211"/>
  <c r="U211"/>
  <c r="Q211"/>
  <c r="K211"/>
  <c r="BK210"/>
  <c r="BH210"/>
  <c r="BG210"/>
  <c r="BG209" s="1"/>
  <c r="BG208" s="1"/>
  <c r="BE210"/>
  <c r="BC210"/>
  <c r="BC209" s="1"/>
  <c r="BC208" s="1"/>
  <c r="BA210"/>
  <c r="BA209" s="1"/>
  <c r="AY210"/>
  <c r="AY209" s="1"/>
  <c r="AW210"/>
  <c r="AW209" s="1"/>
  <c r="AW208" s="1"/>
  <c r="AU210"/>
  <c r="AS210"/>
  <c r="AS209" s="1"/>
  <c r="AQ210"/>
  <c r="AO210"/>
  <c r="AM210"/>
  <c r="AK210"/>
  <c r="AI210"/>
  <c r="AG210"/>
  <c r="AE210"/>
  <c r="AC210"/>
  <c r="AC209" s="1"/>
  <c r="AA210"/>
  <c r="Y210"/>
  <c r="W210"/>
  <c r="BI210" s="1"/>
  <c r="U210"/>
  <c r="S210"/>
  <c r="S209" s="1"/>
  <c r="Q210"/>
  <c r="Q209" s="1"/>
  <c r="Q208" s="1"/>
  <c r="O210"/>
  <c r="O209" s="1"/>
  <c r="O208" s="1"/>
  <c r="M210"/>
  <c r="K210"/>
  <c r="K209" s="1"/>
  <c r="K208" s="1"/>
  <c r="I210"/>
  <c r="BE209"/>
  <c r="BE208" s="1"/>
  <c r="AU209"/>
  <c r="AQ209"/>
  <c r="AO209"/>
  <c r="AM209"/>
  <c r="AK209"/>
  <c r="AI209"/>
  <c r="AI208" s="1"/>
  <c r="AG209"/>
  <c r="AE209"/>
  <c r="AA209"/>
  <c r="AA208" s="1"/>
  <c r="Y209"/>
  <c r="W209"/>
  <c r="W208" s="1"/>
  <c r="U209"/>
  <c r="U208" s="1"/>
  <c r="M209"/>
  <c r="M208" s="1"/>
  <c r="BA208"/>
  <c r="AS208"/>
  <c r="AC208"/>
  <c r="S208"/>
  <c r="BK207"/>
  <c r="BH207"/>
  <c r="BG207"/>
  <c r="BE207"/>
  <c r="BE206" s="1"/>
  <c r="BC207"/>
  <c r="BA207"/>
  <c r="BA206" s="1"/>
  <c r="AY207"/>
  <c r="AW207"/>
  <c r="AW206" s="1"/>
  <c r="AU207"/>
  <c r="AS207"/>
  <c r="AS206" s="1"/>
  <c r="AQ207"/>
  <c r="AQ206" s="1"/>
  <c r="AO207"/>
  <c r="AM207"/>
  <c r="AM206" s="1"/>
  <c r="AM203" s="1"/>
  <c r="AK207"/>
  <c r="AI207"/>
  <c r="AI206" s="1"/>
  <c r="AG207"/>
  <c r="AE207"/>
  <c r="AE206" s="1"/>
  <c r="AC207"/>
  <c r="AA207"/>
  <c r="Y207"/>
  <c r="Y206" s="1"/>
  <c r="Y203" s="1"/>
  <c r="W207"/>
  <c r="U207"/>
  <c r="U206" s="1"/>
  <c r="S207"/>
  <c r="Q207"/>
  <c r="O207"/>
  <c r="M207"/>
  <c r="M206" s="1"/>
  <c r="K207"/>
  <c r="I207"/>
  <c r="I206" s="1"/>
  <c r="BG206"/>
  <c r="BC206"/>
  <c r="AY206"/>
  <c r="AU206"/>
  <c r="AO206"/>
  <c r="AK206"/>
  <c r="AK203" s="1"/>
  <c r="AG206"/>
  <c r="AC206"/>
  <c r="AA206"/>
  <c r="AA203" s="1"/>
  <c r="W206"/>
  <c r="S206"/>
  <c r="Q206"/>
  <c r="O206"/>
  <c r="O203" s="1"/>
  <c r="K206"/>
  <c r="BK205"/>
  <c r="BH205"/>
  <c r="BG205"/>
  <c r="BE205"/>
  <c r="BE204" s="1"/>
  <c r="BC205"/>
  <c r="BA205"/>
  <c r="BA204" s="1"/>
  <c r="AY205"/>
  <c r="AW205"/>
  <c r="AW204" s="1"/>
  <c r="AW203" s="1"/>
  <c r="AU205"/>
  <c r="AS205"/>
  <c r="AS204" s="1"/>
  <c r="AS203" s="1"/>
  <c r="AQ205"/>
  <c r="AO205"/>
  <c r="AM205"/>
  <c r="AM204" s="1"/>
  <c r="AK205"/>
  <c r="AI205"/>
  <c r="AI204" s="1"/>
  <c r="AI203" s="1"/>
  <c r="AG205"/>
  <c r="AE205"/>
  <c r="AE204" s="1"/>
  <c r="AE203" s="1"/>
  <c r="AC205"/>
  <c r="AC204" s="1"/>
  <c r="AA205"/>
  <c r="AA204" s="1"/>
  <c r="Y205"/>
  <c r="W205"/>
  <c r="U205"/>
  <c r="S205"/>
  <c r="Q205"/>
  <c r="O205"/>
  <c r="M205"/>
  <c r="K205"/>
  <c r="I205"/>
  <c r="BG204"/>
  <c r="BG203" s="1"/>
  <c r="BC204"/>
  <c r="AY204"/>
  <c r="AU204"/>
  <c r="AU203" s="1"/>
  <c r="AQ204"/>
  <c r="AQ203" s="1"/>
  <c r="AO204"/>
  <c r="AO203" s="1"/>
  <c r="AK204"/>
  <c r="AG204"/>
  <c r="Y204"/>
  <c r="W204"/>
  <c r="W203" s="1"/>
  <c r="U204"/>
  <c r="S204"/>
  <c r="S203" s="1"/>
  <c r="Q204"/>
  <c r="Q203" s="1"/>
  <c r="O204"/>
  <c r="M204"/>
  <c r="M203" s="1"/>
  <c r="K204"/>
  <c r="BE203"/>
  <c r="BE197" s="1"/>
  <c r="BC203"/>
  <c r="BA203"/>
  <c r="AG203"/>
  <c r="BH202"/>
  <c r="BK202" s="1"/>
  <c r="BG202"/>
  <c r="BG201" s="1"/>
  <c r="BE202"/>
  <c r="BE201" s="1"/>
  <c r="BC202"/>
  <c r="BC201" s="1"/>
  <c r="BA202"/>
  <c r="BA201" s="1"/>
  <c r="AY202"/>
  <c r="AY201" s="1"/>
  <c r="AW202"/>
  <c r="AW201" s="1"/>
  <c r="AU202"/>
  <c r="AU201" s="1"/>
  <c r="AU198" s="1"/>
  <c r="AS202"/>
  <c r="AQ202"/>
  <c r="AO202"/>
  <c r="AM202"/>
  <c r="AK202"/>
  <c r="AI202"/>
  <c r="AG202"/>
  <c r="AE202"/>
  <c r="AC202"/>
  <c r="AA202"/>
  <c r="Y202"/>
  <c r="Y201" s="1"/>
  <c r="W202"/>
  <c r="W201" s="1"/>
  <c r="U202"/>
  <c r="U201" s="1"/>
  <c r="S202"/>
  <c r="S201" s="1"/>
  <c r="Q202"/>
  <c r="O202"/>
  <c r="M202"/>
  <c r="M201" s="1"/>
  <c r="K202"/>
  <c r="K201" s="1"/>
  <c r="I202"/>
  <c r="AS201"/>
  <c r="AQ201"/>
  <c r="AO201"/>
  <c r="AM201"/>
  <c r="AK201"/>
  <c r="AI201"/>
  <c r="AG201"/>
  <c r="AE201"/>
  <c r="AC201"/>
  <c r="AA201"/>
  <c r="Q201"/>
  <c r="O201"/>
  <c r="BK200"/>
  <c r="BH200"/>
  <c r="BG200"/>
  <c r="BE200"/>
  <c r="BC200"/>
  <c r="BA200"/>
  <c r="BA199" s="1"/>
  <c r="BA198" s="1"/>
  <c r="AY200"/>
  <c r="AY199" s="1"/>
  <c r="AY198" s="1"/>
  <c r="AW200"/>
  <c r="AW199" s="1"/>
  <c r="AW198" s="1"/>
  <c r="AU200"/>
  <c r="AU199" s="1"/>
  <c r="AS200"/>
  <c r="AS199" s="1"/>
  <c r="AS198" s="1"/>
  <c r="AS197" s="1"/>
  <c r="AQ200"/>
  <c r="AO200"/>
  <c r="AO199" s="1"/>
  <c r="AM200"/>
  <c r="AM199" s="1"/>
  <c r="AM198" s="1"/>
  <c r="AK200"/>
  <c r="AI200"/>
  <c r="AG200"/>
  <c r="AE200"/>
  <c r="AC200"/>
  <c r="AA200"/>
  <c r="AA199" s="1"/>
  <c r="AA198" s="1"/>
  <c r="Y200"/>
  <c r="Y199" s="1"/>
  <c r="W200"/>
  <c r="W199" s="1"/>
  <c r="W198" s="1"/>
  <c r="U200"/>
  <c r="S200"/>
  <c r="S199" s="1"/>
  <c r="Q200"/>
  <c r="O200"/>
  <c r="O199" s="1"/>
  <c r="M200"/>
  <c r="K200"/>
  <c r="I200"/>
  <c r="BG199"/>
  <c r="BG198" s="1"/>
  <c r="BG197" s="1"/>
  <c r="BE199"/>
  <c r="BE198" s="1"/>
  <c r="BC199"/>
  <c r="BC198" s="1"/>
  <c r="AQ199"/>
  <c r="AQ198" s="1"/>
  <c r="AK199"/>
  <c r="AK198" s="1"/>
  <c r="AI199"/>
  <c r="AI198" s="1"/>
  <c r="AG199"/>
  <c r="AE199"/>
  <c r="AC199"/>
  <c r="AC198" s="1"/>
  <c r="U199"/>
  <c r="U198" s="1"/>
  <c r="Q199"/>
  <c r="M199"/>
  <c r="M198" s="1"/>
  <c r="I199"/>
  <c r="AO198"/>
  <c r="AU197"/>
  <c r="BH196"/>
  <c r="BK196" s="1"/>
  <c r="BG196"/>
  <c r="BE196"/>
  <c r="BE194" s="1"/>
  <c r="BC196"/>
  <c r="BA196"/>
  <c r="AY196"/>
  <c r="AY194" s="1"/>
  <c r="AY193" s="1"/>
  <c r="AW196"/>
  <c r="AW194" s="1"/>
  <c r="AW193" s="1"/>
  <c r="AU196"/>
  <c r="AU194" s="1"/>
  <c r="AU193" s="1"/>
  <c r="AS196"/>
  <c r="AQ196"/>
  <c r="AO196"/>
  <c r="AM196"/>
  <c r="AK196"/>
  <c r="AI196"/>
  <c r="AG196"/>
  <c r="AE196"/>
  <c r="AC196"/>
  <c r="AA196"/>
  <c r="Y196"/>
  <c r="Y194" s="1"/>
  <c r="Y193" s="1"/>
  <c r="W196"/>
  <c r="U196"/>
  <c r="S196"/>
  <c r="Q196"/>
  <c r="O196"/>
  <c r="M196"/>
  <c r="K196"/>
  <c r="I196"/>
  <c r="I194" s="1"/>
  <c r="I193" s="1"/>
  <c r="BH195"/>
  <c r="BK195" s="1"/>
  <c r="BG195"/>
  <c r="BE195"/>
  <c r="BC195"/>
  <c r="BA195"/>
  <c r="AY195"/>
  <c r="AW195"/>
  <c r="AU195"/>
  <c r="AS195"/>
  <c r="AS194" s="1"/>
  <c r="AS193" s="1"/>
  <c r="AQ195"/>
  <c r="AO195"/>
  <c r="AO194" s="1"/>
  <c r="AO193" s="1"/>
  <c r="AM195"/>
  <c r="AM194" s="1"/>
  <c r="AM193" s="1"/>
  <c r="AK195"/>
  <c r="AI195"/>
  <c r="AI194" s="1"/>
  <c r="AI193" s="1"/>
  <c r="AG195"/>
  <c r="AE195"/>
  <c r="BI195" s="1"/>
  <c r="AC195"/>
  <c r="AA195"/>
  <c r="AA194" s="1"/>
  <c r="AA193" s="1"/>
  <c r="Y195"/>
  <c r="W195"/>
  <c r="W194" s="1"/>
  <c r="W193" s="1"/>
  <c r="U195"/>
  <c r="U194" s="1"/>
  <c r="U193" s="1"/>
  <c r="S195"/>
  <c r="Q195"/>
  <c r="Q194" s="1"/>
  <c r="Q193" s="1"/>
  <c r="O195"/>
  <c r="M195"/>
  <c r="K195"/>
  <c r="I195"/>
  <c r="BG194"/>
  <c r="BG193" s="1"/>
  <c r="BC194"/>
  <c r="BC193" s="1"/>
  <c r="BA194"/>
  <c r="BA193" s="1"/>
  <c r="AK194"/>
  <c r="AK193" s="1"/>
  <c r="AG194"/>
  <c r="AC194"/>
  <c r="AC193" s="1"/>
  <c r="S194"/>
  <c r="S193" s="1"/>
  <c r="O194"/>
  <c r="O193" s="1"/>
  <c r="M194"/>
  <c r="M193" s="1"/>
  <c r="BE193"/>
  <c r="AG193"/>
  <c r="BH192"/>
  <c r="BK192" s="1"/>
  <c r="BG192"/>
  <c r="BE192"/>
  <c r="BC192"/>
  <c r="BA192"/>
  <c r="AY192"/>
  <c r="AW192"/>
  <c r="AU192"/>
  <c r="AS192"/>
  <c r="AQ192"/>
  <c r="AO192"/>
  <c r="AM192"/>
  <c r="AM189" s="1"/>
  <c r="AM188" s="1"/>
  <c r="AK192"/>
  <c r="AI192"/>
  <c r="AG192"/>
  <c r="AE192"/>
  <c r="AC192"/>
  <c r="AA192"/>
  <c r="Y192"/>
  <c r="W192"/>
  <c r="U192"/>
  <c r="S192"/>
  <c r="Q192"/>
  <c r="O192"/>
  <c r="M192"/>
  <c r="K192"/>
  <c r="I192"/>
  <c r="BK191"/>
  <c r="BH191"/>
  <c r="BG191"/>
  <c r="BE191"/>
  <c r="BC191"/>
  <c r="BA191"/>
  <c r="AY191"/>
  <c r="AW191"/>
  <c r="AU191"/>
  <c r="AS191"/>
  <c r="AQ191"/>
  <c r="AO191"/>
  <c r="AO189" s="1"/>
  <c r="AO188" s="1"/>
  <c r="AM191"/>
  <c r="AK191"/>
  <c r="AI191"/>
  <c r="AI189" s="1"/>
  <c r="AI188" s="1"/>
  <c r="AG191"/>
  <c r="AE191"/>
  <c r="AC191"/>
  <c r="AC189" s="1"/>
  <c r="AC188" s="1"/>
  <c r="AA191"/>
  <c r="Y191"/>
  <c r="W191"/>
  <c r="W189" s="1"/>
  <c r="W188" s="1"/>
  <c r="U191"/>
  <c r="S191"/>
  <c r="S189" s="1"/>
  <c r="S188" s="1"/>
  <c r="Q191"/>
  <c r="BI191" s="1"/>
  <c r="O191"/>
  <c r="M191"/>
  <c r="M189" s="1"/>
  <c r="M188" s="1"/>
  <c r="K191"/>
  <c r="I191"/>
  <c r="BH190"/>
  <c r="BK190" s="1"/>
  <c r="BG190"/>
  <c r="BE190"/>
  <c r="BC190"/>
  <c r="BA190"/>
  <c r="AY190"/>
  <c r="AW190"/>
  <c r="AW189" s="1"/>
  <c r="AW188" s="1"/>
  <c r="AU190"/>
  <c r="AS190"/>
  <c r="AS189" s="1"/>
  <c r="AS188" s="1"/>
  <c r="AQ190"/>
  <c r="AQ189" s="1"/>
  <c r="AQ188" s="1"/>
  <c r="AO190"/>
  <c r="AM190"/>
  <c r="AK190"/>
  <c r="AI190"/>
  <c r="AG190"/>
  <c r="AE190"/>
  <c r="AC190"/>
  <c r="AA190"/>
  <c r="Y190"/>
  <c r="W190"/>
  <c r="U190"/>
  <c r="S190"/>
  <c r="Q190"/>
  <c r="O190"/>
  <c r="M190"/>
  <c r="K190"/>
  <c r="I190"/>
  <c r="BG189"/>
  <c r="BG188" s="1"/>
  <c r="BE189"/>
  <c r="BE188" s="1"/>
  <c r="AE189"/>
  <c r="Y189"/>
  <c r="Y188" s="1"/>
  <c r="Q189"/>
  <c r="Q188" s="1"/>
  <c r="AE188"/>
  <c r="BK187"/>
  <c r="BI187"/>
  <c r="BJ187" s="1"/>
  <c r="BM187" s="1"/>
  <c r="BH187"/>
  <c r="BG187"/>
  <c r="BG185" s="1"/>
  <c r="BG184" s="1"/>
  <c r="BE187"/>
  <c r="BC187"/>
  <c r="BA187"/>
  <c r="AY187"/>
  <c r="AW187"/>
  <c r="AU187"/>
  <c r="AS187"/>
  <c r="AQ187"/>
  <c r="AO187"/>
  <c r="AM187"/>
  <c r="AK187"/>
  <c r="AI187"/>
  <c r="AI185" s="1"/>
  <c r="AI184" s="1"/>
  <c r="AG187"/>
  <c r="AE187"/>
  <c r="AE185" s="1"/>
  <c r="AE184" s="1"/>
  <c r="AC187"/>
  <c r="AA187"/>
  <c r="AA185" s="1"/>
  <c r="AA184" s="1"/>
  <c r="Y187"/>
  <c r="Y185" s="1"/>
  <c r="W187"/>
  <c r="W185" s="1"/>
  <c r="W184" s="1"/>
  <c r="U187"/>
  <c r="S187"/>
  <c r="S185" s="1"/>
  <c r="S184" s="1"/>
  <c r="Q187"/>
  <c r="Q185" s="1"/>
  <c r="Q184" s="1"/>
  <c r="O187"/>
  <c r="M187"/>
  <c r="K187"/>
  <c r="I187"/>
  <c r="BH186"/>
  <c r="BK186" s="1"/>
  <c r="BG186"/>
  <c r="BE186"/>
  <c r="BC186"/>
  <c r="BC185" s="1"/>
  <c r="BA186"/>
  <c r="BA185" s="1"/>
  <c r="BA184" s="1"/>
  <c r="AY186"/>
  <c r="AY185" s="1"/>
  <c r="AW186"/>
  <c r="AW185" s="1"/>
  <c r="AW184" s="1"/>
  <c r="AU186"/>
  <c r="AU185" s="1"/>
  <c r="AU184" s="1"/>
  <c r="AS186"/>
  <c r="AQ186"/>
  <c r="AQ185" s="1"/>
  <c r="AQ184" s="1"/>
  <c r="AO186"/>
  <c r="AM186"/>
  <c r="AK186"/>
  <c r="AK185" s="1"/>
  <c r="AK184" s="1"/>
  <c r="AI186"/>
  <c r="AG186"/>
  <c r="AG185" s="1"/>
  <c r="AG184" s="1"/>
  <c r="AE186"/>
  <c r="AC186"/>
  <c r="AA186"/>
  <c r="Y186"/>
  <c r="W186"/>
  <c r="U186"/>
  <c r="S186"/>
  <c r="Q186"/>
  <c r="O186"/>
  <c r="O185" s="1"/>
  <c r="O184" s="1"/>
  <c r="M186"/>
  <c r="M185" s="1"/>
  <c r="M184" s="1"/>
  <c r="K186"/>
  <c r="I186"/>
  <c r="AS185"/>
  <c r="AS184" s="1"/>
  <c r="AO185"/>
  <c r="AO184" s="1"/>
  <c r="AM185"/>
  <c r="AM184" s="1"/>
  <c r="U185"/>
  <c r="I185"/>
  <c r="I184" s="1"/>
  <c r="BC184"/>
  <c r="AY184"/>
  <c r="Y184"/>
  <c r="U184"/>
  <c r="BH183"/>
  <c r="BK183" s="1"/>
  <c r="BG183"/>
  <c r="BE183"/>
  <c r="BC183"/>
  <c r="BA183"/>
  <c r="AY183"/>
  <c r="AW183"/>
  <c r="AU183"/>
  <c r="AS183"/>
  <c r="AQ183"/>
  <c r="AO183"/>
  <c r="AM183"/>
  <c r="AK183"/>
  <c r="AK180" s="1"/>
  <c r="AK179" s="1"/>
  <c r="AI183"/>
  <c r="AG183"/>
  <c r="AE183"/>
  <c r="AC183"/>
  <c r="AA183"/>
  <c r="Y183"/>
  <c r="W183"/>
  <c r="U183"/>
  <c r="S183"/>
  <c r="Q183"/>
  <c r="O183"/>
  <c r="O180" s="1"/>
  <c r="O179" s="1"/>
  <c r="M183"/>
  <c r="K183"/>
  <c r="I183"/>
  <c r="BK182"/>
  <c r="BH182"/>
  <c r="BG182"/>
  <c r="BG180" s="1"/>
  <c r="BG179" s="1"/>
  <c r="BE182"/>
  <c r="BE180" s="1"/>
  <c r="BE179" s="1"/>
  <c r="BC182"/>
  <c r="BA182"/>
  <c r="AY182"/>
  <c r="AY180" s="1"/>
  <c r="AY179" s="1"/>
  <c r="AW182"/>
  <c r="AU182"/>
  <c r="AS182"/>
  <c r="AQ182"/>
  <c r="AO182"/>
  <c r="AM182"/>
  <c r="AK182"/>
  <c r="AI182"/>
  <c r="AG182"/>
  <c r="AG180" s="1"/>
  <c r="AG179" s="1"/>
  <c r="AE182"/>
  <c r="AC182"/>
  <c r="AA182"/>
  <c r="Y182"/>
  <c r="W182"/>
  <c r="U182"/>
  <c r="S182"/>
  <c r="Q182"/>
  <c r="O182"/>
  <c r="M182"/>
  <c r="K182"/>
  <c r="BI182" s="1"/>
  <c r="I182"/>
  <c r="BK181"/>
  <c r="BH181"/>
  <c r="BG181"/>
  <c r="BE181"/>
  <c r="BC181"/>
  <c r="BA181"/>
  <c r="AY181"/>
  <c r="AW181"/>
  <c r="AW180" s="1"/>
  <c r="AU181"/>
  <c r="AS181"/>
  <c r="AS180" s="1"/>
  <c r="AS179" s="1"/>
  <c r="AQ181"/>
  <c r="AO181"/>
  <c r="AO180" s="1"/>
  <c r="AO179" s="1"/>
  <c r="AM181"/>
  <c r="AM180" s="1"/>
  <c r="AM179" s="1"/>
  <c r="AK181"/>
  <c r="AI181"/>
  <c r="AI180" s="1"/>
  <c r="AG181"/>
  <c r="AE181"/>
  <c r="AC181"/>
  <c r="AA181"/>
  <c r="Y181"/>
  <c r="W181"/>
  <c r="U181"/>
  <c r="S181"/>
  <c r="Q181"/>
  <c r="O181"/>
  <c r="M181"/>
  <c r="K181"/>
  <c r="I181"/>
  <c r="BC180"/>
  <c r="BC179" s="1"/>
  <c r="AU180"/>
  <c r="AU179" s="1"/>
  <c r="AQ180"/>
  <c r="AQ179" s="1"/>
  <c r="AA180"/>
  <c r="AA179" s="1"/>
  <c r="Y180"/>
  <c r="Y179" s="1"/>
  <c r="U180"/>
  <c r="U179" s="1"/>
  <c r="S180"/>
  <c r="S179" s="1"/>
  <c r="I180"/>
  <c r="I179" s="1"/>
  <c r="AW179"/>
  <c r="AI179"/>
  <c r="BK178"/>
  <c r="BH178"/>
  <c r="BG178"/>
  <c r="BE178"/>
  <c r="BE177" s="1"/>
  <c r="BC178"/>
  <c r="BC177" s="1"/>
  <c r="BA178"/>
  <c r="BA177" s="1"/>
  <c r="AY178"/>
  <c r="AY177" s="1"/>
  <c r="AW178"/>
  <c r="AU178"/>
  <c r="AU177" s="1"/>
  <c r="AS178"/>
  <c r="AS177" s="1"/>
  <c r="AQ178"/>
  <c r="AQ177" s="1"/>
  <c r="AO178"/>
  <c r="AO177" s="1"/>
  <c r="AM178"/>
  <c r="AM177" s="1"/>
  <c r="AK178"/>
  <c r="AI178"/>
  <c r="AG178"/>
  <c r="AE178"/>
  <c r="AC178"/>
  <c r="AA178"/>
  <c r="AA177" s="1"/>
  <c r="Y178"/>
  <c r="W178"/>
  <c r="U178"/>
  <c r="U177" s="1"/>
  <c r="S178"/>
  <c r="Q178"/>
  <c r="BI178" s="1"/>
  <c r="O178"/>
  <c r="M178"/>
  <c r="K178"/>
  <c r="K177" s="1"/>
  <c r="I178"/>
  <c r="BG177"/>
  <c r="AW177"/>
  <c r="AK177"/>
  <c r="AI177"/>
  <c r="AG177"/>
  <c r="AE177"/>
  <c r="AC177"/>
  <c r="Y177"/>
  <c r="W177"/>
  <c r="S177"/>
  <c r="O177"/>
  <c r="M177"/>
  <c r="I177"/>
  <c r="BH176"/>
  <c r="BK176" s="1"/>
  <c r="BG176"/>
  <c r="BE176"/>
  <c r="BC176"/>
  <c r="BA176"/>
  <c r="AY176"/>
  <c r="AW176"/>
  <c r="AW172" s="1"/>
  <c r="AW171" s="1"/>
  <c r="AU176"/>
  <c r="AS176"/>
  <c r="AS172" s="1"/>
  <c r="AS171" s="1"/>
  <c r="AQ176"/>
  <c r="AO176"/>
  <c r="AM176"/>
  <c r="AK176"/>
  <c r="AI176"/>
  <c r="AG176"/>
  <c r="AG172" s="1"/>
  <c r="AG171" s="1"/>
  <c r="AE176"/>
  <c r="AC176"/>
  <c r="AA176"/>
  <c r="Y176"/>
  <c r="W176"/>
  <c r="U176"/>
  <c r="S176"/>
  <c r="Q176"/>
  <c r="O176"/>
  <c r="M176"/>
  <c r="K176"/>
  <c r="I176"/>
  <c r="BK175"/>
  <c r="BI175"/>
  <c r="BH175"/>
  <c r="BG175"/>
  <c r="BE175"/>
  <c r="BC175"/>
  <c r="BA175"/>
  <c r="AY175"/>
  <c r="AW175"/>
  <c r="AU175"/>
  <c r="AS175"/>
  <c r="AQ175"/>
  <c r="AO175"/>
  <c r="AM175"/>
  <c r="AK175"/>
  <c r="AI175"/>
  <c r="AG175"/>
  <c r="AE175"/>
  <c r="AC175"/>
  <c r="AA175"/>
  <c r="Y175"/>
  <c r="W175"/>
  <c r="W172" s="1"/>
  <c r="W171" s="1"/>
  <c r="U175"/>
  <c r="S175"/>
  <c r="Q175"/>
  <c r="O175"/>
  <c r="M175"/>
  <c r="K175"/>
  <c r="I175"/>
  <c r="BK174"/>
  <c r="BH174"/>
  <c r="BG174"/>
  <c r="BE174"/>
  <c r="BC174"/>
  <c r="BA174"/>
  <c r="BA172" s="1"/>
  <c r="BA171" s="1"/>
  <c r="AY174"/>
  <c r="AW174"/>
  <c r="AU174"/>
  <c r="AS174"/>
  <c r="AQ174"/>
  <c r="AO174"/>
  <c r="AO172" s="1"/>
  <c r="AO171" s="1"/>
  <c r="AM174"/>
  <c r="AK174"/>
  <c r="AI174"/>
  <c r="AG174"/>
  <c r="AE174"/>
  <c r="AC174"/>
  <c r="AA174"/>
  <c r="AA172" s="1"/>
  <c r="Y174"/>
  <c r="W174"/>
  <c r="U174"/>
  <c r="S174"/>
  <c r="Q174"/>
  <c r="Q172" s="1"/>
  <c r="O174"/>
  <c r="M174"/>
  <c r="M172" s="1"/>
  <c r="M171" s="1"/>
  <c r="K174"/>
  <c r="I174"/>
  <c r="BH173"/>
  <c r="BK173" s="1"/>
  <c r="BG173"/>
  <c r="BG172" s="1"/>
  <c r="BG171" s="1"/>
  <c r="BE173"/>
  <c r="BC173"/>
  <c r="BC172" s="1"/>
  <c r="BA173"/>
  <c r="AY173"/>
  <c r="AY172" s="1"/>
  <c r="AY171" s="1"/>
  <c r="AW173"/>
  <c r="AU173"/>
  <c r="AU172" s="1"/>
  <c r="AU171" s="1"/>
  <c r="AS173"/>
  <c r="AQ173"/>
  <c r="AO173"/>
  <c r="AM173"/>
  <c r="AK173"/>
  <c r="AK172" s="1"/>
  <c r="AK171" s="1"/>
  <c r="AI173"/>
  <c r="AG173"/>
  <c r="AE173"/>
  <c r="AC173"/>
  <c r="AA173"/>
  <c r="Y173"/>
  <c r="W173"/>
  <c r="U173"/>
  <c r="S173"/>
  <c r="S172" s="1"/>
  <c r="S171" s="1"/>
  <c r="Q173"/>
  <c r="O173"/>
  <c r="M173"/>
  <c r="K173"/>
  <c r="I173"/>
  <c r="AE172"/>
  <c r="O172"/>
  <c r="O171" s="1"/>
  <c r="AE171"/>
  <c r="AA171"/>
  <c r="BK170"/>
  <c r="BH170"/>
  <c r="BG170"/>
  <c r="BG169" s="1"/>
  <c r="BE170"/>
  <c r="BC170"/>
  <c r="BC169" s="1"/>
  <c r="BA170"/>
  <c r="AY170"/>
  <c r="AW170"/>
  <c r="AW169" s="1"/>
  <c r="AU170"/>
  <c r="AS170"/>
  <c r="AS169" s="1"/>
  <c r="AQ170"/>
  <c r="AO170"/>
  <c r="AM170"/>
  <c r="AK170"/>
  <c r="AI170"/>
  <c r="AI169" s="1"/>
  <c r="AG170"/>
  <c r="AG169" s="1"/>
  <c r="AE170"/>
  <c r="AE169" s="1"/>
  <c r="AC170"/>
  <c r="AC169" s="1"/>
  <c r="AA170"/>
  <c r="AA169" s="1"/>
  <c r="Y170"/>
  <c r="W170"/>
  <c r="U170"/>
  <c r="S170"/>
  <c r="S169" s="1"/>
  <c r="Q170"/>
  <c r="O170"/>
  <c r="O169" s="1"/>
  <c r="M170"/>
  <c r="K170"/>
  <c r="I170"/>
  <c r="BE169"/>
  <c r="BA169"/>
  <c r="AY169"/>
  <c r="AU169"/>
  <c r="AQ169"/>
  <c r="AO169"/>
  <c r="AM169"/>
  <c r="AK169"/>
  <c r="Y169"/>
  <c r="W169"/>
  <c r="U169"/>
  <c r="Q169"/>
  <c r="M169"/>
  <c r="BK168"/>
  <c r="BH168"/>
  <c r="BG168"/>
  <c r="BE168"/>
  <c r="BC168"/>
  <c r="BA168"/>
  <c r="AY168"/>
  <c r="AW168"/>
  <c r="AU168"/>
  <c r="AS168"/>
  <c r="AQ168"/>
  <c r="AO168"/>
  <c r="AM168"/>
  <c r="AK168"/>
  <c r="AI168"/>
  <c r="AG168"/>
  <c r="AE168"/>
  <c r="AC168"/>
  <c r="AA168"/>
  <c r="AA164" s="1"/>
  <c r="AA163" s="1"/>
  <c r="Y168"/>
  <c r="W168"/>
  <c r="U168"/>
  <c r="U164" s="1"/>
  <c r="U163" s="1"/>
  <c r="S168"/>
  <c r="Q168"/>
  <c r="O168"/>
  <c r="M168"/>
  <c r="K168"/>
  <c r="I168"/>
  <c r="BH167"/>
  <c r="BK167" s="1"/>
  <c r="BG167"/>
  <c r="BG164" s="1"/>
  <c r="BG163" s="1"/>
  <c r="BE167"/>
  <c r="BC167"/>
  <c r="BA167"/>
  <c r="AY167"/>
  <c r="AW167"/>
  <c r="AU167"/>
  <c r="AS167"/>
  <c r="AQ167"/>
  <c r="AO167"/>
  <c r="AM167"/>
  <c r="AK167"/>
  <c r="AI167"/>
  <c r="AG167"/>
  <c r="AE167"/>
  <c r="AC167"/>
  <c r="AA167"/>
  <c r="Y167"/>
  <c r="W167"/>
  <c r="U167"/>
  <c r="S167"/>
  <c r="Q167"/>
  <c r="O167"/>
  <c r="M167"/>
  <c r="K167"/>
  <c r="I167"/>
  <c r="BH166"/>
  <c r="BK166" s="1"/>
  <c r="BG166"/>
  <c r="BE166"/>
  <c r="BC166"/>
  <c r="BA166"/>
  <c r="AY166"/>
  <c r="AW166"/>
  <c r="AU166"/>
  <c r="AS166"/>
  <c r="AQ166"/>
  <c r="AO166"/>
  <c r="AM166"/>
  <c r="AK166"/>
  <c r="AI166"/>
  <c r="AI164" s="1"/>
  <c r="AI163" s="1"/>
  <c r="AG166"/>
  <c r="AG164" s="1"/>
  <c r="AG163" s="1"/>
  <c r="AE166"/>
  <c r="AC166"/>
  <c r="AA166"/>
  <c r="Y166"/>
  <c r="Y164" s="1"/>
  <c r="W166"/>
  <c r="BI166" s="1"/>
  <c r="BJ166" s="1"/>
  <c r="BM166" s="1"/>
  <c r="U166"/>
  <c r="S166"/>
  <c r="Q166"/>
  <c r="O166"/>
  <c r="M166"/>
  <c r="K166"/>
  <c r="I166"/>
  <c r="BK165"/>
  <c r="BH165"/>
  <c r="BG165"/>
  <c r="BE165"/>
  <c r="BE164" s="1"/>
  <c r="BC165"/>
  <c r="BA165"/>
  <c r="BA164" s="1"/>
  <c r="BA163" s="1"/>
  <c r="AY165"/>
  <c r="AW165"/>
  <c r="AW164" s="1"/>
  <c r="AU165"/>
  <c r="AS165"/>
  <c r="AQ165"/>
  <c r="AQ164" s="1"/>
  <c r="AO165"/>
  <c r="AO164" s="1"/>
  <c r="AO163" s="1"/>
  <c r="AM165"/>
  <c r="AK165"/>
  <c r="AK164" s="1"/>
  <c r="AK163" s="1"/>
  <c r="AI165"/>
  <c r="AG165"/>
  <c r="AE165"/>
  <c r="AC165"/>
  <c r="AA165"/>
  <c r="Y165"/>
  <c r="W165"/>
  <c r="U165"/>
  <c r="S165"/>
  <c r="Q165"/>
  <c r="O165"/>
  <c r="M165"/>
  <c r="BI165" s="1"/>
  <c r="K165"/>
  <c r="I165"/>
  <c r="AS164"/>
  <c r="AS163" s="1"/>
  <c r="AC164"/>
  <c r="AC163" s="1"/>
  <c r="Q164"/>
  <c r="Q163" s="1"/>
  <c r="O164"/>
  <c r="O163" s="1"/>
  <c r="BE163"/>
  <c r="AW163"/>
  <c r="BH161"/>
  <c r="BK161" s="1"/>
  <c r="BG161"/>
  <c r="BG160" s="1"/>
  <c r="BG159" s="1"/>
  <c r="BE161"/>
  <c r="BC161"/>
  <c r="BA161"/>
  <c r="AY161"/>
  <c r="AW161"/>
  <c r="AU161"/>
  <c r="AS161"/>
  <c r="AS160" s="1"/>
  <c r="AQ161"/>
  <c r="AQ160" s="1"/>
  <c r="AO161"/>
  <c r="AM161"/>
  <c r="AM160" s="1"/>
  <c r="AK161"/>
  <c r="AI161"/>
  <c r="AI160" s="1"/>
  <c r="AI159" s="1"/>
  <c r="AG161"/>
  <c r="AG160" s="1"/>
  <c r="AG159" s="1"/>
  <c r="AE161"/>
  <c r="AC161"/>
  <c r="AA161"/>
  <c r="Y161"/>
  <c r="W161"/>
  <c r="U161"/>
  <c r="U160" s="1"/>
  <c r="U159" s="1"/>
  <c r="S161"/>
  <c r="S160" s="1"/>
  <c r="S159" s="1"/>
  <c r="Q161"/>
  <c r="O161"/>
  <c r="O160" s="1"/>
  <c r="O159" s="1"/>
  <c r="M161"/>
  <c r="M160" s="1"/>
  <c r="K161"/>
  <c r="I161"/>
  <c r="I160" s="1"/>
  <c r="BE160"/>
  <c r="BE159" s="1"/>
  <c r="BC160"/>
  <c r="BC159" s="1"/>
  <c r="BA160"/>
  <c r="AY160"/>
  <c r="AY159" s="1"/>
  <c r="AW160"/>
  <c r="AW159" s="1"/>
  <c r="AU160"/>
  <c r="AO160"/>
  <c r="AO159" s="1"/>
  <c r="AK160"/>
  <c r="AK159" s="1"/>
  <c r="AE160"/>
  <c r="AE159" s="1"/>
  <c r="AC160"/>
  <c r="AA160"/>
  <c r="Y160"/>
  <c r="Y159" s="1"/>
  <c r="W160"/>
  <c r="Q160"/>
  <c r="Q159" s="1"/>
  <c r="K160"/>
  <c r="K159" s="1"/>
  <c r="BA159"/>
  <c r="AU159"/>
  <c r="AS159"/>
  <c r="AQ159"/>
  <c r="AM159"/>
  <c r="AC159"/>
  <c r="AA159"/>
  <c r="W159"/>
  <c r="M159"/>
  <c r="I159"/>
  <c r="BI158"/>
  <c r="BJ158" s="1"/>
  <c r="BM158" s="1"/>
  <c r="BH158"/>
  <c r="BK158" s="1"/>
  <c r="BG158"/>
  <c r="BE158"/>
  <c r="BC158"/>
  <c r="BA158"/>
  <c r="AY158"/>
  <c r="AW158"/>
  <c r="AU158"/>
  <c r="AS158"/>
  <c r="AS156" s="1"/>
  <c r="AQ158"/>
  <c r="AO158"/>
  <c r="AM158"/>
  <c r="AK158"/>
  <c r="AI158"/>
  <c r="AI156" s="1"/>
  <c r="AG158"/>
  <c r="AE158"/>
  <c r="AE156" s="1"/>
  <c r="AC158"/>
  <c r="AA158"/>
  <c r="AA156" s="1"/>
  <c r="Y158"/>
  <c r="W158"/>
  <c r="W156" s="1"/>
  <c r="U158"/>
  <c r="S158"/>
  <c r="Q158"/>
  <c r="O158"/>
  <c r="M158"/>
  <c r="K158"/>
  <c r="I158"/>
  <c r="BH157"/>
  <c r="BK157" s="1"/>
  <c r="BG157"/>
  <c r="BE157"/>
  <c r="BC157"/>
  <c r="BA157"/>
  <c r="BA156" s="1"/>
  <c r="AY157"/>
  <c r="AY156" s="1"/>
  <c r="AW157"/>
  <c r="AW156" s="1"/>
  <c r="AW153" s="1"/>
  <c r="AU157"/>
  <c r="AS157"/>
  <c r="AQ157"/>
  <c r="AQ156" s="1"/>
  <c r="AO157"/>
  <c r="AO156" s="1"/>
  <c r="AO153" s="1"/>
  <c r="AM157"/>
  <c r="AM156" s="1"/>
  <c r="AM153" s="1"/>
  <c r="AK157"/>
  <c r="AI157"/>
  <c r="AG157"/>
  <c r="AE157"/>
  <c r="AC157"/>
  <c r="AA157"/>
  <c r="Y157"/>
  <c r="Y156" s="1"/>
  <c r="W157"/>
  <c r="U157"/>
  <c r="S157"/>
  <c r="Q157"/>
  <c r="Q156" s="1"/>
  <c r="O157"/>
  <c r="M157"/>
  <c r="K157"/>
  <c r="I157"/>
  <c r="BG156"/>
  <c r="BE156"/>
  <c r="BC156"/>
  <c r="AK156"/>
  <c r="AG156"/>
  <c r="AC156"/>
  <c r="S156"/>
  <c r="O156"/>
  <c r="M156"/>
  <c r="M153" s="1"/>
  <c r="K156"/>
  <c r="I156"/>
  <c r="BH155"/>
  <c r="BK155" s="1"/>
  <c r="BG155"/>
  <c r="BG154" s="1"/>
  <c r="BG153" s="1"/>
  <c r="BE155"/>
  <c r="BE154" s="1"/>
  <c r="BE153" s="1"/>
  <c r="BC155"/>
  <c r="BC154" s="1"/>
  <c r="BA155"/>
  <c r="BA154" s="1"/>
  <c r="BA153" s="1"/>
  <c r="AY155"/>
  <c r="AY154" s="1"/>
  <c r="AY153" s="1"/>
  <c r="AW155"/>
  <c r="AU155"/>
  <c r="AS155"/>
  <c r="AS154" s="1"/>
  <c r="AQ155"/>
  <c r="AQ154" s="1"/>
  <c r="AO155"/>
  <c r="AO154" s="1"/>
  <c r="AM155"/>
  <c r="AM154" s="1"/>
  <c r="AK155"/>
  <c r="AI155"/>
  <c r="AI154" s="1"/>
  <c r="AI153" s="1"/>
  <c r="AG155"/>
  <c r="AE155"/>
  <c r="AE154" s="1"/>
  <c r="AE153" s="1"/>
  <c r="AC155"/>
  <c r="AA155"/>
  <c r="Y155"/>
  <c r="Y154" s="1"/>
  <c r="Y153" s="1"/>
  <c r="W155"/>
  <c r="U155"/>
  <c r="U154" s="1"/>
  <c r="S155"/>
  <c r="Q155"/>
  <c r="Q154" s="1"/>
  <c r="Q153" s="1"/>
  <c r="O155"/>
  <c r="O154" s="1"/>
  <c r="M155"/>
  <c r="M154" s="1"/>
  <c r="K155"/>
  <c r="I155"/>
  <c r="AW154"/>
  <c r="AU154"/>
  <c r="AK154"/>
  <c r="AG154"/>
  <c r="AC154"/>
  <c r="AC153" s="1"/>
  <c r="AA154"/>
  <c r="AA153" s="1"/>
  <c r="W154"/>
  <c r="S154"/>
  <c r="S153" s="1"/>
  <c r="K154"/>
  <c r="K153" s="1"/>
  <c r="I154"/>
  <c r="I153" s="1"/>
  <c r="AQ153"/>
  <c r="AK153"/>
  <c r="AG153"/>
  <c r="BH152"/>
  <c r="BK152" s="1"/>
  <c r="BG152"/>
  <c r="BE152"/>
  <c r="BC152"/>
  <c r="BA152"/>
  <c r="AY152"/>
  <c r="AY150" s="1"/>
  <c r="AW152"/>
  <c r="AW150" s="1"/>
  <c r="AW147" s="1"/>
  <c r="AU152"/>
  <c r="AU150" s="1"/>
  <c r="AS152"/>
  <c r="AQ152"/>
  <c r="AO152"/>
  <c r="AM152"/>
  <c r="AK152"/>
  <c r="AK150" s="1"/>
  <c r="AK147" s="1"/>
  <c r="AI152"/>
  <c r="AG152"/>
  <c r="AE152"/>
  <c r="AC152"/>
  <c r="AA152"/>
  <c r="Y152"/>
  <c r="W152"/>
  <c r="W150" s="1"/>
  <c r="U152"/>
  <c r="S152"/>
  <c r="Q152"/>
  <c r="O152"/>
  <c r="M152"/>
  <c r="K152"/>
  <c r="I152"/>
  <c r="BH151"/>
  <c r="BK151" s="1"/>
  <c r="BG151"/>
  <c r="BE151"/>
  <c r="BE150" s="1"/>
  <c r="BE147" s="1"/>
  <c r="BC151"/>
  <c r="BA151"/>
  <c r="BA150" s="1"/>
  <c r="AY151"/>
  <c r="AW151"/>
  <c r="AU151"/>
  <c r="AS151"/>
  <c r="AQ151"/>
  <c r="AQ150" s="1"/>
  <c r="AO151"/>
  <c r="AO150" s="1"/>
  <c r="AM151"/>
  <c r="AM150" s="1"/>
  <c r="AM147" s="1"/>
  <c r="AK151"/>
  <c r="AI151"/>
  <c r="AG151"/>
  <c r="AE151"/>
  <c r="AE150" s="1"/>
  <c r="AC151"/>
  <c r="AC150" s="1"/>
  <c r="AA151"/>
  <c r="Y151"/>
  <c r="W151"/>
  <c r="U151"/>
  <c r="U150" s="1"/>
  <c r="S151"/>
  <c r="Q151"/>
  <c r="Q150" s="1"/>
  <c r="O151"/>
  <c r="M151"/>
  <c r="M150" s="1"/>
  <c r="K151"/>
  <c r="I151"/>
  <c r="BG150"/>
  <c r="BC150"/>
  <c r="AS150"/>
  <c r="AI150"/>
  <c r="AG150"/>
  <c r="AA150"/>
  <c r="Y150"/>
  <c r="O150"/>
  <c r="BH149"/>
  <c r="BK149" s="1"/>
  <c r="BG149"/>
  <c r="BG148" s="1"/>
  <c r="BG147" s="1"/>
  <c r="BE149"/>
  <c r="BC149"/>
  <c r="BC148" s="1"/>
  <c r="BA149"/>
  <c r="AY149"/>
  <c r="AW149"/>
  <c r="AW148" s="1"/>
  <c r="AU149"/>
  <c r="AU148" s="1"/>
  <c r="AS149"/>
  <c r="AQ149"/>
  <c r="AQ148" s="1"/>
  <c r="AO149"/>
  <c r="AO148" s="1"/>
  <c r="AO147" s="1"/>
  <c r="AM149"/>
  <c r="AM148" s="1"/>
  <c r="AK149"/>
  <c r="AK148" s="1"/>
  <c r="AI149"/>
  <c r="AI148" s="1"/>
  <c r="AI147" s="1"/>
  <c r="AG149"/>
  <c r="AG148" s="1"/>
  <c r="AG147" s="1"/>
  <c r="AE149"/>
  <c r="AC149"/>
  <c r="AC148" s="1"/>
  <c r="AA149"/>
  <c r="Y149"/>
  <c r="Y148" s="1"/>
  <c r="Y147" s="1"/>
  <c r="W149"/>
  <c r="U149"/>
  <c r="S149"/>
  <c r="S148" s="1"/>
  <c r="Q149"/>
  <c r="O149"/>
  <c r="O148" s="1"/>
  <c r="M149"/>
  <c r="K149"/>
  <c r="I149"/>
  <c r="I148" s="1"/>
  <c r="BE148"/>
  <c r="BA148"/>
  <c r="BA147" s="1"/>
  <c r="AY148"/>
  <c r="AS148"/>
  <c r="AS147" s="1"/>
  <c r="AE148"/>
  <c r="AA148"/>
  <c r="AA147" s="1"/>
  <c r="W148"/>
  <c r="W147" s="1"/>
  <c r="U148"/>
  <c r="Q148"/>
  <c r="Q147" s="1"/>
  <c r="M148"/>
  <c r="M147" s="1"/>
  <c r="AQ147"/>
  <c r="AE147"/>
  <c r="BH146"/>
  <c r="BK146" s="1"/>
  <c r="BG146"/>
  <c r="BE146"/>
  <c r="BC146"/>
  <c r="BA146"/>
  <c r="AY146"/>
  <c r="AW146"/>
  <c r="AU146"/>
  <c r="AS146"/>
  <c r="AQ146"/>
  <c r="AO146"/>
  <c r="AM146"/>
  <c r="AK146"/>
  <c r="AI146"/>
  <c r="AG146"/>
  <c r="AG144" s="1"/>
  <c r="AE146"/>
  <c r="AC146"/>
  <c r="AC144" s="1"/>
  <c r="AA146"/>
  <c r="AA144" s="1"/>
  <c r="AA141" s="1"/>
  <c r="Y146"/>
  <c r="W146"/>
  <c r="U146"/>
  <c r="S146"/>
  <c r="Q146"/>
  <c r="O146"/>
  <c r="M146"/>
  <c r="K146"/>
  <c r="I146"/>
  <c r="BH145"/>
  <c r="BK145" s="1"/>
  <c r="BG145"/>
  <c r="BE145"/>
  <c r="BE144" s="1"/>
  <c r="BC145"/>
  <c r="BA145"/>
  <c r="AY145"/>
  <c r="AY144" s="1"/>
  <c r="AW145"/>
  <c r="AW144" s="1"/>
  <c r="AU145"/>
  <c r="AU144" s="1"/>
  <c r="AS145"/>
  <c r="AS144" s="1"/>
  <c r="AQ145"/>
  <c r="AQ144" s="1"/>
  <c r="AO145"/>
  <c r="AM145"/>
  <c r="AM144" s="1"/>
  <c r="AK145"/>
  <c r="AK144" s="1"/>
  <c r="AI145"/>
  <c r="AG145"/>
  <c r="AE145"/>
  <c r="AC145"/>
  <c r="AA145"/>
  <c r="Y145"/>
  <c r="W145"/>
  <c r="U145"/>
  <c r="S145"/>
  <c r="Q145"/>
  <c r="Q144" s="1"/>
  <c r="O145"/>
  <c r="O144" s="1"/>
  <c r="M145"/>
  <c r="K145"/>
  <c r="I145"/>
  <c r="BG144"/>
  <c r="BC144"/>
  <c r="BA144"/>
  <c r="AE144"/>
  <c r="Y144"/>
  <c r="W144"/>
  <c r="W141" s="1"/>
  <c r="S144"/>
  <c r="M144"/>
  <c r="BH143"/>
  <c r="BK143" s="1"/>
  <c r="BG143"/>
  <c r="BE143"/>
  <c r="BE142" s="1"/>
  <c r="BC143"/>
  <c r="BA143"/>
  <c r="BA142" s="1"/>
  <c r="BA141" s="1"/>
  <c r="AY143"/>
  <c r="AW143"/>
  <c r="AW142" s="1"/>
  <c r="AU143"/>
  <c r="AU142" s="1"/>
  <c r="AS143"/>
  <c r="AQ143"/>
  <c r="AQ142" s="1"/>
  <c r="AO143"/>
  <c r="AM143"/>
  <c r="AM142" s="1"/>
  <c r="AM141" s="1"/>
  <c r="AK143"/>
  <c r="AK142" s="1"/>
  <c r="AI143"/>
  <c r="AG143"/>
  <c r="AE143"/>
  <c r="AE142" s="1"/>
  <c r="AC143"/>
  <c r="AC142" s="1"/>
  <c r="AA143"/>
  <c r="Y143"/>
  <c r="Y142" s="1"/>
  <c r="Y141" s="1"/>
  <c r="W143"/>
  <c r="U143"/>
  <c r="S143"/>
  <c r="Q143"/>
  <c r="O143"/>
  <c r="M143"/>
  <c r="M142" s="1"/>
  <c r="M141" s="1"/>
  <c r="K143"/>
  <c r="I143"/>
  <c r="BG142"/>
  <c r="BG141" s="1"/>
  <c r="BC142"/>
  <c r="AY142"/>
  <c r="AY141" s="1"/>
  <c r="AS142"/>
  <c r="AO142"/>
  <c r="AI142"/>
  <c r="AG142"/>
  <c r="AA142"/>
  <c r="W142"/>
  <c r="U142"/>
  <c r="S142"/>
  <c r="Q142"/>
  <c r="O142"/>
  <c r="BE141"/>
  <c r="AW141"/>
  <c r="AU141"/>
  <c r="AK141"/>
  <c r="BK140"/>
  <c r="BH140"/>
  <c r="BG140"/>
  <c r="BE140"/>
  <c r="BC140"/>
  <c r="BA140"/>
  <c r="AY140"/>
  <c r="AW140"/>
  <c r="AU140"/>
  <c r="AS140"/>
  <c r="AQ140"/>
  <c r="AO140"/>
  <c r="AM140"/>
  <c r="AK140"/>
  <c r="AI140"/>
  <c r="AG140"/>
  <c r="AE140"/>
  <c r="AC140"/>
  <c r="AC138" s="1"/>
  <c r="AA140"/>
  <c r="AA138" s="1"/>
  <c r="Y140"/>
  <c r="W140"/>
  <c r="U140"/>
  <c r="U138" s="1"/>
  <c r="S140"/>
  <c r="Q140"/>
  <c r="O140"/>
  <c r="M140"/>
  <c r="K140"/>
  <c r="I140"/>
  <c r="BH139"/>
  <c r="BK139" s="1"/>
  <c r="BG139"/>
  <c r="BG138" s="1"/>
  <c r="BE139"/>
  <c r="BC139"/>
  <c r="BA139"/>
  <c r="AY139"/>
  <c r="AW139"/>
  <c r="AW138" s="1"/>
  <c r="AW135" s="1"/>
  <c r="AU139"/>
  <c r="AS139"/>
  <c r="AQ139"/>
  <c r="AQ138" s="1"/>
  <c r="AO139"/>
  <c r="AO138" s="1"/>
  <c r="AM139"/>
  <c r="AM138" s="1"/>
  <c r="AK139"/>
  <c r="AK138" s="1"/>
  <c r="AI139"/>
  <c r="AI138" s="1"/>
  <c r="AG139"/>
  <c r="AG138" s="1"/>
  <c r="AE139"/>
  <c r="AC139"/>
  <c r="AA139"/>
  <c r="Y139"/>
  <c r="W139"/>
  <c r="U139"/>
  <c r="S139"/>
  <c r="Q139"/>
  <c r="O139"/>
  <c r="M139"/>
  <c r="K139"/>
  <c r="I139"/>
  <c r="BE138"/>
  <c r="AY138"/>
  <c r="AY135" s="1"/>
  <c r="AU138"/>
  <c r="AU135" s="1"/>
  <c r="AS138"/>
  <c r="AE138"/>
  <c r="W138"/>
  <c r="S138"/>
  <c r="Q138"/>
  <c r="I138"/>
  <c r="BH137"/>
  <c r="BK137" s="1"/>
  <c r="BG137"/>
  <c r="BG136" s="1"/>
  <c r="BE137"/>
  <c r="BE136" s="1"/>
  <c r="BE135" s="1"/>
  <c r="BC137"/>
  <c r="BA137"/>
  <c r="AY137"/>
  <c r="AY136" s="1"/>
  <c r="AW137"/>
  <c r="AU137"/>
  <c r="AU136" s="1"/>
  <c r="AS137"/>
  <c r="AS136" s="1"/>
  <c r="AS135" s="1"/>
  <c r="AQ137"/>
  <c r="AQ136" s="1"/>
  <c r="AO137"/>
  <c r="AM137"/>
  <c r="AM136" s="1"/>
  <c r="AM135" s="1"/>
  <c r="AK137"/>
  <c r="AI137"/>
  <c r="AG137"/>
  <c r="AE137"/>
  <c r="AC137"/>
  <c r="AA137"/>
  <c r="Y137"/>
  <c r="Y136" s="1"/>
  <c r="W137"/>
  <c r="U137"/>
  <c r="U136" s="1"/>
  <c r="U135" s="1"/>
  <c r="S137"/>
  <c r="S136" s="1"/>
  <c r="Q137"/>
  <c r="Q136" s="1"/>
  <c r="O137"/>
  <c r="O136" s="1"/>
  <c r="M137"/>
  <c r="M136" s="1"/>
  <c r="K137"/>
  <c r="I137"/>
  <c r="I136" s="1"/>
  <c r="BC136"/>
  <c r="BA136"/>
  <c r="AW136"/>
  <c r="AO136"/>
  <c r="AO135" s="1"/>
  <c r="AK136"/>
  <c r="AK135" s="1"/>
  <c r="AI136"/>
  <c r="AI135" s="1"/>
  <c r="AG136"/>
  <c r="AE136"/>
  <c r="AC136"/>
  <c r="AC135" s="1"/>
  <c r="AA136"/>
  <c r="AA135" s="1"/>
  <c r="W136"/>
  <c r="K136"/>
  <c r="AQ135"/>
  <c r="BK134"/>
  <c r="BH134"/>
  <c r="BG134"/>
  <c r="BG132" s="1"/>
  <c r="BE134"/>
  <c r="BE132" s="1"/>
  <c r="BC134"/>
  <c r="BA134"/>
  <c r="BA132" s="1"/>
  <c r="AY134"/>
  <c r="AW134"/>
  <c r="AU134"/>
  <c r="AS134"/>
  <c r="AQ134"/>
  <c r="AO134"/>
  <c r="AM134"/>
  <c r="AK134"/>
  <c r="AI134"/>
  <c r="AG134"/>
  <c r="AE134"/>
  <c r="AC134"/>
  <c r="AA134"/>
  <c r="AA132" s="1"/>
  <c r="Y134"/>
  <c r="W134"/>
  <c r="W132" s="1"/>
  <c r="W129" s="1"/>
  <c r="U134"/>
  <c r="S134"/>
  <c r="S132" s="1"/>
  <c r="Q134"/>
  <c r="Q132" s="1"/>
  <c r="Q129" s="1"/>
  <c r="O134"/>
  <c r="O132" s="1"/>
  <c r="M134"/>
  <c r="M132" s="1"/>
  <c r="K134"/>
  <c r="I134"/>
  <c r="BH133"/>
  <c r="BK133" s="1"/>
  <c r="BG133"/>
  <c r="BE133"/>
  <c r="BC133"/>
  <c r="BA133"/>
  <c r="AY133"/>
  <c r="AW133"/>
  <c r="AU133"/>
  <c r="AU132" s="1"/>
  <c r="AS133"/>
  <c r="AS132" s="1"/>
  <c r="AQ133"/>
  <c r="AQ132" s="1"/>
  <c r="AO133"/>
  <c r="AM133"/>
  <c r="AM132" s="1"/>
  <c r="AK133"/>
  <c r="AK132" s="1"/>
  <c r="AI133"/>
  <c r="AI132" s="1"/>
  <c r="AG133"/>
  <c r="AG132" s="1"/>
  <c r="AG129" s="1"/>
  <c r="AE133"/>
  <c r="AC133"/>
  <c r="AC132" s="1"/>
  <c r="AA133"/>
  <c r="Y133"/>
  <c r="W133"/>
  <c r="U133"/>
  <c r="S133"/>
  <c r="Q133"/>
  <c r="O133"/>
  <c r="M133"/>
  <c r="K133"/>
  <c r="I133"/>
  <c r="BC132"/>
  <c r="AY132"/>
  <c r="AY129" s="1"/>
  <c r="AW132"/>
  <c r="AO132"/>
  <c r="AO129" s="1"/>
  <c r="BH131"/>
  <c r="BK131" s="1"/>
  <c r="BG131"/>
  <c r="BG130" s="1"/>
  <c r="BE131"/>
  <c r="BE130" s="1"/>
  <c r="BC131"/>
  <c r="BC130" s="1"/>
  <c r="BC129" s="1"/>
  <c r="BA131"/>
  <c r="BA130" s="1"/>
  <c r="BA129" s="1"/>
  <c r="AY131"/>
  <c r="AW131"/>
  <c r="AU131"/>
  <c r="AS131"/>
  <c r="AQ131"/>
  <c r="AQ130" s="1"/>
  <c r="AO131"/>
  <c r="AM131"/>
  <c r="AM130" s="1"/>
  <c r="AK131"/>
  <c r="AK130" s="1"/>
  <c r="AI131"/>
  <c r="AG131"/>
  <c r="AE131"/>
  <c r="AE130" s="1"/>
  <c r="AC131"/>
  <c r="AA131"/>
  <c r="Y131"/>
  <c r="Y130" s="1"/>
  <c r="W131"/>
  <c r="U131"/>
  <c r="S131"/>
  <c r="S130" s="1"/>
  <c r="Q131"/>
  <c r="O131"/>
  <c r="O130" s="1"/>
  <c r="O129" s="1"/>
  <c r="M131"/>
  <c r="M130" s="1"/>
  <c r="M129" s="1"/>
  <c r="K131"/>
  <c r="I131"/>
  <c r="AY130"/>
  <c r="AW130"/>
  <c r="AW129" s="1"/>
  <c r="AU130"/>
  <c r="AS130"/>
  <c r="AS129" s="1"/>
  <c r="AO130"/>
  <c r="AI130"/>
  <c r="AG130"/>
  <c r="AC130"/>
  <c r="AA130"/>
  <c r="AA129" s="1"/>
  <c r="W130"/>
  <c r="U130"/>
  <c r="Q130"/>
  <c r="K130"/>
  <c r="AU129"/>
  <c r="AQ129"/>
  <c r="AM129"/>
  <c r="BH127"/>
  <c r="BK127" s="1"/>
  <c r="BG127"/>
  <c r="BE127"/>
  <c r="BE125" s="1"/>
  <c r="BC127"/>
  <c r="BA127"/>
  <c r="AY127"/>
  <c r="AW127"/>
  <c r="AU127"/>
  <c r="AU125" s="1"/>
  <c r="AS127"/>
  <c r="AQ127"/>
  <c r="AO127"/>
  <c r="AM127"/>
  <c r="AM125" s="1"/>
  <c r="AK127"/>
  <c r="AI127"/>
  <c r="AG127"/>
  <c r="AE127"/>
  <c r="AC127"/>
  <c r="AA127"/>
  <c r="Y127"/>
  <c r="W127"/>
  <c r="U127"/>
  <c r="S127"/>
  <c r="Q127"/>
  <c r="O127"/>
  <c r="M127"/>
  <c r="M125" s="1"/>
  <c r="K127"/>
  <c r="I127"/>
  <c r="BH126"/>
  <c r="BK126" s="1"/>
  <c r="BG126"/>
  <c r="BE126"/>
  <c r="BC126"/>
  <c r="BC125" s="1"/>
  <c r="BA126"/>
  <c r="AY126"/>
  <c r="AW126"/>
  <c r="AU126"/>
  <c r="AS126"/>
  <c r="AQ126"/>
  <c r="AO126"/>
  <c r="AO125" s="1"/>
  <c r="AO113" s="1"/>
  <c r="AM126"/>
  <c r="AK126"/>
  <c r="AK125" s="1"/>
  <c r="AI126"/>
  <c r="AI125" s="1"/>
  <c r="AG126"/>
  <c r="AE126"/>
  <c r="AC126"/>
  <c r="AC125" s="1"/>
  <c r="AA126"/>
  <c r="AA125" s="1"/>
  <c r="Y126"/>
  <c r="W126"/>
  <c r="W125" s="1"/>
  <c r="U126"/>
  <c r="U125" s="1"/>
  <c r="S126"/>
  <c r="S125" s="1"/>
  <c r="Q126"/>
  <c r="O126"/>
  <c r="O125" s="1"/>
  <c r="M126"/>
  <c r="K126"/>
  <c r="I126"/>
  <c r="BG125"/>
  <c r="BA125"/>
  <c r="AY125"/>
  <c r="AW125"/>
  <c r="AQ125"/>
  <c r="AG125"/>
  <c r="AE125"/>
  <c r="Q125"/>
  <c r="K125"/>
  <c r="I125"/>
  <c r="BK124"/>
  <c r="BH124"/>
  <c r="BG124"/>
  <c r="BE124"/>
  <c r="BC124"/>
  <c r="BA124"/>
  <c r="AY124"/>
  <c r="AW124"/>
  <c r="AU124"/>
  <c r="AS124"/>
  <c r="AQ124"/>
  <c r="AO124"/>
  <c r="AM124"/>
  <c r="AK124"/>
  <c r="AI124"/>
  <c r="AG124"/>
  <c r="AE124"/>
  <c r="AC124"/>
  <c r="AA124"/>
  <c r="Y124"/>
  <c r="W124"/>
  <c r="BI124" s="1"/>
  <c r="U124"/>
  <c r="S124"/>
  <c r="Q124"/>
  <c r="O124"/>
  <c r="M124"/>
  <c r="K124"/>
  <c r="I124"/>
  <c r="BH123"/>
  <c r="BK123" s="1"/>
  <c r="BG123"/>
  <c r="BE123"/>
  <c r="BC123"/>
  <c r="BA123"/>
  <c r="AY123"/>
  <c r="AW123"/>
  <c r="AU123"/>
  <c r="AS123"/>
  <c r="AQ123"/>
  <c r="AO123"/>
  <c r="AM123"/>
  <c r="AM114" s="1"/>
  <c r="AK123"/>
  <c r="AI123"/>
  <c r="AG123"/>
  <c r="AE123"/>
  <c r="AC123"/>
  <c r="AA123"/>
  <c r="Y123"/>
  <c r="W123"/>
  <c r="U123"/>
  <c r="S123"/>
  <c r="Q123"/>
  <c r="O123"/>
  <c r="M123"/>
  <c r="K123"/>
  <c r="I123"/>
  <c r="BK122"/>
  <c r="BH122"/>
  <c r="BG122"/>
  <c r="BE122"/>
  <c r="BC122"/>
  <c r="BA122"/>
  <c r="AY122"/>
  <c r="AW122"/>
  <c r="AU122"/>
  <c r="AS122"/>
  <c r="AQ122"/>
  <c r="AO122"/>
  <c r="AM122"/>
  <c r="AK122"/>
  <c r="AI122"/>
  <c r="AG122"/>
  <c r="AE122"/>
  <c r="AC122"/>
  <c r="AA122"/>
  <c r="Y122"/>
  <c r="W122"/>
  <c r="BI122" s="1"/>
  <c r="U122"/>
  <c r="S122"/>
  <c r="Q122"/>
  <c r="O122"/>
  <c r="M122"/>
  <c r="K122"/>
  <c r="I122"/>
  <c r="BK121"/>
  <c r="BH121"/>
  <c r="BG121"/>
  <c r="BE121"/>
  <c r="BC121"/>
  <c r="BA121"/>
  <c r="AY121"/>
  <c r="AW121"/>
  <c r="AU121"/>
  <c r="AS121"/>
  <c r="AQ121"/>
  <c r="AO121"/>
  <c r="AM121"/>
  <c r="AK121"/>
  <c r="AI121"/>
  <c r="AG121"/>
  <c r="AE121"/>
  <c r="AC121"/>
  <c r="AA121"/>
  <c r="Y121"/>
  <c r="W121"/>
  <c r="U121"/>
  <c r="S121"/>
  <c r="Q121"/>
  <c r="O121"/>
  <c r="M121"/>
  <c r="K121"/>
  <c r="I121"/>
  <c r="BH120"/>
  <c r="BK120" s="1"/>
  <c r="BG120"/>
  <c r="BE120"/>
  <c r="BC120"/>
  <c r="BA120"/>
  <c r="AY120"/>
  <c r="AW120"/>
  <c r="AU120"/>
  <c r="AS120"/>
  <c r="AQ120"/>
  <c r="AO120"/>
  <c r="AM120"/>
  <c r="AK120"/>
  <c r="AI120"/>
  <c r="AG120"/>
  <c r="AE120"/>
  <c r="AC120"/>
  <c r="AA120"/>
  <c r="Y120"/>
  <c r="W120"/>
  <c r="U120"/>
  <c r="U114" s="1"/>
  <c r="U113" s="1"/>
  <c r="S120"/>
  <c r="Q120"/>
  <c r="O120"/>
  <c r="M120"/>
  <c r="K120"/>
  <c r="I120"/>
  <c r="BH119"/>
  <c r="BK119" s="1"/>
  <c r="BG119"/>
  <c r="BE119"/>
  <c r="BC119"/>
  <c r="BA119"/>
  <c r="BA114" s="1"/>
  <c r="BA113" s="1"/>
  <c r="AY119"/>
  <c r="AW119"/>
  <c r="AU119"/>
  <c r="AS119"/>
  <c r="AQ119"/>
  <c r="AO119"/>
  <c r="AM119"/>
  <c r="AK119"/>
  <c r="AI119"/>
  <c r="AG119"/>
  <c r="AE119"/>
  <c r="AC119"/>
  <c r="AA119"/>
  <c r="Y119"/>
  <c r="W119"/>
  <c r="U119"/>
  <c r="S119"/>
  <c r="Q119"/>
  <c r="O119"/>
  <c r="M119"/>
  <c r="K119"/>
  <c r="I119"/>
  <c r="BK118"/>
  <c r="BH118"/>
  <c r="BG118"/>
  <c r="BE118"/>
  <c r="BC118"/>
  <c r="BA118"/>
  <c r="AY118"/>
  <c r="AW118"/>
  <c r="AU118"/>
  <c r="AS118"/>
  <c r="AQ118"/>
  <c r="AO118"/>
  <c r="AM118"/>
  <c r="AK118"/>
  <c r="AI118"/>
  <c r="AG118"/>
  <c r="AE118"/>
  <c r="AC118"/>
  <c r="AA118"/>
  <c r="Y118"/>
  <c r="W118"/>
  <c r="U118"/>
  <c r="S118"/>
  <c r="Q118"/>
  <c r="O118"/>
  <c r="M118"/>
  <c r="K118"/>
  <c r="I118"/>
  <c r="BK117"/>
  <c r="BH117"/>
  <c r="BG117"/>
  <c r="BE117"/>
  <c r="BC117"/>
  <c r="BC114" s="1"/>
  <c r="BC113" s="1"/>
  <c r="BA117"/>
  <c r="AY117"/>
  <c r="AY114" s="1"/>
  <c r="AY113" s="1"/>
  <c r="AW117"/>
  <c r="AU117"/>
  <c r="AS117"/>
  <c r="AQ117"/>
  <c r="AO117"/>
  <c r="AM117"/>
  <c r="AK117"/>
  <c r="AI117"/>
  <c r="AG117"/>
  <c r="AE117"/>
  <c r="AC117"/>
  <c r="AA117"/>
  <c r="Y117"/>
  <c r="W117"/>
  <c r="U117"/>
  <c r="S117"/>
  <c r="Q117"/>
  <c r="O117"/>
  <c r="O114" s="1"/>
  <c r="O113" s="1"/>
  <c r="M117"/>
  <c r="K117"/>
  <c r="BI117" s="1"/>
  <c r="BJ117" s="1"/>
  <c r="BM117" s="1"/>
  <c r="I117"/>
  <c r="BI116"/>
  <c r="BJ116" s="1"/>
  <c r="BM116" s="1"/>
  <c r="BH116"/>
  <c r="BK116" s="1"/>
  <c r="BG116"/>
  <c r="BE116"/>
  <c r="BC116"/>
  <c r="BA116"/>
  <c r="AY116"/>
  <c r="AW116"/>
  <c r="AW114" s="1"/>
  <c r="AW113" s="1"/>
  <c r="AU116"/>
  <c r="AS116"/>
  <c r="AQ116"/>
  <c r="AO116"/>
  <c r="AM116"/>
  <c r="AK116"/>
  <c r="AI116"/>
  <c r="AG116"/>
  <c r="AE116"/>
  <c r="AC116"/>
  <c r="AA116"/>
  <c r="Y116"/>
  <c r="W116"/>
  <c r="W114" s="1"/>
  <c r="W113" s="1"/>
  <c r="U116"/>
  <c r="S116"/>
  <c r="Q116"/>
  <c r="O116"/>
  <c r="M116"/>
  <c r="K116"/>
  <c r="I116"/>
  <c r="BK115"/>
  <c r="BH115"/>
  <c r="BG115"/>
  <c r="BE115"/>
  <c r="BC115"/>
  <c r="BA115"/>
  <c r="AY115"/>
  <c r="AW115"/>
  <c r="AU115"/>
  <c r="AS115"/>
  <c r="AQ115"/>
  <c r="AO115"/>
  <c r="AM115"/>
  <c r="AK115"/>
  <c r="AI115"/>
  <c r="AG115"/>
  <c r="AE115"/>
  <c r="AC115"/>
  <c r="AA115"/>
  <c r="AA114" s="1"/>
  <c r="AA113" s="1"/>
  <c r="Y115"/>
  <c r="W115"/>
  <c r="U115"/>
  <c r="S115"/>
  <c r="Q115"/>
  <c r="O115"/>
  <c r="M115"/>
  <c r="K115"/>
  <c r="I115"/>
  <c r="AU114"/>
  <c r="AU113" s="1"/>
  <c r="AQ114"/>
  <c r="AQ113" s="1"/>
  <c r="AO114"/>
  <c r="AK114"/>
  <c r="AK113" s="1"/>
  <c r="AI114"/>
  <c r="AI113" s="1"/>
  <c r="BK112"/>
  <c r="BH112"/>
  <c r="BG112"/>
  <c r="BE112"/>
  <c r="BC112"/>
  <c r="BC110" s="1"/>
  <c r="BA112"/>
  <c r="AY112"/>
  <c r="AW112"/>
  <c r="AW110" s="1"/>
  <c r="AU112"/>
  <c r="AS112"/>
  <c r="AS110" s="1"/>
  <c r="AQ112"/>
  <c r="AO112"/>
  <c r="AM112"/>
  <c r="AK112"/>
  <c r="AI112"/>
  <c r="AG112"/>
  <c r="AE112"/>
  <c r="AC112"/>
  <c r="AA112"/>
  <c r="Y112"/>
  <c r="W112"/>
  <c r="U112"/>
  <c r="S112"/>
  <c r="Q112"/>
  <c r="O112"/>
  <c r="O110" s="1"/>
  <c r="M112"/>
  <c r="K112"/>
  <c r="I112"/>
  <c r="I110" s="1"/>
  <c r="BK111"/>
  <c r="BH111"/>
  <c r="BG111"/>
  <c r="BE111"/>
  <c r="BC111"/>
  <c r="BA111"/>
  <c r="BA110" s="1"/>
  <c r="AY111"/>
  <c r="AY110" s="1"/>
  <c r="AW111"/>
  <c r="AU111"/>
  <c r="AS111"/>
  <c r="AQ111"/>
  <c r="AQ110" s="1"/>
  <c r="AO111"/>
  <c r="AM111"/>
  <c r="AM110" s="1"/>
  <c r="AK111"/>
  <c r="AK110" s="1"/>
  <c r="AI111"/>
  <c r="AI110" s="1"/>
  <c r="AG111"/>
  <c r="AE111"/>
  <c r="AE110" s="1"/>
  <c r="AC111"/>
  <c r="AA111"/>
  <c r="AA110" s="1"/>
  <c r="Y111"/>
  <c r="W111"/>
  <c r="U111"/>
  <c r="S111"/>
  <c r="Q111"/>
  <c r="Q110" s="1"/>
  <c r="O111"/>
  <c r="M111"/>
  <c r="M110" s="1"/>
  <c r="K111"/>
  <c r="I111"/>
  <c r="BG110"/>
  <c r="BE110"/>
  <c r="AU110"/>
  <c r="AO110"/>
  <c r="Y110"/>
  <c r="U110"/>
  <c r="BK109"/>
  <c r="BH109"/>
  <c r="BG109"/>
  <c r="BE109"/>
  <c r="BC109"/>
  <c r="BA109"/>
  <c r="AY109"/>
  <c r="AW109"/>
  <c r="AU109"/>
  <c r="AS109"/>
  <c r="AQ109"/>
  <c r="AO109"/>
  <c r="AM109"/>
  <c r="AK109"/>
  <c r="AI109"/>
  <c r="AG109"/>
  <c r="AE109"/>
  <c r="AC109"/>
  <c r="AA109"/>
  <c r="Y109"/>
  <c r="W109"/>
  <c r="U109"/>
  <c r="S109"/>
  <c r="Q109"/>
  <c r="O109"/>
  <c r="M109"/>
  <c r="K109"/>
  <c r="I109"/>
  <c r="BH108"/>
  <c r="BK108" s="1"/>
  <c r="BG108"/>
  <c r="BE108"/>
  <c r="BC108"/>
  <c r="BA108"/>
  <c r="AY108"/>
  <c r="AW108"/>
  <c r="AU108"/>
  <c r="AS108"/>
  <c r="AQ108"/>
  <c r="AO108"/>
  <c r="AM108"/>
  <c r="AK108"/>
  <c r="AI108"/>
  <c r="AG108"/>
  <c r="AE108"/>
  <c r="AC108"/>
  <c r="AA108"/>
  <c r="Y108"/>
  <c r="W108"/>
  <c r="U108"/>
  <c r="S108"/>
  <c r="Q108"/>
  <c r="O108"/>
  <c r="M108"/>
  <c r="K108"/>
  <c r="I108"/>
  <c r="BK107"/>
  <c r="BH107"/>
  <c r="BG107"/>
  <c r="BE107"/>
  <c r="BC107"/>
  <c r="BA107"/>
  <c r="AY107"/>
  <c r="AW107"/>
  <c r="AU107"/>
  <c r="AS107"/>
  <c r="AQ107"/>
  <c r="AO107"/>
  <c r="AM107"/>
  <c r="AK107"/>
  <c r="AI107"/>
  <c r="AG107"/>
  <c r="AE107"/>
  <c r="AC107"/>
  <c r="AA107"/>
  <c r="Y107"/>
  <c r="W107"/>
  <c r="U107"/>
  <c r="S107"/>
  <c r="Q107"/>
  <c r="O107"/>
  <c r="M107"/>
  <c r="K107"/>
  <c r="I107"/>
  <c r="BG106"/>
  <c r="BE106"/>
  <c r="BC106"/>
  <c r="BA106"/>
  <c r="AY106"/>
  <c r="AW106"/>
  <c r="AU106"/>
  <c r="AS106"/>
  <c r="AQ106"/>
  <c r="AO106"/>
  <c r="AM106"/>
  <c r="AK106"/>
  <c r="AI106"/>
  <c r="AG106"/>
  <c r="AE106"/>
  <c r="AC106"/>
  <c r="AA106"/>
  <c r="Y106"/>
  <c r="W106"/>
  <c r="U106"/>
  <c r="S106"/>
  <c r="Q106"/>
  <c r="O106"/>
  <c r="K106"/>
  <c r="I106"/>
  <c r="BG105"/>
  <c r="BE105"/>
  <c r="BC105"/>
  <c r="BA105"/>
  <c r="AY105"/>
  <c r="AW105"/>
  <c r="AU105"/>
  <c r="AS105"/>
  <c r="AQ105"/>
  <c r="AO105"/>
  <c r="AM105"/>
  <c r="AK105"/>
  <c r="AI105"/>
  <c r="AG105"/>
  <c r="AE105"/>
  <c r="AC105"/>
  <c r="AA105"/>
  <c r="Y105"/>
  <c r="W105"/>
  <c r="U105"/>
  <c r="S105"/>
  <c r="Q105"/>
  <c r="O105"/>
  <c r="K105"/>
  <c r="I105"/>
  <c r="BG104"/>
  <c r="BE104"/>
  <c r="BC104"/>
  <c r="BA104"/>
  <c r="AY104"/>
  <c r="AW104"/>
  <c r="AU104"/>
  <c r="AS104"/>
  <c r="AQ104"/>
  <c r="AO104"/>
  <c r="AM104"/>
  <c r="AK104"/>
  <c r="AI104"/>
  <c r="AG104"/>
  <c r="AE104"/>
  <c r="AC104"/>
  <c r="AA104"/>
  <c r="Y104"/>
  <c r="W104"/>
  <c r="U104"/>
  <c r="S104"/>
  <c r="Q104"/>
  <c r="O104"/>
  <c r="K104"/>
  <c r="I104"/>
  <c r="BG103"/>
  <c r="BE103"/>
  <c r="BC103"/>
  <c r="BA103"/>
  <c r="AY103"/>
  <c r="AW103"/>
  <c r="AU103"/>
  <c r="AS103"/>
  <c r="AQ103"/>
  <c r="AO103"/>
  <c r="AM103"/>
  <c r="AK103"/>
  <c r="AI103"/>
  <c r="AG103"/>
  <c r="AE103"/>
  <c r="AC103"/>
  <c r="AA103"/>
  <c r="AA98" s="1"/>
  <c r="AA97" s="1"/>
  <c r="Y103"/>
  <c r="W103"/>
  <c r="U103"/>
  <c r="S103"/>
  <c r="Q103"/>
  <c r="O103"/>
  <c r="K103"/>
  <c r="I103"/>
  <c r="BG102"/>
  <c r="BE102"/>
  <c r="BC102"/>
  <c r="BA102"/>
  <c r="AY102"/>
  <c r="AW102"/>
  <c r="AU102"/>
  <c r="AS102"/>
  <c r="AQ102"/>
  <c r="AO102"/>
  <c r="AM102"/>
  <c r="AK102"/>
  <c r="AI102"/>
  <c r="AG102"/>
  <c r="AE102"/>
  <c r="AC102"/>
  <c r="AA102"/>
  <c r="Y102"/>
  <c r="W102"/>
  <c r="U102"/>
  <c r="S102"/>
  <c r="Q102"/>
  <c r="O102"/>
  <c r="K102"/>
  <c r="I102"/>
  <c r="BG101"/>
  <c r="BE101"/>
  <c r="BC101"/>
  <c r="BA101"/>
  <c r="AY101"/>
  <c r="AW101"/>
  <c r="AU101"/>
  <c r="AS101"/>
  <c r="AQ101"/>
  <c r="AO101"/>
  <c r="AM101"/>
  <c r="AK101"/>
  <c r="AI101"/>
  <c r="AG101"/>
  <c r="AE101"/>
  <c r="AC101"/>
  <c r="AA101"/>
  <c r="Y101"/>
  <c r="W101"/>
  <c r="U101"/>
  <c r="S101"/>
  <c r="Q101"/>
  <c r="O101"/>
  <c r="K101"/>
  <c r="I101"/>
  <c r="BG100"/>
  <c r="BE100"/>
  <c r="BC100"/>
  <c r="BA100"/>
  <c r="AY100"/>
  <c r="AW100"/>
  <c r="AU100"/>
  <c r="AS100"/>
  <c r="AQ100"/>
  <c r="AO100"/>
  <c r="AM100"/>
  <c r="AK100"/>
  <c r="AI100"/>
  <c r="AG100"/>
  <c r="AG98" s="1"/>
  <c r="AE100"/>
  <c r="AC100"/>
  <c r="AA100"/>
  <c r="Y100"/>
  <c r="W100"/>
  <c r="U100"/>
  <c r="S100"/>
  <c r="Q100"/>
  <c r="O100"/>
  <c r="K100"/>
  <c r="I100"/>
  <c r="BK99"/>
  <c r="BH99"/>
  <c r="BG99"/>
  <c r="BE99"/>
  <c r="BC99"/>
  <c r="BA99"/>
  <c r="BA98" s="1"/>
  <c r="AY99"/>
  <c r="AW99"/>
  <c r="AU99"/>
  <c r="AS99"/>
  <c r="AQ99"/>
  <c r="AO99"/>
  <c r="AM99"/>
  <c r="AK99"/>
  <c r="AI99"/>
  <c r="AG99"/>
  <c r="AE99"/>
  <c r="AC99"/>
  <c r="AA99"/>
  <c r="Y99"/>
  <c r="Y98" s="1"/>
  <c r="Y97" s="1"/>
  <c r="W99"/>
  <c r="U99"/>
  <c r="S99"/>
  <c r="Q99"/>
  <c r="O99"/>
  <c r="M99"/>
  <c r="K99"/>
  <c r="I99"/>
  <c r="S98"/>
  <c r="K98"/>
  <c r="BK96"/>
  <c r="BH96"/>
  <c r="BG96"/>
  <c r="BG94" s="1"/>
  <c r="BE96"/>
  <c r="BC96"/>
  <c r="BA96"/>
  <c r="AY96"/>
  <c r="AW96"/>
  <c r="AU96"/>
  <c r="AS96"/>
  <c r="AS94" s="1"/>
  <c r="AQ96"/>
  <c r="AO96"/>
  <c r="AM96"/>
  <c r="AK96"/>
  <c r="AI96"/>
  <c r="AG96"/>
  <c r="AE96"/>
  <c r="AC96"/>
  <c r="AA96"/>
  <c r="Y96"/>
  <c r="W96"/>
  <c r="U96"/>
  <c r="S96"/>
  <c r="S94" s="1"/>
  <c r="Q96"/>
  <c r="O96"/>
  <c r="O94" s="1"/>
  <c r="M96"/>
  <c r="K96"/>
  <c r="K94" s="1"/>
  <c r="I96"/>
  <c r="BK95"/>
  <c r="BH95"/>
  <c r="BG95"/>
  <c r="BE95"/>
  <c r="BE94" s="1"/>
  <c r="BC95"/>
  <c r="BA95"/>
  <c r="AY95"/>
  <c r="AW95"/>
  <c r="AU95"/>
  <c r="AU94" s="1"/>
  <c r="AS95"/>
  <c r="AQ95"/>
  <c r="AQ94" s="1"/>
  <c r="AO95"/>
  <c r="AM95"/>
  <c r="AM94" s="1"/>
  <c r="AK95"/>
  <c r="AK94" s="1"/>
  <c r="AI95"/>
  <c r="AG95"/>
  <c r="AG94" s="1"/>
  <c r="AE95"/>
  <c r="AE94" s="1"/>
  <c r="AC95"/>
  <c r="AA95"/>
  <c r="AA94" s="1"/>
  <c r="Y95"/>
  <c r="W95"/>
  <c r="U95"/>
  <c r="U94" s="1"/>
  <c r="S95"/>
  <c r="Q95"/>
  <c r="Q94" s="1"/>
  <c r="O95"/>
  <c r="M95"/>
  <c r="K95"/>
  <c r="I95"/>
  <c r="I94" s="1"/>
  <c r="BC94"/>
  <c r="BA94"/>
  <c r="AY94"/>
  <c r="AW94"/>
  <c r="AO94"/>
  <c r="AI94"/>
  <c r="Y94"/>
  <c r="BH93"/>
  <c r="BK93" s="1"/>
  <c r="BG93"/>
  <c r="BE93"/>
  <c r="BC93"/>
  <c r="BA93"/>
  <c r="AY93"/>
  <c r="AW93"/>
  <c r="AU93"/>
  <c r="AS93"/>
  <c r="AQ93"/>
  <c r="AO93"/>
  <c r="AM93"/>
  <c r="AK93"/>
  <c r="AI93"/>
  <c r="AG93"/>
  <c r="AE93"/>
  <c r="AC93"/>
  <c r="AA93"/>
  <c r="Y93"/>
  <c r="W93"/>
  <c r="U93"/>
  <c r="S93"/>
  <c r="Q93"/>
  <c r="O93"/>
  <c r="M93"/>
  <c r="K93"/>
  <c r="I93"/>
  <c r="BH92"/>
  <c r="BK92" s="1"/>
  <c r="BG92"/>
  <c r="BE92"/>
  <c r="BC92"/>
  <c r="BA92"/>
  <c r="AY92"/>
  <c r="AW92"/>
  <c r="AU92"/>
  <c r="AS92"/>
  <c r="AQ92"/>
  <c r="AO92"/>
  <c r="AM92"/>
  <c r="AK92"/>
  <c r="AI92"/>
  <c r="AG92"/>
  <c r="AE92"/>
  <c r="AC92"/>
  <c r="AA92"/>
  <c r="Y92"/>
  <c r="W92"/>
  <c r="U92"/>
  <c r="S92"/>
  <c r="Q92"/>
  <c r="O92"/>
  <c r="M92"/>
  <c r="K92"/>
  <c r="I92"/>
  <c r="BH91"/>
  <c r="BK91" s="1"/>
  <c r="BG91"/>
  <c r="BE91"/>
  <c r="BC91"/>
  <c r="BA91"/>
  <c r="AY91"/>
  <c r="AW91"/>
  <c r="AU91"/>
  <c r="AS91"/>
  <c r="AQ91"/>
  <c r="AO91"/>
  <c r="AM91"/>
  <c r="AK91"/>
  <c r="AI91"/>
  <c r="AG91"/>
  <c r="AE91"/>
  <c r="AC91"/>
  <c r="AA91"/>
  <c r="Y91"/>
  <c r="W91"/>
  <c r="U91"/>
  <c r="S91"/>
  <c r="Q91"/>
  <c r="O91"/>
  <c r="M91"/>
  <c r="K91"/>
  <c r="I91"/>
  <c r="BG90"/>
  <c r="BE90"/>
  <c r="BC90"/>
  <c r="BA90"/>
  <c r="AY90"/>
  <c r="AW90"/>
  <c r="AU90"/>
  <c r="AS90"/>
  <c r="AQ90"/>
  <c r="AO90"/>
  <c r="AM90"/>
  <c r="AK90"/>
  <c r="AI90"/>
  <c r="AG90"/>
  <c r="AE90"/>
  <c r="AC90"/>
  <c r="AA90"/>
  <c r="Y90"/>
  <c r="W90"/>
  <c r="U90"/>
  <c r="S90"/>
  <c r="Q90"/>
  <c r="O90"/>
  <c r="K90"/>
  <c r="I90"/>
  <c r="BG89"/>
  <c r="BE89"/>
  <c r="BC89"/>
  <c r="BA89"/>
  <c r="AY89"/>
  <c r="AW89"/>
  <c r="AU89"/>
  <c r="AS89"/>
  <c r="AQ89"/>
  <c r="AO89"/>
  <c r="AM89"/>
  <c r="AK89"/>
  <c r="AI89"/>
  <c r="AG89"/>
  <c r="AE89"/>
  <c r="AC89"/>
  <c r="AA89"/>
  <c r="Y89"/>
  <c r="W89"/>
  <c r="U89"/>
  <c r="S89"/>
  <c r="Q89"/>
  <c r="O89"/>
  <c r="K89"/>
  <c r="I89"/>
  <c r="BG88"/>
  <c r="BG82" s="1"/>
  <c r="BG81" s="1"/>
  <c r="BE88"/>
  <c r="BC88"/>
  <c r="BA88"/>
  <c r="AY88"/>
  <c r="AW88"/>
  <c r="AU88"/>
  <c r="AS88"/>
  <c r="AQ88"/>
  <c r="AO88"/>
  <c r="AM88"/>
  <c r="AK88"/>
  <c r="AI88"/>
  <c r="AG88"/>
  <c r="AE88"/>
  <c r="AC88"/>
  <c r="AA88"/>
  <c r="Y88"/>
  <c r="W88"/>
  <c r="U88"/>
  <c r="S88"/>
  <c r="Q88"/>
  <c r="O88"/>
  <c r="K88"/>
  <c r="I88"/>
  <c r="BG87"/>
  <c r="BE87"/>
  <c r="BC87"/>
  <c r="BA87"/>
  <c r="AY87"/>
  <c r="AW87"/>
  <c r="AU87"/>
  <c r="AS87"/>
  <c r="AQ87"/>
  <c r="AO87"/>
  <c r="AM87"/>
  <c r="AK87"/>
  <c r="AI87"/>
  <c r="AG87"/>
  <c r="AE87"/>
  <c r="AC87"/>
  <c r="AA87"/>
  <c r="Y87"/>
  <c r="W87"/>
  <c r="U87"/>
  <c r="S87"/>
  <c r="Q87"/>
  <c r="O87"/>
  <c r="K87"/>
  <c r="I87"/>
  <c r="BG86"/>
  <c r="BE86"/>
  <c r="BC86"/>
  <c r="BA86"/>
  <c r="AY86"/>
  <c r="AW86"/>
  <c r="AU86"/>
  <c r="AS86"/>
  <c r="AQ86"/>
  <c r="AO86"/>
  <c r="AM86"/>
  <c r="AK86"/>
  <c r="AI86"/>
  <c r="AG86"/>
  <c r="AE86"/>
  <c r="AC86"/>
  <c r="AA86"/>
  <c r="Y86"/>
  <c r="W86"/>
  <c r="U86"/>
  <c r="S86"/>
  <c r="Q86"/>
  <c r="O86"/>
  <c r="K86"/>
  <c r="I86"/>
  <c r="BG85"/>
  <c r="BE85"/>
  <c r="BC85"/>
  <c r="BA85"/>
  <c r="AY85"/>
  <c r="AY82" s="1"/>
  <c r="AY81" s="1"/>
  <c r="AW85"/>
  <c r="AU85"/>
  <c r="AS85"/>
  <c r="AQ85"/>
  <c r="AO85"/>
  <c r="AM85"/>
  <c r="AK85"/>
  <c r="AI85"/>
  <c r="AG85"/>
  <c r="AE85"/>
  <c r="AC85"/>
  <c r="AA85"/>
  <c r="Y85"/>
  <c r="W85"/>
  <c r="U85"/>
  <c r="S85"/>
  <c r="Q85"/>
  <c r="O85"/>
  <c r="K85"/>
  <c r="I85"/>
  <c r="BG84"/>
  <c r="BE84"/>
  <c r="BC84"/>
  <c r="BA84"/>
  <c r="AY84"/>
  <c r="AW84"/>
  <c r="AU84"/>
  <c r="AS84"/>
  <c r="AQ84"/>
  <c r="AO84"/>
  <c r="AM84"/>
  <c r="AK84"/>
  <c r="AI84"/>
  <c r="AI82" s="1"/>
  <c r="AI81" s="1"/>
  <c r="AG84"/>
  <c r="AG82" s="1"/>
  <c r="AG81" s="1"/>
  <c r="AE84"/>
  <c r="AC84"/>
  <c r="AA84"/>
  <c r="AA82" s="1"/>
  <c r="AA81" s="1"/>
  <c r="Y84"/>
  <c r="W84"/>
  <c r="U84"/>
  <c r="S84"/>
  <c r="Q84"/>
  <c r="O84"/>
  <c r="K84"/>
  <c r="I84"/>
  <c r="BH83"/>
  <c r="BK83" s="1"/>
  <c r="BG83"/>
  <c r="BE83"/>
  <c r="BC83"/>
  <c r="BA83"/>
  <c r="BA82" s="1"/>
  <c r="BA81" s="1"/>
  <c r="AY83"/>
  <c r="AW83"/>
  <c r="AW82" s="1"/>
  <c r="AW81" s="1"/>
  <c r="AU83"/>
  <c r="AS83"/>
  <c r="AQ83"/>
  <c r="AQ82" s="1"/>
  <c r="AO83"/>
  <c r="AM83"/>
  <c r="AK83"/>
  <c r="AI83"/>
  <c r="AG83"/>
  <c r="AE83"/>
  <c r="AC83"/>
  <c r="AC82" s="1"/>
  <c r="AA83"/>
  <c r="Y83"/>
  <c r="W83"/>
  <c r="U83"/>
  <c r="S83"/>
  <c r="Q83"/>
  <c r="O83"/>
  <c r="M83"/>
  <c r="K83"/>
  <c r="K82" s="1"/>
  <c r="K81" s="1"/>
  <c r="I83"/>
  <c r="I82" s="1"/>
  <c r="I81" s="1"/>
  <c r="BK80"/>
  <c r="BH80"/>
  <c r="BG80"/>
  <c r="BE80"/>
  <c r="BC80"/>
  <c r="BC78" s="1"/>
  <c r="BA80"/>
  <c r="BA78" s="1"/>
  <c r="AY80"/>
  <c r="AY78" s="1"/>
  <c r="AW80"/>
  <c r="AU80"/>
  <c r="AU78" s="1"/>
  <c r="AS80"/>
  <c r="AS78" s="1"/>
  <c r="AQ80"/>
  <c r="AO80"/>
  <c r="AM80"/>
  <c r="AK80"/>
  <c r="AK78" s="1"/>
  <c r="AI80"/>
  <c r="AG80"/>
  <c r="AE80"/>
  <c r="AC80"/>
  <c r="AA80"/>
  <c r="Y80"/>
  <c r="W80"/>
  <c r="W78" s="1"/>
  <c r="U80"/>
  <c r="S80"/>
  <c r="Q80"/>
  <c r="O80"/>
  <c r="M80"/>
  <c r="K80"/>
  <c r="I80"/>
  <c r="BH79"/>
  <c r="BK79" s="1"/>
  <c r="BG79"/>
  <c r="BG78" s="1"/>
  <c r="BE79"/>
  <c r="BE78" s="1"/>
  <c r="BC79"/>
  <c r="BA79"/>
  <c r="AY79"/>
  <c r="AW79"/>
  <c r="AW78" s="1"/>
  <c r="AU79"/>
  <c r="AS79"/>
  <c r="AQ79"/>
  <c r="AO79"/>
  <c r="AM79"/>
  <c r="AK79"/>
  <c r="AI79"/>
  <c r="AI78" s="1"/>
  <c r="AG79"/>
  <c r="AG78" s="1"/>
  <c r="AE79"/>
  <c r="AE78" s="1"/>
  <c r="AC79"/>
  <c r="AA79"/>
  <c r="Y79"/>
  <c r="Y78" s="1"/>
  <c r="W79"/>
  <c r="U79"/>
  <c r="U78" s="1"/>
  <c r="S79"/>
  <c r="S78" s="1"/>
  <c r="Q79"/>
  <c r="Q78" s="1"/>
  <c r="O79"/>
  <c r="M79"/>
  <c r="M78" s="1"/>
  <c r="K79"/>
  <c r="I79"/>
  <c r="AQ78"/>
  <c r="AO78"/>
  <c r="AM78"/>
  <c r="AM65" s="1"/>
  <c r="AC78"/>
  <c r="O78"/>
  <c r="K78"/>
  <c r="I78"/>
  <c r="BK77"/>
  <c r="BH77"/>
  <c r="BG77"/>
  <c r="BG66" s="1"/>
  <c r="BE77"/>
  <c r="BC77"/>
  <c r="BA77"/>
  <c r="AY77"/>
  <c r="AW77"/>
  <c r="AU77"/>
  <c r="AS77"/>
  <c r="AQ77"/>
  <c r="AO77"/>
  <c r="AM77"/>
  <c r="AK77"/>
  <c r="AI77"/>
  <c r="AG77"/>
  <c r="AE77"/>
  <c r="AC77"/>
  <c r="AA77"/>
  <c r="Y77"/>
  <c r="W77"/>
  <c r="U77"/>
  <c r="S77"/>
  <c r="BI77" s="1"/>
  <c r="Q77"/>
  <c r="O77"/>
  <c r="M77"/>
  <c r="K77"/>
  <c r="I77"/>
  <c r="BK76"/>
  <c r="BH76"/>
  <c r="BG76"/>
  <c r="BE76"/>
  <c r="BC76"/>
  <c r="BA76"/>
  <c r="AY76"/>
  <c r="AW76"/>
  <c r="AU76"/>
  <c r="AS76"/>
  <c r="AQ76"/>
  <c r="AO76"/>
  <c r="AM76"/>
  <c r="AK76"/>
  <c r="AI76"/>
  <c r="AG76"/>
  <c r="AE76"/>
  <c r="AC76"/>
  <c r="AA76"/>
  <c r="Y76"/>
  <c r="W76"/>
  <c r="U76"/>
  <c r="S76"/>
  <c r="Q76"/>
  <c r="O76"/>
  <c r="M76"/>
  <c r="K76"/>
  <c r="I76"/>
  <c r="BK75"/>
  <c r="BH75"/>
  <c r="BG75"/>
  <c r="BE75"/>
  <c r="BC75"/>
  <c r="BA75"/>
  <c r="AY75"/>
  <c r="AW75"/>
  <c r="AU75"/>
  <c r="AS75"/>
  <c r="AQ75"/>
  <c r="AO75"/>
  <c r="AM75"/>
  <c r="AK75"/>
  <c r="AI75"/>
  <c r="AG75"/>
  <c r="AE75"/>
  <c r="AC75"/>
  <c r="AA75"/>
  <c r="Y75"/>
  <c r="W75"/>
  <c r="BI75" s="1"/>
  <c r="U75"/>
  <c r="S75"/>
  <c r="Q75"/>
  <c r="O75"/>
  <c r="M75"/>
  <c r="K75"/>
  <c r="I75"/>
  <c r="BK74"/>
  <c r="BH74"/>
  <c r="BG74"/>
  <c r="BE74"/>
  <c r="BC74"/>
  <c r="BA74"/>
  <c r="AY74"/>
  <c r="AW74"/>
  <c r="AW66" s="1"/>
  <c r="AW65" s="1"/>
  <c r="AU74"/>
  <c r="AS74"/>
  <c r="AQ74"/>
  <c r="AO74"/>
  <c r="AM74"/>
  <c r="AK74"/>
  <c r="AI74"/>
  <c r="AG74"/>
  <c r="AE74"/>
  <c r="AC74"/>
  <c r="AA74"/>
  <c r="Y74"/>
  <c r="W74"/>
  <c r="U74"/>
  <c r="S74"/>
  <c r="Q74"/>
  <c r="O74"/>
  <c r="M74"/>
  <c r="K74"/>
  <c r="BI74" s="1"/>
  <c r="BJ74" s="1"/>
  <c r="BM74" s="1"/>
  <c r="I74"/>
  <c r="BK73"/>
  <c r="BH73"/>
  <c r="BG73"/>
  <c r="BE73"/>
  <c r="BC73"/>
  <c r="BA73"/>
  <c r="AY73"/>
  <c r="AW73"/>
  <c r="AU73"/>
  <c r="AS73"/>
  <c r="AQ73"/>
  <c r="AO73"/>
  <c r="AM73"/>
  <c r="AK73"/>
  <c r="AI73"/>
  <c r="AG73"/>
  <c r="AE73"/>
  <c r="AC73"/>
  <c r="BI73" s="1"/>
  <c r="AA73"/>
  <c r="Y73"/>
  <c r="W73"/>
  <c r="U73"/>
  <c r="S73"/>
  <c r="Q73"/>
  <c r="O73"/>
  <c r="M73"/>
  <c r="K73"/>
  <c r="I73"/>
  <c r="BH72"/>
  <c r="BK72" s="1"/>
  <c r="BG72"/>
  <c r="BE72"/>
  <c r="BC72"/>
  <c r="BA72"/>
  <c r="AY72"/>
  <c r="AW72"/>
  <c r="AU72"/>
  <c r="AS72"/>
  <c r="AQ72"/>
  <c r="AO72"/>
  <c r="AM72"/>
  <c r="AK72"/>
  <c r="AI72"/>
  <c r="AG72"/>
  <c r="AE72"/>
  <c r="AC72"/>
  <c r="AA72"/>
  <c r="Y72"/>
  <c r="W72"/>
  <c r="U72"/>
  <c r="S72"/>
  <c r="Q72"/>
  <c r="O72"/>
  <c r="BI72" s="1"/>
  <c r="M72"/>
  <c r="M66" s="1"/>
  <c r="K72"/>
  <c r="I72"/>
  <c r="BK71"/>
  <c r="BH71"/>
  <c r="BG71"/>
  <c r="BE71"/>
  <c r="BC71"/>
  <c r="BA71"/>
  <c r="AY71"/>
  <c r="AW71"/>
  <c r="AU71"/>
  <c r="AS71"/>
  <c r="AQ71"/>
  <c r="AO71"/>
  <c r="AM71"/>
  <c r="AK71"/>
  <c r="AI71"/>
  <c r="AG71"/>
  <c r="AG66" s="1"/>
  <c r="AG65" s="1"/>
  <c r="AE71"/>
  <c r="AC71"/>
  <c r="AA71"/>
  <c r="Y71"/>
  <c r="W71"/>
  <c r="U71"/>
  <c r="S71"/>
  <c r="Q71"/>
  <c r="O71"/>
  <c r="M71"/>
  <c r="K71"/>
  <c r="I71"/>
  <c r="BK70"/>
  <c r="BH70"/>
  <c r="BG70"/>
  <c r="BE70"/>
  <c r="BC70"/>
  <c r="BA70"/>
  <c r="AY70"/>
  <c r="AW70"/>
  <c r="AU70"/>
  <c r="AS70"/>
  <c r="AQ70"/>
  <c r="AO70"/>
  <c r="AM70"/>
  <c r="AK70"/>
  <c r="AI70"/>
  <c r="AG70"/>
  <c r="AE70"/>
  <c r="AC70"/>
  <c r="AA70"/>
  <c r="Y70"/>
  <c r="W70"/>
  <c r="U70"/>
  <c r="S70"/>
  <c r="S66" s="1"/>
  <c r="S65" s="1"/>
  <c r="Q70"/>
  <c r="O70"/>
  <c r="M70"/>
  <c r="K70"/>
  <c r="K66" s="1"/>
  <c r="K65" s="1"/>
  <c r="I70"/>
  <c r="BH69"/>
  <c r="BK69" s="1"/>
  <c r="BG69"/>
  <c r="BE69"/>
  <c r="BC69"/>
  <c r="BA69"/>
  <c r="AY69"/>
  <c r="AW69"/>
  <c r="AU69"/>
  <c r="AS69"/>
  <c r="AQ69"/>
  <c r="AO69"/>
  <c r="AM69"/>
  <c r="AK69"/>
  <c r="AI69"/>
  <c r="AI66" s="1"/>
  <c r="AI65" s="1"/>
  <c r="AG69"/>
  <c r="AE69"/>
  <c r="AC69"/>
  <c r="AA69"/>
  <c r="Y69"/>
  <c r="W69"/>
  <c r="BI69" s="1"/>
  <c r="BJ69" s="1"/>
  <c r="BM69" s="1"/>
  <c r="U69"/>
  <c r="S69"/>
  <c r="Q69"/>
  <c r="O69"/>
  <c r="M69"/>
  <c r="K69"/>
  <c r="I69"/>
  <c r="BK68"/>
  <c r="BH68"/>
  <c r="BG68"/>
  <c r="BE68"/>
  <c r="BC68"/>
  <c r="BC66" s="1"/>
  <c r="BC65" s="1"/>
  <c r="BA68"/>
  <c r="AY68"/>
  <c r="AW68"/>
  <c r="AU68"/>
  <c r="AS68"/>
  <c r="AQ68"/>
  <c r="AO68"/>
  <c r="AM68"/>
  <c r="AK68"/>
  <c r="AI68"/>
  <c r="AG68"/>
  <c r="AE68"/>
  <c r="AC68"/>
  <c r="AA68"/>
  <c r="Y68"/>
  <c r="W68"/>
  <c r="U68"/>
  <c r="S68"/>
  <c r="Q68"/>
  <c r="O68"/>
  <c r="M68"/>
  <c r="K68"/>
  <c r="I68"/>
  <c r="BH67"/>
  <c r="BK67" s="1"/>
  <c r="BG67"/>
  <c r="BE67"/>
  <c r="BC67"/>
  <c r="BA67"/>
  <c r="AY67"/>
  <c r="AW67"/>
  <c r="AU67"/>
  <c r="AS67"/>
  <c r="AQ67"/>
  <c r="AO67"/>
  <c r="AM67"/>
  <c r="AK67"/>
  <c r="AI67"/>
  <c r="AG67"/>
  <c r="AE67"/>
  <c r="AC67"/>
  <c r="AC66" s="1"/>
  <c r="AC65" s="1"/>
  <c r="AA67"/>
  <c r="Y67"/>
  <c r="Y66" s="1"/>
  <c r="Y65" s="1"/>
  <c r="W67"/>
  <c r="BI67" s="1"/>
  <c r="U67"/>
  <c r="S67"/>
  <c r="Q67"/>
  <c r="O67"/>
  <c r="M67"/>
  <c r="K67"/>
  <c r="I67"/>
  <c r="BA66"/>
  <c r="BA65" s="1"/>
  <c r="AY66"/>
  <c r="AY65" s="1"/>
  <c r="AM66"/>
  <c r="AA66"/>
  <c r="W66"/>
  <c r="W65" s="1"/>
  <c r="M65"/>
  <c r="BK64"/>
  <c r="BH64"/>
  <c r="BG64"/>
  <c r="BE64"/>
  <c r="BC64"/>
  <c r="BC62" s="1"/>
  <c r="BA64"/>
  <c r="AY64"/>
  <c r="AW64"/>
  <c r="AW62" s="1"/>
  <c r="AU64"/>
  <c r="AS64"/>
  <c r="AS62" s="1"/>
  <c r="AQ64"/>
  <c r="AO64"/>
  <c r="AO62" s="1"/>
  <c r="AM64"/>
  <c r="AK64"/>
  <c r="AI64"/>
  <c r="AG64"/>
  <c r="AE64"/>
  <c r="AC64"/>
  <c r="AA64"/>
  <c r="BI64" s="1"/>
  <c r="BJ64" s="1"/>
  <c r="BM64" s="1"/>
  <c r="Y64"/>
  <c r="W64"/>
  <c r="U64"/>
  <c r="S64"/>
  <c r="Q64"/>
  <c r="O64"/>
  <c r="O62" s="1"/>
  <c r="M64"/>
  <c r="K64"/>
  <c r="I64"/>
  <c r="BH63"/>
  <c r="BK63" s="1"/>
  <c r="BG63"/>
  <c r="BE63"/>
  <c r="BE62" s="1"/>
  <c r="BC63"/>
  <c r="BA63"/>
  <c r="AY63"/>
  <c r="AY62" s="1"/>
  <c r="AW63"/>
  <c r="AU63"/>
  <c r="AU62" s="1"/>
  <c r="AS63"/>
  <c r="AQ63"/>
  <c r="AO63"/>
  <c r="AM63"/>
  <c r="AK63"/>
  <c r="AI63"/>
  <c r="AG63"/>
  <c r="AE63"/>
  <c r="AC63"/>
  <c r="AC62" s="1"/>
  <c r="AA63"/>
  <c r="Y63"/>
  <c r="Y62" s="1"/>
  <c r="W63"/>
  <c r="U63"/>
  <c r="U62" s="1"/>
  <c r="S63"/>
  <c r="Q63"/>
  <c r="Q62" s="1"/>
  <c r="O63"/>
  <c r="M63"/>
  <c r="K63"/>
  <c r="K62" s="1"/>
  <c r="I63"/>
  <c r="BG62"/>
  <c r="BA62"/>
  <c r="AQ62"/>
  <c r="AM62"/>
  <c r="AK62"/>
  <c r="AI62"/>
  <c r="AG62"/>
  <c r="AE62"/>
  <c r="S62"/>
  <c r="M62"/>
  <c r="BH61"/>
  <c r="BK61" s="1"/>
  <c r="BG61"/>
  <c r="BE61"/>
  <c r="BC61"/>
  <c r="BA61"/>
  <c r="AY61"/>
  <c r="AW61"/>
  <c r="AU61"/>
  <c r="AS61"/>
  <c r="AQ61"/>
  <c r="AO61"/>
  <c r="AM61"/>
  <c r="AK61"/>
  <c r="AI61"/>
  <c r="AG61"/>
  <c r="AE61"/>
  <c r="AC61"/>
  <c r="AA61"/>
  <c r="Y61"/>
  <c r="W61"/>
  <c r="U61"/>
  <c r="S61"/>
  <c r="Q61"/>
  <c r="O61"/>
  <c r="M61"/>
  <c r="K61"/>
  <c r="I61"/>
  <c r="BK60"/>
  <c r="BH60"/>
  <c r="BG60"/>
  <c r="BE60"/>
  <c r="BC60"/>
  <c r="BA60"/>
  <c r="AY60"/>
  <c r="AW60"/>
  <c r="AU60"/>
  <c r="AS60"/>
  <c r="AQ60"/>
  <c r="AO60"/>
  <c r="AM60"/>
  <c r="AK60"/>
  <c r="AI60"/>
  <c r="AG60"/>
  <c r="AE60"/>
  <c r="AC60"/>
  <c r="AA60"/>
  <c r="Y60"/>
  <c r="W60"/>
  <c r="U60"/>
  <c r="S60"/>
  <c r="Q60"/>
  <c r="O60"/>
  <c r="M60"/>
  <c r="M50" s="1"/>
  <c r="M49" s="1"/>
  <c r="K60"/>
  <c r="I60"/>
  <c r="BK59"/>
  <c r="BH59"/>
  <c r="BG59"/>
  <c r="BE59"/>
  <c r="BC59"/>
  <c r="BA59"/>
  <c r="AY59"/>
  <c r="AW59"/>
  <c r="AU59"/>
  <c r="AS59"/>
  <c r="AQ59"/>
  <c r="AO59"/>
  <c r="AM59"/>
  <c r="AK59"/>
  <c r="AI59"/>
  <c r="AG59"/>
  <c r="AE59"/>
  <c r="AC59"/>
  <c r="AA59"/>
  <c r="Y59"/>
  <c r="W59"/>
  <c r="BI59" s="1"/>
  <c r="U59"/>
  <c r="S59"/>
  <c r="Q59"/>
  <c r="O59"/>
  <c r="M59"/>
  <c r="K59"/>
  <c r="I59"/>
  <c r="BH58"/>
  <c r="BK58" s="1"/>
  <c r="BG58"/>
  <c r="BE58"/>
  <c r="BC58"/>
  <c r="BA58"/>
  <c r="AY58"/>
  <c r="AW58"/>
  <c r="AU58"/>
  <c r="AS58"/>
  <c r="AQ58"/>
  <c r="AO58"/>
  <c r="AM58"/>
  <c r="AK58"/>
  <c r="AI58"/>
  <c r="AG58"/>
  <c r="AE58"/>
  <c r="AC58"/>
  <c r="AA58"/>
  <c r="Y58"/>
  <c r="W58"/>
  <c r="U58"/>
  <c r="S58"/>
  <c r="Q58"/>
  <c r="O58"/>
  <c r="M58"/>
  <c r="K58"/>
  <c r="BI58" s="1"/>
  <c r="BJ58" s="1"/>
  <c r="BM58" s="1"/>
  <c r="I58"/>
  <c r="BK57"/>
  <c r="BH57"/>
  <c r="BG57"/>
  <c r="BE57"/>
  <c r="BC57"/>
  <c r="BA57"/>
  <c r="AY57"/>
  <c r="AW57"/>
  <c r="AU57"/>
  <c r="AS57"/>
  <c r="AQ57"/>
  <c r="AO57"/>
  <c r="AM57"/>
  <c r="AK57"/>
  <c r="AK50" s="1"/>
  <c r="AK49" s="1"/>
  <c r="AI57"/>
  <c r="AG57"/>
  <c r="AE57"/>
  <c r="AC57"/>
  <c r="AA57"/>
  <c r="Y57"/>
  <c r="W57"/>
  <c r="BI57" s="1"/>
  <c r="U57"/>
  <c r="S57"/>
  <c r="Q57"/>
  <c r="O57"/>
  <c r="M57"/>
  <c r="K57"/>
  <c r="I57"/>
  <c r="BH56"/>
  <c r="BK56" s="1"/>
  <c r="BG56"/>
  <c r="BE56"/>
  <c r="BC56"/>
  <c r="BA56"/>
  <c r="AY56"/>
  <c r="AW56"/>
  <c r="AU56"/>
  <c r="AS56"/>
  <c r="AQ56"/>
  <c r="AO56"/>
  <c r="AM56"/>
  <c r="AK56"/>
  <c r="AI56"/>
  <c r="AG56"/>
  <c r="AE56"/>
  <c r="AC56"/>
  <c r="AA56"/>
  <c r="Y56"/>
  <c r="W56"/>
  <c r="U56"/>
  <c r="S56"/>
  <c r="Q56"/>
  <c r="O56"/>
  <c r="M56"/>
  <c r="K56"/>
  <c r="I56"/>
  <c r="BH55"/>
  <c r="BK55" s="1"/>
  <c r="BG55"/>
  <c r="BE55"/>
  <c r="BC55"/>
  <c r="BA55"/>
  <c r="AY55"/>
  <c r="AW55"/>
  <c r="AU55"/>
  <c r="AS55"/>
  <c r="AQ55"/>
  <c r="AO55"/>
  <c r="AM55"/>
  <c r="AK55"/>
  <c r="AI55"/>
  <c r="AG55"/>
  <c r="AE55"/>
  <c r="AC55"/>
  <c r="AA55"/>
  <c r="Y55"/>
  <c r="W55"/>
  <c r="U55"/>
  <c r="BI55" s="1"/>
  <c r="BJ55" s="1"/>
  <c r="BM55" s="1"/>
  <c r="S55"/>
  <c r="Q55"/>
  <c r="O55"/>
  <c r="M55"/>
  <c r="K55"/>
  <c r="I55"/>
  <c r="BH54"/>
  <c r="BK54" s="1"/>
  <c r="BG54"/>
  <c r="BE54"/>
  <c r="BC54"/>
  <c r="BA54"/>
  <c r="AY54"/>
  <c r="AW54"/>
  <c r="AU54"/>
  <c r="AU50" s="1"/>
  <c r="AU49" s="1"/>
  <c r="AS54"/>
  <c r="AQ54"/>
  <c r="AO54"/>
  <c r="AM54"/>
  <c r="AK54"/>
  <c r="AI54"/>
  <c r="AG54"/>
  <c r="AE54"/>
  <c r="AC54"/>
  <c r="AA54"/>
  <c r="Y54"/>
  <c r="W54"/>
  <c r="U54"/>
  <c r="S54"/>
  <c r="Q54"/>
  <c r="O54"/>
  <c r="M54"/>
  <c r="K54"/>
  <c r="I54"/>
  <c r="BK53"/>
  <c r="BH53"/>
  <c r="BG53"/>
  <c r="BE53"/>
  <c r="BC53"/>
  <c r="BA53"/>
  <c r="AY53"/>
  <c r="AW53"/>
  <c r="AU53"/>
  <c r="AS53"/>
  <c r="AQ53"/>
  <c r="AO53"/>
  <c r="AM53"/>
  <c r="AK53"/>
  <c r="AI53"/>
  <c r="AG53"/>
  <c r="AE53"/>
  <c r="AC53"/>
  <c r="AA53"/>
  <c r="Y53"/>
  <c r="W53"/>
  <c r="U53"/>
  <c r="S53"/>
  <c r="Q53"/>
  <c r="O53"/>
  <c r="M53"/>
  <c r="K53"/>
  <c r="I53"/>
  <c r="BK52"/>
  <c r="BH52"/>
  <c r="BG52"/>
  <c r="BG50" s="1"/>
  <c r="BG49" s="1"/>
  <c r="BE52"/>
  <c r="BC52"/>
  <c r="BA52"/>
  <c r="BA50" s="1"/>
  <c r="BA49" s="1"/>
  <c r="AY52"/>
  <c r="AY50" s="1"/>
  <c r="AY49" s="1"/>
  <c r="AW52"/>
  <c r="AU52"/>
  <c r="AS52"/>
  <c r="AQ52"/>
  <c r="AO52"/>
  <c r="AM52"/>
  <c r="AK52"/>
  <c r="AI52"/>
  <c r="AG52"/>
  <c r="AE52"/>
  <c r="AC52"/>
  <c r="AA52"/>
  <c r="Y52"/>
  <c r="W52"/>
  <c r="U52"/>
  <c r="S52"/>
  <c r="S50" s="1"/>
  <c r="S49" s="1"/>
  <c r="Q52"/>
  <c r="O52"/>
  <c r="M52"/>
  <c r="K52"/>
  <c r="I52"/>
  <c r="BH51"/>
  <c r="BK51" s="1"/>
  <c r="BG51"/>
  <c r="BE51"/>
  <c r="BE50" s="1"/>
  <c r="BE49" s="1"/>
  <c r="BC51"/>
  <c r="BA51"/>
  <c r="AY51"/>
  <c r="AW51"/>
  <c r="AU51"/>
  <c r="AS51"/>
  <c r="AQ51"/>
  <c r="AO51"/>
  <c r="AM51"/>
  <c r="AK51"/>
  <c r="AI51"/>
  <c r="AI50" s="1"/>
  <c r="AI49" s="1"/>
  <c r="AG51"/>
  <c r="AE51"/>
  <c r="AC51"/>
  <c r="AA51"/>
  <c r="Y51"/>
  <c r="W51"/>
  <c r="U51"/>
  <c r="S51"/>
  <c r="Q51"/>
  <c r="Q50" s="1"/>
  <c r="Q49" s="1"/>
  <c r="O51"/>
  <c r="M51"/>
  <c r="K51"/>
  <c r="I51"/>
  <c r="AG50"/>
  <c r="AG49" s="1"/>
  <c r="AC50"/>
  <c r="AC49" s="1"/>
  <c r="AA50"/>
  <c r="W50"/>
  <c r="BK48"/>
  <c r="BH48"/>
  <c r="BG48"/>
  <c r="BE48"/>
  <c r="BC48"/>
  <c r="BA48"/>
  <c r="BA47" s="1"/>
  <c r="AY48"/>
  <c r="AY47" s="1"/>
  <c r="AW48"/>
  <c r="AU48"/>
  <c r="AU47" s="1"/>
  <c r="AS48"/>
  <c r="AS47" s="1"/>
  <c r="AQ48"/>
  <c r="AQ47" s="1"/>
  <c r="AO48"/>
  <c r="AO47" s="1"/>
  <c r="AM48"/>
  <c r="AM47" s="1"/>
  <c r="AK48"/>
  <c r="AK47" s="1"/>
  <c r="AI48"/>
  <c r="AI47" s="1"/>
  <c r="AG48"/>
  <c r="AG47" s="1"/>
  <c r="AE48"/>
  <c r="AC48"/>
  <c r="AA48"/>
  <c r="Y48"/>
  <c r="W48"/>
  <c r="U48"/>
  <c r="S48"/>
  <c r="Q48"/>
  <c r="O48"/>
  <c r="M48"/>
  <c r="K48"/>
  <c r="I48"/>
  <c r="BG47"/>
  <c r="BE47"/>
  <c r="BC47"/>
  <c r="AW47"/>
  <c r="AE47"/>
  <c r="AC47"/>
  <c r="AA47"/>
  <c r="Y47"/>
  <c r="W47"/>
  <c r="U47"/>
  <c r="S47"/>
  <c r="Q47"/>
  <c r="O47"/>
  <c r="M47"/>
  <c r="I47"/>
  <c r="BK46"/>
  <c r="BH46"/>
  <c r="BG46"/>
  <c r="BE46"/>
  <c r="BC46"/>
  <c r="BA46"/>
  <c r="AY46"/>
  <c r="AW46"/>
  <c r="AW44" s="1"/>
  <c r="AU46"/>
  <c r="AS46"/>
  <c r="AQ46"/>
  <c r="AO46"/>
  <c r="AM46"/>
  <c r="AM44" s="1"/>
  <c r="AK46"/>
  <c r="AI46"/>
  <c r="AG46"/>
  <c r="AE46"/>
  <c r="AC46"/>
  <c r="AC44" s="1"/>
  <c r="AA46"/>
  <c r="Y46"/>
  <c r="W46"/>
  <c r="U46"/>
  <c r="S46"/>
  <c r="Q46"/>
  <c r="O46"/>
  <c r="M46"/>
  <c r="K46"/>
  <c r="I46"/>
  <c r="I44" s="1"/>
  <c r="BI45"/>
  <c r="BH45"/>
  <c r="BK45" s="1"/>
  <c r="BG45"/>
  <c r="BG44" s="1"/>
  <c r="BE45"/>
  <c r="BE44" s="1"/>
  <c r="BC45"/>
  <c r="BC44" s="1"/>
  <c r="BA45"/>
  <c r="BA44" s="1"/>
  <c r="AY45"/>
  <c r="AW45"/>
  <c r="AU45"/>
  <c r="AS45"/>
  <c r="AQ45"/>
  <c r="AO45"/>
  <c r="AM45"/>
  <c r="AK45"/>
  <c r="AI45"/>
  <c r="AI44" s="1"/>
  <c r="AG45"/>
  <c r="AE45"/>
  <c r="AE44" s="1"/>
  <c r="AC45"/>
  <c r="AA45"/>
  <c r="Y45"/>
  <c r="W45"/>
  <c r="W44" s="1"/>
  <c r="U45"/>
  <c r="U44" s="1"/>
  <c r="S45"/>
  <c r="Q45"/>
  <c r="Q44" s="1"/>
  <c r="O45"/>
  <c r="O44" s="1"/>
  <c r="M45"/>
  <c r="M44" s="1"/>
  <c r="K45"/>
  <c r="I45"/>
  <c r="AY44"/>
  <c r="AU44"/>
  <c r="AS44"/>
  <c r="AQ44"/>
  <c r="AO44"/>
  <c r="AK44"/>
  <c r="Y44"/>
  <c r="S44"/>
  <c r="BH43"/>
  <c r="BK43" s="1"/>
  <c r="BG43"/>
  <c r="BE43"/>
  <c r="BC43"/>
  <c r="BA43"/>
  <c r="AY43"/>
  <c r="AW43"/>
  <c r="AU43"/>
  <c r="AS43"/>
  <c r="AQ43"/>
  <c r="AO43"/>
  <c r="AM43"/>
  <c r="AK43"/>
  <c r="AI43"/>
  <c r="AG43"/>
  <c r="AE43"/>
  <c r="AC43"/>
  <c r="AA43"/>
  <c r="Y43"/>
  <c r="W43"/>
  <c r="U43"/>
  <c r="S43"/>
  <c r="BI43" s="1"/>
  <c r="Q43"/>
  <c r="O43"/>
  <c r="M43"/>
  <c r="K43"/>
  <c r="I43"/>
  <c r="BK42"/>
  <c r="BH42"/>
  <c r="BG42"/>
  <c r="BE42"/>
  <c r="BC42"/>
  <c r="BA42"/>
  <c r="AY42"/>
  <c r="AW42"/>
  <c r="AU42"/>
  <c r="AS42"/>
  <c r="AQ42"/>
  <c r="AO42"/>
  <c r="AM42"/>
  <c r="AK42"/>
  <c r="AI42"/>
  <c r="AG42"/>
  <c r="AE42"/>
  <c r="AC42"/>
  <c r="AA42"/>
  <c r="Y42"/>
  <c r="W42"/>
  <c r="U42"/>
  <c r="S42"/>
  <c r="BI42" s="1"/>
  <c r="BJ42" s="1"/>
  <c r="BM42" s="1"/>
  <c r="Q42"/>
  <c r="O42"/>
  <c r="M42"/>
  <c r="K42"/>
  <c r="I42"/>
  <c r="BK41"/>
  <c r="BH41"/>
  <c r="BG41"/>
  <c r="BE41"/>
  <c r="BC41"/>
  <c r="BA41"/>
  <c r="AY41"/>
  <c r="AW41"/>
  <c r="AU41"/>
  <c r="AS41"/>
  <c r="AQ41"/>
  <c r="AO41"/>
  <c r="AM41"/>
  <c r="AK41"/>
  <c r="AI41"/>
  <c r="AG41"/>
  <c r="AE41"/>
  <c r="AC41"/>
  <c r="AA41"/>
  <c r="Y41"/>
  <c r="W41"/>
  <c r="U41"/>
  <c r="BI41" s="1"/>
  <c r="S41"/>
  <c r="Q41"/>
  <c r="O41"/>
  <c r="M41"/>
  <c r="K41"/>
  <c r="I41"/>
  <c r="BG40"/>
  <c r="BE40"/>
  <c r="BC40"/>
  <c r="BA40"/>
  <c r="AY40"/>
  <c r="AW40"/>
  <c r="AU40"/>
  <c r="AS40"/>
  <c r="AQ40"/>
  <c r="AO40"/>
  <c r="AM40"/>
  <c r="AK40"/>
  <c r="AI40"/>
  <c r="AG40"/>
  <c r="AE40"/>
  <c r="AC40"/>
  <c r="AA40"/>
  <c r="Y40"/>
  <c r="W40"/>
  <c r="U40"/>
  <c r="S40"/>
  <c r="Q40"/>
  <c r="O40"/>
  <c r="K40"/>
  <c r="I40"/>
  <c r="BK39"/>
  <c r="BH39"/>
  <c r="BG39"/>
  <c r="BE39"/>
  <c r="BC39"/>
  <c r="BA39"/>
  <c r="AY39"/>
  <c r="AW39"/>
  <c r="AU39"/>
  <c r="AS39"/>
  <c r="AQ39"/>
  <c r="AO39"/>
  <c r="AM39"/>
  <c r="AK39"/>
  <c r="AI39"/>
  <c r="AG39"/>
  <c r="AE39"/>
  <c r="AC39"/>
  <c r="AA39"/>
  <c r="Y39"/>
  <c r="W39"/>
  <c r="U39"/>
  <c r="S39"/>
  <c r="Q39"/>
  <c r="O39"/>
  <c r="M39"/>
  <c r="K39"/>
  <c r="I39"/>
  <c r="BH38"/>
  <c r="BK38" s="1"/>
  <c r="BG38"/>
  <c r="BE38"/>
  <c r="BC38"/>
  <c r="BA38"/>
  <c r="AY38"/>
  <c r="AW38"/>
  <c r="AU38"/>
  <c r="AS38"/>
  <c r="AQ38"/>
  <c r="AO38"/>
  <c r="AM38"/>
  <c r="AK38"/>
  <c r="AI38"/>
  <c r="AG38"/>
  <c r="AE38"/>
  <c r="AC38"/>
  <c r="AA38"/>
  <c r="Y38"/>
  <c r="W38"/>
  <c r="U38"/>
  <c r="S38"/>
  <c r="Q38"/>
  <c r="O38"/>
  <c r="M38"/>
  <c r="K38"/>
  <c r="I38"/>
  <c r="BH37"/>
  <c r="BK37" s="1"/>
  <c r="BG37"/>
  <c r="BE37"/>
  <c r="BC37"/>
  <c r="BA37"/>
  <c r="AY37"/>
  <c r="AW37"/>
  <c r="AU37"/>
  <c r="AS37"/>
  <c r="AQ37"/>
  <c r="AO37"/>
  <c r="AM37"/>
  <c r="AK37"/>
  <c r="AI37"/>
  <c r="AG37"/>
  <c r="AE37"/>
  <c r="AC37"/>
  <c r="AA37"/>
  <c r="Y37"/>
  <c r="W37"/>
  <c r="U37"/>
  <c r="S37"/>
  <c r="Q37"/>
  <c r="O37"/>
  <c r="M37"/>
  <c r="BI37" s="1"/>
  <c r="BJ37" s="1"/>
  <c r="BM37" s="1"/>
  <c r="K37"/>
  <c r="I37"/>
  <c r="BH36"/>
  <c r="BK36" s="1"/>
  <c r="BG36"/>
  <c r="BE36"/>
  <c r="BC36"/>
  <c r="BA36"/>
  <c r="AY36"/>
  <c r="AW36"/>
  <c r="AU36"/>
  <c r="AS36"/>
  <c r="AQ36"/>
  <c r="AO36"/>
  <c r="AM36"/>
  <c r="AK36"/>
  <c r="AI36"/>
  <c r="AG36"/>
  <c r="AE36"/>
  <c r="AC36"/>
  <c r="AA36"/>
  <c r="Y36"/>
  <c r="W36"/>
  <c r="U36"/>
  <c r="S36"/>
  <c r="Q36"/>
  <c r="O36"/>
  <c r="M36"/>
  <c r="K36"/>
  <c r="BI36" s="1"/>
  <c r="I36"/>
  <c r="BK35"/>
  <c r="BH35"/>
  <c r="BG35"/>
  <c r="BE35"/>
  <c r="BC35"/>
  <c r="BA35"/>
  <c r="AY35"/>
  <c r="AW35"/>
  <c r="AU35"/>
  <c r="AS35"/>
  <c r="AQ35"/>
  <c r="AO35"/>
  <c r="AM35"/>
  <c r="AK35"/>
  <c r="AI35"/>
  <c r="AG35"/>
  <c r="AE35"/>
  <c r="AC35"/>
  <c r="AA35"/>
  <c r="Y35"/>
  <c r="W35"/>
  <c r="BI35" s="1"/>
  <c r="U35"/>
  <c r="S35"/>
  <c r="Q35"/>
  <c r="O35"/>
  <c r="M35"/>
  <c r="K35"/>
  <c r="I35"/>
  <c r="BK34"/>
  <c r="BH34"/>
  <c r="BG34"/>
  <c r="BE34"/>
  <c r="BC34"/>
  <c r="BA34"/>
  <c r="AY34"/>
  <c r="AW34"/>
  <c r="AU34"/>
  <c r="AU29" s="1"/>
  <c r="AU28" s="1"/>
  <c r="AS34"/>
  <c r="AQ34"/>
  <c r="AO34"/>
  <c r="AM34"/>
  <c r="AK34"/>
  <c r="AI34"/>
  <c r="AG34"/>
  <c r="AE34"/>
  <c r="AC34"/>
  <c r="AA34"/>
  <c r="Y34"/>
  <c r="W34"/>
  <c r="U34"/>
  <c r="S34"/>
  <c r="Q34"/>
  <c r="O34"/>
  <c r="M34"/>
  <c r="K34"/>
  <c r="BI34" s="1"/>
  <c r="BJ34" s="1"/>
  <c r="BM34" s="1"/>
  <c r="I34"/>
  <c r="BH33"/>
  <c r="BK33" s="1"/>
  <c r="BG33"/>
  <c r="BE33"/>
  <c r="BC33"/>
  <c r="BA33"/>
  <c r="AY33"/>
  <c r="AW33"/>
  <c r="AU33"/>
  <c r="AS33"/>
  <c r="AQ33"/>
  <c r="AQ29" s="1"/>
  <c r="AQ28" s="1"/>
  <c r="AO33"/>
  <c r="AM33"/>
  <c r="AK33"/>
  <c r="AI33"/>
  <c r="AG33"/>
  <c r="AE33"/>
  <c r="AC33"/>
  <c r="AA33"/>
  <c r="Y33"/>
  <c r="W33"/>
  <c r="U33"/>
  <c r="S33"/>
  <c r="Q33"/>
  <c r="O33"/>
  <c r="M33"/>
  <c r="K33"/>
  <c r="I33"/>
  <c r="BH32"/>
  <c r="BK32" s="1"/>
  <c r="BG32"/>
  <c r="BE32"/>
  <c r="BC32"/>
  <c r="BA32"/>
  <c r="AY32"/>
  <c r="AW32"/>
  <c r="AU32"/>
  <c r="AS32"/>
  <c r="AS29" s="1"/>
  <c r="AS28" s="1"/>
  <c r="AQ32"/>
  <c r="AO32"/>
  <c r="AM32"/>
  <c r="AK32"/>
  <c r="AI32"/>
  <c r="AG32"/>
  <c r="AE32"/>
  <c r="AC32"/>
  <c r="AA32"/>
  <c r="Y32"/>
  <c r="W32"/>
  <c r="U32"/>
  <c r="S32"/>
  <c r="BI32" s="1"/>
  <c r="BJ32" s="1"/>
  <c r="BM32" s="1"/>
  <c r="Q32"/>
  <c r="O32"/>
  <c r="M32"/>
  <c r="K32"/>
  <c r="I32"/>
  <c r="BK31"/>
  <c r="BH31"/>
  <c r="BG31"/>
  <c r="BE31"/>
  <c r="BE29" s="1"/>
  <c r="BE28" s="1"/>
  <c r="BC31"/>
  <c r="BA31"/>
  <c r="AY31"/>
  <c r="AW31"/>
  <c r="AU31"/>
  <c r="AS31"/>
  <c r="AQ31"/>
  <c r="AO31"/>
  <c r="AM31"/>
  <c r="AK31"/>
  <c r="AI31"/>
  <c r="AG31"/>
  <c r="AE31"/>
  <c r="AC31"/>
  <c r="AA31"/>
  <c r="Y31"/>
  <c r="W31"/>
  <c r="U31"/>
  <c r="S31"/>
  <c r="Q31"/>
  <c r="O31"/>
  <c r="M31"/>
  <c r="K31"/>
  <c r="I31"/>
  <c r="BH30"/>
  <c r="BK30" s="1"/>
  <c r="BG30"/>
  <c r="BE30"/>
  <c r="BC30"/>
  <c r="BA30"/>
  <c r="AY30"/>
  <c r="AY29" s="1"/>
  <c r="AY28" s="1"/>
  <c r="AW30"/>
  <c r="AU30"/>
  <c r="AS30"/>
  <c r="AQ30"/>
  <c r="AO30"/>
  <c r="AM30"/>
  <c r="AM29" s="1"/>
  <c r="AM28" s="1"/>
  <c r="AK30"/>
  <c r="AI30"/>
  <c r="AI29" s="1"/>
  <c r="AI28" s="1"/>
  <c r="AG30"/>
  <c r="AE30"/>
  <c r="AC30"/>
  <c r="AA30"/>
  <c r="Y30"/>
  <c r="W30"/>
  <c r="U30"/>
  <c r="S30"/>
  <c r="Q30"/>
  <c r="O30"/>
  <c r="M30"/>
  <c r="K30"/>
  <c r="I30"/>
  <c r="AE29"/>
  <c r="AE28" s="1"/>
  <c r="Y29"/>
  <c r="Y28" s="1"/>
  <c r="W29"/>
  <c r="W28" s="1"/>
  <c r="BG26"/>
  <c r="BE26"/>
  <c r="BC26"/>
  <c r="BA26"/>
  <c r="AY26"/>
  <c r="AW26"/>
  <c r="AU26"/>
  <c r="AS26"/>
  <c r="AQ26"/>
  <c r="AO26"/>
  <c r="AM26"/>
  <c r="AK26"/>
  <c r="AI26"/>
  <c r="AG26"/>
  <c r="AE26"/>
  <c r="AC26"/>
  <c r="AA26"/>
  <c r="Y26"/>
  <c r="W26"/>
  <c r="U26"/>
  <c r="S26"/>
  <c r="Q26"/>
  <c r="O26"/>
  <c r="M26"/>
  <c r="I26"/>
  <c r="BG25"/>
  <c r="BE25"/>
  <c r="BC25"/>
  <c r="BA25"/>
  <c r="AY25"/>
  <c r="AW25"/>
  <c r="AU25"/>
  <c r="AS25"/>
  <c r="AQ25"/>
  <c r="AO25"/>
  <c r="AM25"/>
  <c r="AK25"/>
  <c r="AI25"/>
  <c r="AI17" s="1"/>
  <c r="AI16" s="1"/>
  <c r="AG25"/>
  <c r="AE25"/>
  <c r="AC25"/>
  <c r="AA25"/>
  <c r="Y25"/>
  <c r="W25"/>
  <c r="U25"/>
  <c r="S25"/>
  <c r="Q25"/>
  <c r="O25"/>
  <c r="M25"/>
  <c r="I25"/>
  <c r="BG24"/>
  <c r="BE24"/>
  <c r="BC24"/>
  <c r="BA24"/>
  <c r="AY24"/>
  <c r="AW24"/>
  <c r="AU24"/>
  <c r="AS24"/>
  <c r="AQ24"/>
  <c r="AO24"/>
  <c r="AM24"/>
  <c r="AK24"/>
  <c r="AI24"/>
  <c r="AG24"/>
  <c r="AE24"/>
  <c r="AE17" s="1"/>
  <c r="AE16" s="1"/>
  <c r="AC24"/>
  <c r="AA24"/>
  <c r="Y24"/>
  <c r="W24"/>
  <c r="U24"/>
  <c r="S24"/>
  <c r="Q24"/>
  <c r="O24"/>
  <c r="M24"/>
  <c r="I24"/>
  <c r="BG23"/>
  <c r="BE23"/>
  <c r="BC23"/>
  <c r="BA23"/>
  <c r="AY23"/>
  <c r="AW23"/>
  <c r="AU23"/>
  <c r="AS23"/>
  <c r="AQ23"/>
  <c r="AO23"/>
  <c r="AM23"/>
  <c r="AK23"/>
  <c r="AI23"/>
  <c r="AG23"/>
  <c r="AE23"/>
  <c r="AC23"/>
  <c r="AA23"/>
  <c r="Y23"/>
  <c r="W23"/>
  <c r="U23"/>
  <c r="S23"/>
  <c r="Q23"/>
  <c r="O23"/>
  <c r="M23"/>
  <c r="I23"/>
  <c r="BG22"/>
  <c r="BE22"/>
  <c r="BC22"/>
  <c r="BA22"/>
  <c r="AY22"/>
  <c r="AW22"/>
  <c r="AU22"/>
  <c r="AS22"/>
  <c r="AQ22"/>
  <c r="AO22"/>
  <c r="AM22"/>
  <c r="AK22"/>
  <c r="AI22"/>
  <c r="AG22"/>
  <c r="AE22"/>
  <c r="AC22"/>
  <c r="AA22"/>
  <c r="Y22"/>
  <c r="W22"/>
  <c r="U22"/>
  <c r="S22"/>
  <c r="Q22"/>
  <c r="O22"/>
  <c r="M22"/>
  <c r="I22"/>
  <c r="BG21"/>
  <c r="BE21"/>
  <c r="BC21"/>
  <c r="BA21"/>
  <c r="AY21"/>
  <c r="AW21"/>
  <c r="AU21"/>
  <c r="AU17" s="1"/>
  <c r="AU16" s="1"/>
  <c r="AS21"/>
  <c r="AS17" s="1"/>
  <c r="AS16" s="1"/>
  <c r="AQ21"/>
  <c r="AO21"/>
  <c r="AM21"/>
  <c r="AK21"/>
  <c r="AI21"/>
  <c r="AG21"/>
  <c r="AE21"/>
  <c r="AC21"/>
  <c r="AA21"/>
  <c r="Y21"/>
  <c r="W21"/>
  <c r="U21"/>
  <c r="S21"/>
  <c r="Q21"/>
  <c r="O21"/>
  <c r="I21"/>
  <c r="BG20"/>
  <c r="BE20"/>
  <c r="BC20"/>
  <c r="BA20"/>
  <c r="AY20"/>
  <c r="AW20"/>
  <c r="AU20"/>
  <c r="AS20"/>
  <c r="AQ20"/>
  <c r="AO20"/>
  <c r="AM20"/>
  <c r="AK20"/>
  <c r="AI20"/>
  <c r="AG20"/>
  <c r="AE20"/>
  <c r="AC20"/>
  <c r="AA20"/>
  <c r="Y20"/>
  <c r="W20"/>
  <c r="U20"/>
  <c r="S20"/>
  <c r="Q20"/>
  <c r="O20"/>
  <c r="I20"/>
  <c r="BG19"/>
  <c r="BG17" s="1"/>
  <c r="BG16" s="1"/>
  <c r="BE19"/>
  <c r="BC19"/>
  <c r="BA19"/>
  <c r="AY19"/>
  <c r="AW19"/>
  <c r="AU19"/>
  <c r="AS19"/>
  <c r="AQ19"/>
  <c r="AQ17" s="1"/>
  <c r="AQ16" s="1"/>
  <c r="AO19"/>
  <c r="AM19"/>
  <c r="AK19"/>
  <c r="AI19"/>
  <c r="AG19"/>
  <c r="AE19"/>
  <c r="AC19"/>
  <c r="AA19"/>
  <c r="Y19"/>
  <c r="W19"/>
  <c r="U19"/>
  <c r="S19"/>
  <c r="S17" s="1"/>
  <c r="S16" s="1"/>
  <c r="Q19"/>
  <c r="O19"/>
  <c r="I19"/>
  <c r="BG18"/>
  <c r="BE18"/>
  <c r="BC18"/>
  <c r="BA18"/>
  <c r="BA17" s="1"/>
  <c r="BA16" s="1"/>
  <c r="AY18"/>
  <c r="AW18"/>
  <c r="AW17" s="1"/>
  <c r="AW16" s="1"/>
  <c r="AU18"/>
  <c r="AS18"/>
  <c r="AQ18"/>
  <c r="AO18"/>
  <c r="AO17" s="1"/>
  <c r="AM18"/>
  <c r="AK18"/>
  <c r="AI18"/>
  <c r="AG18"/>
  <c r="AE18"/>
  <c r="AC18"/>
  <c r="AA18"/>
  <c r="Y18"/>
  <c r="W18"/>
  <c r="U18"/>
  <c r="S18"/>
  <c r="Q18"/>
  <c r="O18"/>
  <c r="M18"/>
  <c r="I18"/>
  <c r="AO16"/>
  <c r="BH15"/>
  <c r="BK15" s="1"/>
  <c r="BG15"/>
  <c r="BE15"/>
  <c r="BC15"/>
  <c r="BA15"/>
  <c r="AY15"/>
  <c r="AW15"/>
  <c r="AU15"/>
  <c r="AS15"/>
  <c r="AQ15"/>
  <c r="AO15"/>
  <c r="AM15"/>
  <c r="AK15"/>
  <c r="AI15"/>
  <c r="AI11" s="1"/>
  <c r="AI10" s="1"/>
  <c r="AG15"/>
  <c r="AE15"/>
  <c r="AC15"/>
  <c r="AA15"/>
  <c r="Y15"/>
  <c r="W15"/>
  <c r="U15"/>
  <c r="S15"/>
  <c r="Q15"/>
  <c r="O15"/>
  <c r="M15"/>
  <c r="K15"/>
  <c r="I15"/>
  <c r="BG14"/>
  <c r="BE14"/>
  <c r="BC14"/>
  <c r="BA14"/>
  <c r="AY14"/>
  <c r="AY11" s="1"/>
  <c r="AY10" s="1"/>
  <c r="AW14"/>
  <c r="AU14"/>
  <c r="AS14"/>
  <c r="AQ14"/>
  <c r="AO14"/>
  <c r="AM14"/>
  <c r="AK14"/>
  <c r="AI14"/>
  <c r="AG14"/>
  <c r="AE14"/>
  <c r="AC14"/>
  <c r="AA14"/>
  <c r="Y14"/>
  <c r="W14"/>
  <c r="U14"/>
  <c r="S14"/>
  <c r="Q14"/>
  <c r="O14"/>
  <c r="I14"/>
  <c r="BG13"/>
  <c r="BE13"/>
  <c r="BE11" s="1"/>
  <c r="BE10" s="1"/>
  <c r="BC13"/>
  <c r="BA13"/>
  <c r="AY13"/>
  <c r="AW13"/>
  <c r="AU13"/>
  <c r="AU11" s="1"/>
  <c r="AU10" s="1"/>
  <c r="AU9" s="1"/>
  <c r="AS13"/>
  <c r="AQ13"/>
  <c r="AO13"/>
  <c r="AM13"/>
  <c r="AK13"/>
  <c r="AI13"/>
  <c r="AG13"/>
  <c r="AG11" s="1"/>
  <c r="AG10" s="1"/>
  <c r="AE13"/>
  <c r="AC13"/>
  <c r="AA13"/>
  <c r="Y13"/>
  <c r="W13"/>
  <c r="U13"/>
  <c r="S13"/>
  <c r="S11" s="1"/>
  <c r="Q13"/>
  <c r="Q11" s="1"/>
  <c r="Q10" s="1"/>
  <c r="O13"/>
  <c r="I13"/>
  <c r="BG12"/>
  <c r="BE12"/>
  <c r="BC12"/>
  <c r="BA12"/>
  <c r="AY12"/>
  <c r="AW12"/>
  <c r="AU12"/>
  <c r="AS12"/>
  <c r="AS11" s="1"/>
  <c r="AS10" s="1"/>
  <c r="AQ12"/>
  <c r="AQ11" s="1"/>
  <c r="AQ10" s="1"/>
  <c r="AQ9" s="1"/>
  <c r="AO12"/>
  <c r="AO11" s="1"/>
  <c r="AO10" s="1"/>
  <c r="AM12"/>
  <c r="AM11" s="1"/>
  <c r="AM10" s="1"/>
  <c r="AK12"/>
  <c r="AI12"/>
  <c r="AG12"/>
  <c r="AE12"/>
  <c r="AC12"/>
  <c r="AA12"/>
  <c r="AA11" s="1"/>
  <c r="AA10" s="1"/>
  <c r="Y12"/>
  <c r="W12"/>
  <c r="U12"/>
  <c r="S12"/>
  <c r="Q12"/>
  <c r="O12"/>
  <c r="I12"/>
  <c r="BG11"/>
  <c r="BG10" s="1"/>
  <c r="BC11"/>
  <c r="BC10" s="1"/>
  <c r="U11"/>
  <c r="O11"/>
  <c r="O10" s="1"/>
  <c r="U10"/>
  <c r="S10"/>
  <c r="G10"/>
  <c r="H9"/>
  <c r="G9"/>
  <c r="BI1184" l="1"/>
  <c r="BI1401"/>
  <c r="BJ1401" s="1"/>
  <c r="BM1401" s="1"/>
  <c r="BI1419"/>
  <c r="BL1419" s="1"/>
  <c r="BI1411"/>
  <c r="BJ1411" s="1"/>
  <c r="BM1411" s="1"/>
  <c r="BI1421"/>
  <c r="BL1421" s="1"/>
  <c r="BL1152"/>
  <c r="BI1218"/>
  <c r="BI1379"/>
  <c r="BJ1379" s="1"/>
  <c r="BM1379" s="1"/>
  <c r="BI1307"/>
  <c r="BJ1307" s="1"/>
  <c r="BM1307" s="1"/>
  <c r="BI1321"/>
  <c r="BJ1321" s="1"/>
  <c r="BM1321" s="1"/>
  <c r="L758" i="2"/>
  <c r="J1212" i="1" s="1"/>
  <c r="M257"/>
  <c r="M254" s="1"/>
  <c r="M251"/>
  <c r="M248" s="1"/>
  <c r="BI1378"/>
  <c r="BJ1378" s="1"/>
  <c r="BM1378" s="1"/>
  <c r="M1390"/>
  <c r="BI1260"/>
  <c r="BL1260" s="1"/>
  <c r="F706" i="2"/>
  <c r="E706" s="1"/>
  <c r="J706" s="1"/>
  <c r="L569"/>
  <c r="J1170" i="1" s="1"/>
  <c r="L692" i="2"/>
  <c r="L1185" i="1" s="1"/>
  <c r="M1185" s="1"/>
  <c r="M1181" s="1"/>
  <c r="F691" i="2"/>
  <c r="E691"/>
  <c r="J1163" i="1"/>
  <c r="L658" i="2"/>
  <c r="L1178" i="1" s="1"/>
  <c r="BH1178" s="1"/>
  <c r="BK1178" s="1"/>
  <c r="J662" i="2"/>
  <c r="M657" s="1"/>
  <c r="L91"/>
  <c r="J18" i="1" s="1"/>
  <c r="BH18" s="1"/>
  <c r="BK18" s="1"/>
  <c r="L175" i="2"/>
  <c r="J25" i="1" s="1"/>
  <c r="L611" i="2"/>
  <c r="J1174" i="1" s="1"/>
  <c r="L646" i="2"/>
  <c r="L1176" i="1" s="1"/>
  <c r="M1176" s="1"/>
  <c r="L198" i="2"/>
  <c r="J26" i="1" s="1"/>
  <c r="M197" i="2"/>
  <c r="L558"/>
  <c r="J1169" i="1" s="1"/>
  <c r="L638" i="2"/>
  <c r="J1176" i="1" s="1"/>
  <c r="L596" i="2"/>
  <c r="J1172" i="1" s="1"/>
  <c r="BI109"/>
  <c r="BJ109" s="1"/>
  <c r="BM109" s="1"/>
  <c r="L626" i="2"/>
  <c r="L1175" i="1" s="1"/>
  <c r="M1175" s="1"/>
  <c r="L547" i="2"/>
  <c r="J1168" i="1" s="1"/>
  <c r="L1165"/>
  <c r="M1165" s="1"/>
  <c r="J1166"/>
  <c r="BI91"/>
  <c r="BL91" s="1"/>
  <c r="L101"/>
  <c r="M101" s="1"/>
  <c r="BI101" s="1"/>
  <c r="L100"/>
  <c r="M209" i="2"/>
  <c r="L84" i="1"/>
  <c r="M84" s="1"/>
  <c r="BI84" s="1"/>
  <c r="BL84" s="1"/>
  <c r="L297" i="2"/>
  <c r="J214"/>
  <c r="L218"/>
  <c r="J223"/>
  <c r="L314"/>
  <c r="J319"/>
  <c r="L305"/>
  <c r="J310"/>
  <c r="J301"/>
  <c r="J284"/>
  <c r="J276"/>
  <c r="J250"/>
  <c r="L245"/>
  <c r="L227"/>
  <c r="L86" i="1" s="1"/>
  <c r="BH86" s="1"/>
  <c r="BK86" s="1"/>
  <c r="J232" i="2"/>
  <c r="J259"/>
  <c r="L254"/>
  <c r="J328"/>
  <c r="L323"/>
  <c r="J293"/>
  <c r="L288"/>
  <c r="L236"/>
  <c r="L87" i="1" s="1"/>
  <c r="BH87" s="1"/>
  <c r="BK87" s="1"/>
  <c r="J241" i="2"/>
  <c r="M235" s="1"/>
  <c r="J268"/>
  <c r="L263"/>
  <c r="BH40" i="1"/>
  <c r="BK40" s="1"/>
  <c r="M17"/>
  <c r="M16" s="1"/>
  <c r="BI15"/>
  <c r="BJ15" s="1"/>
  <c r="BM15" s="1"/>
  <c r="E623" i="2"/>
  <c r="J623" s="1"/>
  <c r="C585"/>
  <c r="C584"/>
  <c r="E582"/>
  <c r="J582" s="1"/>
  <c r="J770"/>
  <c r="M757" s="1"/>
  <c r="K22" i="1"/>
  <c r="BI22" s="1"/>
  <c r="BH22"/>
  <c r="BK22" s="1"/>
  <c r="BH24"/>
  <c r="BK24" s="1"/>
  <c r="K24"/>
  <c r="BI24" s="1"/>
  <c r="J87" i="2"/>
  <c r="F689"/>
  <c r="J543"/>
  <c r="M535" s="1"/>
  <c r="J565"/>
  <c r="F586"/>
  <c r="F687"/>
  <c r="J554"/>
  <c r="J576"/>
  <c r="F726"/>
  <c r="E726" s="1"/>
  <c r="M13" i="1"/>
  <c r="M12"/>
  <c r="BH13"/>
  <c r="BK13" s="1"/>
  <c r="K13"/>
  <c r="BJ544"/>
  <c r="BM544" s="1"/>
  <c r="BL544"/>
  <c r="Q9"/>
  <c r="BE9"/>
  <c r="AC81"/>
  <c r="S147"/>
  <c r="AS444"/>
  <c r="BL35"/>
  <c r="BJ35"/>
  <c r="BM35" s="1"/>
  <c r="BJ73"/>
  <c r="BM73" s="1"/>
  <c r="BL73"/>
  <c r="BJ883"/>
  <c r="BM883" s="1"/>
  <c r="BL883"/>
  <c r="BL43"/>
  <c r="BJ43"/>
  <c r="BM43" s="1"/>
  <c r="BJ59"/>
  <c r="BM59" s="1"/>
  <c r="BL59"/>
  <c r="BC569"/>
  <c r="AG97"/>
  <c r="AA128"/>
  <c r="BC197"/>
  <c r="U354"/>
  <c r="BJ182"/>
  <c r="BM182" s="1"/>
  <c r="BL182"/>
  <c r="AI197"/>
  <c r="AO128"/>
  <c r="BL359"/>
  <c r="BJ359"/>
  <c r="BM359" s="1"/>
  <c r="BI284"/>
  <c r="BI283" s="1"/>
  <c r="BJ285"/>
  <c r="BM285" s="1"/>
  <c r="BJ442"/>
  <c r="BM442" s="1"/>
  <c r="BL442"/>
  <c r="BJ581"/>
  <c r="BM581" s="1"/>
  <c r="BL581"/>
  <c r="BJ671"/>
  <c r="BM671" s="1"/>
  <c r="BL671"/>
  <c r="BL75"/>
  <c r="BJ75"/>
  <c r="BM75" s="1"/>
  <c r="BL67"/>
  <c r="BJ67"/>
  <c r="BM67" s="1"/>
  <c r="BL122"/>
  <c r="BJ122"/>
  <c r="BM122" s="1"/>
  <c r="BJ178"/>
  <c r="BM178" s="1"/>
  <c r="BI177"/>
  <c r="BJ367"/>
  <c r="BM367" s="1"/>
  <c r="BL367"/>
  <c r="BJ503"/>
  <c r="BM503" s="1"/>
  <c r="BL503"/>
  <c r="BJ165"/>
  <c r="BM165" s="1"/>
  <c r="BJ191"/>
  <c r="BM191" s="1"/>
  <c r="BL191"/>
  <c r="U162"/>
  <c r="BG423"/>
  <c r="AM128"/>
  <c r="S227"/>
  <c r="BJ474"/>
  <c r="BM474" s="1"/>
  <c r="BL474"/>
  <c r="AA49"/>
  <c r="AG162"/>
  <c r="AW197"/>
  <c r="AA265"/>
  <c r="AU569"/>
  <c r="BJ542"/>
  <c r="BM542" s="1"/>
  <c r="BL542"/>
  <c r="AW128"/>
  <c r="BL77"/>
  <c r="BJ77"/>
  <c r="BM77" s="1"/>
  <c r="BJ124"/>
  <c r="BM124" s="1"/>
  <c r="BL124"/>
  <c r="BL72"/>
  <c r="BJ72"/>
  <c r="BM72" s="1"/>
  <c r="U9"/>
  <c r="BE27"/>
  <c r="BL61"/>
  <c r="BG65"/>
  <c r="AS128"/>
  <c r="O162"/>
  <c r="BJ195"/>
  <c r="BM195" s="1"/>
  <c r="BL41"/>
  <c r="BJ41"/>
  <c r="BM41" s="1"/>
  <c r="BJ57"/>
  <c r="BM57" s="1"/>
  <c r="BL57"/>
  <c r="AK162"/>
  <c r="AI569"/>
  <c r="I204"/>
  <c r="I203" s="1"/>
  <c r="BL205"/>
  <c r="BL204" s="1"/>
  <c r="BJ534"/>
  <c r="BM534" s="1"/>
  <c r="BL534"/>
  <c r="BI252"/>
  <c r="K251"/>
  <c r="U219"/>
  <c r="U218" s="1"/>
  <c r="BI220"/>
  <c r="BJ390"/>
  <c r="BM390" s="1"/>
  <c r="BL390"/>
  <c r="BG9"/>
  <c r="W17"/>
  <c r="W16" s="1"/>
  <c r="AC227"/>
  <c r="BI633"/>
  <c r="BJ633" s="1"/>
  <c r="BM633" s="1"/>
  <c r="BI702"/>
  <c r="BJ702" s="1"/>
  <c r="BM702" s="1"/>
  <c r="Q128"/>
  <c r="AW506"/>
  <c r="W153"/>
  <c r="W128" s="1"/>
  <c r="AS162"/>
  <c r="AQ197"/>
  <c r="AM197"/>
  <c r="Y227"/>
  <c r="AU248"/>
  <c r="AU301"/>
  <c r="BI322"/>
  <c r="BJ322" s="1"/>
  <c r="BM322" s="1"/>
  <c r="BE326"/>
  <c r="AG354"/>
  <c r="BL385"/>
  <c r="AM395"/>
  <c r="BI407"/>
  <c r="AG465"/>
  <c r="BE569"/>
  <c r="BI616"/>
  <c r="BI635"/>
  <c r="BJ635" s="1"/>
  <c r="BM635" s="1"/>
  <c r="BJ739"/>
  <c r="BM739" s="1"/>
  <c r="BI852"/>
  <c r="BJ833"/>
  <c r="BM833" s="1"/>
  <c r="BL833"/>
  <c r="BI48"/>
  <c r="K47"/>
  <c r="BJ419"/>
  <c r="BM419" s="1"/>
  <c r="BL419"/>
  <c r="BJ654"/>
  <c r="BM654" s="1"/>
  <c r="BL654"/>
  <c r="I17"/>
  <c r="I16" s="1"/>
  <c r="BI95"/>
  <c r="M94"/>
  <c r="BI379"/>
  <c r="M377"/>
  <c r="M376" s="1"/>
  <c r="BJ422"/>
  <c r="BM422" s="1"/>
  <c r="BL422"/>
  <c r="BJ454"/>
  <c r="BM454" s="1"/>
  <c r="BL454"/>
  <c r="BL1019"/>
  <c r="BJ1019"/>
  <c r="BM1019" s="1"/>
  <c r="AA227"/>
  <c r="AA226" s="1"/>
  <c r="BI428"/>
  <c r="AI486"/>
  <c r="BI93"/>
  <c r="BC395"/>
  <c r="K50"/>
  <c r="K49" s="1"/>
  <c r="BI54"/>
  <c r="S82"/>
  <c r="S81" s="1"/>
  <c r="AC98"/>
  <c r="AC97" s="1"/>
  <c r="AG114"/>
  <c r="AG113" s="1"/>
  <c r="BI121"/>
  <c r="BJ121" s="1"/>
  <c r="BM121" s="1"/>
  <c r="W227"/>
  <c r="W226" s="1"/>
  <c r="Q486"/>
  <c r="BI552"/>
  <c r="BJ552" s="1"/>
  <c r="BM552" s="1"/>
  <c r="BI609"/>
  <c r="BJ609" s="1"/>
  <c r="BM609" s="1"/>
  <c r="AI625"/>
  <c r="BH14"/>
  <c r="BK14" s="1"/>
  <c r="K14"/>
  <c r="BI14" s="1"/>
  <c r="BJ14" s="1"/>
  <c r="BM14" s="1"/>
  <c r="BI209"/>
  <c r="BJ210"/>
  <c r="BM210" s="1"/>
  <c r="BJ288"/>
  <c r="BM288" s="1"/>
  <c r="BI287"/>
  <c r="BL288"/>
  <c r="BL287" s="1"/>
  <c r="BJ343"/>
  <c r="BM343" s="1"/>
  <c r="BL343"/>
  <c r="BI386"/>
  <c r="K382"/>
  <c r="K381" s="1"/>
  <c r="BI374"/>
  <c r="K373"/>
  <c r="K372" s="1"/>
  <c r="BI358"/>
  <c r="BJ358" s="1"/>
  <c r="BM358" s="1"/>
  <c r="K356"/>
  <c r="K355" s="1"/>
  <c r="I382"/>
  <c r="BL806"/>
  <c r="I802"/>
  <c r="BJ884"/>
  <c r="BM884" s="1"/>
  <c r="BL884"/>
  <c r="BI119"/>
  <c r="Y129"/>
  <c r="BI192"/>
  <c r="BJ192" s="1"/>
  <c r="BM192" s="1"/>
  <c r="AO213"/>
  <c r="AO197" s="1"/>
  <c r="BI439"/>
  <c r="BJ439" s="1"/>
  <c r="BM439" s="1"/>
  <c r="AS465"/>
  <c r="BL602"/>
  <c r="AM789"/>
  <c r="BI38"/>
  <c r="BJ38" s="1"/>
  <c r="BM38" s="1"/>
  <c r="AQ66"/>
  <c r="AQ65" s="1"/>
  <c r="W82"/>
  <c r="O395"/>
  <c r="BL513"/>
  <c r="BI70"/>
  <c r="AE114"/>
  <c r="AE113" s="1"/>
  <c r="BI123"/>
  <c r="BJ123" s="1"/>
  <c r="BM123" s="1"/>
  <c r="BE129"/>
  <c r="BE128" s="1"/>
  <c r="AG135"/>
  <c r="AG128" s="1"/>
  <c r="BC141"/>
  <c r="U172"/>
  <c r="U171" s="1"/>
  <c r="AE194"/>
  <c r="AE193" s="1"/>
  <c r="AY203"/>
  <c r="AY197" s="1"/>
  <c r="BI241"/>
  <c r="BJ241" s="1"/>
  <c r="BM241" s="1"/>
  <c r="AQ242"/>
  <c r="Q326"/>
  <c r="I354"/>
  <c r="AC354"/>
  <c r="AW381"/>
  <c r="BI433"/>
  <c r="BJ433" s="1"/>
  <c r="BM433" s="1"/>
  <c r="AS437"/>
  <c r="O444"/>
  <c r="BC444"/>
  <c r="BI483"/>
  <c r="AC570"/>
  <c r="BL580"/>
  <c r="M590"/>
  <c r="BJ502"/>
  <c r="BM502" s="1"/>
  <c r="BL502"/>
  <c r="AY9"/>
  <c r="BE444"/>
  <c r="AI684"/>
  <c r="AO9"/>
  <c r="AI9"/>
  <c r="BI599"/>
  <c r="BJ599" s="1"/>
  <c r="BM599" s="1"/>
  <c r="BC29"/>
  <c r="BC28" s="1"/>
  <c r="BL42"/>
  <c r="O82"/>
  <c r="O81" s="1"/>
  <c r="BC82"/>
  <c r="BC81" s="1"/>
  <c r="AQ141"/>
  <c r="AO162"/>
  <c r="AE180"/>
  <c r="AE179" s="1"/>
  <c r="BI232"/>
  <c r="BJ232" s="1"/>
  <c r="BM232" s="1"/>
  <c r="AS266"/>
  <c r="BI297"/>
  <c r="BA381"/>
  <c r="O424"/>
  <c r="BC424"/>
  <c r="W437"/>
  <c r="BI438"/>
  <c r="BL441"/>
  <c r="BI443"/>
  <c r="BJ443" s="1"/>
  <c r="BM443" s="1"/>
  <c r="AA466"/>
  <c r="AA465" s="1"/>
  <c r="BI746"/>
  <c r="BL1381"/>
  <c r="I130"/>
  <c r="I129" s="1"/>
  <c r="BL131"/>
  <c r="BL130" s="1"/>
  <c r="BI196"/>
  <c r="BJ196" s="1"/>
  <c r="BM196" s="1"/>
  <c r="K194"/>
  <c r="K193" s="1"/>
  <c r="BJ286"/>
  <c r="BM286" s="1"/>
  <c r="BL286"/>
  <c r="BL464"/>
  <c r="BJ464"/>
  <c r="BM464" s="1"/>
  <c r="BI533"/>
  <c r="U532"/>
  <c r="BL768"/>
  <c r="BJ768"/>
  <c r="BM768" s="1"/>
  <c r="BI173"/>
  <c r="K172"/>
  <c r="K171" s="1"/>
  <c r="BI404"/>
  <c r="K403"/>
  <c r="BI456"/>
  <c r="M455"/>
  <c r="I808"/>
  <c r="O9"/>
  <c r="AA9"/>
  <c r="S29"/>
  <c r="S28" s="1"/>
  <c r="BG29"/>
  <c r="BG28" s="1"/>
  <c r="BG27" s="1"/>
  <c r="AO50"/>
  <c r="AO49" s="1"/>
  <c r="BG98"/>
  <c r="BG97" s="1"/>
  <c r="AO98"/>
  <c r="AO97" s="1"/>
  <c r="BI126"/>
  <c r="M164"/>
  <c r="M163" s="1"/>
  <c r="AA197"/>
  <c r="BI202"/>
  <c r="AA242"/>
  <c r="W283"/>
  <c r="BA307"/>
  <c r="BI312"/>
  <c r="BJ312" s="1"/>
  <c r="BM312" s="1"/>
  <c r="BL335"/>
  <c r="AI423"/>
  <c r="BL865"/>
  <c r="AM17"/>
  <c r="AM16" s="1"/>
  <c r="AM9" s="1"/>
  <c r="AA44"/>
  <c r="BI46"/>
  <c r="O50"/>
  <c r="O49" s="1"/>
  <c r="BC50"/>
  <c r="BC49" s="1"/>
  <c r="AU82"/>
  <c r="AU81" s="1"/>
  <c r="BI96"/>
  <c r="Q98"/>
  <c r="Q97" s="1"/>
  <c r="BE98"/>
  <c r="BE97" s="1"/>
  <c r="AA189"/>
  <c r="AA188" s="1"/>
  <c r="AA162" s="1"/>
  <c r="Y198"/>
  <c r="Y197" s="1"/>
  <c r="AS230"/>
  <c r="U284"/>
  <c r="U283" s="1"/>
  <c r="AO354"/>
  <c r="AY402"/>
  <c r="BI432"/>
  <c r="BJ432" s="1"/>
  <c r="BM432" s="1"/>
  <c r="S458"/>
  <c r="BI494"/>
  <c r="BJ494" s="1"/>
  <c r="BM494" s="1"/>
  <c r="M524"/>
  <c r="M505" s="1"/>
  <c r="BA524"/>
  <c r="BI556"/>
  <c r="BJ556" s="1"/>
  <c r="BM556" s="1"/>
  <c r="BI579"/>
  <c r="AO703"/>
  <c r="K29"/>
  <c r="BI30"/>
  <c r="BI499"/>
  <c r="O498"/>
  <c r="BL595"/>
  <c r="BJ595"/>
  <c r="BM595" s="1"/>
  <c r="I50"/>
  <c r="I49" s="1"/>
  <c r="W62"/>
  <c r="W49" s="1"/>
  <c r="BI63"/>
  <c r="BI99"/>
  <c r="BL99" s="1"/>
  <c r="AY98"/>
  <c r="AY97" s="1"/>
  <c r="AY27" s="1"/>
  <c r="BL112"/>
  <c r="U141"/>
  <c r="AM208"/>
  <c r="AM230"/>
  <c r="BI253"/>
  <c r="W266"/>
  <c r="AK309"/>
  <c r="AK308" s="1"/>
  <c r="W308"/>
  <c r="BI311"/>
  <c r="BI314"/>
  <c r="BI337"/>
  <c r="BJ337" s="1"/>
  <c r="BM337" s="1"/>
  <c r="BI475"/>
  <c r="BJ475" s="1"/>
  <c r="BM475" s="1"/>
  <c r="BI613"/>
  <c r="BJ613" s="1"/>
  <c r="BM613" s="1"/>
  <c r="BI623"/>
  <c r="BJ623" s="1"/>
  <c r="BM623" s="1"/>
  <c r="AQ703"/>
  <c r="BL763"/>
  <c r="Q1071"/>
  <c r="BI1072"/>
  <c r="BJ1218"/>
  <c r="BM1218" s="1"/>
  <c r="BL1218"/>
  <c r="W703"/>
  <c r="BI716"/>
  <c r="BJ716" s="1"/>
  <c r="BM716" s="1"/>
  <c r="AK756"/>
  <c r="BL36"/>
  <c r="BJ36"/>
  <c r="BM36" s="1"/>
  <c r="BJ705"/>
  <c r="BM705" s="1"/>
  <c r="BL705"/>
  <c r="BJ921"/>
  <c r="BM921" s="1"/>
  <c r="BL921"/>
  <c r="K224"/>
  <c r="K223" s="1"/>
  <c r="BI225"/>
  <c r="BI643"/>
  <c r="BJ643" s="1"/>
  <c r="BM643" s="1"/>
  <c r="M639"/>
  <c r="BI111"/>
  <c r="K110"/>
  <c r="K97" s="1"/>
  <c r="BI528"/>
  <c r="BJ528" s="1"/>
  <c r="BM528" s="1"/>
  <c r="K524"/>
  <c r="BJ987"/>
  <c r="BM987" s="1"/>
  <c r="BL987"/>
  <c r="BI306"/>
  <c r="K305"/>
  <c r="I309"/>
  <c r="BJ45"/>
  <c r="BM45" s="1"/>
  <c r="BL45"/>
  <c r="BL74"/>
  <c r="I66"/>
  <c r="I65" s="1"/>
  <c r="U243"/>
  <c r="U242" s="1"/>
  <c r="BI244"/>
  <c r="BJ612"/>
  <c r="BM612" s="1"/>
  <c r="BL612"/>
  <c r="BL170"/>
  <c r="BL169" s="1"/>
  <c r="I169"/>
  <c r="I532"/>
  <c r="BL533"/>
  <c r="Y465"/>
  <c r="AG44"/>
  <c r="AS50"/>
  <c r="AS49" s="1"/>
  <c r="K114"/>
  <c r="K113" s="1"/>
  <c r="AC381"/>
  <c r="BL462"/>
  <c r="W569"/>
  <c r="BL58"/>
  <c r="AU147"/>
  <c r="BI666"/>
  <c r="W11"/>
  <c r="W10" s="1"/>
  <c r="BI76"/>
  <c r="BJ76" s="1"/>
  <c r="BM76" s="1"/>
  <c r="AK98"/>
  <c r="AK97" s="1"/>
  <c r="BI146"/>
  <c r="BI277"/>
  <c r="AU505"/>
  <c r="BJ678"/>
  <c r="BM678" s="1"/>
  <c r="AW684"/>
  <c r="BA29"/>
  <c r="BA28" s="1"/>
  <c r="BA27" s="1"/>
  <c r="AC301"/>
  <c r="BI724"/>
  <c r="BJ724" s="1"/>
  <c r="BM724" s="1"/>
  <c r="BI39"/>
  <c r="BI80"/>
  <c r="BJ80" s="1"/>
  <c r="BM80" s="1"/>
  <c r="Y334"/>
  <c r="Y333" s="1"/>
  <c r="O382"/>
  <c r="O381" s="1"/>
  <c r="AC402"/>
  <c r="AE505"/>
  <c r="AA17"/>
  <c r="AA16" s="1"/>
  <c r="AU98"/>
  <c r="AU97" s="1"/>
  <c r="BI108"/>
  <c r="BJ108" s="1"/>
  <c r="BM108" s="1"/>
  <c r="AK129"/>
  <c r="AK128" s="1"/>
  <c r="I144"/>
  <c r="W164"/>
  <c r="W163" s="1"/>
  <c r="W162" s="1"/>
  <c r="BI168"/>
  <c r="Q177"/>
  <c r="Q171" s="1"/>
  <c r="Q162" s="1"/>
  <c r="AQ236"/>
  <c r="AO266"/>
  <c r="BI282"/>
  <c r="BI292"/>
  <c r="BJ292" s="1"/>
  <c r="BM292" s="1"/>
  <c r="BI351"/>
  <c r="BL432"/>
  <c r="AK486"/>
  <c r="AW532"/>
  <c r="AG532"/>
  <c r="BL558"/>
  <c r="BI622"/>
  <c r="BL190"/>
  <c r="I189"/>
  <c r="I188" s="1"/>
  <c r="I245"/>
  <c r="I242" s="1"/>
  <c r="BL246"/>
  <c r="BL961"/>
  <c r="BJ961"/>
  <c r="BM961" s="1"/>
  <c r="BL745"/>
  <c r="BJ745"/>
  <c r="BM745" s="1"/>
  <c r="U302"/>
  <c r="U301" s="1"/>
  <c r="BI304"/>
  <c r="M424"/>
  <c r="BI425"/>
  <c r="BL541"/>
  <c r="BJ541"/>
  <c r="BM541" s="1"/>
  <c r="I734"/>
  <c r="I209"/>
  <c r="I208" s="1"/>
  <c r="BL210"/>
  <c r="BL209" s="1"/>
  <c r="BJ461"/>
  <c r="BM461" s="1"/>
  <c r="BL461"/>
  <c r="M458"/>
  <c r="BI459"/>
  <c r="BI414"/>
  <c r="K413"/>
  <c r="BL430"/>
  <c r="I429"/>
  <c r="BL709"/>
  <c r="BJ709"/>
  <c r="BM709" s="1"/>
  <c r="I114"/>
  <c r="I113" s="1"/>
  <c r="BL115"/>
  <c r="BJ714"/>
  <c r="BM714" s="1"/>
  <c r="BL714"/>
  <c r="BJ719"/>
  <c r="BM719" s="1"/>
  <c r="BL719"/>
  <c r="BI765"/>
  <c r="BJ765" s="1"/>
  <c r="BM765" s="1"/>
  <c r="K756"/>
  <c r="AS1157"/>
  <c r="AS1158"/>
  <c r="BL1269"/>
  <c r="BL1268" s="1"/>
  <c r="I1268"/>
  <c r="AI265"/>
  <c r="AS9"/>
  <c r="BL34"/>
  <c r="BG162"/>
  <c r="BI300"/>
  <c r="BG354"/>
  <c r="AE11"/>
  <c r="AE10" s="1"/>
  <c r="AE9" s="1"/>
  <c r="U50"/>
  <c r="U49" s="1"/>
  <c r="BI56"/>
  <c r="AA65"/>
  <c r="BI294"/>
  <c r="AS423"/>
  <c r="BL443"/>
  <c r="U29"/>
  <c r="U28" s="1"/>
  <c r="U27" s="1"/>
  <c r="BI60"/>
  <c r="BJ60" s="1"/>
  <c r="BM60" s="1"/>
  <c r="BC171"/>
  <c r="BG226"/>
  <c r="AW227"/>
  <c r="AW226" s="1"/>
  <c r="BI577"/>
  <c r="I11"/>
  <c r="I10" s="1"/>
  <c r="I9" s="1"/>
  <c r="BE354"/>
  <c r="M437"/>
  <c r="M29"/>
  <c r="M28" s="1"/>
  <c r="AS66"/>
  <c r="AS65" s="1"/>
  <c r="BA97"/>
  <c r="BL117"/>
  <c r="AM254"/>
  <c r="AE98"/>
  <c r="AE97" s="1"/>
  <c r="BI155"/>
  <c r="BC213"/>
  <c r="AA251"/>
  <c r="AA248" s="1"/>
  <c r="BL80"/>
  <c r="AC29"/>
  <c r="AC28" s="1"/>
  <c r="BI61"/>
  <c r="BJ61" s="1"/>
  <c r="BM61" s="1"/>
  <c r="AC94"/>
  <c r="BI112"/>
  <c r="BJ112" s="1"/>
  <c r="BM112" s="1"/>
  <c r="O141"/>
  <c r="AU156"/>
  <c r="BL187"/>
  <c r="O189"/>
  <c r="O188" s="1"/>
  <c r="BC189"/>
  <c r="BC188" s="1"/>
  <c r="AI218"/>
  <c r="AM236"/>
  <c r="BI258"/>
  <c r="O265"/>
  <c r="AO275"/>
  <c r="BI316"/>
  <c r="BI394"/>
  <c r="AO402"/>
  <c r="BI417"/>
  <c r="Y429"/>
  <c r="I437"/>
  <c r="BI463"/>
  <c r="BJ463" s="1"/>
  <c r="BM463" s="1"/>
  <c r="BI493"/>
  <c r="AK505"/>
  <c r="BI543"/>
  <c r="BJ543" s="1"/>
  <c r="BM543" s="1"/>
  <c r="BI592"/>
  <c r="BI634"/>
  <c r="BJ634" s="1"/>
  <c r="BM634" s="1"/>
  <c r="BI762"/>
  <c r="BJ762" s="1"/>
  <c r="BM762" s="1"/>
  <c r="W836"/>
  <c r="BI837"/>
  <c r="BI152"/>
  <c r="BJ152" s="1"/>
  <c r="BM152" s="1"/>
  <c r="K150"/>
  <c r="K324"/>
  <c r="BI325"/>
  <c r="BJ718"/>
  <c r="BM718" s="1"/>
  <c r="BL718"/>
  <c r="I150"/>
  <c r="I147" s="1"/>
  <c r="BL152"/>
  <c r="BJ559"/>
  <c r="BM559" s="1"/>
  <c r="BL559"/>
  <c r="BJ1006"/>
  <c r="BM1006" s="1"/>
  <c r="BL1006"/>
  <c r="BJ175"/>
  <c r="BM175" s="1"/>
  <c r="BL175"/>
  <c r="BJ412"/>
  <c r="BM412" s="1"/>
  <c r="BL412"/>
  <c r="BL651"/>
  <c r="BJ651"/>
  <c r="BM651" s="1"/>
  <c r="BI349"/>
  <c r="BL349" s="1"/>
  <c r="M348"/>
  <c r="M347" s="1"/>
  <c r="Q356"/>
  <c r="Q355" s="1"/>
  <c r="BI357"/>
  <c r="BJ329"/>
  <c r="BM329" s="1"/>
  <c r="BL329"/>
  <c r="K199"/>
  <c r="K198" s="1"/>
  <c r="BI200"/>
  <c r="I214"/>
  <c r="I213" s="1"/>
  <c r="BL215"/>
  <c r="BL214" s="1"/>
  <c r="BI217"/>
  <c r="K216"/>
  <c r="K495"/>
  <c r="BI496"/>
  <c r="BJ770"/>
  <c r="BM770" s="1"/>
  <c r="BL770"/>
  <c r="AG402"/>
  <c r="BL463"/>
  <c r="S9"/>
  <c r="AM82"/>
  <c r="AM81" s="1"/>
  <c r="AM27" s="1"/>
  <c r="BI270"/>
  <c r="BA424"/>
  <c r="BA423" s="1"/>
  <c r="BI509"/>
  <c r="AW50"/>
  <c r="AW49" s="1"/>
  <c r="BL116"/>
  <c r="AK423"/>
  <c r="AM113"/>
  <c r="AY147"/>
  <c r="AY128" s="1"/>
  <c r="AW162"/>
  <c r="W197"/>
  <c r="AM387"/>
  <c r="BE505"/>
  <c r="BL897"/>
  <c r="AK29"/>
  <c r="AK28" s="1"/>
  <c r="AQ81"/>
  <c r="BI353"/>
  <c r="AC17"/>
  <c r="AC16" s="1"/>
  <c r="AG29"/>
  <c r="AG28" s="1"/>
  <c r="AG27" s="1"/>
  <c r="AC309"/>
  <c r="AC308" s="1"/>
  <c r="AC307" s="1"/>
  <c r="BL406"/>
  <c r="BI411"/>
  <c r="BJ411" s="1"/>
  <c r="BM411" s="1"/>
  <c r="BL551"/>
  <c r="U625"/>
  <c r="BA11"/>
  <c r="BA10" s="1"/>
  <c r="BA9" s="1"/>
  <c r="Y17"/>
  <c r="Y16" s="1"/>
  <c r="AG17"/>
  <c r="AG16" s="1"/>
  <c r="AG9" s="1"/>
  <c r="Y82"/>
  <c r="Y81" s="1"/>
  <c r="BL32"/>
  <c r="Y50"/>
  <c r="Y49" s="1"/>
  <c r="M138"/>
  <c r="M135" s="1"/>
  <c r="M128" s="1"/>
  <c r="BA138"/>
  <c r="BA135" s="1"/>
  <c r="BA128" s="1"/>
  <c r="I142"/>
  <c r="U147"/>
  <c r="AC147"/>
  <c r="AS153"/>
  <c r="AE208"/>
  <c r="AE267"/>
  <c r="AE266" s="1"/>
  <c r="AE265" s="1"/>
  <c r="BA265"/>
  <c r="BG333"/>
  <c r="AK403"/>
  <c r="AK402" s="1"/>
  <c r="Q444"/>
  <c r="AC590"/>
  <c r="AW590"/>
  <c r="Q590"/>
  <c r="AK645"/>
  <c r="AU645"/>
  <c r="AI848"/>
  <c r="AY937"/>
  <c r="K189"/>
  <c r="K188" s="1"/>
  <c r="BI190"/>
  <c r="BI246"/>
  <c r="K245"/>
  <c r="K242" s="1"/>
  <c r="K267"/>
  <c r="K266" s="1"/>
  <c r="K265" s="1"/>
  <c r="BI269"/>
  <c r="BJ269" s="1"/>
  <c r="BM269" s="1"/>
  <c r="BL362"/>
  <c r="I361"/>
  <c r="I360" s="1"/>
  <c r="BJ694"/>
  <c r="BM694" s="1"/>
  <c r="BL694"/>
  <c r="I790"/>
  <c r="BL828"/>
  <c r="BJ828"/>
  <c r="BM828" s="1"/>
  <c r="BJ1199"/>
  <c r="BM1199" s="1"/>
  <c r="BL1199"/>
  <c r="BI1358"/>
  <c r="BJ1358" s="1"/>
  <c r="BM1358" s="1"/>
  <c r="M1353"/>
  <c r="M1352" s="1"/>
  <c r="U17"/>
  <c r="U16" s="1"/>
  <c r="AO29"/>
  <c r="AO28" s="1"/>
  <c r="AO27" s="1"/>
  <c r="K44"/>
  <c r="AM50"/>
  <c r="AM49" s="1"/>
  <c r="BI52"/>
  <c r="Q114"/>
  <c r="Q113" s="1"/>
  <c r="AS125"/>
  <c r="AE129"/>
  <c r="BC135"/>
  <c r="AM164"/>
  <c r="AM163" s="1"/>
  <c r="AM162" s="1"/>
  <c r="AY189"/>
  <c r="AY188" s="1"/>
  <c r="AK189"/>
  <c r="AK188" s="1"/>
  <c r="AW213"/>
  <c r="AG236"/>
  <c r="AQ239"/>
  <c r="W254"/>
  <c r="BI256"/>
  <c r="AC267"/>
  <c r="AC266" s="1"/>
  <c r="W289"/>
  <c r="BI291"/>
  <c r="BI323"/>
  <c r="M354"/>
  <c r="BI383"/>
  <c r="W423"/>
  <c r="AE532"/>
  <c r="AA590"/>
  <c r="I848"/>
  <c r="BL64"/>
  <c r="I62"/>
  <c r="I1195"/>
  <c r="BI761"/>
  <c r="BJ761" s="1"/>
  <c r="BM761" s="1"/>
  <c r="AM847"/>
  <c r="Y847"/>
  <c r="BL918"/>
  <c r="AC937"/>
  <c r="BL1025"/>
  <c r="BL1045"/>
  <c r="AY17"/>
  <c r="AY16" s="1"/>
  <c r="AQ50"/>
  <c r="AQ49" s="1"/>
  <c r="AQ27" s="1"/>
  <c r="Q82"/>
  <c r="Q81" s="1"/>
  <c r="BE82"/>
  <c r="BE81" s="1"/>
  <c r="AK82"/>
  <c r="AK81" s="1"/>
  <c r="M114"/>
  <c r="M113" s="1"/>
  <c r="BL158"/>
  <c r="BI170"/>
  <c r="K180"/>
  <c r="K179" s="1"/>
  <c r="BI183"/>
  <c r="BL200"/>
  <c r="BL199" s="1"/>
  <c r="AM227"/>
  <c r="AU236"/>
  <c r="AU226" s="1"/>
  <c r="AC242"/>
  <c r="Q248"/>
  <c r="BE248"/>
  <c r="I260"/>
  <c r="BA260"/>
  <c r="BA226" s="1"/>
  <c r="Q275"/>
  <c r="Q265" s="1"/>
  <c r="AO301"/>
  <c r="M334"/>
  <c r="M333" s="1"/>
  <c r="BG340"/>
  <c r="AW354"/>
  <c r="Q361"/>
  <c r="Q360" s="1"/>
  <c r="BE361"/>
  <c r="BE360" s="1"/>
  <c r="M403"/>
  <c r="AA424"/>
  <c r="AA423" s="1"/>
  <c r="BI426"/>
  <c r="BC437"/>
  <c r="BI446"/>
  <c r="M471"/>
  <c r="BA471"/>
  <c r="BA465" s="1"/>
  <c r="BI484"/>
  <c r="Y486"/>
  <c r="BI513"/>
  <c r="BJ513" s="1"/>
  <c r="BM513" s="1"/>
  <c r="Q583"/>
  <c r="Q569" s="1"/>
  <c r="K626"/>
  <c r="K625" s="1"/>
  <c r="AQ645"/>
  <c r="S685"/>
  <c r="S684" s="1"/>
  <c r="BG685"/>
  <c r="BG684" s="1"/>
  <c r="BL715"/>
  <c r="BI729"/>
  <c r="M583"/>
  <c r="BI585"/>
  <c r="BJ585" s="1"/>
  <c r="BM585" s="1"/>
  <c r="BJ1024"/>
  <c r="BM1024" s="1"/>
  <c r="BL1024"/>
  <c r="O1074"/>
  <c r="O1067" s="1"/>
  <c r="BI1076"/>
  <c r="BJ1076" s="1"/>
  <c r="BM1076" s="1"/>
  <c r="BI215"/>
  <c r="K214"/>
  <c r="BL269"/>
  <c r="I267"/>
  <c r="I266" s="1"/>
  <c r="BI366"/>
  <c r="K365"/>
  <c r="K364" s="1"/>
  <c r="BJ829"/>
  <c r="BM829" s="1"/>
  <c r="BL829"/>
  <c r="BE347"/>
  <c r="AA356"/>
  <c r="AA355" s="1"/>
  <c r="AA354" s="1"/>
  <c r="BL404"/>
  <c r="BI421"/>
  <c r="AU423"/>
  <c r="AO458"/>
  <c r="AO444" s="1"/>
  <c r="BL473"/>
  <c r="BI492"/>
  <c r="BJ492" s="1"/>
  <c r="BM492" s="1"/>
  <c r="BL543"/>
  <c r="BI597"/>
  <c r="BJ597" s="1"/>
  <c r="BM597" s="1"/>
  <c r="BI611"/>
  <c r="BJ611" s="1"/>
  <c r="BM611" s="1"/>
  <c r="W645"/>
  <c r="W625" s="1"/>
  <c r="BI648"/>
  <c r="BJ648" s="1"/>
  <c r="BM648" s="1"/>
  <c r="BI656"/>
  <c r="BI665"/>
  <c r="BI696"/>
  <c r="BJ696" s="1"/>
  <c r="BM696" s="1"/>
  <c r="BI726"/>
  <c r="BJ726" s="1"/>
  <c r="BM726" s="1"/>
  <c r="AG756"/>
  <c r="BL893"/>
  <c r="BL905"/>
  <c r="BC964"/>
  <c r="W1035"/>
  <c r="W1034" s="1"/>
  <c r="BI1036"/>
  <c r="AW11"/>
  <c r="AW10" s="1"/>
  <c r="AW9" s="1"/>
  <c r="Q29"/>
  <c r="Q28" s="1"/>
  <c r="BI40"/>
  <c r="BJ40" s="1"/>
  <c r="BM40" s="1"/>
  <c r="BL48"/>
  <c r="BL47" s="1"/>
  <c r="AA62"/>
  <c r="AA78"/>
  <c r="AE82"/>
  <c r="AE81" s="1"/>
  <c r="W98"/>
  <c r="S129"/>
  <c r="BG129"/>
  <c r="BI133"/>
  <c r="Q141"/>
  <c r="BI145"/>
  <c r="U156"/>
  <c r="U153" s="1"/>
  <c r="AG189"/>
  <c r="AG188" s="1"/>
  <c r="AY213"/>
  <c r="K248"/>
  <c r="AY248"/>
  <c r="AK254"/>
  <c r="AK226" s="1"/>
  <c r="AE302"/>
  <c r="AE301" s="1"/>
  <c r="AQ309"/>
  <c r="AQ308" s="1"/>
  <c r="AC327"/>
  <c r="AC326" s="1"/>
  <c r="AA340"/>
  <c r="Y356"/>
  <c r="Y355" s="1"/>
  <c r="Y354" s="1"/>
  <c r="BI362"/>
  <c r="AI381"/>
  <c r="BI399"/>
  <c r="BJ399" s="1"/>
  <c r="BM399" s="1"/>
  <c r="AU403"/>
  <c r="AU402" s="1"/>
  <c r="BI410"/>
  <c r="I413"/>
  <c r="M429"/>
  <c r="BI441"/>
  <c r="BJ441" s="1"/>
  <c r="BM441" s="1"/>
  <c r="U458"/>
  <c r="AO479"/>
  <c r="BI515"/>
  <c r="BJ515" s="1"/>
  <c r="BM515" s="1"/>
  <c r="BI545"/>
  <c r="BJ545" s="1"/>
  <c r="BM545" s="1"/>
  <c r="AG590"/>
  <c r="BL597"/>
  <c r="AA625"/>
  <c r="BI636"/>
  <c r="BI704"/>
  <c r="BL722"/>
  <c r="BI742"/>
  <c r="BJ742" s="1"/>
  <c r="BM742" s="1"/>
  <c r="BI755"/>
  <c r="BJ755" s="1"/>
  <c r="BM755" s="1"/>
  <c r="Y756"/>
  <c r="BI1070"/>
  <c r="I1318"/>
  <c r="I1317" s="1"/>
  <c r="S234"/>
  <c r="BI235"/>
  <c r="K331"/>
  <c r="BI332"/>
  <c r="BI584"/>
  <c r="O583"/>
  <c r="BL844"/>
  <c r="BJ844"/>
  <c r="BM844" s="1"/>
  <c r="Q227"/>
  <c r="Q226" s="1"/>
  <c r="Y236"/>
  <c r="AO248"/>
  <c r="AO226" s="1"/>
  <c r="K254"/>
  <c r="AQ260"/>
  <c r="BE267"/>
  <c r="BE266" s="1"/>
  <c r="AY275"/>
  <c r="AY265" s="1"/>
  <c r="AK334"/>
  <c r="AK333" s="1"/>
  <c r="AU381"/>
  <c r="AK387"/>
  <c r="BI418"/>
  <c r="BJ418" s="1"/>
  <c r="BM418" s="1"/>
  <c r="S429"/>
  <c r="S423" s="1"/>
  <c r="BG429"/>
  <c r="BL452"/>
  <c r="BI481"/>
  <c r="BI530"/>
  <c r="BJ530" s="1"/>
  <c r="BM530" s="1"/>
  <c r="AU532"/>
  <c r="AA570"/>
  <c r="AA569" s="1"/>
  <c r="BL582"/>
  <c r="BI604"/>
  <c r="BJ604" s="1"/>
  <c r="BM604" s="1"/>
  <c r="BI617"/>
  <c r="BI669"/>
  <c r="BJ669" s="1"/>
  <c r="BM669" s="1"/>
  <c r="BL679"/>
  <c r="BI784"/>
  <c r="BI811"/>
  <c r="BJ811" s="1"/>
  <c r="BM811" s="1"/>
  <c r="Q848"/>
  <c r="Q847" s="1"/>
  <c r="BE848"/>
  <c r="BE847" s="1"/>
  <c r="K1035"/>
  <c r="K1034" s="1"/>
  <c r="AY1035"/>
  <c r="AY1034" s="1"/>
  <c r="AK11"/>
  <c r="AK10" s="1"/>
  <c r="O98"/>
  <c r="O97" s="1"/>
  <c r="BC98"/>
  <c r="BC97" s="1"/>
  <c r="AQ128"/>
  <c r="AE135"/>
  <c r="BC153"/>
  <c r="M180"/>
  <c r="M179" s="1"/>
  <c r="AE198"/>
  <c r="AC203"/>
  <c r="AC197" s="1"/>
  <c r="AG208"/>
  <c r="K227"/>
  <c r="U227"/>
  <c r="AQ230"/>
  <c r="AQ245"/>
  <c r="AQ248"/>
  <c r="AM260"/>
  <c r="BC267"/>
  <c r="BC266" s="1"/>
  <c r="BC265" s="1"/>
  <c r="Q283"/>
  <c r="BE283"/>
  <c r="AS289"/>
  <c r="K308"/>
  <c r="BL322"/>
  <c r="AU333"/>
  <c r="AU307" s="1"/>
  <c r="AI334"/>
  <c r="AI333" s="1"/>
  <c r="BL401"/>
  <c r="U403"/>
  <c r="U402" s="1"/>
  <c r="U380" s="1"/>
  <c r="AA408"/>
  <c r="AA402" s="1"/>
  <c r="BL418"/>
  <c r="AO429"/>
  <c r="AO423" s="1"/>
  <c r="AC465"/>
  <c r="BI470"/>
  <c r="BJ470" s="1"/>
  <c r="BM470" s="1"/>
  <c r="U479"/>
  <c r="BA506"/>
  <c r="AW524"/>
  <c r="BL556"/>
  <c r="BI558"/>
  <c r="BJ558" s="1"/>
  <c r="BM558" s="1"/>
  <c r="BI565"/>
  <c r="BJ565" s="1"/>
  <c r="BM565" s="1"/>
  <c r="BI586"/>
  <c r="BL648"/>
  <c r="Q685"/>
  <c r="Q684" s="1"/>
  <c r="BE685"/>
  <c r="BE684" s="1"/>
  <c r="BI744"/>
  <c r="AG790"/>
  <c r="AG789" s="1"/>
  <c r="BI816"/>
  <c r="M873"/>
  <c r="AI902"/>
  <c r="BI977"/>
  <c r="BI1359"/>
  <c r="O302"/>
  <c r="O301" s="1"/>
  <c r="BI303"/>
  <c r="BL589"/>
  <c r="I583"/>
  <c r="BJ692"/>
  <c r="BM692" s="1"/>
  <c r="BL692"/>
  <c r="I279"/>
  <c r="BI328"/>
  <c r="K327"/>
  <c r="K326" s="1"/>
  <c r="K685"/>
  <c r="BI686"/>
  <c r="Q938"/>
  <c r="Q937" s="1"/>
  <c r="BI939"/>
  <c r="BI280"/>
  <c r="K319"/>
  <c r="AI365"/>
  <c r="AI364" s="1"/>
  <c r="AI354" s="1"/>
  <c r="AM382"/>
  <c r="AM381" s="1"/>
  <c r="S381"/>
  <c r="BI398"/>
  <c r="O402"/>
  <c r="AE403"/>
  <c r="AE402" s="1"/>
  <c r="BI427"/>
  <c r="BA437"/>
  <c r="AW445"/>
  <c r="AW444" s="1"/>
  <c r="BL508"/>
  <c r="BI522"/>
  <c r="BJ522" s="1"/>
  <c r="BM522" s="1"/>
  <c r="BI529"/>
  <c r="BL549"/>
  <c r="BI598"/>
  <c r="BJ598" s="1"/>
  <c r="BM598" s="1"/>
  <c r="BI615"/>
  <c r="BJ615" s="1"/>
  <c r="BM615" s="1"/>
  <c r="BI664"/>
  <c r="BJ664" s="1"/>
  <c r="BM664" s="1"/>
  <c r="BL669"/>
  <c r="O29"/>
  <c r="O28" s="1"/>
  <c r="AO66"/>
  <c r="AO65" s="1"/>
  <c r="I98"/>
  <c r="I97" s="1"/>
  <c r="AW98"/>
  <c r="AW97" s="1"/>
  <c r="AS98"/>
  <c r="AS97" s="1"/>
  <c r="W135"/>
  <c r="BC164"/>
  <c r="BC163" s="1"/>
  <c r="Q198"/>
  <c r="BI207"/>
  <c r="AM218"/>
  <c r="O230"/>
  <c r="O227" s="1"/>
  <c r="O226" s="1"/>
  <c r="BC230"/>
  <c r="BC227" s="1"/>
  <c r="BC226" s="1"/>
  <c r="BI240"/>
  <c r="AA260"/>
  <c r="AG276"/>
  <c r="AG275" s="1"/>
  <c r="AG265" s="1"/>
  <c r="AY327"/>
  <c r="AY326" s="1"/>
  <c r="I334"/>
  <c r="I333" s="1"/>
  <c r="O334"/>
  <c r="O333" s="1"/>
  <c r="M341"/>
  <c r="M340" s="1"/>
  <c r="AI341"/>
  <c r="AI340" s="1"/>
  <c r="AI307" s="1"/>
  <c r="BI344"/>
  <c r="AO373"/>
  <c r="AO372" s="1"/>
  <c r="BI389"/>
  <c r="BJ389" s="1"/>
  <c r="BM389" s="1"/>
  <c r="AY387"/>
  <c r="BC403"/>
  <c r="U408"/>
  <c r="AI429"/>
  <c r="BI431"/>
  <c r="AA445"/>
  <c r="BI453"/>
  <c r="W465"/>
  <c r="BI467"/>
  <c r="W506"/>
  <c r="AC506"/>
  <c r="AC505" s="1"/>
  <c r="BL522"/>
  <c r="AM532"/>
  <c r="AS532"/>
  <c r="AK570"/>
  <c r="BI661"/>
  <c r="AY685"/>
  <c r="BI688"/>
  <c r="BJ688" s="1"/>
  <c r="BM688" s="1"/>
  <c r="BI700"/>
  <c r="BJ700" s="1"/>
  <c r="BM700" s="1"/>
  <c r="U736"/>
  <c r="AA790"/>
  <c r="BI801"/>
  <c r="AE873"/>
  <c r="W981"/>
  <c r="BI982"/>
  <c r="AO1102"/>
  <c r="I626"/>
  <c r="I625" s="1"/>
  <c r="BL1004"/>
  <c r="BJ1004"/>
  <c r="BM1004" s="1"/>
  <c r="I1007"/>
  <c r="Y11"/>
  <c r="Y10" s="1"/>
  <c r="Y9" s="1"/>
  <c r="S213"/>
  <c r="BI262"/>
  <c r="BI264"/>
  <c r="Y289"/>
  <c r="Y265" s="1"/>
  <c r="AE290"/>
  <c r="AE289" s="1"/>
  <c r="M296"/>
  <c r="M295" s="1"/>
  <c r="M265" s="1"/>
  <c r="BG309"/>
  <c r="BG308" s="1"/>
  <c r="AK320"/>
  <c r="AK319" s="1"/>
  <c r="AS327"/>
  <c r="AS326" s="1"/>
  <c r="AU341"/>
  <c r="AU340" s="1"/>
  <c r="BI371"/>
  <c r="BJ371" s="1"/>
  <c r="BM371" s="1"/>
  <c r="M381"/>
  <c r="BI397"/>
  <c r="BJ397" s="1"/>
  <c r="BM397" s="1"/>
  <c r="AC429"/>
  <c r="AS429"/>
  <c r="W444"/>
  <c r="BI448"/>
  <c r="BJ448" s="1"/>
  <c r="BM448" s="1"/>
  <c r="M450"/>
  <c r="M444" s="1"/>
  <c r="BA450"/>
  <c r="BA444" s="1"/>
  <c r="Q479"/>
  <c r="Q465" s="1"/>
  <c r="BE479"/>
  <c r="BE465" s="1"/>
  <c r="AS506"/>
  <c r="AS505" s="1"/>
  <c r="I524"/>
  <c r="AK524"/>
  <c r="O532"/>
  <c r="BI546"/>
  <c r="BI564"/>
  <c r="BJ564" s="1"/>
  <c r="BM564" s="1"/>
  <c r="AQ583"/>
  <c r="BI603"/>
  <c r="AW626"/>
  <c r="AW625" s="1"/>
  <c r="AU639"/>
  <c r="AE645"/>
  <c r="AE625" s="1"/>
  <c r="BI649"/>
  <c r="AC685"/>
  <c r="BI720"/>
  <c r="BI727"/>
  <c r="BJ727" s="1"/>
  <c r="BM727" s="1"/>
  <c r="O737"/>
  <c r="BC737"/>
  <c r="AE1013"/>
  <c r="AE1012" s="1"/>
  <c r="BI1017"/>
  <c r="BJ488"/>
  <c r="BM488" s="1"/>
  <c r="BL999"/>
  <c r="BJ999"/>
  <c r="BM999" s="1"/>
  <c r="BJ1005"/>
  <c r="BM1005" s="1"/>
  <c r="BL1005"/>
  <c r="BL1192"/>
  <c r="BJ1192"/>
  <c r="BM1192" s="1"/>
  <c r="I234"/>
  <c r="BL235"/>
  <c r="BL234" s="1"/>
  <c r="I302"/>
  <c r="I301" s="1"/>
  <c r="BL303"/>
  <c r="Q567"/>
  <c r="BI568"/>
  <c r="BI591"/>
  <c r="K590"/>
  <c r="I132"/>
  <c r="BI139"/>
  <c r="K138"/>
  <c r="I164"/>
  <c r="BL165"/>
  <c r="BL264"/>
  <c r="BL263" s="1"/>
  <c r="I263"/>
  <c r="BI274"/>
  <c r="K273"/>
  <c r="I290"/>
  <c r="I289" s="1"/>
  <c r="BL292"/>
  <c r="M408"/>
  <c r="BI409"/>
  <c r="BI451"/>
  <c r="BL451" s="1"/>
  <c r="K450"/>
  <c r="K444" s="1"/>
  <c r="U1154"/>
  <c r="U1153" s="1"/>
  <c r="U1155"/>
  <c r="BI1156"/>
  <c r="BI1240"/>
  <c r="S1238"/>
  <c r="BI330"/>
  <c r="BJ330" s="1"/>
  <c r="BM330" s="1"/>
  <c r="BI363"/>
  <c r="BJ363" s="1"/>
  <c r="BM363" s="1"/>
  <c r="BI391"/>
  <c r="M392"/>
  <c r="AG395"/>
  <c r="I403"/>
  <c r="Y445"/>
  <c r="Y444" s="1"/>
  <c r="Q450"/>
  <c r="AM486"/>
  <c r="BI497"/>
  <c r="U506"/>
  <c r="BI517"/>
  <c r="BJ517" s="1"/>
  <c r="BM517" s="1"/>
  <c r="AO524"/>
  <c r="AO505" s="1"/>
  <c r="AQ532"/>
  <c r="BI562"/>
  <c r="BI610"/>
  <c r="BL615"/>
  <c r="BE645"/>
  <c r="BI741"/>
  <c r="BI31"/>
  <c r="Q66"/>
  <c r="Q65" s="1"/>
  <c r="BE66"/>
  <c r="BE65" s="1"/>
  <c r="AK66"/>
  <c r="AK65" s="1"/>
  <c r="BI92"/>
  <c r="BJ92" s="1"/>
  <c r="BM92" s="1"/>
  <c r="Y114"/>
  <c r="AS114"/>
  <c r="BI134"/>
  <c r="BJ134" s="1"/>
  <c r="BM134" s="1"/>
  <c r="K135"/>
  <c r="S135"/>
  <c r="BG135"/>
  <c r="AI172"/>
  <c r="AI171" s="1"/>
  <c r="AI162" s="1"/>
  <c r="BE172"/>
  <c r="BE171" s="1"/>
  <c r="BE162" s="1"/>
  <c r="BI176"/>
  <c r="BJ176" s="1"/>
  <c r="BM176" s="1"/>
  <c r="W180"/>
  <c r="W179" s="1"/>
  <c r="BI181"/>
  <c r="I198"/>
  <c r="I197" s="1"/>
  <c r="BI231"/>
  <c r="W275"/>
  <c r="AA289"/>
  <c r="AU326"/>
  <c r="BL330"/>
  <c r="I340"/>
  <c r="AW340"/>
  <c r="AC365"/>
  <c r="AC364" s="1"/>
  <c r="AG381"/>
  <c r="AE429"/>
  <c r="AU437"/>
  <c r="AQ445"/>
  <c r="AQ506"/>
  <c r="BL517"/>
  <c r="AY590"/>
  <c r="BL624"/>
  <c r="BL695"/>
  <c r="BI33"/>
  <c r="BI53"/>
  <c r="O66"/>
  <c r="O65" s="1"/>
  <c r="AQ98"/>
  <c r="AQ97" s="1"/>
  <c r="BI115"/>
  <c r="AI129"/>
  <c r="Q135"/>
  <c r="AS141"/>
  <c r="O147"/>
  <c r="BC147"/>
  <c r="AE164"/>
  <c r="AE163" s="1"/>
  <c r="BI167"/>
  <c r="BJ167" s="1"/>
  <c r="BM167" s="1"/>
  <c r="BL178"/>
  <c r="BL177" s="1"/>
  <c r="AC185"/>
  <c r="AC184" s="1"/>
  <c r="S198"/>
  <c r="S197" s="1"/>
  <c r="AK17"/>
  <c r="AK16" s="1"/>
  <c r="BI51"/>
  <c r="AS82"/>
  <c r="AS81" s="1"/>
  <c r="W94"/>
  <c r="AG110"/>
  <c r="Y132"/>
  <c r="BL139"/>
  <c r="BL167"/>
  <c r="U189"/>
  <c r="U188" s="1"/>
  <c r="BI212"/>
  <c r="BE227"/>
  <c r="BI247"/>
  <c r="U248"/>
  <c r="AG257"/>
  <c r="AG254" s="1"/>
  <c r="K276"/>
  <c r="K275" s="1"/>
  <c r="AS301"/>
  <c r="BI313"/>
  <c r="K347"/>
  <c r="AC348"/>
  <c r="AC347" s="1"/>
  <c r="AM354"/>
  <c r="Q416"/>
  <c r="Q402" s="1"/>
  <c r="BE416"/>
  <c r="BE402" s="1"/>
  <c r="S416"/>
  <c r="BG416"/>
  <c r="BG402" s="1"/>
  <c r="AY450"/>
  <c r="AY444" s="1"/>
  <c r="AI458"/>
  <c r="AI444" s="1"/>
  <c r="BC486"/>
  <c r="U498"/>
  <c r="BI519"/>
  <c r="Q532"/>
  <c r="K570"/>
  <c r="BI576"/>
  <c r="BJ576" s="1"/>
  <c r="BM576" s="1"/>
  <c r="AK625"/>
  <c r="BI663"/>
  <c r="BI670"/>
  <c r="AQ685"/>
  <c r="AQ684" s="1"/>
  <c r="BL713"/>
  <c r="BI827"/>
  <c r="BI913"/>
  <c r="AC965"/>
  <c r="AC964" s="1"/>
  <c r="I434"/>
  <c r="BL435"/>
  <c r="BJ815"/>
  <c r="BM815" s="1"/>
  <c r="BL815"/>
  <c r="BJ856"/>
  <c r="BM856" s="1"/>
  <c r="BL856"/>
  <c r="BI1249"/>
  <c r="BJ1249" s="1"/>
  <c r="BM1249" s="1"/>
  <c r="K1243"/>
  <c r="BL1363"/>
  <c r="BJ1363"/>
  <c r="BM1363" s="1"/>
  <c r="BL69"/>
  <c r="K169"/>
  <c r="AC172"/>
  <c r="AC171" s="1"/>
  <c r="AC162" s="1"/>
  <c r="BI222"/>
  <c r="AY227"/>
  <c r="AY226" s="1"/>
  <c r="M236"/>
  <c r="BC254"/>
  <c r="AO284"/>
  <c r="AO283" s="1"/>
  <c r="O309"/>
  <c r="O308" s="1"/>
  <c r="AW347"/>
  <c r="AE373"/>
  <c r="AE372" s="1"/>
  <c r="Q424"/>
  <c r="AG423"/>
  <c r="AO437"/>
  <c r="AE465"/>
  <c r="AE486"/>
  <c r="K498"/>
  <c r="AY498"/>
  <c r="AY486" s="1"/>
  <c r="AG524"/>
  <c r="AG505" s="1"/>
  <c r="AG504" s="1"/>
  <c r="Q524"/>
  <c r="AQ639"/>
  <c r="BL659"/>
  <c r="BI673"/>
  <c r="BI680"/>
  <c r="AC756"/>
  <c r="M228"/>
  <c r="M227" s="1"/>
  <c r="BI229"/>
  <c r="I387"/>
  <c r="BI149"/>
  <c r="K148"/>
  <c r="K147" s="1"/>
  <c r="I211"/>
  <c r="BL212"/>
  <c r="BL211" s="1"/>
  <c r="I296"/>
  <c r="I295" s="1"/>
  <c r="BL297"/>
  <c r="I201"/>
  <c r="BL738"/>
  <c r="I737"/>
  <c r="BJ877"/>
  <c r="BM877" s="1"/>
  <c r="BL877"/>
  <c r="Q1061"/>
  <c r="BI1065"/>
  <c r="BL1213"/>
  <c r="BJ1213"/>
  <c r="BM1213" s="1"/>
  <c r="BG266"/>
  <c r="BG265" s="1"/>
  <c r="BI336"/>
  <c r="AQ354"/>
  <c r="BI375"/>
  <c r="BJ375" s="1"/>
  <c r="BM375" s="1"/>
  <c r="BC382"/>
  <c r="BC381" s="1"/>
  <c r="BA392"/>
  <c r="BI405"/>
  <c r="AS413"/>
  <c r="AS402" s="1"/>
  <c r="AO416"/>
  <c r="AE423"/>
  <c r="Q434"/>
  <c r="BE450"/>
  <c r="BA487"/>
  <c r="BA486" s="1"/>
  <c r="Q17"/>
  <c r="Q16" s="1"/>
  <c r="BE17"/>
  <c r="BE16" s="1"/>
  <c r="AE66"/>
  <c r="AE65" s="1"/>
  <c r="BI71"/>
  <c r="BJ71" s="1"/>
  <c r="BM71" s="1"/>
  <c r="BI83"/>
  <c r="AM98"/>
  <c r="AM97" s="1"/>
  <c r="S114"/>
  <c r="S113" s="1"/>
  <c r="BG114"/>
  <c r="BG113" s="1"/>
  <c r="AI141"/>
  <c r="AE141"/>
  <c r="BI174"/>
  <c r="Q180"/>
  <c r="Q179" s="1"/>
  <c r="O198"/>
  <c r="O197" s="1"/>
  <c r="K203"/>
  <c r="BL233"/>
  <c r="BA236"/>
  <c r="AY242"/>
  <c r="S248"/>
  <c r="BI250"/>
  <c r="BI259"/>
  <c r="BJ259" s="1"/>
  <c r="BM259" s="1"/>
  <c r="K289"/>
  <c r="AO327"/>
  <c r="AO326" s="1"/>
  <c r="AO307" s="1"/>
  <c r="Y340"/>
  <c r="AA348"/>
  <c r="AA347" s="1"/>
  <c r="AA381"/>
  <c r="M395"/>
  <c r="BI406"/>
  <c r="BJ406" s="1"/>
  <c r="BM406" s="1"/>
  <c r="O17"/>
  <c r="O16" s="1"/>
  <c r="BC17"/>
  <c r="BC16" s="1"/>
  <c r="BC9" s="1"/>
  <c r="AA29"/>
  <c r="AA28" s="1"/>
  <c r="AU66"/>
  <c r="AU65" s="1"/>
  <c r="AU27" s="1"/>
  <c r="BL71"/>
  <c r="AO82"/>
  <c r="AO81" s="1"/>
  <c r="AC110"/>
  <c r="BE114"/>
  <c r="BE113" s="1"/>
  <c r="BI127"/>
  <c r="AC129"/>
  <c r="K132"/>
  <c r="K129" s="1"/>
  <c r="U132"/>
  <c r="U129" s="1"/>
  <c r="AG141"/>
  <c r="AC141"/>
  <c r="K144"/>
  <c r="U144"/>
  <c r="AQ163"/>
  <c r="Y163"/>
  <c r="BI205"/>
  <c r="U213"/>
  <c r="BI238"/>
  <c r="AY236"/>
  <c r="BI272"/>
  <c r="U309"/>
  <c r="U308" s="1"/>
  <c r="U307" s="1"/>
  <c r="AA307"/>
  <c r="BA356"/>
  <c r="BA355" s="1"/>
  <c r="BA354" s="1"/>
  <c r="Y382"/>
  <c r="I395"/>
  <c r="AI413"/>
  <c r="AI402" s="1"/>
  <c r="BI415"/>
  <c r="BJ415" s="1"/>
  <c r="BM415" s="1"/>
  <c r="W429"/>
  <c r="BI430"/>
  <c r="AE458"/>
  <c r="AE444" s="1"/>
  <c r="K466"/>
  <c r="AY466"/>
  <c r="AY465" s="1"/>
  <c r="BI469"/>
  <c r="BJ469" s="1"/>
  <c r="BM469" s="1"/>
  <c r="BI523"/>
  <c r="BJ523" s="1"/>
  <c r="BM523" s="1"/>
  <c r="AE524"/>
  <c r="BC524"/>
  <c r="BI531"/>
  <c r="BJ531" s="1"/>
  <c r="BM531" s="1"/>
  <c r="BL539"/>
  <c r="BI548"/>
  <c r="BL564"/>
  <c r="AE570"/>
  <c r="AK583"/>
  <c r="AQ590"/>
  <c r="BI600"/>
  <c r="Y645"/>
  <c r="BI672"/>
  <c r="BJ672" s="1"/>
  <c r="BM672" s="1"/>
  <c r="AM685"/>
  <c r="W685"/>
  <c r="W684" s="1"/>
  <c r="BI687"/>
  <c r="AA703"/>
  <c r="BL725"/>
  <c r="BI732"/>
  <c r="BJ732" s="1"/>
  <c r="BM732" s="1"/>
  <c r="AI737"/>
  <c r="AI736" s="1"/>
  <c r="Q737"/>
  <c r="BL743"/>
  <c r="BI753"/>
  <c r="BJ753" s="1"/>
  <c r="BM753" s="1"/>
  <c r="O789"/>
  <c r="BI796"/>
  <c r="BJ796" s="1"/>
  <c r="BM796" s="1"/>
  <c r="S789"/>
  <c r="BI901"/>
  <c r="Q903"/>
  <c r="Q902" s="1"/>
  <c r="BL968"/>
  <c r="BI143"/>
  <c r="BL143" s="1"/>
  <c r="BL142" s="1"/>
  <c r="K142"/>
  <c r="BI460"/>
  <c r="K458"/>
  <c r="BL507"/>
  <c r="I506"/>
  <c r="I570"/>
  <c r="BI641"/>
  <c r="BJ641" s="1"/>
  <c r="BM641" s="1"/>
  <c r="K639"/>
  <c r="O645"/>
  <c r="BI650"/>
  <c r="BJ650" s="1"/>
  <c r="BM650" s="1"/>
  <c r="BL1236"/>
  <c r="I1231"/>
  <c r="BL55"/>
  <c r="S141"/>
  <c r="AU153"/>
  <c r="AU128" s="1"/>
  <c r="BI157"/>
  <c r="BE185"/>
  <c r="BE184" s="1"/>
  <c r="AQ194"/>
  <c r="AQ193" s="1"/>
  <c r="U203"/>
  <c r="U197" s="1"/>
  <c r="AO236"/>
  <c r="I254"/>
  <c r="AY254"/>
  <c r="U276"/>
  <c r="U275" s="1"/>
  <c r="AQ275"/>
  <c r="AQ265" s="1"/>
  <c r="Q309"/>
  <c r="Q308" s="1"/>
  <c r="BE309"/>
  <c r="BE308" s="1"/>
  <c r="Q334"/>
  <c r="Q333" s="1"/>
  <c r="BL339"/>
  <c r="BL338" s="1"/>
  <c r="AK356"/>
  <c r="AK355" s="1"/>
  <c r="BC356"/>
  <c r="BC355" s="1"/>
  <c r="BC354" s="1"/>
  <c r="AK361"/>
  <c r="AK360" s="1"/>
  <c r="O365"/>
  <c r="O364" s="1"/>
  <c r="O354" s="1"/>
  <c r="U373"/>
  <c r="U372" s="1"/>
  <c r="AC395"/>
  <c r="O437"/>
  <c r="BL470"/>
  <c r="O486"/>
  <c r="AM490"/>
  <c r="W490"/>
  <c r="S524"/>
  <c r="BG524"/>
  <c r="AW570"/>
  <c r="BI578"/>
  <c r="BJ578" s="1"/>
  <c r="BM578" s="1"/>
  <c r="BI589"/>
  <c r="BJ589" s="1"/>
  <c r="BM589" s="1"/>
  <c r="BI624"/>
  <c r="BJ624" s="1"/>
  <c r="BM624" s="1"/>
  <c r="AG626"/>
  <c r="AG625" s="1"/>
  <c r="BL653"/>
  <c r="Y703"/>
  <c r="Y684" s="1"/>
  <c r="AE756"/>
  <c r="BI759"/>
  <c r="BJ759" s="1"/>
  <c r="BM759" s="1"/>
  <c r="BI764"/>
  <c r="BL795"/>
  <c r="BI810"/>
  <c r="BL944"/>
  <c r="AU1067"/>
  <c r="AU1056" s="1"/>
  <c r="K1090"/>
  <c r="BI1325"/>
  <c r="K185"/>
  <c r="K184" s="1"/>
  <c r="BI186"/>
  <c r="BL186" s="1"/>
  <c r="BL185" s="1"/>
  <c r="BL184" s="1"/>
  <c r="M434"/>
  <c r="BI435"/>
  <c r="BL488"/>
  <c r="I487"/>
  <c r="BJ857"/>
  <c r="BM857" s="1"/>
  <c r="BL857"/>
  <c r="BJ1329"/>
  <c r="BM1329" s="1"/>
  <c r="I1373"/>
  <c r="I1372" s="1"/>
  <c r="U66"/>
  <c r="U65" s="1"/>
  <c r="U82"/>
  <c r="U81" s="1"/>
  <c r="U98"/>
  <c r="U97" s="1"/>
  <c r="AC114"/>
  <c r="AC113" s="1"/>
  <c r="O138"/>
  <c r="O135" s="1"/>
  <c r="O128" s="1"/>
  <c r="BC138"/>
  <c r="S164"/>
  <c r="S163" s="1"/>
  <c r="S162" s="1"/>
  <c r="AQ227"/>
  <c r="AI227"/>
  <c r="AI226" s="1"/>
  <c r="AM283"/>
  <c r="O295"/>
  <c r="BI310"/>
  <c r="AS341"/>
  <c r="AS340" s="1"/>
  <c r="AG348"/>
  <c r="AG347" s="1"/>
  <c r="AG307" s="1"/>
  <c r="BL358"/>
  <c r="AE361"/>
  <c r="AE360" s="1"/>
  <c r="AE354" s="1"/>
  <c r="BI393"/>
  <c r="BI396"/>
  <c r="Y423"/>
  <c r="AC437"/>
  <c r="AA458"/>
  <c r="U465"/>
  <c r="AK479"/>
  <c r="BE490"/>
  <c r="AK498"/>
  <c r="AQ570"/>
  <c r="BL573"/>
  <c r="BI580"/>
  <c r="BJ580" s="1"/>
  <c r="BM580" s="1"/>
  <c r="I590"/>
  <c r="BI607"/>
  <c r="BI619"/>
  <c r="BJ619" s="1"/>
  <c r="BM619" s="1"/>
  <c r="BI629"/>
  <c r="BJ629" s="1"/>
  <c r="BM629" s="1"/>
  <c r="BI640"/>
  <c r="BI679"/>
  <c r="BJ679" s="1"/>
  <c r="BM679" s="1"/>
  <c r="Q703"/>
  <c r="BI711"/>
  <c r="BJ711" s="1"/>
  <c r="BM711" s="1"/>
  <c r="Q750"/>
  <c r="BE750"/>
  <c r="BE736" s="1"/>
  <c r="U808"/>
  <c r="BI820"/>
  <c r="BJ820" s="1"/>
  <c r="BM820" s="1"/>
  <c r="AK848"/>
  <c r="AK847" s="1"/>
  <c r="S1090"/>
  <c r="AW1373"/>
  <c r="BL1281"/>
  <c r="BJ1281"/>
  <c r="BM1281" s="1"/>
  <c r="BL872"/>
  <c r="I1013"/>
  <c r="I1012" s="1"/>
  <c r="AW1013"/>
  <c r="AW1012" s="1"/>
  <c r="BI1049"/>
  <c r="BJ1049" s="1"/>
  <c r="BM1049" s="1"/>
  <c r="AO1114"/>
  <c r="BG1272"/>
  <c r="BJ869"/>
  <c r="BM869" s="1"/>
  <c r="BL869"/>
  <c r="BI1030"/>
  <c r="BJ1030" s="1"/>
  <c r="BM1030" s="1"/>
  <c r="K1013"/>
  <c r="K1012" s="1"/>
  <c r="M1035"/>
  <c r="M1034" s="1"/>
  <c r="BI1039"/>
  <c r="BI1269"/>
  <c r="K1268"/>
  <c r="AE132"/>
  <c r="O153"/>
  <c r="AU164"/>
  <c r="AU163" s="1"/>
  <c r="K230"/>
  <c r="AY230"/>
  <c r="O289"/>
  <c r="AY295"/>
  <c r="AM309"/>
  <c r="AM308" s="1"/>
  <c r="AM333"/>
  <c r="W403"/>
  <c r="W402" s="1"/>
  <c r="BL411"/>
  <c r="BL420"/>
  <c r="Q437"/>
  <c r="U450"/>
  <c r="U444" s="1"/>
  <c r="BL469"/>
  <c r="AW476"/>
  <c r="BI514"/>
  <c r="BJ514" s="1"/>
  <c r="BM514" s="1"/>
  <c r="BI521"/>
  <c r="BJ521" s="1"/>
  <c r="BM521" s="1"/>
  <c r="AO532"/>
  <c r="BI572"/>
  <c r="BJ572" s="1"/>
  <c r="BM572" s="1"/>
  <c r="AO583"/>
  <c r="AO569" s="1"/>
  <c r="BL619"/>
  <c r="AC626"/>
  <c r="AC625" s="1"/>
  <c r="BI644"/>
  <c r="BJ644" s="1"/>
  <c r="BM644" s="1"/>
  <c r="BI763"/>
  <c r="BJ763" s="1"/>
  <c r="BM763" s="1"/>
  <c r="BE789"/>
  <c r="BI805"/>
  <c r="BJ805" s="1"/>
  <c r="BM805" s="1"/>
  <c r="AW808"/>
  <c r="AW789" s="1"/>
  <c r="M937"/>
  <c r="Q981"/>
  <c r="BE981"/>
  <c r="BE964" s="1"/>
  <c r="U989"/>
  <c r="U988" s="1"/>
  <c r="BL173"/>
  <c r="I172"/>
  <c r="I171" s="1"/>
  <c r="BI738"/>
  <c r="K737"/>
  <c r="BJ1344"/>
  <c r="BM1344" s="1"/>
  <c r="BL1344"/>
  <c r="AO144"/>
  <c r="AO141" s="1"/>
  <c r="AG198"/>
  <c r="AG197" s="1"/>
  <c r="M213"/>
  <c r="M197" s="1"/>
  <c r="S266"/>
  <c r="AK276"/>
  <c r="AK275" s="1"/>
  <c r="AK265" s="1"/>
  <c r="S283"/>
  <c r="AS295"/>
  <c r="S320"/>
  <c r="S319" s="1"/>
  <c r="BG320"/>
  <c r="BG319" s="1"/>
  <c r="BC348"/>
  <c r="BC347" s="1"/>
  <c r="BC307" s="1"/>
  <c r="W387"/>
  <c r="W381" s="1"/>
  <c r="BI388"/>
  <c r="AS395"/>
  <c r="BI400"/>
  <c r="BJ400" s="1"/>
  <c r="BM400" s="1"/>
  <c r="BE424"/>
  <c r="BE423" s="1"/>
  <c r="AM424"/>
  <c r="AM423" s="1"/>
  <c r="BI436"/>
  <c r="K437"/>
  <c r="AY437"/>
  <c r="AE437"/>
  <c r="S445"/>
  <c r="S444" s="1"/>
  <c r="AW458"/>
  <c r="BG479"/>
  <c r="BE486"/>
  <c r="BG498"/>
  <c r="BI527"/>
  <c r="BJ527" s="1"/>
  <c r="BM527" s="1"/>
  <c r="BL530"/>
  <c r="AI532"/>
  <c r="AI505" s="1"/>
  <c r="AI504" s="1"/>
  <c r="BI553"/>
  <c r="BI566"/>
  <c r="Y569"/>
  <c r="BL572"/>
  <c r="AI583"/>
  <c r="BL606"/>
  <c r="BI730"/>
  <c r="AY737"/>
  <c r="AK737"/>
  <c r="AK736" s="1"/>
  <c r="W756"/>
  <c r="BI757"/>
  <c r="AQ885"/>
  <c r="AS965"/>
  <c r="AS964" s="1"/>
  <c r="BI991"/>
  <c r="AS1071"/>
  <c r="I490"/>
  <c r="BL689"/>
  <c r="I685"/>
  <c r="I684" s="1"/>
  <c r="K1132"/>
  <c r="BI1133"/>
  <c r="BG260"/>
  <c r="M284"/>
  <c r="M283" s="1"/>
  <c r="BI298"/>
  <c r="BJ298" s="1"/>
  <c r="BM298" s="1"/>
  <c r="U341"/>
  <c r="U340" s="1"/>
  <c r="AY347"/>
  <c r="BE387"/>
  <c r="BE381" s="1"/>
  <c r="BE380" s="1"/>
  <c r="Q395"/>
  <c r="Q381" s="1"/>
  <c r="BE395"/>
  <c r="AW413"/>
  <c r="AW402" s="1"/>
  <c r="K424"/>
  <c r="K423" s="1"/>
  <c r="AY424"/>
  <c r="AY423" s="1"/>
  <c r="K486"/>
  <c r="AW490"/>
  <c r="AW486" s="1"/>
  <c r="BI520"/>
  <c r="AC532"/>
  <c r="BI574"/>
  <c r="BI596"/>
  <c r="BI608"/>
  <c r="Q626"/>
  <c r="BE626"/>
  <c r="BI630"/>
  <c r="Y626"/>
  <c r="Y625" s="1"/>
  <c r="BL644"/>
  <c r="AI703"/>
  <c r="AS737"/>
  <c r="AE737"/>
  <c r="Q756"/>
  <c r="BE756"/>
  <c r="AO756"/>
  <c r="AM756"/>
  <c r="BI779"/>
  <c r="BJ779" s="1"/>
  <c r="BM779" s="1"/>
  <c r="AS790"/>
  <c r="AS789" s="1"/>
  <c r="BL861"/>
  <c r="AA927"/>
  <c r="Y965"/>
  <c r="Y964" s="1"/>
  <c r="M989"/>
  <c r="M988" s="1"/>
  <c r="BA989"/>
  <c r="BA988" s="1"/>
  <c r="BI998"/>
  <c r="BJ998" s="1"/>
  <c r="BM998" s="1"/>
  <c r="S1061"/>
  <c r="BG1061"/>
  <c r="BG1057" s="1"/>
  <c r="I424"/>
  <c r="BL425"/>
  <c r="K697"/>
  <c r="BI698"/>
  <c r="BI807"/>
  <c r="BJ807" s="1"/>
  <c r="BM807" s="1"/>
  <c r="Q802"/>
  <c r="Q789" s="1"/>
  <c r="BI841"/>
  <c r="K836"/>
  <c r="BJ870"/>
  <c r="BM870" s="1"/>
  <c r="BL870"/>
  <c r="BL904"/>
  <c r="I903"/>
  <c r="BI930"/>
  <c r="BJ930" s="1"/>
  <c r="BM930" s="1"/>
  <c r="K927"/>
  <c r="BJ952"/>
  <c r="BM952" s="1"/>
  <c r="BL952"/>
  <c r="BJ971"/>
  <c r="BM971" s="1"/>
  <c r="BL971"/>
  <c r="I29"/>
  <c r="I28" s="1"/>
  <c r="AW29"/>
  <c r="AW28" s="1"/>
  <c r="BL37"/>
  <c r="BI140"/>
  <c r="AI144"/>
  <c r="AQ172"/>
  <c r="AQ171" s="1"/>
  <c r="BA180"/>
  <c r="BA179" s="1"/>
  <c r="BA162" s="1"/>
  <c r="AE50"/>
  <c r="AE49" s="1"/>
  <c r="AE27" s="1"/>
  <c r="BI68"/>
  <c r="AI98"/>
  <c r="AI97" s="1"/>
  <c r="AI27" s="1"/>
  <c r="W110"/>
  <c r="BI120"/>
  <c r="BI137"/>
  <c r="AC180"/>
  <c r="AC179" s="1"/>
  <c r="Q218"/>
  <c r="BI268"/>
  <c r="BI278"/>
  <c r="BJ278" s="1"/>
  <c r="BM278" s="1"/>
  <c r="Y309"/>
  <c r="Y308" s="1"/>
  <c r="BI321"/>
  <c r="AY320"/>
  <c r="AY319" s="1"/>
  <c r="AI327"/>
  <c r="AI326" s="1"/>
  <c r="AY369"/>
  <c r="AY368" s="1"/>
  <c r="AY354" s="1"/>
  <c r="AS382"/>
  <c r="AK408"/>
  <c r="BI447"/>
  <c r="BJ447" s="1"/>
  <c r="BM447" s="1"/>
  <c r="AU450"/>
  <c r="AU444" s="1"/>
  <c r="BI468"/>
  <c r="BI480"/>
  <c r="Q506"/>
  <c r="Q505" s="1"/>
  <c r="AA532"/>
  <c r="AA505" s="1"/>
  <c r="BI540"/>
  <c r="BJ540" s="1"/>
  <c r="BM540" s="1"/>
  <c r="BI557"/>
  <c r="AO590"/>
  <c r="BI593"/>
  <c r="O626"/>
  <c r="BC626"/>
  <c r="AO626"/>
  <c r="BI668"/>
  <c r="BL693"/>
  <c r="AY697"/>
  <c r="AI697"/>
  <c r="BE697"/>
  <c r="AE703"/>
  <c r="AQ737"/>
  <c r="AQ736" s="1"/>
  <c r="AC737"/>
  <c r="AC736" s="1"/>
  <c r="BI767"/>
  <c r="BJ767" s="1"/>
  <c r="BM767" s="1"/>
  <c r="BL821"/>
  <c r="AQ848"/>
  <c r="AQ847" s="1"/>
  <c r="AC848"/>
  <c r="AC847" s="1"/>
  <c r="BI853"/>
  <c r="BI863"/>
  <c r="AM873"/>
  <c r="AW903"/>
  <c r="AW902" s="1"/>
  <c r="BI935"/>
  <c r="BJ935" s="1"/>
  <c r="BM935" s="1"/>
  <c r="AG1090"/>
  <c r="BI1106"/>
  <c r="BL1106" s="1"/>
  <c r="S1211"/>
  <c r="BG1211"/>
  <c r="AQ1316"/>
  <c r="BL278"/>
  <c r="I276"/>
  <c r="I275" s="1"/>
  <c r="BL285"/>
  <c r="BL284" s="1"/>
  <c r="BL283" s="1"/>
  <c r="I284"/>
  <c r="I283" s="1"/>
  <c r="BL447"/>
  <c r="I445"/>
  <c r="BI472"/>
  <c r="K471"/>
  <c r="BL499"/>
  <c r="I498"/>
  <c r="BJ978"/>
  <c r="BM978" s="1"/>
  <c r="BL978"/>
  <c r="BI1060"/>
  <c r="BJ1060" s="1"/>
  <c r="BM1060" s="1"/>
  <c r="O1058"/>
  <c r="O1057" s="1"/>
  <c r="I1157"/>
  <c r="I1153" s="1"/>
  <c r="I1158"/>
  <c r="AI236"/>
  <c r="AC245"/>
  <c r="Q254"/>
  <c r="W302"/>
  <c r="W301" s="1"/>
  <c r="BI318"/>
  <c r="I320"/>
  <c r="I319" s="1"/>
  <c r="AW320"/>
  <c r="AW319" s="1"/>
  <c r="AW307" s="1"/>
  <c r="AS347"/>
  <c r="AS307" s="1"/>
  <c r="I369"/>
  <c r="I368" s="1"/>
  <c r="AW369"/>
  <c r="AW368" s="1"/>
  <c r="BI378"/>
  <c r="BL378" s="1"/>
  <c r="AQ381"/>
  <c r="S402"/>
  <c r="Y403"/>
  <c r="Y402" s="1"/>
  <c r="K416"/>
  <c r="AC424"/>
  <c r="AS450"/>
  <c r="U486"/>
  <c r="AS490"/>
  <c r="AS486" s="1"/>
  <c r="AC490"/>
  <c r="AW498"/>
  <c r="BL527"/>
  <c r="Y532"/>
  <c r="BL536"/>
  <c r="BL540"/>
  <c r="O570"/>
  <c r="O569" s="1"/>
  <c r="BI587"/>
  <c r="BJ587" s="1"/>
  <c r="BM587" s="1"/>
  <c r="BI605"/>
  <c r="BJ605" s="1"/>
  <c r="BM605" s="1"/>
  <c r="AM626"/>
  <c r="AM645"/>
  <c r="BI683"/>
  <c r="BI690"/>
  <c r="I697"/>
  <c r="AW697"/>
  <c r="BL742"/>
  <c r="BI776"/>
  <c r="BJ776" s="1"/>
  <c r="BM776" s="1"/>
  <c r="BI800"/>
  <c r="BJ800" s="1"/>
  <c r="BM800" s="1"/>
  <c r="AK927"/>
  <c r="S988"/>
  <c r="BG988"/>
  <c r="AK1007"/>
  <c r="AK988" s="1"/>
  <c r="AK1035"/>
  <c r="AK1034" s="1"/>
  <c r="BC1056"/>
  <c r="I317"/>
  <c r="BL318"/>
  <c r="BL317" s="1"/>
  <c r="I377"/>
  <c r="I376" s="1"/>
  <c r="BI478"/>
  <c r="BL478" s="1"/>
  <c r="K476"/>
  <c r="I1117"/>
  <c r="I1114" s="1"/>
  <c r="I1273"/>
  <c r="BL1275"/>
  <c r="BJ1335"/>
  <c r="BM1335" s="1"/>
  <c r="BL1335"/>
  <c r="BI107"/>
  <c r="I135"/>
  <c r="BL166"/>
  <c r="AM172"/>
  <c r="AM171" s="1"/>
  <c r="BL181"/>
  <c r="BL195"/>
  <c r="AC11"/>
  <c r="AC10" s="1"/>
  <c r="AC9" s="1"/>
  <c r="BI79"/>
  <c r="S110"/>
  <c r="S97" s="1"/>
  <c r="BI118"/>
  <c r="Y138"/>
  <c r="Y135" s="1"/>
  <c r="AK208"/>
  <c r="AK197" s="1"/>
  <c r="AS227"/>
  <c r="AS226" s="1"/>
  <c r="AG230"/>
  <c r="AG227" s="1"/>
  <c r="AA245"/>
  <c r="AU320"/>
  <c r="AU319" s="1"/>
  <c r="I338"/>
  <c r="BI339"/>
  <c r="BG365"/>
  <c r="BG364" s="1"/>
  <c r="AG408"/>
  <c r="BG437"/>
  <c r="AC445"/>
  <c r="AC444" s="1"/>
  <c r="BL472"/>
  <c r="AW471"/>
  <c r="AW465" s="1"/>
  <c r="AE476"/>
  <c r="BG487"/>
  <c r="AA486"/>
  <c r="BI518"/>
  <c r="AM524"/>
  <c r="AM505" s="1"/>
  <c r="W532"/>
  <c r="M570"/>
  <c r="BA570"/>
  <c r="BA569" s="1"/>
  <c r="BI627"/>
  <c r="BL627" s="1"/>
  <c r="AY626"/>
  <c r="AY625" s="1"/>
  <c r="I639"/>
  <c r="BI677"/>
  <c r="BJ677" s="1"/>
  <c r="BM677" s="1"/>
  <c r="AC703"/>
  <c r="BL707"/>
  <c r="AW703"/>
  <c r="AM737"/>
  <c r="BL749"/>
  <c r="AY756"/>
  <c r="BI773"/>
  <c r="BI850"/>
  <c r="BJ850" s="1"/>
  <c r="BM850" s="1"/>
  <c r="BI858"/>
  <c r="BI899"/>
  <c r="AC1057"/>
  <c r="BL1069"/>
  <c r="BL757"/>
  <c r="I756"/>
  <c r="I836"/>
  <c r="BL837"/>
  <c r="BL932"/>
  <c r="I927"/>
  <c r="BL1016"/>
  <c r="BJ1016"/>
  <c r="BM1016" s="1"/>
  <c r="BI1097"/>
  <c r="K1096"/>
  <c r="BL623"/>
  <c r="BI637"/>
  <c r="Y639"/>
  <c r="AS645"/>
  <c r="BL657"/>
  <c r="BI675"/>
  <c r="BI712"/>
  <c r="BJ712" s="1"/>
  <c r="BM712" s="1"/>
  <c r="BI747"/>
  <c r="BJ747" s="1"/>
  <c r="BM747" s="1"/>
  <c r="AW756"/>
  <c r="AW736" s="1"/>
  <c r="BI862"/>
  <c r="BA873"/>
  <c r="Y903"/>
  <c r="M903"/>
  <c r="S902"/>
  <c r="M927"/>
  <c r="BA927"/>
  <c r="S1013"/>
  <c r="S1012" s="1"/>
  <c r="BG1013"/>
  <c r="BG1012" s="1"/>
  <c r="BI1094"/>
  <c r="K1129"/>
  <c r="Y1140"/>
  <c r="Y1139" s="1"/>
  <c r="Y1138" s="1"/>
  <c r="BL1202"/>
  <c r="AC1231"/>
  <c r="BL1237"/>
  <c r="BI1339"/>
  <c r="BJ1339" s="1"/>
  <c r="BM1339" s="1"/>
  <c r="AQ1390"/>
  <c r="AQ1372" s="1"/>
  <c r="BJ1131"/>
  <c r="BM1131" s="1"/>
  <c r="BL1131"/>
  <c r="BL1409"/>
  <c r="BJ1409"/>
  <c r="BM1409" s="1"/>
  <c r="BJ1441"/>
  <c r="BM1441" s="1"/>
  <c r="BL1441"/>
  <c r="AO1230"/>
  <c r="Y1318"/>
  <c r="Y1317" s="1"/>
  <c r="BJ1026"/>
  <c r="BM1026" s="1"/>
  <c r="BL1026"/>
  <c r="Q1366"/>
  <c r="Q1365" s="1"/>
  <c r="BI1368"/>
  <c r="BL599"/>
  <c r="M626"/>
  <c r="BA626"/>
  <c r="BA625" s="1"/>
  <c r="BI632"/>
  <c r="BJ632" s="1"/>
  <c r="BM632" s="1"/>
  <c r="Q645"/>
  <c r="BL677"/>
  <c r="BI681"/>
  <c r="BJ681" s="1"/>
  <c r="BM681" s="1"/>
  <c r="AM703"/>
  <c r="BC703"/>
  <c r="Y737"/>
  <c r="Y736" s="1"/>
  <c r="AA756"/>
  <c r="BI774"/>
  <c r="BJ774" s="1"/>
  <c r="BM774" s="1"/>
  <c r="AW802"/>
  <c r="AE808"/>
  <c r="BI894"/>
  <c r="AU903"/>
  <c r="BI928"/>
  <c r="AY1153"/>
  <c r="K1187"/>
  <c r="AY1187"/>
  <c r="BJ1193"/>
  <c r="BM1193" s="1"/>
  <c r="BL1193"/>
  <c r="BI1241"/>
  <c r="BJ1201"/>
  <c r="BM1201" s="1"/>
  <c r="BL1201"/>
  <c r="BI798"/>
  <c r="BJ798" s="1"/>
  <c r="BM798" s="1"/>
  <c r="S808"/>
  <c r="BG808"/>
  <c r="BI812"/>
  <c r="BI854"/>
  <c r="AQ873"/>
  <c r="O885"/>
  <c r="W937"/>
  <c r="BL950"/>
  <c r="W965"/>
  <c r="W964" s="1"/>
  <c r="AI1090"/>
  <c r="AU1114"/>
  <c r="AG1353"/>
  <c r="AG1352" s="1"/>
  <c r="S471"/>
  <c r="BI485"/>
  <c r="Y495"/>
  <c r="BI510"/>
  <c r="AC524"/>
  <c r="BL528"/>
  <c r="AS570"/>
  <c r="AS569" s="1"/>
  <c r="AE583"/>
  <c r="BI642"/>
  <c r="BI646"/>
  <c r="BL662"/>
  <c r="BL681"/>
  <c r="O685"/>
  <c r="O684" s="1"/>
  <c r="BC685"/>
  <c r="BC684" s="1"/>
  <c r="AS697"/>
  <c r="AS684" s="1"/>
  <c r="BL701"/>
  <c r="S737"/>
  <c r="BI785"/>
  <c r="BJ785" s="1"/>
  <c r="BM785" s="1"/>
  <c r="AK790"/>
  <c r="AK789" s="1"/>
  <c r="Q808"/>
  <c r="BE808"/>
  <c r="BI826"/>
  <c r="AW848"/>
  <c r="AW847" s="1"/>
  <c r="BI868"/>
  <c r="BI876"/>
  <c r="BJ876" s="1"/>
  <c r="BM876" s="1"/>
  <c r="U938"/>
  <c r="U937" s="1"/>
  <c r="BI973"/>
  <c r="BI1028"/>
  <c r="BI1054"/>
  <c r="BJ1054" s="1"/>
  <c r="BM1054" s="1"/>
  <c r="BI1226"/>
  <c r="BJ1226" s="1"/>
  <c r="BM1226" s="1"/>
  <c r="O1272"/>
  <c r="BC1272"/>
  <c r="AE1390"/>
  <c r="AE1372" s="1"/>
  <c r="K790"/>
  <c r="BI791"/>
  <c r="BI983"/>
  <c r="K981"/>
  <c r="I1297"/>
  <c r="BG471"/>
  <c r="M479"/>
  <c r="M465" s="1"/>
  <c r="Y125"/>
  <c r="S150"/>
  <c r="K164"/>
  <c r="AY164"/>
  <c r="AY163" s="1"/>
  <c r="M239"/>
  <c r="U267"/>
  <c r="U266" s="1"/>
  <c r="BA320"/>
  <c r="BA319" s="1"/>
  <c r="W356"/>
  <c r="W355" s="1"/>
  <c r="W354" s="1"/>
  <c r="Y387"/>
  <c r="AM403"/>
  <c r="AM402" s="1"/>
  <c r="M416"/>
  <c r="BA416"/>
  <c r="BA402" s="1"/>
  <c r="BL433"/>
  <c r="BG458"/>
  <c r="BG444" s="1"/>
  <c r="S466"/>
  <c r="S465" s="1"/>
  <c r="BG466"/>
  <c r="Y479"/>
  <c r="AA524"/>
  <c r="BI594"/>
  <c r="BJ594" s="1"/>
  <c r="BM594" s="1"/>
  <c r="BI618"/>
  <c r="BI674"/>
  <c r="BJ674" s="1"/>
  <c r="BM674" s="1"/>
  <c r="AQ697"/>
  <c r="AI756"/>
  <c r="BL783"/>
  <c r="AY790"/>
  <c r="AY789" s="1"/>
  <c r="BI814"/>
  <c r="BJ814" s="1"/>
  <c r="BM814" s="1"/>
  <c r="BL824"/>
  <c r="AG848"/>
  <c r="AG847" s="1"/>
  <c r="BL876"/>
  <c r="BI906"/>
  <c r="BI923"/>
  <c r="BI931"/>
  <c r="BI936"/>
  <c r="BJ936" s="1"/>
  <c r="BM936" s="1"/>
  <c r="AA938"/>
  <c r="AS938"/>
  <c r="AS937" s="1"/>
  <c r="BI957"/>
  <c r="S1035"/>
  <c r="S1034" s="1"/>
  <c r="AQ1114"/>
  <c r="BI1141"/>
  <c r="AM1221"/>
  <c r="AE1230"/>
  <c r="BI1336"/>
  <c r="BJ1336" s="1"/>
  <c r="BM1336" s="1"/>
  <c r="K341"/>
  <c r="K340" s="1"/>
  <c r="BI342"/>
  <c r="K750"/>
  <c r="BI751"/>
  <c r="BI875"/>
  <c r="U873"/>
  <c r="BL1001"/>
  <c r="BJ1001"/>
  <c r="BM1001" s="1"/>
  <c r="AS1155"/>
  <c r="AS1154"/>
  <c r="AS1153" s="1"/>
  <c r="U1303"/>
  <c r="U1272" s="1"/>
  <c r="BI1305"/>
  <c r="AY341"/>
  <c r="AY340" s="1"/>
  <c r="AK348"/>
  <c r="AK347" s="1"/>
  <c r="S356"/>
  <c r="S355" s="1"/>
  <c r="I416"/>
  <c r="O458"/>
  <c r="BC458"/>
  <c r="O466"/>
  <c r="O465" s="1"/>
  <c r="AO487"/>
  <c r="AO486" s="1"/>
  <c r="AY506"/>
  <c r="BI512"/>
  <c r="K532"/>
  <c r="K505" s="1"/>
  <c r="AY532"/>
  <c r="BI537"/>
  <c r="BI547"/>
  <c r="BI563"/>
  <c r="AE590"/>
  <c r="S626"/>
  <c r="S625" s="1"/>
  <c r="BL634"/>
  <c r="BG697"/>
  <c r="AM697"/>
  <c r="U703"/>
  <c r="BL728"/>
  <c r="AY750"/>
  <c r="BL769"/>
  <c r="BL800"/>
  <c r="BI809"/>
  <c r="AQ808"/>
  <c r="AQ789" s="1"/>
  <c r="BI845"/>
  <c r="BI851"/>
  <c r="BJ851" s="1"/>
  <c r="BM851" s="1"/>
  <c r="BI878"/>
  <c r="BJ878" s="1"/>
  <c r="BM878" s="1"/>
  <c r="AE885"/>
  <c r="AE847" s="1"/>
  <c r="BI975"/>
  <c r="BI1015"/>
  <c r="AC1035"/>
  <c r="AC1034" s="1"/>
  <c r="AM1035"/>
  <c r="AM1034" s="1"/>
  <c r="S1057"/>
  <c r="BI1063"/>
  <c r="BG1102"/>
  <c r="BI1164"/>
  <c r="BJ1164" s="1"/>
  <c r="BM1164" s="1"/>
  <c r="AY1162"/>
  <c r="AY1161" s="1"/>
  <c r="AO1328"/>
  <c r="AO1327" s="1"/>
  <c r="BI370"/>
  <c r="K369"/>
  <c r="K368" s="1"/>
  <c r="I450"/>
  <c r="I458"/>
  <c r="BL459"/>
  <c r="BI1082"/>
  <c r="BL1082" s="1"/>
  <c r="K1081"/>
  <c r="K1080" s="1"/>
  <c r="S309"/>
  <c r="S308" s="1"/>
  <c r="AQ320"/>
  <c r="AQ319" s="1"/>
  <c r="BI350"/>
  <c r="BJ350" s="1"/>
  <c r="BM350" s="1"/>
  <c r="AU392"/>
  <c r="AA429"/>
  <c r="Y506"/>
  <c r="BL555"/>
  <c r="BL561"/>
  <c r="BI571"/>
  <c r="AY570"/>
  <c r="AO639"/>
  <c r="S639"/>
  <c r="BL658"/>
  <c r="AA685"/>
  <c r="AA684" s="1"/>
  <c r="BI708"/>
  <c r="BJ708" s="1"/>
  <c r="BM708" s="1"/>
  <c r="AU737"/>
  <c r="AU736" s="1"/>
  <c r="AG737"/>
  <c r="AG736" s="1"/>
  <c r="BL753"/>
  <c r="U789"/>
  <c r="AO790"/>
  <c r="AO789" s="1"/>
  <c r="Y790"/>
  <c r="BI797"/>
  <c r="BJ797" s="1"/>
  <c r="BM797" s="1"/>
  <c r="AE802"/>
  <c r="BI804"/>
  <c r="BI830"/>
  <c r="BJ830" s="1"/>
  <c r="BM830" s="1"/>
  <c r="Y836"/>
  <c r="BI840"/>
  <c r="M848"/>
  <c r="BL888"/>
  <c r="BI925"/>
  <c r="BJ925" s="1"/>
  <c r="BM925" s="1"/>
  <c r="BI1079"/>
  <c r="BL1226"/>
  <c r="BL1279"/>
  <c r="S1272"/>
  <c r="AU1316"/>
  <c r="BI1369"/>
  <c r="BJ1369" s="1"/>
  <c r="BM1369" s="1"/>
  <c r="BL1370"/>
  <c r="I476"/>
  <c r="I465" s="1"/>
  <c r="BL477"/>
  <c r="S506"/>
  <c r="BI507"/>
  <c r="Y172"/>
  <c r="Y171" s="1"/>
  <c r="BA189"/>
  <c r="BA188" s="1"/>
  <c r="I230"/>
  <c r="AY260"/>
  <c r="M309"/>
  <c r="M308" s="1"/>
  <c r="M307" s="1"/>
  <c r="BI335"/>
  <c r="BI346"/>
  <c r="S361"/>
  <c r="S360" s="1"/>
  <c r="BL399"/>
  <c r="BI401"/>
  <c r="BJ401" s="1"/>
  <c r="BM401" s="1"/>
  <c r="BC408"/>
  <c r="AQ450"/>
  <c r="AQ466"/>
  <c r="AO471"/>
  <c r="AO465" s="1"/>
  <c r="BL480"/>
  <c r="BI482"/>
  <c r="BI489"/>
  <c r="AI490"/>
  <c r="BG506"/>
  <c r="BI525"/>
  <c r="AY524"/>
  <c r="BG532"/>
  <c r="BL588"/>
  <c r="BE590"/>
  <c r="BL631"/>
  <c r="AI639"/>
  <c r="AG645"/>
  <c r="U685"/>
  <c r="U684" s="1"/>
  <c r="BI717"/>
  <c r="BJ717" s="1"/>
  <c r="BM717" s="1"/>
  <c r="AA737"/>
  <c r="AA736" s="1"/>
  <c r="BI748"/>
  <c r="BJ748" s="1"/>
  <c r="BM748" s="1"/>
  <c r="BL755"/>
  <c r="S756"/>
  <c r="BG756"/>
  <c r="BG736" s="1"/>
  <c r="BI775"/>
  <c r="Y802"/>
  <c r="U836"/>
  <c r="BI880"/>
  <c r="S885"/>
  <c r="BI892"/>
  <c r="BI895"/>
  <c r="BI1135"/>
  <c r="AS1243"/>
  <c r="AA276"/>
  <c r="AA275" s="1"/>
  <c r="AU284"/>
  <c r="AU283" s="1"/>
  <c r="AU265" s="1"/>
  <c r="Q301"/>
  <c r="AM327"/>
  <c r="AM326" s="1"/>
  <c r="AK392"/>
  <c r="AK381" s="1"/>
  <c r="K408"/>
  <c r="AY408"/>
  <c r="AM445"/>
  <c r="AM444" s="1"/>
  <c r="BI457"/>
  <c r="AK471"/>
  <c r="AK465" s="1"/>
  <c r="AS479"/>
  <c r="BI501"/>
  <c r="BJ501" s="1"/>
  <c r="BM501" s="1"/>
  <c r="BI554"/>
  <c r="BJ554" s="1"/>
  <c r="BM554" s="1"/>
  <c r="AW583"/>
  <c r="O590"/>
  <c r="BC590"/>
  <c r="AQ626"/>
  <c r="AC645"/>
  <c r="BI647"/>
  <c r="BJ647" s="1"/>
  <c r="BM647" s="1"/>
  <c r="AG685"/>
  <c r="AG684" s="1"/>
  <c r="BL702"/>
  <c r="BL708"/>
  <c r="BL721"/>
  <c r="BI723"/>
  <c r="W737"/>
  <c r="W736" s="1"/>
  <c r="BI752"/>
  <c r="BI792"/>
  <c r="BJ792" s="1"/>
  <c r="BM792" s="1"/>
  <c r="BG790"/>
  <c r="BG789" s="1"/>
  <c r="BI818"/>
  <c r="BJ818" s="1"/>
  <c r="BM818" s="1"/>
  <c r="BI855"/>
  <c r="BJ855" s="1"/>
  <c r="BM855" s="1"/>
  <c r="BI887"/>
  <c r="AE903"/>
  <c r="AE902" s="1"/>
  <c r="BI1116"/>
  <c r="BI1188"/>
  <c r="Y1328"/>
  <c r="Y1327" s="1"/>
  <c r="K734"/>
  <c r="BI735"/>
  <c r="BL735" s="1"/>
  <c r="BL734" s="1"/>
  <c r="BJ1315"/>
  <c r="BM1315" s="1"/>
  <c r="BL1315"/>
  <c r="AU189"/>
  <c r="AU188" s="1"/>
  <c r="AM267"/>
  <c r="AM266" s="1"/>
  <c r="AM265" s="1"/>
  <c r="K302"/>
  <c r="K301" s="1"/>
  <c r="K334"/>
  <c r="K333" s="1"/>
  <c r="K345"/>
  <c r="M361"/>
  <c r="M360" s="1"/>
  <c r="AY382"/>
  <c r="AY381" s="1"/>
  <c r="S387"/>
  <c r="AE395"/>
  <c r="AE381" s="1"/>
  <c r="AE380" s="1"/>
  <c r="I408"/>
  <c r="AW408"/>
  <c r="AE416"/>
  <c r="AK445"/>
  <c r="BI449"/>
  <c r="AK450"/>
  <c r="AI471"/>
  <c r="AI465" s="1"/>
  <c r="AQ479"/>
  <c r="BI511"/>
  <c r="BJ511" s="1"/>
  <c r="BM511" s="1"/>
  <c r="BI538"/>
  <c r="BJ538" s="1"/>
  <c r="BM538" s="1"/>
  <c r="BI550"/>
  <c r="BJ550" s="1"/>
  <c r="BM550" s="1"/>
  <c r="BA590"/>
  <c r="BI601"/>
  <c r="BJ601" s="1"/>
  <c r="BM601" s="1"/>
  <c r="BI628"/>
  <c r="BJ628" s="1"/>
  <c r="BM628" s="1"/>
  <c r="K645"/>
  <c r="AA645"/>
  <c r="BI653"/>
  <c r="BJ653" s="1"/>
  <c r="BM653" s="1"/>
  <c r="BI655"/>
  <c r="AE685"/>
  <c r="AE684" s="1"/>
  <c r="BI693"/>
  <c r="BJ693" s="1"/>
  <c r="BM693" s="1"/>
  <c r="I703"/>
  <c r="BI731"/>
  <c r="BJ731" s="1"/>
  <c r="BM731" s="1"/>
  <c r="M756"/>
  <c r="M736" s="1"/>
  <c r="BA756"/>
  <c r="BA736" s="1"/>
  <c r="BI777"/>
  <c r="BJ777" s="1"/>
  <c r="BM777" s="1"/>
  <c r="AC790"/>
  <c r="AC789" s="1"/>
  <c r="AA808"/>
  <c r="BL813"/>
  <c r="BL818"/>
  <c r="M836"/>
  <c r="BA836"/>
  <c r="BC836"/>
  <c r="BI860"/>
  <c r="AC885"/>
  <c r="BI905"/>
  <c r="BJ905" s="1"/>
  <c r="BM905" s="1"/>
  <c r="BA903"/>
  <c r="BA902" s="1"/>
  <c r="AA964"/>
  <c r="BI979"/>
  <c r="BJ979" s="1"/>
  <c r="BM979" s="1"/>
  <c r="AA1013"/>
  <c r="AA1012" s="1"/>
  <c r="AU1035"/>
  <c r="AU1034" s="1"/>
  <c r="BI1107"/>
  <c r="BI1122"/>
  <c r="M1140"/>
  <c r="M1139" s="1"/>
  <c r="M1138" s="1"/>
  <c r="BA1140"/>
  <c r="BA1139" s="1"/>
  <c r="BA1138" s="1"/>
  <c r="Q1181"/>
  <c r="BI1262"/>
  <c r="BJ1262" s="1"/>
  <c r="BM1262" s="1"/>
  <c r="BJ1285"/>
  <c r="BM1285" s="1"/>
  <c r="BI849"/>
  <c r="K848"/>
  <c r="M1127"/>
  <c r="M1126" s="1"/>
  <c r="BI1128"/>
  <c r="BI1142"/>
  <c r="K1140"/>
  <c r="K1139" s="1"/>
  <c r="K1138" s="1"/>
  <c r="BJ1224"/>
  <c r="BM1224" s="1"/>
  <c r="BL1224"/>
  <c r="BL1418"/>
  <c r="BJ1418"/>
  <c r="BM1418" s="1"/>
  <c r="AS639"/>
  <c r="AS625" s="1"/>
  <c r="BC645"/>
  <c r="BI657"/>
  <c r="BJ657" s="1"/>
  <c r="BM657" s="1"/>
  <c r="K703"/>
  <c r="AY703"/>
  <c r="U756"/>
  <c r="AE790"/>
  <c r="AE789" s="1"/>
  <c r="AI790"/>
  <c r="AI789" s="1"/>
  <c r="BL819"/>
  <c r="AY848"/>
  <c r="O873"/>
  <c r="BC873"/>
  <c r="BL891"/>
  <c r="AC903"/>
  <c r="AC902" s="1"/>
  <c r="BL979"/>
  <c r="BI993"/>
  <c r="BJ993" s="1"/>
  <c r="BM993" s="1"/>
  <c r="BI1008"/>
  <c r="AU1013"/>
  <c r="AU1012" s="1"/>
  <c r="BG1090"/>
  <c r="O1102"/>
  <c r="BA1126"/>
  <c r="AY1140"/>
  <c r="AY1139" s="1"/>
  <c r="AY1138" s="1"/>
  <c r="BI1206"/>
  <c r="BJ1206" s="1"/>
  <c r="BM1206" s="1"/>
  <c r="BI1259"/>
  <c r="BI1298"/>
  <c r="BG1316"/>
  <c r="I873"/>
  <c r="BI886"/>
  <c r="K885"/>
  <c r="BI940"/>
  <c r="BJ940" s="1"/>
  <c r="BM940" s="1"/>
  <c r="K938"/>
  <c r="K937" s="1"/>
  <c r="BL578"/>
  <c r="M685"/>
  <c r="BA685"/>
  <c r="BL740"/>
  <c r="O750"/>
  <c r="AU790"/>
  <c r="AU789" s="1"/>
  <c r="BI794"/>
  <c r="BJ794" s="1"/>
  <c r="BM794" s="1"/>
  <c r="K808"/>
  <c r="W808"/>
  <c r="AU836"/>
  <c r="AS848"/>
  <c r="BI865"/>
  <c r="BJ865" s="1"/>
  <c r="BM865" s="1"/>
  <c r="W885"/>
  <c r="W847" s="1"/>
  <c r="W846" s="1"/>
  <c r="BI890"/>
  <c r="BI920"/>
  <c r="BJ920" s="1"/>
  <c r="BM920" s="1"/>
  <c r="BI945"/>
  <c r="BJ945" s="1"/>
  <c r="BM945" s="1"/>
  <c r="BI976"/>
  <c r="BI985"/>
  <c r="BI1022"/>
  <c r="BI1025"/>
  <c r="BJ1025" s="1"/>
  <c r="BM1025" s="1"/>
  <c r="AM1057"/>
  <c r="AC1061"/>
  <c r="BI1130"/>
  <c r="AY1129"/>
  <c r="BI1233"/>
  <c r="AU1243"/>
  <c r="BL1249"/>
  <c r="J113" i="2"/>
  <c r="I1328" i="1"/>
  <c r="I1327" s="1"/>
  <c r="BL1329"/>
  <c r="BJ1446"/>
  <c r="BM1446" s="1"/>
  <c r="BL1446"/>
  <c r="AI524"/>
  <c r="M645"/>
  <c r="BL660"/>
  <c r="AO685"/>
  <c r="AO684" s="1"/>
  <c r="AK685"/>
  <c r="AK684" s="1"/>
  <c r="BL691"/>
  <c r="M697"/>
  <c r="BA697"/>
  <c r="BL700"/>
  <c r="BL726"/>
  <c r="AO737"/>
  <c r="AO736" s="1"/>
  <c r="M790"/>
  <c r="M789" s="1"/>
  <c r="BA790"/>
  <c r="BA789" s="1"/>
  <c r="AY808"/>
  <c r="Q836"/>
  <c r="BE836"/>
  <c r="S848"/>
  <c r="BL871"/>
  <c r="W873"/>
  <c r="BL920"/>
  <c r="BI934"/>
  <c r="BJ934" s="1"/>
  <c r="BM934" s="1"/>
  <c r="AM937"/>
  <c r="BI944"/>
  <c r="BJ944" s="1"/>
  <c r="BM944" s="1"/>
  <c r="BI963"/>
  <c r="BJ963" s="1"/>
  <c r="BM963" s="1"/>
  <c r="M964"/>
  <c r="BA964"/>
  <c r="AI965"/>
  <c r="AI964" s="1"/>
  <c r="O989"/>
  <c r="O988" s="1"/>
  <c r="BI995"/>
  <c r="BJ995" s="1"/>
  <c r="BM995" s="1"/>
  <c r="AC1013"/>
  <c r="AC1012" s="1"/>
  <c r="BL1052"/>
  <c r="AO1126"/>
  <c r="AC1211"/>
  <c r="BI1261"/>
  <c r="BJ1261" s="1"/>
  <c r="BM1261" s="1"/>
  <c r="AY1254"/>
  <c r="AW1328"/>
  <c r="AW1327" s="1"/>
  <c r="AW1316" s="1"/>
  <c r="BI1394"/>
  <c r="BI1086"/>
  <c r="K1084"/>
  <c r="BJ1414"/>
  <c r="BM1414" s="1"/>
  <c r="BL1414"/>
  <c r="BI500"/>
  <c r="BJ500" s="1"/>
  <c r="BM500" s="1"/>
  <c r="BI555"/>
  <c r="BJ555" s="1"/>
  <c r="BM555" s="1"/>
  <c r="AG583"/>
  <c r="AG569" s="1"/>
  <c r="BL585"/>
  <c r="AU626"/>
  <c r="AU625" s="1"/>
  <c r="BL638"/>
  <c r="BL667"/>
  <c r="BI676"/>
  <c r="BL683"/>
  <c r="BL682" s="1"/>
  <c r="BI749"/>
  <c r="BJ749" s="1"/>
  <c r="BM749" s="1"/>
  <c r="BI793"/>
  <c r="BJ793" s="1"/>
  <c r="BM793" s="1"/>
  <c r="BI799"/>
  <c r="BI803"/>
  <c r="BL805"/>
  <c r="AS808"/>
  <c r="BI813"/>
  <c r="BJ813" s="1"/>
  <c r="BM813" s="1"/>
  <c r="BL820"/>
  <c r="AY836"/>
  <c r="AA848"/>
  <c r="AA847" s="1"/>
  <c r="BI908"/>
  <c r="BJ908" s="1"/>
  <c r="BM908" s="1"/>
  <c r="U927"/>
  <c r="BL956"/>
  <c r="BI1011"/>
  <c r="BJ1011" s="1"/>
  <c r="BM1011" s="1"/>
  <c r="AS1013"/>
  <c r="AS1012" s="1"/>
  <c r="BI1112"/>
  <c r="BJ1112" s="1"/>
  <c r="BM1112" s="1"/>
  <c r="AO1162"/>
  <c r="AO1161" s="1"/>
  <c r="BI1200"/>
  <c r="W1211"/>
  <c r="BI1232"/>
  <c r="Y1254"/>
  <c r="W1272"/>
  <c r="BI1275"/>
  <c r="BJ1275" s="1"/>
  <c r="BM1275" s="1"/>
  <c r="AA1287"/>
  <c r="AQ1328"/>
  <c r="AQ1327" s="1"/>
  <c r="BL1349"/>
  <c r="U1390"/>
  <c r="F618" i="2"/>
  <c r="J618" s="1"/>
  <c r="S395" i="1"/>
  <c r="BG395"/>
  <c r="BG381" s="1"/>
  <c r="AU466"/>
  <c r="AU465" s="1"/>
  <c r="AC498"/>
  <c r="BI516"/>
  <c r="BJ516" s="1"/>
  <c r="BM516" s="1"/>
  <c r="AA583"/>
  <c r="BL614"/>
  <c r="BI652"/>
  <c r="BJ652" s="1"/>
  <c r="BM652" s="1"/>
  <c r="BI699"/>
  <c r="BJ699" s="1"/>
  <c r="BM699" s="1"/>
  <c r="BI710"/>
  <c r="BI733"/>
  <c r="BI754"/>
  <c r="BJ754" s="1"/>
  <c r="BM754" s="1"/>
  <c r="BI758"/>
  <c r="BL760"/>
  <c r="BL772"/>
  <c r="AM808"/>
  <c r="BI817"/>
  <c r="BI823"/>
  <c r="BJ823" s="1"/>
  <c r="BM823" s="1"/>
  <c r="BI834"/>
  <c r="BJ834" s="1"/>
  <c r="BM834" s="1"/>
  <c r="AO885"/>
  <c r="AQ938"/>
  <c r="AQ937" s="1"/>
  <c r="BI941"/>
  <c r="BL946"/>
  <c r="BI970"/>
  <c r="BJ970" s="1"/>
  <c r="BM970" s="1"/>
  <c r="AC989"/>
  <c r="AC988" s="1"/>
  <c r="Q1013"/>
  <c r="Q1012" s="1"/>
  <c r="BE1013"/>
  <c r="BE1012" s="1"/>
  <c r="BG1035"/>
  <c r="BG1034" s="1"/>
  <c r="BI1228"/>
  <c r="BJ1228" s="1"/>
  <c r="BM1228" s="1"/>
  <c r="BI1393"/>
  <c r="BI1398"/>
  <c r="BI1443"/>
  <c r="BJ1443" s="1"/>
  <c r="BM1443" s="1"/>
  <c r="BL970"/>
  <c r="I965"/>
  <c r="I964" s="1"/>
  <c r="U1071"/>
  <c r="BI1073"/>
  <c r="I1108"/>
  <c r="BL1110"/>
  <c r="U1117"/>
  <c r="BI1118"/>
  <c r="AA1154"/>
  <c r="AA1153" s="1"/>
  <c r="AA1155"/>
  <c r="BI131"/>
  <c r="BI151"/>
  <c r="BI161"/>
  <c r="BI315"/>
  <c r="W348"/>
  <c r="W347" s="1"/>
  <c r="BI384"/>
  <c r="BI420"/>
  <c r="BJ420" s="1"/>
  <c r="BM420" s="1"/>
  <c r="AM450"/>
  <c r="AA498"/>
  <c r="O506"/>
  <c r="O505" s="1"/>
  <c r="BC506"/>
  <c r="BC505" s="1"/>
  <c r="BL516"/>
  <c r="BI535"/>
  <c r="BJ535" s="1"/>
  <c r="BM535" s="1"/>
  <c r="BI560"/>
  <c r="BJ560" s="1"/>
  <c r="BM560" s="1"/>
  <c r="U570"/>
  <c r="U569" s="1"/>
  <c r="AM590"/>
  <c r="AM569" s="1"/>
  <c r="BL652"/>
  <c r="BL674"/>
  <c r="U802"/>
  <c r="AK808"/>
  <c r="AQ836"/>
  <c r="BI859"/>
  <c r="BJ859" s="1"/>
  <c r="BM859" s="1"/>
  <c r="BI882"/>
  <c r="BJ882" s="1"/>
  <c r="BM882" s="1"/>
  <c r="AK903"/>
  <c r="AK902" s="1"/>
  <c r="AE938"/>
  <c r="K965"/>
  <c r="K964" s="1"/>
  <c r="AM965"/>
  <c r="AM964" s="1"/>
  <c r="AW965"/>
  <c r="AW964" s="1"/>
  <c r="AA989"/>
  <c r="AA988" s="1"/>
  <c r="BI1009"/>
  <c r="BJ1009" s="1"/>
  <c r="BM1009" s="1"/>
  <c r="AG1007"/>
  <c r="BI1021"/>
  <c r="BJ1021" s="1"/>
  <c r="BM1021" s="1"/>
  <c r="Q1035"/>
  <c r="Q1034" s="1"/>
  <c r="BE1035"/>
  <c r="BE1034" s="1"/>
  <c r="BC1067"/>
  <c r="AI1102"/>
  <c r="Y1126"/>
  <c r="AG1162"/>
  <c r="AG1161" s="1"/>
  <c r="U1162"/>
  <c r="U1161" s="1"/>
  <c r="AG1187"/>
  <c r="BI1255"/>
  <c r="BE1254"/>
  <c r="BI1326"/>
  <c r="AG1373"/>
  <c r="AG1372" s="1"/>
  <c r="BL1383"/>
  <c r="BI1403"/>
  <c r="BI1391"/>
  <c r="K1390"/>
  <c r="BI440"/>
  <c r="BL535"/>
  <c r="AK590"/>
  <c r="BL621"/>
  <c r="U645"/>
  <c r="BL672"/>
  <c r="BL696"/>
  <c r="BE703"/>
  <c r="BI778"/>
  <c r="BL780"/>
  <c r="BI806"/>
  <c r="BJ806" s="1"/>
  <c r="BM806" s="1"/>
  <c r="AI808"/>
  <c r="AO836"/>
  <c r="BL859"/>
  <c r="BI861"/>
  <c r="BJ861" s="1"/>
  <c r="BM861" s="1"/>
  <c r="BI896"/>
  <c r="BE903"/>
  <c r="BE902" s="1"/>
  <c r="Y958"/>
  <c r="Y937" s="1"/>
  <c r="BG965"/>
  <c r="BG964" s="1"/>
  <c r="BI1014"/>
  <c r="O1035"/>
  <c r="O1034" s="1"/>
  <c r="BI1050"/>
  <c r="BJ1050" s="1"/>
  <c r="BM1050" s="1"/>
  <c r="BI1064"/>
  <c r="M1067"/>
  <c r="BA1067"/>
  <c r="BI1124"/>
  <c r="Q1140"/>
  <c r="Q1139" s="1"/>
  <c r="Q1138" s="1"/>
  <c r="BE1140"/>
  <c r="BE1139" s="1"/>
  <c r="BE1138" s="1"/>
  <c r="AS1162"/>
  <c r="AS1161" s="1"/>
  <c r="AI1177"/>
  <c r="AI1161" s="1"/>
  <c r="S1243"/>
  <c r="BG1243"/>
  <c r="AY1390"/>
  <c r="BJ1408"/>
  <c r="BM1408" s="1"/>
  <c r="AC1423"/>
  <c r="BL1448"/>
  <c r="BL948"/>
  <c r="I938"/>
  <c r="I937" s="1"/>
  <c r="W1154"/>
  <c r="W1153" s="1"/>
  <c r="W1155"/>
  <c r="BI491"/>
  <c r="BL491" s="1"/>
  <c r="W498"/>
  <c r="M532"/>
  <c r="BA532"/>
  <c r="BI573"/>
  <c r="BJ573" s="1"/>
  <c r="BM573" s="1"/>
  <c r="BL575"/>
  <c r="AI590"/>
  <c r="S645"/>
  <c r="BG645"/>
  <c r="BG625" s="1"/>
  <c r="O703"/>
  <c r="BL706"/>
  <c r="AS750"/>
  <c r="BL786"/>
  <c r="BI819"/>
  <c r="BJ819" s="1"/>
  <c r="BM819" s="1"/>
  <c r="BL834"/>
  <c r="BI842"/>
  <c r="O848"/>
  <c r="BC848"/>
  <c r="S873"/>
  <c r="BG873"/>
  <c r="BL882"/>
  <c r="BI889"/>
  <c r="BI898"/>
  <c r="BJ898" s="1"/>
  <c r="BM898" s="1"/>
  <c r="O902"/>
  <c r="BC902"/>
  <c r="BI933"/>
  <c r="BI943"/>
  <c r="BJ943" s="1"/>
  <c r="BM943" s="1"/>
  <c r="AW938"/>
  <c r="AW937" s="1"/>
  <c r="Q965"/>
  <c r="Y981"/>
  <c r="AY1013"/>
  <c r="AY1012" s="1"/>
  <c r="BC1013"/>
  <c r="BC1012" s="1"/>
  <c r="BI1023"/>
  <c r="BJ1023" s="1"/>
  <c r="BM1023" s="1"/>
  <c r="BI1043"/>
  <c r="AY1067"/>
  <c r="U1074"/>
  <c r="BL1100"/>
  <c r="AE1140"/>
  <c r="AE1139" s="1"/>
  <c r="AE1138" s="1"/>
  <c r="AC1162"/>
  <c r="AC1161" s="1"/>
  <c r="BI1209"/>
  <c r="Q1221"/>
  <c r="BE1221"/>
  <c r="AO1293"/>
  <c r="BI1377"/>
  <c r="I1390"/>
  <c r="AW1390"/>
  <c r="BI1395"/>
  <c r="BJ1395" s="1"/>
  <c r="BM1395" s="1"/>
  <c r="M1287"/>
  <c r="BI1289"/>
  <c r="BJ1289" s="1"/>
  <c r="BM1289" s="1"/>
  <c r="AS836"/>
  <c r="BI867"/>
  <c r="BJ867" s="1"/>
  <c r="BM867" s="1"/>
  <c r="AU885"/>
  <c r="BI900"/>
  <c r="BJ900" s="1"/>
  <c r="BM900" s="1"/>
  <c r="BI907"/>
  <c r="BJ907" s="1"/>
  <c r="BM907" s="1"/>
  <c r="BL924"/>
  <c r="BI926"/>
  <c r="BL930"/>
  <c r="BL940"/>
  <c r="AM989"/>
  <c r="BI994"/>
  <c r="BL1048"/>
  <c r="BI1099"/>
  <c r="BC1102"/>
  <c r="BL1116"/>
  <c r="BL1115" s="1"/>
  <c r="AE1126"/>
  <c r="BI1145"/>
  <c r="BJ1145" s="1"/>
  <c r="BM1145" s="1"/>
  <c r="S1155"/>
  <c r="AE1187"/>
  <c r="BL1232"/>
  <c r="AW1231"/>
  <c r="AI1254"/>
  <c r="M1254"/>
  <c r="BI1282"/>
  <c r="BJ1282" s="1"/>
  <c r="BM1282" s="1"/>
  <c r="BI1314"/>
  <c r="BI1322"/>
  <c r="BJ1322" s="1"/>
  <c r="BM1322" s="1"/>
  <c r="BI1415"/>
  <c r="BJ1415" s="1"/>
  <c r="BM1415" s="1"/>
  <c r="BL1444"/>
  <c r="I1238"/>
  <c r="BI781"/>
  <c r="BJ781" s="1"/>
  <c r="BM781" s="1"/>
  <c r="BL811"/>
  <c r="AU848"/>
  <c r="BL855"/>
  <c r="K873"/>
  <c r="AY873"/>
  <c r="BL909"/>
  <c r="BI911"/>
  <c r="AU927"/>
  <c r="BL934"/>
  <c r="S938"/>
  <c r="S937" s="1"/>
  <c r="AG989"/>
  <c r="BI996"/>
  <c r="U1013"/>
  <c r="U1012" s="1"/>
  <c r="BC1035"/>
  <c r="BC1034" s="1"/>
  <c r="BE1067"/>
  <c r="BI1083"/>
  <c r="AS1090"/>
  <c r="AM1102"/>
  <c r="Y1108"/>
  <c r="BI1143"/>
  <c r="BI1148"/>
  <c r="BG1153"/>
  <c r="Y1162"/>
  <c r="Y1161" s="1"/>
  <c r="AQ1230"/>
  <c r="AQ1180" s="1"/>
  <c r="AC1254"/>
  <c r="BI1286"/>
  <c r="U1328"/>
  <c r="U1327" s="1"/>
  <c r="U1316" s="1"/>
  <c r="BI1334"/>
  <c r="BI1355"/>
  <c r="BJ1355" s="1"/>
  <c r="BM1355" s="1"/>
  <c r="BI1360"/>
  <c r="BJ1360" s="1"/>
  <c r="BM1360" s="1"/>
  <c r="BL1379"/>
  <c r="AS1390"/>
  <c r="AS1372" s="1"/>
  <c r="BI1420"/>
  <c r="BJ1420" s="1"/>
  <c r="BM1420" s="1"/>
  <c r="M156" i="2"/>
  <c r="O1117" i="1"/>
  <c r="O1114" s="1"/>
  <c r="BI1119"/>
  <c r="BJ1119" s="1"/>
  <c r="BM1119" s="1"/>
  <c r="AU1157"/>
  <c r="AU1153" s="1"/>
  <c r="AU1158"/>
  <c r="Q1273"/>
  <c r="Q1272" s="1"/>
  <c r="BI1276"/>
  <c r="BL830"/>
  <c r="BI832"/>
  <c r="AO848"/>
  <c r="AO847" s="1"/>
  <c r="AS873"/>
  <c r="AI885"/>
  <c r="BL915"/>
  <c r="BI929"/>
  <c r="BJ929" s="1"/>
  <c r="BM929" s="1"/>
  <c r="BA938"/>
  <c r="BA937" s="1"/>
  <c r="AE958"/>
  <c r="BI960"/>
  <c r="BJ960" s="1"/>
  <c r="BM960" s="1"/>
  <c r="AC981"/>
  <c r="U1007"/>
  <c r="AI1013"/>
  <c r="AI1012" s="1"/>
  <c r="BI1027"/>
  <c r="BI1029"/>
  <c r="AG1035"/>
  <c r="AG1034" s="1"/>
  <c r="BI1069"/>
  <c r="AY1090"/>
  <c r="AG1114"/>
  <c r="BC1114"/>
  <c r="K1126"/>
  <c r="AU1132"/>
  <c r="BL1150"/>
  <c r="AW1153"/>
  <c r="S1161"/>
  <c r="BG1161"/>
  <c r="AI1187"/>
  <c r="AI1180" s="1"/>
  <c r="AE1211"/>
  <c r="AE1180" s="1"/>
  <c r="AE1160" s="1"/>
  <c r="BI1236"/>
  <c r="BJ1236" s="1"/>
  <c r="BM1236" s="1"/>
  <c r="BI1248"/>
  <c r="W1254"/>
  <c r="W1230" s="1"/>
  <c r="BI1265"/>
  <c r="BL1271"/>
  <c r="BE1273"/>
  <c r="BE1272" s="1"/>
  <c r="BI1279"/>
  <c r="BJ1279" s="1"/>
  <c r="BM1279" s="1"/>
  <c r="BJ1376"/>
  <c r="BM1376" s="1"/>
  <c r="BL1386"/>
  <c r="AE1423"/>
  <c r="BL1428"/>
  <c r="BL1156"/>
  <c r="I1155"/>
  <c r="BL727"/>
  <c r="O756"/>
  <c r="BC756"/>
  <c r="BI766"/>
  <c r="BJ766" s="1"/>
  <c r="BM766" s="1"/>
  <c r="BI786"/>
  <c r="BJ786" s="1"/>
  <c r="BM786" s="1"/>
  <c r="AG802"/>
  <c r="BL822"/>
  <c r="BL839"/>
  <c r="Y927"/>
  <c r="BI947"/>
  <c r="BI954"/>
  <c r="AA958"/>
  <c r="AU958"/>
  <c r="AU937" s="1"/>
  <c r="BI972"/>
  <c r="BI974"/>
  <c r="BJ974" s="1"/>
  <c r="BM974" s="1"/>
  <c r="BI1010"/>
  <c r="BJ1010" s="1"/>
  <c r="BM1010" s="1"/>
  <c r="BI1040"/>
  <c r="BJ1040" s="1"/>
  <c r="BM1040" s="1"/>
  <c r="BI1047"/>
  <c r="BJ1047" s="1"/>
  <c r="BM1047" s="1"/>
  <c r="BI1051"/>
  <c r="BL1060"/>
  <c r="M1061"/>
  <c r="M1057" s="1"/>
  <c r="M1056" s="1"/>
  <c r="BA1061"/>
  <c r="AM1061"/>
  <c r="BC1080"/>
  <c r="AU1090"/>
  <c r="AE1096"/>
  <c r="AC1102"/>
  <c r="AQ1132"/>
  <c r="AQ1126" s="1"/>
  <c r="BI1137"/>
  <c r="BI1144"/>
  <c r="BJ1144" s="1"/>
  <c r="BM1144" s="1"/>
  <c r="BI1167"/>
  <c r="BJ1167" s="1"/>
  <c r="BM1167" s="1"/>
  <c r="BI1194"/>
  <c r="BI1223"/>
  <c r="BJ1223" s="1"/>
  <c r="BM1223" s="1"/>
  <c r="AK1268"/>
  <c r="AC1311"/>
  <c r="AC1310" s="1"/>
  <c r="BI1319"/>
  <c r="K1328"/>
  <c r="K1327" s="1"/>
  <c r="AY1328"/>
  <c r="AY1327" s="1"/>
  <c r="AY1316" s="1"/>
  <c r="BE1353"/>
  <c r="BE1352" s="1"/>
  <c r="BI1362"/>
  <c r="BJ1362" s="1"/>
  <c r="BM1362" s="1"/>
  <c r="BI1364"/>
  <c r="AA1372"/>
  <c r="Y1373"/>
  <c r="BI1388"/>
  <c r="BJ1388" s="1"/>
  <c r="BM1388" s="1"/>
  <c r="BI904"/>
  <c r="K903"/>
  <c r="I1081"/>
  <c r="BI866"/>
  <c r="BL925"/>
  <c r="BL943"/>
  <c r="BI949"/>
  <c r="BJ949" s="1"/>
  <c r="BM949" s="1"/>
  <c r="AO965"/>
  <c r="AO964" s="1"/>
  <c r="S965"/>
  <c r="S964" s="1"/>
  <c r="AM981"/>
  <c r="Q989"/>
  <c r="BE989"/>
  <c r="BE988" s="1"/>
  <c r="BI1031"/>
  <c r="BL1042"/>
  <c r="BI1044"/>
  <c r="BL1049"/>
  <c r="AE1090"/>
  <c r="BI1207"/>
  <c r="BJ1207" s="1"/>
  <c r="BM1207" s="1"/>
  <c r="BI1215"/>
  <c r="BJ1215" s="1"/>
  <c r="BM1215" s="1"/>
  <c r="AU1303"/>
  <c r="BL1313"/>
  <c r="BI1331"/>
  <c r="BJ1331" s="1"/>
  <c r="BM1331" s="1"/>
  <c r="BL1465"/>
  <c r="BL1087"/>
  <c r="I1084"/>
  <c r="AG1158"/>
  <c r="AG1157"/>
  <c r="AG1153" s="1"/>
  <c r="BL716"/>
  <c r="AS756"/>
  <c r="BI771"/>
  <c r="BJ771" s="1"/>
  <c r="BM771" s="1"/>
  <c r="W802"/>
  <c r="AA903"/>
  <c r="AA902" s="1"/>
  <c r="BI910"/>
  <c r="BL945"/>
  <c r="O964"/>
  <c r="BI997"/>
  <c r="AI1035"/>
  <c r="AI1034" s="1"/>
  <c r="AQ1061"/>
  <c r="AQ1057" s="1"/>
  <c r="AQ1056" s="1"/>
  <c r="AC1067"/>
  <c r="AK1067"/>
  <c r="S1102"/>
  <c r="M1203"/>
  <c r="BA1203"/>
  <c r="BI1217"/>
  <c r="BC1221"/>
  <c r="BI1235"/>
  <c r="BJ1235" s="1"/>
  <c r="BM1235" s="1"/>
  <c r="BI1242"/>
  <c r="BJ1242" s="1"/>
  <c r="BM1242" s="1"/>
  <c r="BI1283"/>
  <c r="W1318"/>
  <c r="W1317" s="1"/>
  <c r="W1316" s="1"/>
  <c r="BI1320"/>
  <c r="BJ1320" s="1"/>
  <c r="BM1320" s="1"/>
  <c r="O1390"/>
  <c r="BI1455"/>
  <c r="BL628"/>
  <c r="AK750"/>
  <c r="AQ756"/>
  <c r="BI788"/>
  <c r="BI871"/>
  <c r="BJ871" s="1"/>
  <c r="BM871" s="1"/>
  <c r="BI881"/>
  <c r="BJ881" s="1"/>
  <c r="BM881" s="1"/>
  <c r="AK938"/>
  <c r="AK937" s="1"/>
  <c r="BI951"/>
  <c r="BL980"/>
  <c r="BA981"/>
  <c r="AY989"/>
  <c r="AY988" s="1"/>
  <c r="AK1013"/>
  <c r="AK1012" s="1"/>
  <c r="BI1033"/>
  <c r="BI1053"/>
  <c r="BI1055"/>
  <c r="Q1057"/>
  <c r="BE1057"/>
  <c r="BL1095"/>
  <c r="BE1102"/>
  <c r="BI1149"/>
  <c r="BE1162"/>
  <c r="BE1161" s="1"/>
  <c r="AY1203"/>
  <c r="AM1211"/>
  <c r="BI1245"/>
  <c r="BJ1245" s="1"/>
  <c r="BM1245" s="1"/>
  <c r="BI1250"/>
  <c r="AM1318"/>
  <c r="AM1317" s="1"/>
  <c r="AM1316" s="1"/>
  <c r="BI1323"/>
  <c r="AS1328"/>
  <c r="AS1327" s="1"/>
  <c r="BI1350"/>
  <c r="AS1353"/>
  <c r="AS1352" s="1"/>
  <c r="O1353"/>
  <c r="O1352" s="1"/>
  <c r="BC1353"/>
  <c r="BC1352" s="1"/>
  <c r="BI1437"/>
  <c r="BJ1437" s="1"/>
  <c r="BM1437" s="1"/>
  <c r="I1203"/>
  <c r="BL633"/>
  <c r="W790"/>
  <c r="BL797"/>
  <c r="BL879"/>
  <c r="AQ903"/>
  <c r="AQ902" s="1"/>
  <c r="W903"/>
  <c r="W902" s="1"/>
  <c r="BI916"/>
  <c r="BL935"/>
  <c r="AI938"/>
  <c r="AI937" s="1"/>
  <c r="AG965"/>
  <c r="AG964" s="1"/>
  <c r="BI967"/>
  <c r="BJ967" s="1"/>
  <c r="BM967" s="1"/>
  <c r="AY965"/>
  <c r="AY981"/>
  <c r="BI984"/>
  <c r="BI986"/>
  <c r="BJ986" s="1"/>
  <c r="BM986" s="1"/>
  <c r="BI1046"/>
  <c r="AO1074"/>
  <c r="AO1067" s="1"/>
  <c r="AA1074"/>
  <c r="AA1067" s="1"/>
  <c r="AA1056" s="1"/>
  <c r="AA1080"/>
  <c r="AI1084"/>
  <c r="AI1080" s="1"/>
  <c r="Y1090"/>
  <c r="BI1104"/>
  <c r="BL1104" s="1"/>
  <c r="BL1103" s="1"/>
  <c r="AO1108"/>
  <c r="AA1140"/>
  <c r="AA1139" s="1"/>
  <c r="AA1138" s="1"/>
  <c r="BC1140"/>
  <c r="BC1139" s="1"/>
  <c r="BC1138" s="1"/>
  <c r="Q1187"/>
  <c r="BE1187"/>
  <c r="AW1203"/>
  <c r="AK1211"/>
  <c r="W1268"/>
  <c r="BI1277"/>
  <c r="BJ1277" s="1"/>
  <c r="BM1277" s="1"/>
  <c r="AO1287"/>
  <c r="BI1300"/>
  <c r="BJ1300" s="1"/>
  <c r="BM1300" s="1"/>
  <c r="BI1306"/>
  <c r="AK1318"/>
  <c r="AK1317" s="1"/>
  <c r="S1318"/>
  <c r="S1317" s="1"/>
  <c r="S1316" s="1"/>
  <c r="AO1318"/>
  <c r="AO1317" s="1"/>
  <c r="AO1316" s="1"/>
  <c r="BI1343"/>
  <c r="BJ1343" s="1"/>
  <c r="BM1343" s="1"/>
  <c r="I1366"/>
  <c r="I1365" s="1"/>
  <c r="AW1366"/>
  <c r="AW1365" s="1"/>
  <c r="AM1390"/>
  <c r="BI1399"/>
  <c r="BI1404"/>
  <c r="M1423"/>
  <c r="BA1423"/>
  <c r="BA1372" s="1"/>
  <c r="Y1423"/>
  <c r="K958"/>
  <c r="BI959"/>
  <c r="BI1123"/>
  <c r="BJ1123" s="1"/>
  <c r="BM1123" s="1"/>
  <c r="K1120"/>
  <c r="BI1294"/>
  <c r="S1293"/>
  <c r="BI1330"/>
  <c r="Q1328"/>
  <c r="Q1327" s="1"/>
  <c r="BJ1424"/>
  <c r="BM1424" s="1"/>
  <c r="BL762"/>
  <c r="BL771"/>
  <c r="BL782"/>
  <c r="BE802"/>
  <c r="BL835"/>
  <c r="U848"/>
  <c r="Y873"/>
  <c r="BC885"/>
  <c r="U903"/>
  <c r="AG938"/>
  <c r="AG937" s="1"/>
  <c r="BI942"/>
  <c r="BL953"/>
  <c r="BL967"/>
  <c r="BL982"/>
  <c r="AI989"/>
  <c r="AI988" s="1"/>
  <c r="BI1037"/>
  <c r="BA1057"/>
  <c r="W1061"/>
  <c r="W1057" s="1"/>
  <c r="BI1066"/>
  <c r="Q1067"/>
  <c r="AE1067"/>
  <c r="AE1056" s="1"/>
  <c r="Y1074"/>
  <c r="Y1067" s="1"/>
  <c r="Y1056" s="1"/>
  <c r="AG1084"/>
  <c r="AG1080" s="1"/>
  <c r="O1096"/>
  <c r="BC1096"/>
  <c r="AM1108"/>
  <c r="AS1120"/>
  <c r="AS1114" s="1"/>
  <c r="W1181"/>
  <c r="AS1181"/>
  <c r="S1195"/>
  <c r="BG1195"/>
  <c r="AU1203"/>
  <c r="BI1214"/>
  <c r="BJ1214" s="1"/>
  <c r="BM1214" s="1"/>
  <c r="BI1244"/>
  <c r="BL1244" s="1"/>
  <c r="BI1252"/>
  <c r="AE1273"/>
  <c r="AE1272" s="1"/>
  <c r="BI1280"/>
  <c r="BI1309"/>
  <c r="BJ1309" s="1"/>
  <c r="BM1309" s="1"/>
  <c r="AI1318"/>
  <c r="AI1317" s="1"/>
  <c r="AI1316" s="1"/>
  <c r="BE1328"/>
  <c r="BE1327" s="1"/>
  <c r="BI1345"/>
  <c r="AY1423"/>
  <c r="BL1191"/>
  <c r="I1187"/>
  <c r="BL1424"/>
  <c r="I1423"/>
  <c r="Q1423"/>
  <c r="BI1426"/>
  <c r="AK703"/>
  <c r="BL788"/>
  <c r="BL787" s="1"/>
  <c r="O802"/>
  <c r="BC802"/>
  <c r="BC789" s="1"/>
  <c r="BI825"/>
  <c r="BI831"/>
  <c r="BJ831" s="1"/>
  <c r="BM831" s="1"/>
  <c r="BG848"/>
  <c r="BG847" s="1"/>
  <c r="BG846" s="1"/>
  <c r="BI874"/>
  <c r="M885"/>
  <c r="BA885"/>
  <c r="BA847" s="1"/>
  <c r="BA846" s="1"/>
  <c r="AM903"/>
  <c r="AM902" s="1"/>
  <c r="BG903"/>
  <c r="BG902" s="1"/>
  <c r="BI918"/>
  <c r="BJ918" s="1"/>
  <c r="BM918" s="1"/>
  <c r="AU965"/>
  <c r="AU964" s="1"/>
  <c r="BI969"/>
  <c r="BJ969" s="1"/>
  <c r="BM969" s="1"/>
  <c r="AS989"/>
  <c r="AS988" s="1"/>
  <c r="AE989"/>
  <c r="AE988" s="1"/>
  <c r="BL1003"/>
  <c r="AM1007"/>
  <c r="BE1007"/>
  <c r="AG1013"/>
  <c r="AG1012" s="1"/>
  <c r="AE1035"/>
  <c r="AE1034" s="1"/>
  <c r="BI1041"/>
  <c r="BI1059"/>
  <c r="K1068"/>
  <c r="K1067" s="1"/>
  <c r="BA1096"/>
  <c r="BA1090" s="1"/>
  <c r="AK1108"/>
  <c r="AK1102" s="1"/>
  <c r="AS1203"/>
  <c r="BI1219"/>
  <c r="BJ1219" s="1"/>
  <c r="BM1219" s="1"/>
  <c r="O1231"/>
  <c r="BC1231"/>
  <c r="AK1311"/>
  <c r="AK1310" s="1"/>
  <c r="K1353"/>
  <c r="K1352" s="1"/>
  <c r="AU1373"/>
  <c r="AO1390"/>
  <c r="BI1413"/>
  <c r="AW1423"/>
  <c r="BE1423"/>
  <c r="BL1447"/>
  <c r="M162" i="2"/>
  <c r="BL1443" i="1"/>
  <c r="AQ1154"/>
  <c r="AQ1153" s="1"/>
  <c r="AQ1155"/>
  <c r="AC1158"/>
  <c r="AC1157"/>
  <c r="AC1153" s="1"/>
  <c r="BI962"/>
  <c r="AK965"/>
  <c r="AK964" s="1"/>
  <c r="BI1020"/>
  <c r="BJ1020" s="1"/>
  <c r="BM1020" s="1"/>
  <c r="K1061"/>
  <c r="AY1061"/>
  <c r="AQ1067"/>
  <c r="AI1068"/>
  <c r="AI1067" s="1"/>
  <c r="K1074"/>
  <c r="AY1074"/>
  <c r="BI1089"/>
  <c r="BC1090"/>
  <c r="AQ1090"/>
  <c r="U1108"/>
  <c r="U1102" s="1"/>
  <c r="W1108"/>
  <c r="BI1111"/>
  <c r="U1120"/>
  <c r="BI1147"/>
  <c r="BJ1147" s="1"/>
  <c r="BM1147" s="1"/>
  <c r="BI1151"/>
  <c r="BL1235"/>
  <c r="BI1246"/>
  <c r="BJ1246" s="1"/>
  <c r="BM1246" s="1"/>
  <c r="BI1270"/>
  <c r="BJ1270" s="1"/>
  <c r="BM1270" s="1"/>
  <c r="BA1273"/>
  <c r="BA1272" s="1"/>
  <c r="BG1328"/>
  <c r="BG1327" s="1"/>
  <c r="BI1380"/>
  <c r="BJ1380" s="1"/>
  <c r="BM1380" s="1"/>
  <c r="BI1389"/>
  <c r="BJ1389" s="1"/>
  <c r="BM1389" s="1"/>
  <c r="AU1423"/>
  <c r="BI1438"/>
  <c r="BJ1438" s="1"/>
  <c r="BM1438" s="1"/>
  <c r="BL1450"/>
  <c r="BI1462"/>
  <c r="BJ1462" s="1"/>
  <c r="BM1462" s="1"/>
  <c r="BI1222"/>
  <c r="K1221"/>
  <c r="I1303"/>
  <c r="BI1312"/>
  <c r="K1311"/>
  <c r="K1310" s="1"/>
  <c r="E604" i="2"/>
  <c r="J604" s="1"/>
  <c r="L604" s="1"/>
  <c r="J1173" i="1" s="1"/>
  <c r="F604" i="2"/>
  <c r="I885" i="1"/>
  <c r="AW885"/>
  <c r="BI893"/>
  <c r="BJ893" s="1"/>
  <c r="BM893" s="1"/>
  <c r="BI922"/>
  <c r="BJ922" s="1"/>
  <c r="BM922" s="1"/>
  <c r="BI924"/>
  <c r="BJ924" s="1"/>
  <c r="BM924" s="1"/>
  <c r="O938"/>
  <c r="O937" s="1"/>
  <c r="BC938"/>
  <c r="BC937" s="1"/>
  <c r="BL960"/>
  <c r="BI990"/>
  <c r="BI992"/>
  <c r="BJ992" s="1"/>
  <c r="BM992" s="1"/>
  <c r="Y1013"/>
  <c r="Y1012" s="1"/>
  <c r="BL1020"/>
  <c r="K1057"/>
  <c r="AY1057"/>
  <c r="BL1075"/>
  <c r="BI1101"/>
  <c r="AQ1140"/>
  <c r="AQ1139" s="1"/>
  <c r="AQ1138" s="1"/>
  <c r="BL1147"/>
  <c r="I1162"/>
  <c r="I1161" s="1"/>
  <c r="BE1181"/>
  <c r="O1238"/>
  <c r="BC1238"/>
  <c r="Q1238"/>
  <c r="BE1238"/>
  <c r="AK1254"/>
  <c r="O1254"/>
  <c r="BC1254"/>
  <c r="AC1268"/>
  <c r="BL1270"/>
  <c r="BL1282"/>
  <c r="AU1287"/>
  <c r="BI1290"/>
  <c r="BJ1290" s="1"/>
  <c r="BM1290" s="1"/>
  <c r="BI1302"/>
  <c r="AC1303"/>
  <c r="AC1272" s="1"/>
  <c r="AM1328"/>
  <c r="AM1327" s="1"/>
  <c r="BI1356"/>
  <c r="BJ1356" s="1"/>
  <c r="BM1356" s="1"/>
  <c r="BI1445"/>
  <c r="BI1452"/>
  <c r="BJ1452" s="1"/>
  <c r="BM1452" s="1"/>
  <c r="J27" i="2"/>
  <c r="I1103" i="1"/>
  <c r="I1287"/>
  <c r="I1353"/>
  <c r="I1352" s="1"/>
  <c r="BL1356"/>
  <c r="BL990"/>
  <c r="W1013"/>
  <c r="W1012" s="1"/>
  <c r="BL1018"/>
  <c r="I1058"/>
  <c r="I1057" s="1"/>
  <c r="AW1058"/>
  <c r="AW1057" s="1"/>
  <c r="AU1074"/>
  <c r="BI1077"/>
  <c r="U1080"/>
  <c r="W1084"/>
  <c r="W1080" s="1"/>
  <c r="BI1095"/>
  <c r="BJ1095" s="1"/>
  <c r="BM1095" s="1"/>
  <c r="AS1140"/>
  <c r="AS1139" s="1"/>
  <c r="AS1138" s="1"/>
  <c r="U1181"/>
  <c r="BI1189"/>
  <c r="BI1198"/>
  <c r="BJ1198" s="1"/>
  <c r="BM1198" s="1"/>
  <c r="AW1221"/>
  <c r="BI1234"/>
  <c r="AM1243"/>
  <c r="AU1268"/>
  <c r="BL1274"/>
  <c r="AW1273"/>
  <c r="AW1272" s="1"/>
  <c r="AW1287"/>
  <c r="BI1292"/>
  <c r="BJ1292" s="1"/>
  <c r="BM1292" s="1"/>
  <c r="BL1302"/>
  <c r="BL1301" s="1"/>
  <c r="O1328"/>
  <c r="O1327" s="1"/>
  <c r="BC1328"/>
  <c r="BC1327" s="1"/>
  <c r="AK1328"/>
  <c r="AK1327" s="1"/>
  <c r="BI1340"/>
  <c r="W1353"/>
  <c r="W1352" s="1"/>
  <c r="AW1353"/>
  <c r="AW1352" s="1"/>
  <c r="O1366"/>
  <c r="O1365" s="1"/>
  <c r="BC1366"/>
  <c r="BC1365" s="1"/>
  <c r="AM1373"/>
  <c r="BI1384"/>
  <c r="BJ1384" s="1"/>
  <c r="BM1384" s="1"/>
  <c r="BC1390"/>
  <c r="BC1372" s="1"/>
  <c r="BI1417"/>
  <c r="BJ1417" s="1"/>
  <c r="BM1417" s="1"/>
  <c r="BI1433"/>
  <c r="BJ1433" s="1"/>
  <c r="BM1433" s="1"/>
  <c r="BI1440"/>
  <c r="BJ1440" s="1"/>
  <c r="BM1440" s="1"/>
  <c r="BL1462"/>
  <c r="O1120"/>
  <c r="BI1121"/>
  <c r="M1366"/>
  <c r="M1365" s="1"/>
  <c r="BI1367"/>
  <c r="BI948"/>
  <c r="BJ948" s="1"/>
  <c r="BM948" s="1"/>
  <c r="BI950"/>
  <c r="BJ950" s="1"/>
  <c r="BM950" s="1"/>
  <c r="AC958"/>
  <c r="AE965"/>
  <c r="AE964" s="1"/>
  <c r="AU989"/>
  <c r="AU988" s="1"/>
  <c r="Y1035"/>
  <c r="Y1034" s="1"/>
  <c r="AG1071"/>
  <c r="AG1067" s="1"/>
  <c r="AK1084"/>
  <c r="AW1090"/>
  <c r="K1114"/>
  <c r="AY1114"/>
  <c r="AM1140"/>
  <c r="AM1139" s="1"/>
  <c r="AM1138" s="1"/>
  <c r="AQ1162"/>
  <c r="AQ1161" s="1"/>
  <c r="BL1189"/>
  <c r="AW1187"/>
  <c r="AM1195"/>
  <c r="BL1207"/>
  <c r="BI1237"/>
  <c r="BJ1237" s="1"/>
  <c r="BM1237" s="1"/>
  <c r="BI1239"/>
  <c r="BI1256"/>
  <c r="BJ1256" s="1"/>
  <c r="BM1256" s="1"/>
  <c r="AU1273"/>
  <c r="BL1284"/>
  <c r="AQ1287"/>
  <c r="AQ1272" s="1"/>
  <c r="AS1303"/>
  <c r="AS1272" s="1"/>
  <c r="M1328"/>
  <c r="M1327" s="1"/>
  <c r="BA1328"/>
  <c r="BA1327" s="1"/>
  <c r="AI1328"/>
  <c r="AI1327" s="1"/>
  <c r="BI1347"/>
  <c r="BJ1347" s="1"/>
  <c r="BM1347" s="1"/>
  <c r="AK1353"/>
  <c r="AK1352" s="1"/>
  <c r="U1353"/>
  <c r="U1352" s="1"/>
  <c r="BA1366"/>
  <c r="BA1365" s="1"/>
  <c r="AK1373"/>
  <c r="AK1372" s="1"/>
  <c r="BI1410"/>
  <c r="BJ1410" s="1"/>
  <c r="BM1410" s="1"/>
  <c r="S1423"/>
  <c r="BL1433"/>
  <c r="BL1452"/>
  <c r="BL1457"/>
  <c r="I1120"/>
  <c r="BI821"/>
  <c r="BJ821" s="1"/>
  <c r="BM821" s="1"/>
  <c r="BL898"/>
  <c r="AG903"/>
  <c r="AG902" s="1"/>
  <c r="W958"/>
  <c r="U981"/>
  <c r="U964" s="1"/>
  <c r="I989"/>
  <c r="I988" s="1"/>
  <c r="AO989"/>
  <c r="AO988" s="1"/>
  <c r="O1013"/>
  <c r="O1012" s="1"/>
  <c r="AS1067"/>
  <c r="AM1074"/>
  <c r="AM1067" s="1"/>
  <c r="AK1096"/>
  <c r="AK1090" s="1"/>
  <c r="AW1120"/>
  <c r="AW1114" s="1"/>
  <c r="BE1126"/>
  <c r="I1132"/>
  <c r="I1126" s="1"/>
  <c r="AG1140"/>
  <c r="AG1139" s="1"/>
  <c r="AG1138" s="1"/>
  <c r="O1140"/>
  <c r="O1139" s="1"/>
  <c r="O1138" s="1"/>
  <c r="AK1162"/>
  <c r="AK1161" s="1"/>
  <c r="W1162"/>
  <c r="W1161" s="1"/>
  <c r="S1187"/>
  <c r="BG1187"/>
  <c r="BG1180" s="1"/>
  <c r="BI1191"/>
  <c r="BJ1191" s="1"/>
  <c r="BM1191" s="1"/>
  <c r="AG1195"/>
  <c r="BI1202"/>
  <c r="BJ1202" s="1"/>
  <c r="BM1202" s="1"/>
  <c r="M1231"/>
  <c r="AA1254"/>
  <c r="BI1258"/>
  <c r="BJ1258" s="1"/>
  <c r="BM1258" s="1"/>
  <c r="S1268"/>
  <c r="BG1268"/>
  <c r="AK1287"/>
  <c r="BI1295"/>
  <c r="AM1303"/>
  <c r="AO1311"/>
  <c r="AO1310" s="1"/>
  <c r="AC1328"/>
  <c r="AC1327" s="1"/>
  <c r="BL1351"/>
  <c r="AE1353"/>
  <c r="AE1352" s="1"/>
  <c r="BL1358"/>
  <c r="AU1366"/>
  <c r="AU1365" s="1"/>
  <c r="BI1371"/>
  <c r="BJ1371" s="1"/>
  <c r="BM1371" s="1"/>
  <c r="AI1423"/>
  <c r="W1423"/>
  <c r="BI1430"/>
  <c r="BJ1430" s="1"/>
  <c r="BM1430" s="1"/>
  <c r="BL1442"/>
  <c r="BI1461"/>
  <c r="E621" i="2"/>
  <c r="J621" s="1"/>
  <c r="AS1318" i="1"/>
  <c r="AS1317" s="1"/>
  <c r="AS1316" s="1"/>
  <c r="BA1353"/>
  <c r="BA1352" s="1"/>
  <c r="BA1316" s="1"/>
  <c r="BL1371"/>
  <c r="AC1373"/>
  <c r="AC1372" s="1"/>
  <c r="M1373"/>
  <c r="AG1423"/>
  <c r="BI1456"/>
  <c r="AQ1366"/>
  <c r="AQ1365" s="1"/>
  <c r="BI1375"/>
  <c r="BJ1375" s="1"/>
  <c r="BM1375" s="1"/>
  <c r="BI1397"/>
  <c r="BJ1397" s="1"/>
  <c r="BM1397" s="1"/>
  <c r="BI1432"/>
  <c r="BJ1432" s="1"/>
  <c r="BM1432" s="1"/>
  <c r="BI1449"/>
  <c r="BJ1449" s="1"/>
  <c r="BM1449" s="1"/>
  <c r="BI1451"/>
  <c r="BL1454"/>
  <c r="BL1038"/>
  <c r="I1035"/>
  <c r="I1034" s="1"/>
  <c r="K1157"/>
  <c r="K1153" s="1"/>
  <c r="K1158"/>
  <c r="BI1159"/>
  <c r="AY1157"/>
  <c r="AY1158"/>
  <c r="AU873"/>
  <c r="BI912"/>
  <c r="BJ912" s="1"/>
  <c r="BM912" s="1"/>
  <c r="BI914"/>
  <c r="BJ914" s="1"/>
  <c r="BM914" s="1"/>
  <c r="BI953"/>
  <c r="BJ953" s="1"/>
  <c r="BM953" s="1"/>
  <c r="BI955"/>
  <c r="BJ955" s="1"/>
  <c r="BM955" s="1"/>
  <c r="O981"/>
  <c r="BC981"/>
  <c r="AA1007"/>
  <c r="BI1032"/>
  <c r="BA1035"/>
  <c r="BA1034" s="1"/>
  <c r="AW1035"/>
  <c r="AW1034" s="1"/>
  <c r="BI1045"/>
  <c r="BJ1045" s="1"/>
  <c r="BM1045" s="1"/>
  <c r="BI1088"/>
  <c r="BI1098"/>
  <c r="AQ1108"/>
  <c r="AQ1102" s="1"/>
  <c r="AS1108"/>
  <c r="AS1102" s="1"/>
  <c r="BL1123"/>
  <c r="BI1125"/>
  <c r="BJ1125" s="1"/>
  <c r="BM1125" s="1"/>
  <c r="AY1126"/>
  <c r="BI1134"/>
  <c r="BJ1134" s="1"/>
  <c r="BM1134" s="1"/>
  <c r="I1140"/>
  <c r="I1139" s="1"/>
  <c r="I1138" s="1"/>
  <c r="BI1146"/>
  <c r="M1187"/>
  <c r="BA1187"/>
  <c r="AK1187"/>
  <c r="M1195"/>
  <c r="AI1221"/>
  <c r="BI1225"/>
  <c r="AU1231"/>
  <c r="AM1238"/>
  <c r="AW1243"/>
  <c r="BI1247"/>
  <c r="BJ1247" s="1"/>
  <c r="BM1247" s="1"/>
  <c r="BI1253"/>
  <c r="AE1287"/>
  <c r="K1287"/>
  <c r="M1303"/>
  <c r="BL1307"/>
  <c r="BI1333"/>
  <c r="BJ1333" s="1"/>
  <c r="BM1333" s="1"/>
  <c r="BL1355"/>
  <c r="BL1360"/>
  <c r="W1366"/>
  <c r="W1365" s="1"/>
  <c r="BL1388"/>
  <c r="BL1397"/>
  <c r="BI1425"/>
  <c r="Q1353"/>
  <c r="Q1352" s="1"/>
  <c r="BI1354"/>
  <c r="BL929"/>
  <c r="BI966"/>
  <c r="BI1000"/>
  <c r="BJ1000" s="1"/>
  <c r="BM1000" s="1"/>
  <c r="BI1002"/>
  <c r="S1007"/>
  <c r="BG1007"/>
  <c r="BL1047"/>
  <c r="Q1084"/>
  <c r="Q1080" s="1"/>
  <c r="BE1084"/>
  <c r="BE1080" s="1"/>
  <c r="AG1181"/>
  <c r="BC1181"/>
  <c r="AS1187"/>
  <c r="AO1203"/>
  <c r="BI1208"/>
  <c r="AU1221"/>
  <c r="AM1231"/>
  <c r="Y1243"/>
  <c r="Y1230" s="1"/>
  <c r="BI1264"/>
  <c r="BJ1264" s="1"/>
  <c r="BM1264" s="1"/>
  <c r="AA1273"/>
  <c r="AA1272" s="1"/>
  <c r="BI1291"/>
  <c r="BJ1291" s="1"/>
  <c r="BM1291" s="1"/>
  <c r="M1318"/>
  <c r="M1317" s="1"/>
  <c r="BI1337"/>
  <c r="BL1362"/>
  <c r="AG1366"/>
  <c r="AG1365" s="1"/>
  <c r="BL1427"/>
  <c r="BL1439"/>
  <c r="BI838"/>
  <c r="BJ838" s="1"/>
  <c r="BM838" s="1"/>
  <c r="BI864"/>
  <c r="AE927"/>
  <c r="Q1007"/>
  <c r="AQ1035"/>
  <c r="AQ1034" s="1"/>
  <c r="BI1062"/>
  <c r="BI1075"/>
  <c r="BI1078"/>
  <c r="AK1080"/>
  <c r="U1096"/>
  <c r="U1090" s="1"/>
  <c r="Y1102"/>
  <c r="AG1108"/>
  <c r="AG1102" s="1"/>
  <c r="AC1114"/>
  <c r="AU1126"/>
  <c r="W1129"/>
  <c r="W1126" s="1"/>
  <c r="AG1132"/>
  <c r="AG1126" s="1"/>
  <c r="BE1154"/>
  <c r="BE1153" s="1"/>
  <c r="AM1203"/>
  <c r="Y1203"/>
  <c r="U1230"/>
  <c r="BC1243"/>
  <c r="BI1251"/>
  <c r="BJ1251" s="1"/>
  <c r="BM1251" s="1"/>
  <c r="AS1311"/>
  <c r="AS1310" s="1"/>
  <c r="AG1328"/>
  <c r="AG1327" s="1"/>
  <c r="AG1316" s="1"/>
  <c r="AE1366"/>
  <c r="AE1365" s="1"/>
  <c r="O1373"/>
  <c r="BI1385"/>
  <c r="BJ1385" s="1"/>
  <c r="BM1385" s="1"/>
  <c r="BI1387"/>
  <c r="BI1434"/>
  <c r="BJ1434" s="1"/>
  <c r="BM1434" s="1"/>
  <c r="BI1436"/>
  <c r="BI917"/>
  <c r="BJ917" s="1"/>
  <c r="BM917" s="1"/>
  <c r="BI919"/>
  <c r="AC927"/>
  <c r="I1074"/>
  <c r="I1067" s="1"/>
  <c r="M1084"/>
  <c r="M1080" s="1"/>
  <c r="BA1084"/>
  <c r="BA1080" s="1"/>
  <c r="S1096"/>
  <c r="BG1096"/>
  <c r="W1102"/>
  <c r="O1105"/>
  <c r="AE1132"/>
  <c r="BC1153"/>
  <c r="BI1183"/>
  <c r="BJ1183" s="1"/>
  <c r="BM1183" s="1"/>
  <c r="AO1187"/>
  <c r="BI1190"/>
  <c r="BJ1190" s="1"/>
  <c r="BM1190" s="1"/>
  <c r="BI1196"/>
  <c r="BC1195"/>
  <c r="AK1203"/>
  <c r="W1203"/>
  <c r="BI1210"/>
  <c r="BJ1210" s="1"/>
  <c r="BM1210" s="1"/>
  <c r="W1221"/>
  <c r="BI1227"/>
  <c r="BJ1227" s="1"/>
  <c r="BM1227" s="1"/>
  <c r="AK1243"/>
  <c r="W1311"/>
  <c r="W1310" s="1"/>
  <c r="AQ1311"/>
  <c r="AQ1310" s="1"/>
  <c r="BL1339"/>
  <c r="BI1341"/>
  <c r="BJ1341" s="1"/>
  <c r="BM1341" s="1"/>
  <c r="BI1407"/>
  <c r="BJ1407" s="1"/>
  <c r="BM1407" s="1"/>
  <c r="BI1431"/>
  <c r="BI1453"/>
  <c r="BJ1453" s="1"/>
  <c r="BM1453" s="1"/>
  <c r="BL1458"/>
  <c r="BL1463"/>
  <c r="BI1110"/>
  <c r="BJ1110" s="1"/>
  <c r="BM1110" s="1"/>
  <c r="K1108"/>
  <c r="K1102" s="1"/>
  <c r="BI1374"/>
  <c r="BL1374" s="1"/>
  <c r="K1373"/>
  <c r="BI843"/>
  <c r="I958"/>
  <c r="BI1085"/>
  <c r="O1084"/>
  <c r="O1080" s="1"/>
  <c r="BC1084"/>
  <c r="AO1093"/>
  <c r="AO1090" s="1"/>
  <c r="AA1114"/>
  <c r="M1120"/>
  <c r="M1114" s="1"/>
  <c r="AC1132"/>
  <c r="AC1126" s="1"/>
  <c r="BI1136"/>
  <c r="Q1162"/>
  <c r="Q1161" s="1"/>
  <c r="AA1181"/>
  <c r="AM1187"/>
  <c r="BL1210"/>
  <c r="U1221"/>
  <c r="BL1227"/>
  <c r="BI1229"/>
  <c r="BJ1229" s="1"/>
  <c r="BM1229" s="1"/>
  <c r="AG1231"/>
  <c r="AG1230" s="1"/>
  <c r="AY1243"/>
  <c r="AY1230" s="1"/>
  <c r="BI1266"/>
  <c r="BJ1266" s="1"/>
  <c r="BM1266" s="1"/>
  <c r="AO1273"/>
  <c r="W1293"/>
  <c r="BI1299"/>
  <c r="BJ1299" s="1"/>
  <c r="BM1299" s="1"/>
  <c r="AA1318"/>
  <c r="AA1317" s="1"/>
  <c r="AA1366"/>
  <c r="AA1365" s="1"/>
  <c r="BI1370"/>
  <c r="BJ1370" s="1"/>
  <c r="BM1370" s="1"/>
  <c r="AY1373"/>
  <c r="BI1382"/>
  <c r="AA1390"/>
  <c r="BI1400"/>
  <c r="BJ1400" s="1"/>
  <c r="BM1400" s="1"/>
  <c r="BL1407"/>
  <c r="BI1429"/>
  <c r="BJ1429" s="1"/>
  <c r="BM1429" s="1"/>
  <c r="BI1448"/>
  <c r="BJ1448" s="1"/>
  <c r="BM1448" s="1"/>
  <c r="BL1453"/>
  <c r="BI1460"/>
  <c r="BJ1460" s="1"/>
  <c r="BM1460" s="1"/>
  <c r="M90" i="2"/>
  <c r="BI1459" i="1"/>
  <c r="BJ1459" s="1"/>
  <c r="BM1459" s="1"/>
  <c r="BI1463"/>
  <c r="BJ1463" s="1"/>
  <c r="BM1463" s="1"/>
  <c r="N197" i="2"/>
  <c r="BL1459" i="1"/>
  <c r="S1390"/>
  <c r="BG1390"/>
  <c r="AA1423"/>
  <c r="C181" i="2"/>
  <c r="C182" s="1"/>
  <c r="C183" s="1"/>
  <c r="C184" s="1"/>
  <c r="C185" s="1"/>
  <c r="C186" s="1"/>
  <c r="C187" s="1"/>
  <c r="C188" s="1"/>
  <c r="C189" s="1"/>
  <c r="C190" s="1"/>
  <c r="C191" s="1"/>
  <c r="C192" s="1"/>
  <c r="J600"/>
  <c r="Q1390" i="1"/>
  <c r="BE1390"/>
  <c r="E666" i="2"/>
  <c r="J666" s="1"/>
  <c r="L666" s="1"/>
  <c r="F666"/>
  <c r="AO1373" i="1"/>
  <c r="AO1372" s="1"/>
  <c r="BL1405"/>
  <c r="BL1415"/>
  <c r="J654" i="2"/>
  <c r="BL1188" i="1"/>
  <c r="AO1195"/>
  <c r="AU1195"/>
  <c r="AS1211"/>
  <c r="S1221"/>
  <c r="BG1221"/>
  <c r="AK1231"/>
  <c r="AS1238"/>
  <c r="AS1230" s="1"/>
  <c r="M1243"/>
  <c r="BA1243"/>
  <c r="BA1230" s="1"/>
  <c r="S1254"/>
  <c r="BG1254"/>
  <c r="BG1230" s="1"/>
  <c r="BI1274"/>
  <c r="AY1273"/>
  <c r="BI1278"/>
  <c r="BJ1278" s="1"/>
  <c r="BM1278" s="1"/>
  <c r="BI1284"/>
  <c r="BJ1284" s="1"/>
  <c r="BM1284" s="1"/>
  <c r="M1297"/>
  <c r="BA1297"/>
  <c r="BI1324"/>
  <c r="BJ1324" s="1"/>
  <c r="BM1324" s="1"/>
  <c r="AI1373"/>
  <c r="AI1372" s="1"/>
  <c r="O1423"/>
  <c r="BC1423"/>
  <c r="M168" i="2"/>
  <c r="BI1458" i="1"/>
  <c r="BJ1458" s="1"/>
  <c r="BM1458" s="1"/>
  <c r="BI1464"/>
  <c r="BJ1464" s="1"/>
  <c r="BM1464" s="1"/>
  <c r="J47" i="2"/>
  <c r="AG1061" i="1"/>
  <c r="AG1057" s="1"/>
  <c r="AG1074"/>
  <c r="AE1084"/>
  <c r="AE1080" s="1"/>
  <c r="I1096"/>
  <c r="AW1096"/>
  <c r="BE1114"/>
  <c r="U1140"/>
  <c r="U1139" s="1"/>
  <c r="U1138" s="1"/>
  <c r="AO1153"/>
  <c r="AM1153"/>
  <c r="BI1179"/>
  <c r="BL1186"/>
  <c r="Q1211"/>
  <c r="BE1211"/>
  <c r="AI1211"/>
  <c r="BL1228"/>
  <c r="AA1231"/>
  <c r="AI1238"/>
  <c r="AI1230" s="1"/>
  <c r="AQ1243"/>
  <c r="BI1257"/>
  <c r="BI1263"/>
  <c r="BJ1263" s="1"/>
  <c r="BM1263" s="1"/>
  <c r="BI1267"/>
  <c r="BI1288"/>
  <c r="O1293"/>
  <c r="BC1293"/>
  <c r="AQ1297"/>
  <c r="Q1303"/>
  <c r="BE1303"/>
  <c r="AM1311"/>
  <c r="AM1310" s="1"/>
  <c r="AC1353"/>
  <c r="AC1352" s="1"/>
  <c r="AC1316" s="1"/>
  <c r="BI1357"/>
  <c r="BJ1357" s="1"/>
  <c r="BM1357" s="1"/>
  <c r="BI1361"/>
  <c r="AS1423"/>
  <c r="AE1074"/>
  <c r="O1090"/>
  <c r="AQ1096"/>
  <c r="W1120"/>
  <c r="W1114" s="1"/>
  <c r="W1140"/>
  <c r="W1139" s="1"/>
  <c r="W1138" s="1"/>
  <c r="AK1153"/>
  <c r="W1158"/>
  <c r="AC1195"/>
  <c r="BI1197"/>
  <c r="BJ1197" s="1"/>
  <c r="BM1197" s="1"/>
  <c r="O1211"/>
  <c r="BC1211"/>
  <c r="AG1211"/>
  <c r="AG1238"/>
  <c r="BL1242"/>
  <c r="AO1243"/>
  <c r="AU1254"/>
  <c r="I1254"/>
  <c r="AW1254"/>
  <c r="AM1273"/>
  <c r="M1293"/>
  <c r="BA1293"/>
  <c r="BL1296"/>
  <c r="Q1318"/>
  <c r="Q1317" s="1"/>
  <c r="Q1316" s="1"/>
  <c r="BE1318"/>
  <c r="BE1317" s="1"/>
  <c r="BL1336"/>
  <c r="BL1346"/>
  <c r="AA1353"/>
  <c r="AA1352" s="1"/>
  <c r="BL1357"/>
  <c r="W1373"/>
  <c r="W1372" s="1"/>
  <c r="AI1390"/>
  <c r="J67" i="2"/>
  <c r="M50" s="1"/>
  <c r="I1105" i="1"/>
  <c r="AA1195"/>
  <c r="M1211"/>
  <c r="BA1211"/>
  <c r="AK1273"/>
  <c r="O1303"/>
  <c r="BC1303"/>
  <c r="AI1311"/>
  <c r="AI1310" s="1"/>
  <c r="AE1328"/>
  <c r="AE1327" s="1"/>
  <c r="AE1316" s="1"/>
  <c r="BI1332"/>
  <c r="BI1338"/>
  <c r="BJ1338" s="1"/>
  <c r="BM1338" s="1"/>
  <c r="BI1342"/>
  <c r="BI1348"/>
  <c r="BJ1348" s="1"/>
  <c r="BM1348" s="1"/>
  <c r="Y1353"/>
  <c r="Y1352" s="1"/>
  <c r="U1366"/>
  <c r="U1365" s="1"/>
  <c r="U1373"/>
  <c r="U1372" s="1"/>
  <c r="BL1400"/>
  <c r="BL1420"/>
  <c r="J133" i="2"/>
  <c r="J194"/>
  <c r="M174" s="1"/>
  <c r="J614"/>
  <c r="Y1084" i="1"/>
  <c r="Y1080" s="1"/>
  <c r="BI1092"/>
  <c r="AM1096"/>
  <c r="AM1090" s="1"/>
  <c r="AA1102"/>
  <c r="BI1109"/>
  <c r="O1162"/>
  <c r="O1161" s="1"/>
  <c r="BC1162"/>
  <c r="BC1161" s="1"/>
  <c r="AM1181"/>
  <c r="Y1195"/>
  <c r="AY1211"/>
  <c r="BI1216"/>
  <c r="BJ1216" s="1"/>
  <c r="BM1216" s="1"/>
  <c r="BI1220"/>
  <c r="AQ1254"/>
  <c r="AI1273"/>
  <c r="AI1272" s="1"/>
  <c r="O1318"/>
  <c r="O1317" s="1"/>
  <c r="BC1318"/>
  <c r="BC1317" s="1"/>
  <c r="S1373"/>
  <c r="BG1373"/>
  <c r="BI1392"/>
  <c r="BJ1392" s="1"/>
  <c r="BM1392" s="1"/>
  <c r="BI1396"/>
  <c r="BI1402"/>
  <c r="BJ1402" s="1"/>
  <c r="BM1402" s="1"/>
  <c r="BI1406"/>
  <c r="BI1412"/>
  <c r="BJ1412" s="1"/>
  <c r="BM1412" s="1"/>
  <c r="BI1416"/>
  <c r="BI1422"/>
  <c r="BJ1422" s="1"/>
  <c r="BM1422" s="1"/>
  <c r="AM1423"/>
  <c r="E581" i="2"/>
  <c r="J581" s="1"/>
  <c r="S1084" i="1"/>
  <c r="S1080" s="1"/>
  <c r="BG1084"/>
  <c r="BG1080" s="1"/>
  <c r="I1090"/>
  <c r="AO1096"/>
  <c r="BL1113"/>
  <c r="Q1120"/>
  <c r="Q1114" s="1"/>
  <c r="BE1120"/>
  <c r="M1132"/>
  <c r="BA1132"/>
  <c r="Y1187"/>
  <c r="W1195"/>
  <c r="Q1203"/>
  <c r="BE1203"/>
  <c r="AO1221"/>
  <c r="Q1231"/>
  <c r="Q1230" s="1"/>
  <c r="BE1231"/>
  <c r="BE1230" s="1"/>
  <c r="AI1243"/>
  <c r="AG1273"/>
  <c r="AG1272" s="1"/>
  <c r="BL1277"/>
  <c r="BI1304"/>
  <c r="BL1304" s="1"/>
  <c r="AY1303"/>
  <c r="BI1308"/>
  <c r="BI1313"/>
  <c r="BJ1313" s="1"/>
  <c r="BM1313" s="1"/>
  <c r="AA1328"/>
  <c r="AA1327" s="1"/>
  <c r="Q1373"/>
  <c r="BE1373"/>
  <c r="AC1390"/>
  <c r="BL1422"/>
  <c r="AK1423"/>
  <c r="J153" i="2"/>
  <c r="F587"/>
  <c r="K1231" i="1"/>
  <c r="K1230" s="1"/>
  <c r="K1238"/>
  <c r="K1273"/>
  <c r="K1301"/>
  <c r="K1303"/>
  <c r="K1318"/>
  <c r="K1317" s="1"/>
  <c r="K1423"/>
  <c r="BL664" l="1"/>
  <c r="BJ1419"/>
  <c r="BM1419" s="1"/>
  <c r="BL1401"/>
  <c r="BJ1421"/>
  <c r="BM1421" s="1"/>
  <c r="BJ1184"/>
  <c r="BM1184" s="1"/>
  <c r="BL1184"/>
  <c r="BL1246"/>
  <c r="BL1245"/>
  <c r="BL1411"/>
  <c r="BL1256"/>
  <c r="BL1183"/>
  <c r="BL1321"/>
  <c r="M1272"/>
  <c r="J726" i="2"/>
  <c r="L726" s="1"/>
  <c r="J1205" i="1" s="1"/>
  <c r="BH1205" s="1"/>
  <c r="BK1205" s="1"/>
  <c r="BL1378"/>
  <c r="BL1320"/>
  <c r="BL1395"/>
  <c r="M1372"/>
  <c r="BL1384"/>
  <c r="BL1333"/>
  <c r="M1316"/>
  <c r="BJ1260"/>
  <c r="BM1260" s="1"/>
  <c r="L580" i="2"/>
  <c r="J1171" i="1" s="1"/>
  <c r="J722" i="2"/>
  <c r="M705" s="1"/>
  <c r="L706"/>
  <c r="J1204" i="1" s="1"/>
  <c r="J702" i="2"/>
  <c r="M685" s="1"/>
  <c r="J1185" i="1"/>
  <c r="BL109"/>
  <c r="M1178"/>
  <c r="M1177" s="1"/>
  <c r="K18"/>
  <c r="BI18" s="1"/>
  <c r="BH26"/>
  <c r="BK26" s="1"/>
  <c r="K26"/>
  <c r="BI26" s="1"/>
  <c r="BL26" s="1"/>
  <c r="M1162"/>
  <c r="BH1169"/>
  <c r="BK1169" s="1"/>
  <c r="J682" i="2"/>
  <c r="J1182" i="1"/>
  <c r="BL92"/>
  <c r="M87"/>
  <c r="BI87" s="1"/>
  <c r="BJ87" s="1"/>
  <c r="BM87" s="1"/>
  <c r="BJ91"/>
  <c r="BM91" s="1"/>
  <c r="BJ101"/>
  <c r="BM101" s="1"/>
  <c r="BL101"/>
  <c r="BH101"/>
  <c r="BK101" s="1"/>
  <c r="M244" i="2"/>
  <c r="L88" i="1"/>
  <c r="M322" i="2"/>
  <c r="L106" i="1"/>
  <c r="M296" i="2"/>
  <c r="L103" i="1"/>
  <c r="M100"/>
  <c r="BI100" s="1"/>
  <c r="BL100" s="1"/>
  <c r="BH100"/>
  <c r="BK100" s="1"/>
  <c r="M287" i="2"/>
  <c r="L102" i="1"/>
  <c r="M217" i="2"/>
  <c r="L85" i="1"/>
  <c r="E619" i="2"/>
  <c r="J619" s="1"/>
  <c r="J1165" i="1"/>
  <c r="M313" i="2"/>
  <c r="L105" i="1"/>
  <c r="M304" i="2"/>
  <c r="L104" i="1"/>
  <c r="M253" i="2"/>
  <c r="L89" i="1"/>
  <c r="M262" i="2"/>
  <c r="L90" i="1"/>
  <c r="BH84"/>
  <c r="BK84" s="1"/>
  <c r="BJ84"/>
  <c r="BM84" s="1"/>
  <c r="M86"/>
  <c r="M226" i="2"/>
  <c r="BH1166" i="1"/>
  <c r="BK1166" s="1"/>
  <c r="M557" i="2"/>
  <c r="J592"/>
  <c r="BL15" i="1"/>
  <c r="M546" i="2"/>
  <c r="BH1212" i="1"/>
  <c r="BK1212" s="1"/>
  <c r="E622" i="2"/>
  <c r="J622" s="1"/>
  <c r="C586"/>
  <c r="C587" s="1"/>
  <c r="C588" s="1"/>
  <c r="N174"/>
  <c r="M70"/>
  <c r="K1169" i="1"/>
  <c r="BI1169" s="1"/>
  <c r="BJ1169" s="1"/>
  <c r="BM1169" s="1"/>
  <c r="BJ22"/>
  <c r="BM22" s="1"/>
  <c r="BL22"/>
  <c r="M568" i="2"/>
  <c r="K1168" i="1"/>
  <c r="BI1168" s="1"/>
  <c r="BH1168"/>
  <c r="BK1168" s="1"/>
  <c r="BI13"/>
  <c r="BJ13" s="1"/>
  <c r="BM13" s="1"/>
  <c r="M11"/>
  <c r="M10" s="1"/>
  <c r="M9" s="1"/>
  <c r="BL14"/>
  <c r="AM504"/>
  <c r="AU1180"/>
  <c r="AU1160" s="1"/>
  <c r="BL626"/>
  <c r="BG1056"/>
  <c r="AO380"/>
  <c r="W27"/>
  <c r="AG226"/>
  <c r="AG1056"/>
  <c r="W1056"/>
  <c r="AI1160"/>
  <c r="AO1056"/>
  <c r="S1180"/>
  <c r="S1160" s="1"/>
  <c r="Q380"/>
  <c r="AI1056"/>
  <c r="BL1081"/>
  <c r="AA504"/>
  <c r="BL450"/>
  <c r="AO1180"/>
  <c r="AO1160" s="1"/>
  <c r="U128"/>
  <c r="AS1056"/>
  <c r="M637" i="2"/>
  <c r="BJ1425" i="1"/>
  <c r="BM1425" s="1"/>
  <c r="BL1425"/>
  <c r="BL1423" s="1"/>
  <c r="BJ1032"/>
  <c r="BM1032" s="1"/>
  <c r="BL1032"/>
  <c r="BJ1413"/>
  <c r="BM1413" s="1"/>
  <c r="BL1413"/>
  <c r="BJ1033"/>
  <c r="BM1033" s="1"/>
  <c r="BL1033"/>
  <c r="BJ954"/>
  <c r="BM954" s="1"/>
  <c r="BL954"/>
  <c r="BL1027"/>
  <c r="BJ1027"/>
  <c r="BM1027" s="1"/>
  <c r="BJ1326"/>
  <c r="BM1326" s="1"/>
  <c r="BL1326"/>
  <c r="BJ817"/>
  <c r="BM817" s="1"/>
  <c r="BL817"/>
  <c r="BJ1188"/>
  <c r="BM1188" s="1"/>
  <c r="BI1187"/>
  <c r="BI345"/>
  <c r="BJ346"/>
  <c r="BM346" s="1"/>
  <c r="BL1079"/>
  <c r="BL1074" s="1"/>
  <c r="BJ1079"/>
  <c r="BM1079" s="1"/>
  <c r="BI369"/>
  <c r="BI368" s="1"/>
  <c r="BL370"/>
  <c r="BL369" s="1"/>
  <c r="BL368" s="1"/>
  <c r="BJ370"/>
  <c r="BM370" s="1"/>
  <c r="BJ1028"/>
  <c r="BM1028" s="1"/>
  <c r="BL1028"/>
  <c r="BL928"/>
  <c r="BI927"/>
  <c r="BJ928"/>
  <c r="BM928" s="1"/>
  <c r="BI697"/>
  <c r="BJ698"/>
  <c r="BM698" s="1"/>
  <c r="BL698"/>
  <c r="BJ991"/>
  <c r="BM991" s="1"/>
  <c r="BL991"/>
  <c r="BL247"/>
  <c r="BJ247"/>
  <c r="BM247" s="1"/>
  <c r="BI327"/>
  <c r="BJ328"/>
  <c r="BM328" s="1"/>
  <c r="BL328"/>
  <c r="BL327" s="1"/>
  <c r="BJ332"/>
  <c r="BM332" s="1"/>
  <c r="BI331"/>
  <c r="BL332"/>
  <c r="BL331" s="1"/>
  <c r="BJ421"/>
  <c r="BM421" s="1"/>
  <c r="BL421"/>
  <c r="BI290"/>
  <c r="BJ291"/>
  <c r="BM291" s="1"/>
  <c r="BL291"/>
  <c r="BL290" s="1"/>
  <c r="BI324"/>
  <c r="BJ325"/>
  <c r="BM325" s="1"/>
  <c r="BL325"/>
  <c r="BL324" s="1"/>
  <c r="BJ294"/>
  <c r="BM294" s="1"/>
  <c r="BI293"/>
  <c r="BJ311"/>
  <c r="BM311" s="1"/>
  <c r="BL311"/>
  <c r="BL1412"/>
  <c r="AY1372"/>
  <c r="AA1180"/>
  <c r="AA1160" s="1"/>
  <c r="O1372"/>
  <c r="AM1230"/>
  <c r="BL1430"/>
  <c r="BL986"/>
  <c r="BL1343"/>
  <c r="BL1262"/>
  <c r="BL1369"/>
  <c r="AE937"/>
  <c r="AE846" s="1"/>
  <c r="AE1466" s="1"/>
  <c r="O504"/>
  <c r="AK444"/>
  <c r="AK380" s="1"/>
  <c r="BL785"/>
  <c r="S265"/>
  <c r="BE307"/>
  <c r="K569"/>
  <c r="K504" s="1"/>
  <c r="BL363"/>
  <c r="K307"/>
  <c r="BL1198"/>
  <c r="AU504"/>
  <c r="K402"/>
  <c r="BJ1396"/>
  <c r="BM1396" s="1"/>
  <c r="BL1396"/>
  <c r="BI1091"/>
  <c r="BL1092"/>
  <c r="BL1091" s="1"/>
  <c r="BJ1092"/>
  <c r="BM1092" s="1"/>
  <c r="BJ1382"/>
  <c r="BM1382" s="1"/>
  <c r="BL1382"/>
  <c r="BJ1225"/>
  <c r="BM1225" s="1"/>
  <c r="BL1225"/>
  <c r="BJ1330"/>
  <c r="BM1330" s="1"/>
  <c r="BL1330"/>
  <c r="BJ984"/>
  <c r="BM984" s="1"/>
  <c r="BL984"/>
  <c r="BJ1053"/>
  <c r="BM1053" s="1"/>
  <c r="BL1053"/>
  <c r="BJ1283"/>
  <c r="BM1283" s="1"/>
  <c r="BL1283"/>
  <c r="BL866"/>
  <c r="BJ866"/>
  <c r="BM866" s="1"/>
  <c r="BJ1029"/>
  <c r="BM1029" s="1"/>
  <c r="BL1029"/>
  <c r="BJ1130"/>
  <c r="BM1130" s="1"/>
  <c r="BI1129"/>
  <c r="BL1130"/>
  <c r="BL1129" s="1"/>
  <c r="BL1107"/>
  <c r="BL1105" s="1"/>
  <c r="BL1102" s="1"/>
  <c r="BJ1107"/>
  <c r="BM1107" s="1"/>
  <c r="BJ449"/>
  <c r="BM449" s="1"/>
  <c r="BL449"/>
  <c r="BJ809"/>
  <c r="BM809" s="1"/>
  <c r="BL809"/>
  <c r="BI808"/>
  <c r="BJ342"/>
  <c r="BM342" s="1"/>
  <c r="BI341"/>
  <c r="BL342"/>
  <c r="BL341" s="1"/>
  <c r="BL340" s="1"/>
  <c r="BJ1368"/>
  <c r="BM1368" s="1"/>
  <c r="BL1368"/>
  <c r="BI1093"/>
  <c r="BL1094"/>
  <c r="BL1093" s="1"/>
  <c r="BJ1094"/>
  <c r="BM1094" s="1"/>
  <c r="BJ637"/>
  <c r="BM637" s="1"/>
  <c r="BL637"/>
  <c r="BI639"/>
  <c r="BJ640"/>
  <c r="BM640" s="1"/>
  <c r="BJ238"/>
  <c r="BM238" s="1"/>
  <c r="BI237"/>
  <c r="BI236" s="1"/>
  <c r="BI148"/>
  <c r="BJ149"/>
  <c r="BM149" s="1"/>
  <c r="BL149"/>
  <c r="BL148" s="1"/>
  <c r="BJ603"/>
  <c r="BM603" s="1"/>
  <c r="BL603"/>
  <c r="BI466"/>
  <c r="BJ467"/>
  <c r="BM467" s="1"/>
  <c r="BL467"/>
  <c r="BL466" s="1"/>
  <c r="BL481"/>
  <c r="BJ481"/>
  <c r="BM481" s="1"/>
  <c r="BJ584"/>
  <c r="BM584" s="1"/>
  <c r="BL584"/>
  <c r="BL583" s="1"/>
  <c r="BI583"/>
  <c r="BJ145"/>
  <c r="BM145" s="1"/>
  <c r="BI144"/>
  <c r="BI445"/>
  <c r="BJ446"/>
  <c r="BM446" s="1"/>
  <c r="BL446"/>
  <c r="BJ183"/>
  <c r="BM183" s="1"/>
  <c r="BL183"/>
  <c r="BL180" s="1"/>
  <c r="BL179" s="1"/>
  <c r="BL323"/>
  <c r="BJ323"/>
  <c r="BM323" s="1"/>
  <c r="BJ353"/>
  <c r="BM353" s="1"/>
  <c r="BI352"/>
  <c r="BJ270"/>
  <c r="BM270" s="1"/>
  <c r="BL270"/>
  <c r="BJ155"/>
  <c r="BM155" s="1"/>
  <c r="BL155"/>
  <c r="BL154" s="1"/>
  <c r="BI154"/>
  <c r="BJ622"/>
  <c r="BM622" s="1"/>
  <c r="BL622"/>
  <c r="BJ314"/>
  <c r="BM314" s="1"/>
  <c r="BL314"/>
  <c r="BI455"/>
  <c r="BJ456"/>
  <c r="BM456" s="1"/>
  <c r="BL456"/>
  <c r="BL455" s="1"/>
  <c r="BJ746"/>
  <c r="BM746" s="1"/>
  <c r="BL746"/>
  <c r="BJ119"/>
  <c r="BM119" s="1"/>
  <c r="BL119"/>
  <c r="BJ54"/>
  <c r="BM54" s="1"/>
  <c r="BL54"/>
  <c r="BJ379"/>
  <c r="BM379" s="1"/>
  <c r="BL379"/>
  <c r="BL377" s="1"/>
  <c r="BL376" s="1"/>
  <c r="BJ1196"/>
  <c r="BM1196" s="1"/>
  <c r="BL1196"/>
  <c r="BI1195"/>
  <c r="BJ1387"/>
  <c r="BM1387" s="1"/>
  <c r="BL1387"/>
  <c r="BJ1041"/>
  <c r="BM1041" s="1"/>
  <c r="BL1041"/>
  <c r="BJ1306"/>
  <c r="BM1306" s="1"/>
  <c r="BL1306"/>
  <c r="BL1055"/>
  <c r="BJ1055"/>
  <c r="BM1055" s="1"/>
  <c r="BL1122"/>
  <c r="BJ1122"/>
  <c r="BM1122" s="1"/>
  <c r="BJ512"/>
  <c r="BM512" s="1"/>
  <c r="BL512"/>
  <c r="BJ773"/>
  <c r="BM773" s="1"/>
  <c r="BL773"/>
  <c r="BJ468"/>
  <c r="BM468" s="1"/>
  <c r="BL468"/>
  <c r="BJ174"/>
  <c r="BM174" s="1"/>
  <c r="BL174"/>
  <c r="BL497"/>
  <c r="BJ497"/>
  <c r="BM497" s="1"/>
  <c r="BI239"/>
  <c r="BJ240"/>
  <c r="BM240" s="1"/>
  <c r="BJ190"/>
  <c r="BM190" s="1"/>
  <c r="BI189"/>
  <c r="BI188" s="1"/>
  <c r="BJ200"/>
  <c r="BM200" s="1"/>
  <c r="BI199"/>
  <c r="BI198" s="1"/>
  <c r="BJ316"/>
  <c r="BM316" s="1"/>
  <c r="BL316"/>
  <c r="BI201"/>
  <c r="BJ202"/>
  <c r="BM202" s="1"/>
  <c r="BJ616"/>
  <c r="BM616" s="1"/>
  <c r="BL616"/>
  <c r="BH21"/>
  <c r="BK21" s="1"/>
  <c r="K21"/>
  <c r="BI21" s="1"/>
  <c r="BJ1406"/>
  <c r="BM1406" s="1"/>
  <c r="BL1406"/>
  <c r="BJ1332"/>
  <c r="BM1332" s="1"/>
  <c r="BL1332"/>
  <c r="BJ1354"/>
  <c r="BM1354" s="1"/>
  <c r="BL1354"/>
  <c r="BI1353"/>
  <c r="BI1352" s="1"/>
  <c r="BJ1451"/>
  <c r="BM1451" s="1"/>
  <c r="BL1451"/>
  <c r="BL1461"/>
  <c r="BJ1461"/>
  <c r="BM1461" s="1"/>
  <c r="BJ1234"/>
  <c r="BM1234" s="1"/>
  <c r="BL1234"/>
  <c r="BJ990"/>
  <c r="BM990" s="1"/>
  <c r="BI989"/>
  <c r="BJ1059"/>
  <c r="BM1059" s="1"/>
  <c r="BI1058"/>
  <c r="BI1057" s="1"/>
  <c r="BL1059"/>
  <c r="BL1058" s="1"/>
  <c r="BJ1244"/>
  <c r="BM1244" s="1"/>
  <c r="BI1243"/>
  <c r="BL1046"/>
  <c r="BJ1046"/>
  <c r="BM1046" s="1"/>
  <c r="BL910"/>
  <c r="BJ910"/>
  <c r="BM910" s="1"/>
  <c r="BJ1194"/>
  <c r="BM1194" s="1"/>
  <c r="BL1194"/>
  <c r="BJ972"/>
  <c r="BM972" s="1"/>
  <c r="BL972"/>
  <c r="BJ1069"/>
  <c r="BM1069" s="1"/>
  <c r="BI1068"/>
  <c r="BJ1043"/>
  <c r="BM1043" s="1"/>
  <c r="BL1043"/>
  <c r="BJ896"/>
  <c r="BM896" s="1"/>
  <c r="BL896"/>
  <c r="BL1403"/>
  <c r="BJ1403"/>
  <c r="BM1403" s="1"/>
  <c r="BJ845"/>
  <c r="BM845" s="1"/>
  <c r="BL845"/>
  <c r="BI750"/>
  <c r="BL751"/>
  <c r="BJ751"/>
  <c r="BM751" s="1"/>
  <c r="BI317"/>
  <c r="BJ318"/>
  <c r="BM318" s="1"/>
  <c r="BJ480"/>
  <c r="BM480" s="1"/>
  <c r="BI479"/>
  <c r="BL68"/>
  <c r="BJ68"/>
  <c r="BM68" s="1"/>
  <c r="BJ841"/>
  <c r="BM841" s="1"/>
  <c r="BL841"/>
  <c r="BJ393"/>
  <c r="BM393" s="1"/>
  <c r="BI392"/>
  <c r="BL272"/>
  <c r="BL271" s="1"/>
  <c r="BJ272"/>
  <c r="BM272" s="1"/>
  <c r="BI271"/>
  <c r="BJ405"/>
  <c r="BM405" s="1"/>
  <c r="BL405"/>
  <c r="BI408"/>
  <c r="BL409"/>
  <c r="BJ409"/>
  <c r="BM409" s="1"/>
  <c r="BJ686"/>
  <c r="BM686" s="1"/>
  <c r="BI685"/>
  <c r="BJ744"/>
  <c r="BM744" s="1"/>
  <c r="BL744"/>
  <c r="BJ246"/>
  <c r="BM246" s="1"/>
  <c r="BI245"/>
  <c r="BL394"/>
  <c r="BJ394"/>
  <c r="BM394" s="1"/>
  <c r="AA1230"/>
  <c r="AK1230"/>
  <c r="AK1180" s="1"/>
  <c r="AK1160" s="1"/>
  <c r="BL1437"/>
  <c r="I1102"/>
  <c r="BL1289"/>
  <c r="AY505"/>
  <c r="U265"/>
  <c r="Q736"/>
  <c r="AQ444"/>
  <c r="BE1316"/>
  <c r="AU1230"/>
  <c r="BL908"/>
  <c r="BL511"/>
  <c r="BL506" s="1"/>
  <c r="BL505" s="1"/>
  <c r="BL194"/>
  <c r="BL193" s="1"/>
  <c r="BL794"/>
  <c r="BI1328"/>
  <c r="BI1327" s="1"/>
  <c r="BL598"/>
  <c r="AE162"/>
  <c r="AQ505"/>
  <c r="M380"/>
  <c r="K684"/>
  <c r="BL759"/>
  <c r="Y128"/>
  <c r="AW505"/>
  <c r="BL1216"/>
  <c r="M136" i="2"/>
  <c r="M1230" i="1"/>
  <c r="BL1009"/>
  <c r="BL1290"/>
  <c r="BI1423"/>
  <c r="AK1316"/>
  <c r="BL1432"/>
  <c r="Q1056"/>
  <c r="BL1112"/>
  <c r="AU847"/>
  <c r="AU846" s="1"/>
  <c r="BL1125"/>
  <c r="U1067"/>
  <c r="U1056" s="1"/>
  <c r="BL796"/>
  <c r="BL1429"/>
  <c r="BL375"/>
  <c r="M625"/>
  <c r="BG486"/>
  <c r="AK354"/>
  <c r="I1230"/>
  <c r="AA27"/>
  <c r="U505"/>
  <c r="U504" s="1"/>
  <c r="BL393"/>
  <c r="BL392" s="1"/>
  <c r="W505"/>
  <c r="W504" s="1"/>
  <c r="BL448"/>
  <c r="AM226"/>
  <c r="BL492"/>
  <c r="BL554"/>
  <c r="BL208"/>
  <c r="BL814"/>
  <c r="BL1050"/>
  <c r="BL850"/>
  <c r="BI164"/>
  <c r="BJ825"/>
  <c r="BM825" s="1"/>
  <c r="BL825"/>
  <c r="BJ875"/>
  <c r="BM875" s="1"/>
  <c r="BL875"/>
  <c r="BJ663"/>
  <c r="BM663" s="1"/>
  <c r="BL663"/>
  <c r="BJ383"/>
  <c r="BM383" s="1"/>
  <c r="BI382"/>
  <c r="BJ1416"/>
  <c r="BM1416" s="1"/>
  <c r="BL1416"/>
  <c r="K1172"/>
  <c r="BI1172" s="1"/>
  <c r="BH1172"/>
  <c r="BK1172" s="1"/>
  <c r="BI965"/>
  <c r="BJ966"/>
  <c r="BM966" s="1"/>
  <c r="BL966"/>
  <c r="BL1148"/>
  <c r="BJ1148"/>
  <c r="BM1148" s="1"/>
  <c r="BL842"/>
  <c r="BJ842"/>
  <c r="BM842" s="1"/>
  <c r="BL537"/>
  <c r="BL532" s="1"/>
  <c r="BJ537"/>
  <c r="BM537" s="1"/>
  <c r="BL675"/>
  <c r="BJ675"/>
  <c r="BM675" s="1"/>
  <c r="BI78"/>
  <c r="BJ79"/>
  <c r="BM79" s="1"/>
  <c r="BL79"/>
  <c r="BL78" s="1"/>
  <c r="BL649"/>
  <c r="BJ649"/>
  <c r="BM649" s="1"/>
  <c r="BI416"/>
  <c r="BJ417"/>
  <c r="BM417" s="1"/>
  <c r="BL417"/>
  <c r="BL416" s="1"/>
  <c r="BJ997"/>
  <c r="BM997" s="1"/>
  <c r="BL997"/>
  <c r="BJ440"/>
  <c r="BM440" s="1"/>
  <c r="BL440"/>
  <c r="BJ1298"/>
  <c r="BM1298" s="1"/>
  <c r="BI1297"/>
  <c r="BJ723"/>
  <c r="BM723" s="1"/>
  <c r="BL723"/>
  <c r="BJ1082"/>
  <c r="BM1082" s="1"/>
  <c r="BI1081"/>
  <c r="BL906"/>
  <c r="BJ906"/>
  <c r="BM906" s="1"/>
  <c r="BJ120"/>
  <c r="BM120" s="1"/>
  <c r="BL120"/>
  <c r="BL520"/>
  <c r="BJ520"/>
  <c r="BM520" s="1"/>
  <c r="BL553"/>
  <c r="BJ553"/>
  <c r="BM553" s="1"/>
  <c r="BJ764"/>
  <c r="BM764" s="1"/>
  <c r="BL764"/>
  <c r="BL756" s="1"/>
  <c r="BI279"/>
  <c r="BJ280"/>
  <c r="BM280" s="1"/>
  <c r="BI224"/>
  <c r="BI223" s="1"/>
  <c r="BJ225"/>
  <c r="BM225" s="1"/>
  <c r="BL225"/>
  <c r="BL224" s="1"/>
  <c r="BL223" s="1"/>
  <c r="BJ99"/>
  <c r="BM99" s="1"/>
  <c r="BJ252"/>
  <c r="BM252" s="1"/>
  <c r="BL252"/>
  <c r="BI251"/>
  <c r="BJ1288"/>
  <c r="BM1288" s="1"/>
  <c r="BI1287"/>
  <c r="BL1288"/>
  <c r="BJ1274"/>
  <c r="BM1274" s="1"/>
  <c r="BI1273"/>
  <c r="BJ843"/>
  <c r="BM843" s="1"/>
  <c r="BL843"/>
  <c r="BJ919"/>
  <c r="BM919" s="1"/>
  <c r="BL919"/>
  <c r="BJ1002"/>
  <c r="BM1002" s="1"/>
  <c r="BL1002"/>
  <c r="BJ1253"/>
  <c r="BM1253" s="1"/>
  <c r="BL1253"/>
  <c r="BI1221"/>
  <c r="BJ1222"/>
  <c r="BM1222" s="1"/>
  <c r="BL1222"/>
  <c r="BJ874"/>
  <c r="BM874" s="1"/>
  <c r="BI873"/>
  <c r="BJ1066"/>
  <c r="BM1066" s="1"/>
  <c r="BL1066"/>
  <c r="BI1318"/>
  <c r="BI1317" s="1"/>
  <c r="BJ1319"/>
  <c r="BM1319" s="1"/>
  <c r="BL1154"/>
  <c r="BL1155"/>
  <c r="BI1013"/>
  <c r="BI1012" s="1"/>
  <c r="BJ1014"/>
  <c r="BM1014" s="1"/>
  <c r="BL1014"/>
  <c r="BJ975"/>
  <c r="BM975" s="1"/>
  <c r="BL975"/>
  <c r="BJ547"/>
  <c r="BM547" s="1"/>
  <c r="BL547"/>
  <c r="BJ923"/>
  <c r="BM923" s="1"/>
  <c r="BL923"/>
  <c r="BJ118"/>
  <c r="BM118" s="1"/>
  <c r="BL118"/>
  <c r="BL114" s="1"/>
  <c r="BL113" s="1"/>
  <c r="BJ853"/>
  <c r="BM853" s="1"/>
  <c r="BL853"/>
  <c r="BL137"/>
  <c r="BL136" s="1"/>
  <c r="BJ137"/>
  <c r="BM137" s="1"/>
  <c r="BI136"/>
  <c r="BL566"/>
  <c r="BJ566"/>
  <c r="BM566" s="1"/>
  <c r="BJ901"/>
  <c r="BM901" s="1"/>
  <c r="BL901"/>
  <c r="BJ562"/>
  <c r="BM562" s="1"/>
  <c r="BL562"/>
  <c r="BI567"/>
  <c r="BJ568"/>
  <c r="BM568" s="1"/>
  <c r="BL568"/>
  <c r="BL567" s="1"/>
  <c r="BJ617"/>
  <c r="BM617" s="1"/>
  <c r="BL617"/>
  <c r="BJ215"/>
  <c r="BM215" s="1"/>
  <c r="BI214"/>
  <c r="BI213" s="1"/>
  <c r="BI458"/>
  <c r="BJ459"/>
  <c r="BM459" s="1"/>
  <c r="BL39"/>
  <c r="BJ39"/>
  <c r="BM39" s="1"/>
  <c r="BJ297"/>
  <c r="BM297" s="1"/>
  <c r="BI296"/>
  <c r="BJ386"/>
  <c r="BM386" s="1"/>
  <c r="BL386"/>
  <c r="BJ852"/>
  <c r="BM852" s="1"/>
  <c r="BL852"/>
  <c r="BJ1121"/>
  <c r="BM1121" s="1"/>
  <c r="BI1120"/>
  <c r="BL1051"/>
  <c r="BJ1051"/>
  <c r="BM1051" s="1"/>
  <c r="BJ832"/>
  <c r="BM832" s="1"/>
  <c r="BL832"/>
  <c r="BJ926"/>
  <c r="BM926" s="1"/>
  <c r="BL926"/>
  <c r="BJ1118"/>
  <c r="BM1118" s="1"/>
  <c r="BI1117"/>
  <c r="BL1118"/>
  <c r="BL1117" s="1"/>
  <c r="BJ849"/>
  <c r="BM849" s="1"/>
  <c r="BL849"/>
  <c r="BI848"/>
  <c r="BJ752"/>
  <c r="BM752" s="1"/>
  <c r="BL752"/>
  <c r="BL775"/>
  <c r="BJ775"/>
  <c r="BM775" s="1"/>
  <c r="BJ1015"/>
  <c r="BM1015" s="1"/>
  <c r="BL1015"/>
  <c r="BJ563"/>
  <c r="BM563" s="1"/>
  <c r="BL563"/>
  <c r="BJ931"/>
  <c r="BM931" s="1"/>
  <c r="BL931"/>
  <c r="BJ791"/>
  <c r="BM791" s="1"/>
  <c r="BI790"/>
  <c r="BJ1241"/>
  <c r="BM1241" s="1"/>
  <c r="BL1241"/>
  <c r="BJ472"/>
  <c r="BM472" s="1"/>
  <c r="BI471"/>
  <c r="BJ863"/>
  <c r="BM863" s="1"/>
  <c r="BL863"/>
  <c r="BL557"/>
  <c r="BJ557"/>
  <c r="BM557" s="1"/>
  <c r="BJ574"/>
  <c r="BM574" s="1"/>
  <c r="BL574"/>
  <c r="BJ388"/>
  <c r="BM388" s="1"/>
  <c r="BI387"/>
  <c r="BL388"/>
  <c r="BL1039"/>
  <c r="BJ1039"/>
  <c r="BM1039" s="1"/>
  <c r="BL810"/>
  <c r="BJ810"/>
  <c r="BM810" s="1"/>
  <c r="BJ157"/>
  <c r="BM157" s="1"/>
  <c r="BI156"/>
  <c r="BL157"/>
  <c r="BL156" s="1"/>
  <c r="BL222"/>
  <c r="BL221" s="1"/>
  <c r="BJ222"/>
  <c r="BM222" s="1"/>
  <c r="BI221"/>
  <c r="BL827"/>
  <c r="BJ827"/>
  <c r="BM827" s="1"/>
  <c r="BI50"/>
  <c r="BJ51"/>
  <c r="BM51" s="1"/>
  <c r="BJ181"/>
  <c r="BM181" s="1"/>
  <c r="BI180"/>
  <c r="BI179" s="1"/>
  <c r="BI1154"/>
  <c r="BJ1156"/>
  <c r="BM1156" s="1"/>
  <c r="BI1155"/>
  <c r="BJ591"/>
  <c r="BM591" s="1"/>
  <c r="BI590"/>
  <c r="BL591"/>
  <c r="BL720"/>
  <c r="BJ720"/>
  <c r="BM720" s="1"/>
  <c r="BL636"/>
  <c r="BJ636"/>
  <c r="BM636" s="1"/>
  <c r="BJ496"/>
  <c r="BM496" s="1"/>
  <c r="BI495"/>
  <c r="BL496"/>
  <c r="BL495" s="1"/>
  <c r="BI413"/>
  <c r="BL414"/>
  <c r="BJ414"/>
  <c r="BM414" s="1"/>
  <c r="BE1056"/>
  <c r="O847"/>
  <c r="O846" s="1"/>
  <c r="AQ465"/>
  <c r="AQ380" s="1"/>
  <c r="BL545"/>
  <c r="AC1056"/>
  <c r="AC846"/>
  <c r="BL538"/>
  <c r="AE569"/>
  <c r="BL1011"/>
  <c r="AE197"/>
  <c r="AC27"/>
  <c r="AS265"/>
  <c r="AM1180"/>
  <c r="AM1160" s="1"/>
  <c r="BL1417"/>
  <c r="K1056"/>
  <c r="Y1160"/>
  <c r="BL878"/>
  <c r="BC847"/>
  <c r="BC846" s="1"/>
  <c r="BL594"/>
  <c r="U1114"/>
  <c r="AS847"/>
  <c r="AS846" s="1"/>
  <c r="AY847"/>
  <c r="K789"/>
  <c r="S736"/>
  <c r="I444"/>
  <c r="BL475"/>
  <c r="BL471" s="1"/>
  <c r="BL439"/>
  <c r="BL576"/>
  <c r="AC684"/>
  <c r="O27"/>
  <c r="BL241"/>
  <c r="Q27"/>
  <c r="AE128"/>
  <c r="BL361"/>
  <c r="BL360" s="1"/>
  <c r="BL245"/>
  <c r="BL334"/>
  <c r="BL333" s="1"/>
  <c r="BL145"/>
  <c r="K1272"/>
  <c r="AY1272"/>
  <c r="AY1180" s="1"/>
  <c r="AY1160" s="1"/>
  <c r="BL917"/>
  <c r="AY1056"/>
  <c r="W789"/>
  <c r="BL1144"/>
  <c r="BL1440"/>
  <c r="Q988"/>
  <c r="Q846" s="1"/>
  <c r="BL1206"/>
  <c r="BL560"/>
  <c r="BL632"/>
  <c r="BL479"/>
  <c r="Y789"/>
  <c r="S307"/>
  <c r="BL765"/>
  <c r="M569"/>
  <c r="M504" s="1"/>
  <c r="AM625"/>
  <c r="I902"/>
  <c r="Y381"/>
  <c r="Y380" s="1"/>
  <c r="BL202"/>
  <c r="BL201" s="1"/>
  <c r="BL198" s="1"/>
  <c r="BL197" s="1"/>
  <c r="BL867"/>
  <c r="BL601"/>
  <c r="AK569"/>
  <c r="BL922"/>
  <c r="BL38"/>
  <c r="K213"/>
  <c r="K197" s="1"/>
  <c r="BL240"/>
  <c r="K380"/>
  <c r="Y226"/>
  <c r="BJ1436"/>
  <c r="BM1436" s="1"/>
  <c r="BL1436"/>
  <c r="BL1088"/>
  <c r="BJ1088"/>
  <c r="BM1088" s="1"/>
  <c r="BJ1252"/>
  <c r="BM1252" s="1"/>
  <c r="BL1252"/>
  <c r="BI1390"/>
  <c r="BJ1391"/>
  <c r="BM1391" s="1"/>
  <c r="BL1391"/>
  <c r="BI450"/>
  <c r="BJ451"/>
  <c r="BM451" s="1"/>
  <c r="BJ509"/>
  <c r="BM509" s="1"/>
  <c r="BL509"/>
  <c r="BJ484"/>
  <c r="BM484" s="1"/>
  <c r="BL484"/>
  <c r="BJ168"/>
  <c r="BM168" s="1"/>
  <c r="BL168"/>
  <c r="BL164" s="1"/>
  <c r="BL163" s="1"/>
  <c r="BJ1209"/>
  <c r="BM1209" s="1"/>
  <c r="BL1209"/>
  <c r="BJ478"/>
  <c r="BM478" s="1"/>
  <c r="BI476"/>
  <c r="BI1268"/>
  <c r="BJ1269"/>
  <c r="BM1269" s="1"/>
  <c r="BJ913"/>
  <c r="BM913" s="1"/>
  <c r="BL913"/>
  <c r="BJ610"/>
  <c r="BM610" s="1"/>
  <c r="BL610"/>
  <c r="BI703"/>
  <c r="BL704"/>
  <c r="BJ704"/>
  <c r="BM704" s="1"/>
  <c r="BI373"/>
  <c r="BI372" s="1"/>
  <c r="BL374"/>
  <c r="BJ374"/>
  <c r="BM374" s="1"/>
  <c r="BJ1304"/>
  <c r="BM1304" s="1"/>
  <c r="BI1303"/>
  <c r="BJ1085"/>
  <c r="BM1085" s="1"/>
  <c r="BL1085"/>
  <c r="BI1084"/>
  <c r="BI1366"/>
  <c r="BI1365" s="1"/>
  <c r="BJ1367"/>
  <c r="BM1367" s="1"/>
  <c r="BL1367"/>
  <c r="BL1366" s="1"/>
  <c r="BL1365" s="1"/>
  <c r="BJ1302"/>
  <c r="BM1302" s="1"/>
  <c r="BI1301"/>
  <c r="BL1399"/>
  <c r="BJ1399"/>
  <c r="BM1399" s="1"/>
  <c r="BL1064"/>
  <c r="BJ1064"/>
  <c r="BM1064" s="1"/>
  <c r="BJ1200"/>
  <c r="BM1200" s="1"/>
  <c r="BL1200"/>
  <c r="BJ890"/>
  <c r="BM890" s="1"/>
  <c r="BL890"/>
  <c r="BJ489"/>
  <c r="BM489" s="1"/>
  <c r="BL489"/>
  <c r="BJ862"/>
  <c r="BM862" s="1"/>
  <c r="BL862"/>
  <c r="BJ627"/>
  <c r="BM627" s="1"/>
  <c r="BI626"/>
  <c r="BI267"/>
  <c r="BL268"/>
  <c r="BL267" s="1"/>
  <c r="BJ268"/>
  <c r="BM268" s="1"/>
  <c r="BI142"/>
  <c r="BJ143"/>
  <c r="BM143" s="1"/>
  <c r="BI249"/>
  <c r="BJ250"/>
  <c r="BM250" s="1"/>
  <c r="BI230"/>
  <c r="BJ231"/>
  <c r="BM231" s="1"/>
  <c r="BL231"/>
  <c r="BL230" s="1"/>
  <c r="BL344"/>
  <c r="BJ344"/>
  <c r="BM344" s="1"/>
  <c r="BJ784"/>
  <c r="BM784" s="1"/>
  <c r="BL784"/>
  <c r="BJ282"/>
  <c r="BM282" s="1"/>
  <c r="BL282"/>
  <c r="BL281" s="1"/>
  <c r="BI281"/>
  <c r="BI1238"/>
  <c r="BJ1239"/>
  <c r="BM1239" s="1"/>
  <c r="BI1311"/>
  <c r="BI1310" s="1"/>
  <c r="BJ1312"/>
  <c r="BM1312" s="1"/>
  <c r="BL1312"/>
  <c r="BJ889"/>
  <c r="BM889" s="1"/>
  <c r="BL889"/>
  <c r="BI130"/>
  <c r="BI129" s="1"/>
  <c r="BJ131"/>
  <c r="BM131" s="1"/>
  <c r="BJ886"/>
  <c r="BM886" s="1"/>
  <c r="BL886"/>
  <c r="BI885"/>
  <c r="BI1127"/>
  <c r="BJ1128"/>
  <c r="BM1128" s="1"/>
  <c r="BL1128"/>
  <c r="BL1127" s="1"/>
  <c r="BJ860"/>
  <c r="BM860" s="1"/>
  <c r="BL860"/>
  <c r="BJ804"/>
  <c r="BM804" s="1"/>
  <c r="BL804"/>
  <c r="BJ1305"/>
  <c r="BM1305" s="1"/>
  <c r="BL1305"/>
  <c r="BJ485"/>
  <c r="BM485" s="1"/>
  <c r="BL485"/>
  <c r="BL690"/>
  <c r="BJ690"/>
  <c r="BM690" s="1"/>
  <c r="BJ1133"/>
  <c r="BM1133" s="1"/>
  <c r="BL1133"/>
  <c r="BI1132"/>
  <c r="BL673"/>
  <c r="BJ673"/>
  <c r="BM673" s="1"/>
  <c r="BJ33"/>
  <c r="BM33" s="1"/>
  <c r="BL33"/>
  <c r="BJ262"/>
  <c r="BM262" s="1"/>
  <c r="BL262"/>
  <c r="BL261" s="1"/>
  <c r="BL260" s="1"/>
  <c r="BI261"/>
  <c r="BJ398"/>
  <c r="BM398" s="1"/>
  <c r="BL398"/>
  <c r="BJ1359"/>
  <c r="BM1359" s="1"/>
  <c r="BL1359"/>
  <c r="BJ366"/>
  <c r="BM366" s="1"/>
  <c r="BI365"/>
  <c r="BI364" s="1"/>
  <c r="BL366"/>
  <c r="BL365" s="1"/>
  <c r="BL364" s="1"/>
  <c r="BJ48"/>
  <c r="BM48" s="1"/>
  <c r="BI47"/>
  <c r="BI219"/>
  <c r="BJ220"/>
  <c r="BM220" s="1"/>
  <c r="BJ1308"/>
  <c r="BM1308" s="1"/>
  <c r="BL1308"/>
  <c r="BJ864"/>
  <c r="BM864" s="1"/>
  <c r="BL864"/>
  <c r="BJ1456"/>
  <c r="BM1456" s="1"/>
  <c r="BL1456"/>
  <c r="BL1077"/>
  <c r="BJ1077"/>
  <c r="BM1077" s="1"/>
  <c r="BJ962"/>
  <c r="BM962" s="1"/>
  <c r="BL962"/>
  <c r="BJ1031"/>
  <c r="BM1031" s="1"/>
  <c r="BL1031"/>
  <c r="BJ1286"/>
  <c r="BM1286" s="1"/>
  <c r="BL1286"/>
  <c r="BI150"/>
  <c r="BL151"/>
  <c r="BL150" s="1"/>
  <c r="BJ151"/>
  <c r="BM151" s="1"/>
  <c r="BJ710"/>
  <c r="BM710" s="1"/>
  <c r="BL710"/>
  <c r="BJ1232"/>
  <c r="BM1232" s="1"/>
  <c r="BI1231"/>
  <c r="BJ1142"/>
  <c r="BM1142" s="1"/>
  <c r="BL1142"/>
  <c r="BL880"/>
  <c r="BJ880"/>
  <c r="BM880" s="1"/>
  <c r="BI506"/>
  <c r="BJ507"/>
  <c r="BM507" s="1"/>
  <c r="BL1063"/>
  <c r="BJ1063"/>
  <c r="BM1063" s="1"/>
  <c r="BJ957"/>
  <c r="BM957" s="1"/>
  <c r="BL957"/>
  <c r="BJ730"/>
  <c r="BM730" s="1"/>
  <c r="BL730"/>
  <c r="BJ460"/>
  <c r="BM460" s="1"/>
  <c r="BL460"/>
  <c r="BJ680"/>
  <c r="BM680" s="1"/>
  <c r="BL680"/>
  <c r="BJ53"/>
  <c r="BM53" s="1"/>
  <c r="BL53"/>
  <c r="BL741"/>
  <c r="BL737" s="1"/>
  <c r="BJ741"/>
  <c r="BM741" s="1"/>
  <c r="BI138"/>
  <c r="BJ139"/>
  <c r="BM139" s="1"/>
  <c r="BJ264"/>
  <c r="BM264" s="1"/>
  <c r="BI263"/>
  <c r="BL656"/>
  <c r="BJ656"/>
  <c r="BM656" s="1"/>
  <c r="BJ592"/>
  <c r="BM592" s="1"/>
  <c r="BL592"/>
  <c r="BJ666"/>
  <c r="BM666" s="1"/>
  <c r="BL666"/>
  <c r="BJ1072"/>
  <c r="BM1072" s="1"/>
  <c r="BL1072"/>
  <c r="BI1071"/>
  <c r="AM846"/>
  <c r="BL992"/>
  <c r="BL989" s="1"/>
  <c r="BL988" s="1"/>
  <c r="Q1180"/>
  <c r="Q1160" s="1"/>
  <c r="BL397"/>
  <c r="BL302"/>
  <c r="BL301" s="1"/>
  <c r="AO846"/>
  <c r="AM380"/>
  <c r="BL1300"/>
  <c r="AK1056"/>
  <c r="BL995"/>
  <c r="I736"/>
  <c r="AY684"/>
  <c r="S380"/>
  <c r="I265"/>
  <c r="AK504"/>
  <c r="BL108"/>
  <c r="BL429"/>
  <c r="BL232"/>
  <c r="O423"/>
  <c r="BL807"/>
  <c r="BL881"/>
  <c r="BL963"/>
  <c r="BL712"/>
  <c r="BL907"/>
  <c r="BL903" s="1"/>
  <c r="BL643"/>
  <c r="S505"/>
  <c r="S504" s="1"/>
  <c r="S1056"/>
  <c r="BG465"/>
  <c r="BG380" s="1"/>
  <c r="BL1299"/>
  <c r="BL798"/>
  <c r="BL1119"/>
  <c r="O625"/>
  <c r="Q625"/>
  <c r="Q504" s="1"/>
  <c r="BL172"/>
  <c r="BL171" s="1"/>
  <c r="K141"/>
  <c r="K128" s="1"/>
  <c r="BL134"/>
  <c r="BC736"/>
  <c r="BL629"/>
  <c r="I789"/>
  <c r="O380"/>
  <c r="BC423"/>
  <c r="AW380"/>
  <c r="BL238"/>
  <c r="BL237" s="1"/>
  <c r="BI66"/>
  <c r="BI65" s="1"/>
  <c r="AO1272"/>
  <c r="BL1121"/>
  <c r="BL912"/>
  <c r="BG1160"/>
  <c r="AM988"/>
  <c r="BL650"/>
  <c r="BL766"/>
  <c r="BL955"/>
  <c r="BL494"/>
  <c r="BL490" s="1"/>
  <c r="BG505"/>
  <c r="BG504" s="1"/>
  <c r="BL686"/>
  <c r="BL747"/>
  <c r="Y902"/>
  <c r="Y846" s="1"/>
  <c r="BC625"/>
  <c r="BC504" s="1"/>
  <c r="BL298"/>
  <c r="BL296" s="1"/>
  <c r="BL1054"/>
  <c r="BE625"/>
  <c r="BE504" s="1"/>
  <c r="BL51"/>
  <c r="BA505"/>
  <c r="BE265"/>
  <c r="BL851"/>
  <c r="BL791"/>
  <c r="BL337"/>
  <c r="BL60"/>
  <c r="W81"/>
  <c r="K354"/>
  <c r="BI194"/>
  <c r="BI193" s="1"/>
  <c r="BL66"/>
  <c r="BL65" s="1"/>
  <c r="BJ1037"/>
  <c r="BM1037" s="1"/>
  <c r="BL1037"/>
  <c r="BJ1073"/>
  <c r="BM1073" s="1"/>
  <c r="BL1073"/>
  <c r="BJ1233"/>
  <c r="BM1233" s="1"/>
  <c r="BL1233"/>
  <c r="BL1231" s="1"/>
  <c r="BI395"/>
  <c r="BL396"/>
  <c r="BJ396"/>
  <c r="BM396" s="1"/>
  <c r="BL548"/>
  <c r="BJ548"/>
  <c r="BM548" s="1"/>
  <c r="BJ1342"/>
  <c r="BM1342" s="1"/>
  <c r="BL1342"/>
  <c r="BJ1455"/>
  <c r="BM1455" s="1"/>
  <c r="BL1455"/>
  <c r="BJ1259"/>
  <c r="BM1259" s="1"/>
  <c r="BL1259"/>
  <c r="BJ899"/>
  <c r="BM899" s="1"/>
  <c r="BL899"/>
  <c r="BL670"/>
  <c r="BJ670"/>
  <c r="BM670" s="1"/>
  <c r="BI938"/>
  <c r="BJ939"/>
  <c r="BM939" s="1"/>
  <c r="BJ244"/>
  <c r="BM244" s="1"/>
  <c r="BI243"/>
  <c r="BI242" s="1"/>
  <c r="BL244"/>
  <c r="BL243" s="1"/>
  <c r="BJ1267"/>
  <c r="BM1267" s="1"/>
  <c r="BL1267"/>
  <c r="BJ1337"/>
  <c r="BM1337" s="1"/>
  <c r="BL1337"/>
  <c r="BJ1276"/>
  <c r="BM1276" s="1"/>
  <c r="BL1276"/>
  <c r="BJ378"/>
  <c r="BM378" s="1"/>
  <c r="BI377"/>
  <c r="BI376" s="1"/>
  <c r="BJ1240"/>
  <c r="BM1240" s="1"/>
  <c r="BL1240"/>
  <c r="BL977"/>
  <c r="BJ977"/>
  <c r="BM977" s="1"/>
  <c r="BJ577"/>
  <c r="BM577" s="1"/>
  <c r="BL577"/>
  <c r="BI110"/>
  <c r="BJ111"/>
  <c r="BM111" s="1"/>
  <c r="BL111"/>
  <c r="BL110" s="1"/>
  <c r="BL1101"/>
  <c r="BJ1101"/>
  <c r="BM1101" s="1"/>
  <c r="BJ1104"/>
  <c r="BM1104" s="1"/>
  <c r="BI1103"/>
  <c r="BJ683"/>
  <c r="BM683" s="1"/>
  <c r="BI682"/>
  <c r="BL593"/>
  <c r="BJ593"/>
  <c r="BM593" s="1"/>
  <c r="BJ608"/>
  <c r="BM608" s="1"/>
  <c r="BL608"/>
  <c r="BJ600"/>
  <c r="BM600" s="1"/>
  <c r="BL600"/>
  <c r="BJ24"/>
  <c r="BM24" s="1"/>
  <c r="BL24"/>
  <c r="BJ1220"/>
  <c r="BM1220" s="1"/>
  <c r="BL1220"/>
  <c r="BJ1345"/>
  <c r="BM1345" s="1"/>
  <c r="BL1345"/>
  <c r="BJ1404"/>
  <c r="BM1404" s="1"/>
  <c r="BL1404"/>
  <c r="BL1146"/>
  <c r="BJ1146"/>
  <c r="BM1146" s="1"/>
  <c r="E624" i="2"/>
  <c r="J624" s="1"/>
  <c r="J607"/>
  <c r="BL1151" i="1"/>
  <c r="BJ1151"/>
  <c r="BM1151" s="1"/>
  <c r="BJ1364"/>
  <c r="BM1364" s="1"/>
  <c r="BL1364"/>
  <c r="BJ994"/>
  <c r="BM994" s="1"/>
  <c r="BL994"/>
  <c r="BJ1124"/>
  <c r="BM1124" s="1"/>
  <c r="BL1124"/>
  <c r="BI160"/>
  <c r="BI159" s="1"/>
  <c r="BJ161"/>
  <c r="BM161" s="1"/>
  <c r="BL161"/>
  <c r="BL160" s="1"/>
  <c r="BL159" s="1"/>
  <c r="BJ733"/>
  <c r="BM733" s="1"/>
  <c r="BL733"/>
  <c r="BJ799"/>
  <c r="BM799" s="1"/>
  <c r="BL799"/>
  <c r="BJ887"/>
  <c r="BM887" s="1"/>
  <c r="BL887"/>
  <c r="BI524"/>
  <c r="BJ525"/>
  <c r="BM525" s="1"/>
  <c r="BJ510"/>
  <c r="BM510" s="1"/>
  <c r="BL510"/>
  <c r="BJ630"/>
  <c r="BM630" s="1"/>
  <c r="BL630"/>
  <c r="BI737"/>
  <c r="BJ738"/>
  <c r="BM738" s="1"/>
  <c r="BL1325"/>
  <c r="BJ1325"/>
  <c r="BM1325" s="1"/>
  <c r="BJ430"/>
  <c r="BM430" s="1"/>
  <c r="BI429"/>
  <c r="BJ31"/>
  <c r="BM31" s="1"/>
  <c r="BL31"/>
  <c r="BJ1017"/>
  <c r="BM1017" s="1"/>
  <c r="BL1017"/>
  <c r="BJ303"/>
  <c r="BM303" s="1"/>
  <c r="BI302"/>
  <c r="BI361"/>
  <c r="BI360" s="1"/>
  <c r="BJ362"/>
  <c r="BM362" s="1"/>
  <c r="BL665"/>
  <c r="BJ665"/>
  <c r="BM665" s="1"/>
  <c r="BI299"/>
  <c r="BJ300"/>
  <c r="BM300" s="1"/>
  <c r="BL300"/>
  <c r="BL299" s="1"/>
  <c r="BJ351"/>
  <c r="BM351" s="1"/>
  <c r="BL351"/>
  <c r="BL348" s="1"/>
  <c r="BL347" s="1"/>
  <c r="BJ46"/>
  <c r="BM46" s="1"/>
  <c r="BL46"/>
  <c r="BL44" s="1"/>
  <c r="BJ533"/>
  <c r="BM533" s="1"/>
  <c r="BI532"/>
  <c r="BJ428"/>
  <c r="BM428" s="1"/>
  <c r="BL428"/>
  <c r="M595" i="2"/>
  <c r="BA1056" i="1"/>
  <c r="BL458"/>
  <c r="AQ846"/>
  <c r="BL792"/>
  <c r="BL371"/>
  <c r="K226"/>
  <c r="BC128"/>
  <c r="AO265"/>
  <c r="S27"/>
  <c r="BA380"/>
  <c r="BL1251"/>
  <c r="AW1056"/>
  <c r="AW1230"/>
  <c r="AW1180" s="1"/>
  <c r="AW1160" s="1"/>
  <c r="BL874"/>
  <c r="BL823"/>
  <c r="BL476"/>
  <c r="AA937"/>
  <c r="AA846" s="1"/>
  <c r="AA1466" s="1"/>
  <c r="BL1040"/>
  <c r="AC128"/>
  <c r="S1230"/>
  <c r="O736"/>
  <c r="U226"/>
  <c r="K1316"/>
  <c r="BL1410"/>
  <c r="BL1264"/>
  <c r="BL1076"/>
  <c r="BL1145"/>
  <c r="BL1010"/>
  <c r="M30" i="2"/>
  <c r="BL1309" i="1"/>
  <c r="BL1464"/>
  <c r="BL1331"/>
  <c r="AU1272"/>
  <c r="O1230"/>
  <c r="O1180" s="1"/>
  <c r="O1160" s="1"/>
  <c r="BL1460"/>
  <c r="U847"/>
  <c r="U846" s="1"/>
  <c r="AG988"/>
  <c r="BL1247"/>
  <c r="BL776"/>
  <c r="BL1215"/>
  <c r="BL1292"/>
  <c r="S847"/>
  <c r="S846" s="1"/>
  <c r="Y505"/>
  <c r="M902"/>
  <c r="I1272"/>
  <c r="I1180" s="1"/>
  <c r="I1160" s="1"/>
  <c r="AO625"/>
  <c r="AO504" s="1"/>
  <c r="Y307"/>
  <c r="AY736"/>
  <c r="AU162"/>
  <c r="AW1372"/>
  <c r="BL552"/>
  <c r="W486"/>
  <c r="W380" s="1"/>
  <c r="AM684"/>
  <c r="O307"/>
  <c r="BL346"/>
  <c r="BL345" s="1"/>
  <c r="BL500"/>
  <c r="BL498" s="1"/>
  <c r="BL711"/>
  <c r="BL525"/>
  <c r="BL524" s="1"/>
  <c r="BE846"/>
  <c r="I847"/>
  <c r="W9"/>
  <c r="BL383"/>
  <c r="K23"/>
  <c r="BI23" s="1"/>
  <c r="BH23"/>
  <c r="BK23" s="1"/>
  <c r="BJ858"/>
  <c r="BM858" s="1"/>
  <c r="BL858"/>
  <c r="BI1373"/>
  <c r="BJ1374"/>
  <c r="BM1374" s="1"/>
  <c r="BL1098"/>
  <c r="BJ1098"/>
  <c r="BM1098" s="1"/>
  <c r="BI734"/>
  <c r="BJ735"/>
  <c r="BM735" s="1"/>
  <c r="BJ518"/>
  <c r="BM518" s="1"/>
  <c r="BL518"/>
  <c r="BL816"/>
  <c r="BJ816"/>
  <c r="BM816" s="1"/>
  <c r="BJ1295"/>
  <c r="BM1295" s="1"/>
  <c r="BL1295"/>
  <c r="BJ1149"/>
  <c r="BM1149" s="1"/>
  <c r="BL1149"/>
  <c r="BJ911"/>
  <c r="BM911" s="1"/>
  <c r="BL911"/>
  <c r="BJ482"/>
  <c r="BM482" s="1"/>
  <c r="BL482"/>
  <c r="M116" i="2"/>
  <c r="BJ1250" i="1"/>
  <c r="BM1250" s="1"/>
  <c r="BL1250"/>
  <c r="BJ1334"/>
  <c r="BM1334" s="1"/>
  <c r="BL1334"/>
  <c r="BI802"/>
  <c r="BJ803"/>
  <c r="BM803" s="1"/>
  <c r="BL803"/>
  <c r="BJ840"/>
  <c r="BM840" s="1"/>
  <c r="BL840"/>
  <c r="BI1105"/>
  <c r="BJ1106"/>
  <c r="BM1106" s="1"/>
  <c r="BJ427"/>
  <c r="BM427" s="1"/>
  <c r="BL427"/>
  <c r="BI1007"/>
  <c r="BL1008"/>
  <c r="BL1007" s="1"/>
  <c r="BJ1008"/>
  <c r="BM1008" s="1"/>
  <c r="BJ687"/>
  <c r="BM687" s="1"/>
  <c r="BL687"/>
  <c r="BJ1361"/>
  <c r="BM1361" s="1"/>
  <c r="BL1361"/>
  <c r="BL868"/>
  <c r="BJ868"/>
  <c r="BM868" s="1"/>
  <c r="BJ1097"/>
  <c r="BM1097" s="1"/>
  <c r="BI1096"/>
  <c r="BL1097"/>
  <c r="BI756"/>
  <c r="BJ757"/>
  <c r="BM757" s="1"/>
  <c r="BI114"/>
  <c r="BJ115"/>
  <c r="BM115" s="1"/>
  <c r="BJ801"/>
  <c r="BM801" s="1"/>
  <c r="BL801"/>
  <c r="BJ729"/>
  <c r="BM729" s="1"/>
  <c r="BL729"/>
  <c r="BJ837"/>
  <c r="BM837" s="1"/>
  <c r="BI836"/>
  <c r="BJ146"/>
  <c r="BM146" s="1"/>
  <c r="BL146"/>
  <c r="BJ126"/>
  <c r="BM126" s="1"/>
  <c r="BI125"/>
  <c r="BL126"/>
  <c r="BL125" s="1"/>
  <c r="BJ483"/>
  <c r="BM483" s="1"/>
  <c r="BL483"/>
  <c r="BJ70"/>
  <c r="BM70" s="1"/>
  <c r="BL70"/>
  <c r="BJ407"/>
  <c r="BM407" s="1"/>
  <c r="BL407"/>
  <c r="BL189"/>
  <c r="BL188" s="1"/>
  <c r="K847"/>
  <c r="AG1160"/>
  <c r="AG1466" s="1"/>
  <c r="AY380"/>
  <c r="AI380"/>
  <c r="AI1466" s="1"/>
  <c r="AE504"/>
  <c r="BC1316"/>
  <c r="BL1278"/>
  <c r="M847"/>
  <c r="S354"/>
  <c r="AA789"/>
  <c r="AU380"/>
  <c r="BL76"/>
  <c r="BC27"/>
  <c r="BL40"/>
  <c r="BL1021"/>
  <c r="BL640"/>
  <c r="BL639" s="1"/>
  <c r="M684"/>
  <c r="BL779"/>
  <c r="AW27"/>
  <c r="AW569"/>
  <c r="BL259"/>
  <c r="I569"/>
  <c r="BL350"/>
  <c r="BL400"/>
  <c r="BG307"/>
  <c r="I1316"/>
  <c r="BL121"/>
  <c r="M423"/>
  <c r="W265"/>
  <c r="K28"/>
  <c r="K27" s="1"/>
  <c r="BL1298"/>
  <c r="S226"/>
  <c r="BL501"/>
  <c r="BI1108"/>
  <c r="BL1109"/>
  <c r="BL1108" s="1"/>
  <c r="BJ1109"/>
  <c r="BM1109" s="1"/>
  <c r="BJ1280"/>
  <c r="BM1280" s="1"/>
  <c r="BL1280"/>
  <c r="BL1273" s="1"/>
  <c r="BJ1159"/>
  <c r="BM1159" s="1"/>
  <c r="BI1158"/>
  <c r="BI1157"/>
  <c r="BJ491"/>
  <c r="BM491" s="1"/>
  <c r="BI490"/>
  <c r="BJ676"/>
  <c r="BM676" s="1"/>
  <c r="BL676"/>
  <c r="BJ127"/>
  <c r="BM127" s="1"/>
  <c r="BL127"/>
  <c r="BJ661"/>
  <c r="BM661" s="1"/>
  <c r="BL661"/>
  <c r="BJ493"/>
  <c r="BM493" s="1"/>
  <c r="BL493"/>
  <c r="BJ996"/>
  <c r="BM996" s="1"/>
  <c r="BL996"/>
  <c r="BJ315"/>
  <c r="BM315" s="1"/>
  <c r="BL315"/>
  <c r="BJ436"/>
  <c r="BM436" s="1"/>
  <c r="BL436"/>
  <c r="BL434" s="1"/>
  <c r="K25"/>
  <c r="BI25" s="1"/>
  <c r="BH25"/>
  <c r="BK25" s="1"/>
  <c r="BJ933"/>
  <c r="BM933" s="1"/>
  <c r="BL933"/>
  <c r="BJ985"/>
  <c r="BM985" s="1"/>
  <c r="BL985"/>
  <c r="BJ895"/>
  <c r="BM895" s="1"/>
  <c r="BL895"/>
  <c r="BI1140"/>
  <c r="BI1139" s="1"/>
  <c r="BI1138" s="1"/>
  <c r="BL1141"/>
  <c r="BJ1141"/>
  <c r="BM1141" s="1"/>
  <c r="BJ83"/>
  <c r="BM83" s="1"/>
  <c r="BL83"/>
  <c r="BL304"/>
  <c r="BJ304"/>
  <c r="BM304" s="1"/>
  <c r="BJ306"/>
  <c r="BM306" s="1"/>
  <c r="BL306"/>
  <c r="BL305" s="1"/>
  <c r="BI305"/>
  <c r="BI958"/>
  <c r="BL959"/>
  <c r="BL958" s="1"/>
  <c r="BJ959"/>
  <c r="BM959" s="1"/>
  <c r="BJ1217"/>
  <c r="BM1217" s="1"/>
  <c r="BL1217"/>
  <c r="BJ1248"/>
  <c r="BM1248" s="1"/>
  <c r="BL1248"/>
  <c r="BJ778"/>
  <c r="BM778" s="1"/>
  <c r="BL778"/>
  <c r="BJ384"/>
  <c r="BM384" s="1"/>
  <c r="BL384"/>
  <c r="BJ1394"/>
  <c r="BM1394" s="1"/>
  <c r="BL1394"/>
  <c r="BL1022"/>
  <c r="BJ1022"/>
  <c r="BM1022" s="1"/>
  <c r="BJ655"/>
  <c r="BM655" s="1"/>
  <c r="BL655"/>
  <c r="BI570"/>
  <c r="BJ571"/>
  <c r="BM571" s="1"/>
  <c r="BI206"/>
  <c r="BJ207"/>
  <c r="BM207" s="1"/>
  <c r="BL207"/>
  <c r="BL206" s="1"/>
  <c r="BL203" s="1"/>
  <c r="M610" i="2"/>
  <c r="BJ1062" i="1"/>
  <c r="BM1062" s="1"/>
  <c r="BL1062"/>
  <c r="BL1061" s="1"/>
  <c r="BI1061"/>
  <c r="BJ1445"/>
  <c r="BM1445" s="1"/>
  <c r="BL1445"/>
  <c r="BJ1323"/>
  <c r="BM1323" s="1"/>
  <c r="BL1323"/>
  <c r="BI903"/>
  <c r="BJ904"/>
  <c r="BM904" s="1"/>
  <c r="BJ1086"/>
  <c r="BM1086" s="1"/>
  <c r="BL1086"/>
  <c r="BL1135"/>
  <c r="BJ1135"/>
  <c r="BM1135" s="1"/>
  <c r="BJ812"/>
  <c r="BM812" s="1"/>
  <c r="BL812"/>
  <c r="BL107"/>
  <c r="BJ107"/>
  <c r="BM107" s="1"/>
  <c r="BI434"/>
  <c r="BJ435"/>
  <c r="BM435" s="1"/>
  <c r="BJ431"/>
  <c r="BM431" s="1"/>
  <c r="BL431"/>
  <c r="BL410"/>
  <c r="BJ410"/>
  <c r="BM410" s="1"/>
  <c r="BI255"/>
  <c r="BJ256"/>
  <c r="BM256" s="1"/>
  <c r="BL256"/>
  <c r="BL255" s="1"/>
  <c r="BJ56"/>
  <c r="BM56" s="1"/>
  <c r="BL56"/>
  <c r="BI424"/>
  <c r="BJ425"/>
  <c r="BM425" s="1"/>
  <c r="BI29"/>
  <c r="BI28" s="1"/>
  <c r="BL30"/>
  <c r="BJ30"/>
  <c r="BM30" s="1"/>
  <c r="BI172"/>
  <c r="BI171" s="1"/>
  <c r="BJ173"/>
  <c r="BM173" s="1"/>
  <c r="BJ93"/>
  <c r="BM93" s="1"/>
  <c r="BL93"/>
  <c r="AQ307"/>
  <c r="AG1180"/>
  <c r="BL1380"/>
  <c r="AQ569"/>
  <c r="BL936"/>
  <c r="BL176"/>
  <c r="I381"/>
  <c r="Y1372"/>
  <c r="Q197"/>
  <c r="BL1319"/>
  <c r="BL521"/>
  <c r="BE1372"/>
  <c r="BL1338"/>
  <c r="BL1263"/>
  <c r="BL1190"/>
  <c r="BL1187" s="1"/>
  <c r="BL1324"/>
  <c r="BL1385"/>
  <c r="BA1180"/>
  <c r="BA1160" s="1"/>
  <c r="BL1167"/>
  <c r="BL1438"/>
  <c r="BE1180"/>
  <c r="BE1160" s="1"/>
  <c r="BL1261"/>
  <c r="U902"/>
  <c r="BL748"/>
  <c r="BL587"/>
  <c r="BL250"/>
  <c r="BL249" s="1"/>
  <c r="BL1229"/>
  <c r="BL1348"/>
  <c r="BL1214"/>
  <c r="AM1272"/>
  <c r="BL1449"/>
  <c r="BL1341"/>
  <c r="BL1134"/>
  <c r="BL1322"/>
  <c r="BL1375"/>
  <c r="W1180"/>
  <c r="W1160" s="1"/>
  <c r="BL914"/>
  <c r="BL754"/>
  <c r="BL609"/>
  <c r="BA684"/>
  <c r="BL1023"/>
  <c r="BL993"/>
  <c r="BL900"/>
  <c r="AY569"/>
  <c r="BL1266"/>
  <c r="K163"/>
  <c r="K162" s="1"/>
  <c r="Y1316"/>
  <c r="BL717"/>
  <c r="BL793"/>
  <c r="I423"/>
  <c r="BL777"/>
  <c r="BL699"/>
  <c r="BL294"/>
  <c r="BL293" s="1"/>
  <c r="BL571"/>
  <c r="AQ162"/>
  <c r="AA380"/>
  <c r="M226"/>
  <c r="Q423"/>
  <c r="BL196"/>
  <c r="AI128"/>
  <c r="S128"/>
  <c r="BL761"/>
  <c r="BL732"/>
  <c r="M402"/>
  <c r="Q354"/>
  <c r="I308"/>
  <c r="I307" s="1"/>
  <c r="BL523"/>
  <c r="BL415"/>
  <c r="AC226"/>
  <c r="BJ1257"/>
  <c r="BM1257" s="1"/>
  <c r="BL1257"/>
  <c r="BJ1089"/>
  <c r="BM1089" s="1"/>
  <c r="BL1089"/>
  <c r="BJ1143"/>
  <c r="BM1143" s="1"/>
  <c r="BL1143"/>
  <c r="BI1035"/>
  <c r="BI1034" s="1"/>
  <c r="BJ1036"/>
  <c r="BM1036" s="1"/>
  <c r="BL1036"/>
  <c r="BI787"/>
  <c r="BJ788"/>
  <c r="BM788" s="1"/>
  <c r="M96" i="2"/>
  <c r="BJ457" i="1"/>
  <c r="BM457" s="1"/>
  <c r="BL457"/>
  <c r="BJ983"/>
  <c r="BM983" s="1"/>
  <c r="BL983"/>
  <c r="BL981" s="1"/>
  <c r="BJ1179"/>
  <c r="BM1179" s="1"/>
  <c r="BL1179"/>
  <c r="BJ1340"/>
  <c r="BM1340" s="1"/>
  <c r="BL1340"/>
  <c r="BJ892"/>
  <c r="BM892" s="1"/>
  <c r="BL892"/>
  <c r="BJ668"/>
  <c r="BM668" s="1"/>
  <c r="BL668"/>
  <c r="BJ1070"/>
  <c r="BM1070" s="1"/>
  <c r="BL1070"/>
  <c r="BL1068" s="1"/>
  <c r="BJ579"/>
  <c r="BM579" s="1"/>
  <c r="BL579"/>
  <c r="BJ1377"/>
  <c r="BM1377" s="1"/>
  <c r="BL1377"/>
  <c r="BJ1116"/>
  <c r="BM1116" s="1"/>
  <c r="BI1115"/>
  <c r="BJ339"/>
  <c r="BM339" s="1"/>
  <c r="BI338"/>
  <c r="BJ186"/>
  <c r="BM186" s="1"/>
  <c r="BI185"/>
  <c r="BI184" s="1"/>
  <c r="BJ1136"/>
  <c r="BM1136" s="1"/>
  <c r="BL1136"/>
  <c r="BJ1099"/>
  <c r="BM1099" s="1"/>
  <c r="BL1099"/>
  <c r="BI1254"/>
  <c r="BL1255"/>
  <c r="BJ1255"/>
  <c r="BM1255" s="1"/>
  <c r="BJ140"/>
  <c r="BM140" s="1"/>
  <c r="BL140"/>
  <c r="BL138" s="1"/>
  <c r="BJ607"/>
  <c r="BM607" s="1"/>
  <c r="BL607"/>
  <c r="BI309"/>
  <c r="BI308" s="1"/>
  <c r="BJ310"/>
  <c r="BM310" s="1"/>
  <c r="BL310"/>
  <c r="BL336"/>
  <c r="BJ336"/>
  <c r="BM336" s="1"/>
  <c r="BL229"/>
  <c r="BL228" s="1"/>
  <c r="BI228"/>
  <c r="BJ229"/>
  <c r="BM229" s="1"/>
  <c r="BJ519"/>
  <c r="BM519" s="1"/>
  <c r="BL519"/>
  <c r="BI211"/>
  <c r="BI208" s="1"/>
  <c r="BJ212"/>
  <c r="BM212" s="1"/>
  <c r="BL274"/>
  <c r="BL273" s="1"/>
  <c r="BJ274"/>
  <c r="BM274" s="1"/>
  <c r="BI273"/>
  <c r="BJ546"/>
  <c r="BM546" s="1"/>
  <c r="BL546"/>
  <c r="BI234"/>
  <c r="BJ235"/>
  <c r="BM235" s="1"/>
  <c r="BI356"/>
  <c r="BI355" s="1"/>
  <c r="BL357"/>
  <c r="BL356" s="1"/>
  <c r="BL355" s="1"/>
  <c r="BJ357"/>
  <c r="BM357" s="1"/>
  <c r="BJ277"/>
  <c r="BM277" s="1"/>
  <c r="BL277"/>
  <c r="BL276" s="1"/>
  <c r="BI276"/>
  <c r="BJ499"/>
  <c r="BM499" s="1"/>
  <c r="BI498"/>
  <c r="BJ96"/>
  <c r="BM96" s="1"/>
  <c r="BL96"/>
  <c r="AG846"/>
  <c r="AC504"/>
  <c r="BL213"/>
  <c r="AC1230"/>
  <c r="AC1180" s="1"/>
  <c r="AC1160" s="1"/>
  <c r="AC1466" s="1"/>
  <c r="K1372"/>
  <c r="BL1000"/>
  <c r="BL969"/>
  <c r="BL949"/>
  <c r="BL1030"/>
  <c r="BL353"/>
  <c r="BL352" s="1"/>
  <c r="AQ226"/>
  <c r="I163"/>
  <c r="I162" s="1"/>
  <c r="BC162"/>
  <c r="BL1389"/>
  <c r="I227"/>
  <c r="I226" s="1"/>
  <c r="AW846"/>
  <c r="BL781"/>
  <c r="O1056"/>
  <c r="I27"/>
  <c r="BL635"/>
  <c r="I505"/>
  <c r="I504" s="1"/>
  <c r="K465"/>
  <c r="BI487"/>
  <c r="K902"/>
  <c r="AM1056"/>
  <c r="BL998"/>
  <c r="BL831"/>
  <c r="BL611"/>
  <c r="BL1159"/>
  <c r="AS381"/>
  <c r="AS380" s="1"/>
  <c r="AS736"/>
  <c r="AS504" s="1"/>
  <c r="BL731"/>
  <c r="BL487"/>
  <c r="Y162"/>
  <c r="AG380"/>
  <c r="Y113"/>
  <c r="Y27" s="1"/>
  <c r="I402"/>
  <c r="AA444"/>
  <c r="BL280"/>
  <c r="BL279" s="1"/>
  <c r="AK9"/>
  <c r="BG128"/>
  <c r="AC265"/>
  <c r="AI847"/>
  <c r="AI846" s="1"/>
  <c r="AK27"/>
  <c r="BL312"/>
  <c r="BL515"/>
  <c r="BL531"/>
  <c r="BL192"/>
  <c r="BJ52"/>
  <c r="BM52" s="1"/>
  <c r="BL52"/>
  <c r="BI62"/>
  <c r="BJ63"/>
  <c r="BM63" s="1"/>
  <c r="BL63"/>
  <c r="BL62" s="1"/>
  <c r="BJ941"/>
  <c r="BM941" s="1"/>
  <c r="BL941"/>
  <c r="BL313"/>
  <c r="BJ313"/>
  <c r="BM313" s="1"/>
  <c r="BI216"/>
  <c r="BJ217"/>
  <c r="BM217" s="1"/>
  <c r="BL217"/>
  <c r="BL216" s="1"/>
  <c r="BJ1111"/>
  <c r="BM1111" s="1"/>
  <c r="BL1111"/>
  <c r="BJ596"/>
  <c r="BM596" s="1"/>
  <c r="BL596"/>
  <c r="BJ916"/>
  <c r="BM916" s="1"/>
  <c r="BL916"/>
  <c r="BJ1044"/>
  <c r="BM1044" s="1"/>
  <c r="BL1044"/>
  <c r="BJ1314"/>
  <c r="BM1314" s="1"/>
  <c r="BL1314"/>
  <c r="BJ976"/>
  <c r="BM976" s="1"/>
  <c r="BL976"/>
  <c r="BJ826"/>
  <c r="BM826" s="1"/>
  <c r="BL826"/>
  <c r="BL321"/>
  <c r="BL320" s="1"/>
  <c r="BL319" s="1"/>
  <c r="BJ321"/>
  <c r="BM321" s="1"/>
  <c r="BI320"/>
  <c r="BI319" s="1"/>
  <c r="BJ1065"/>
  <c r="BM1065" s="1"/>
  <c r="BL1065"/>
  <c r="BL253"/>
  <c r="BJ253"/>
  <c r="BM253" s="1"/>
  <c r="BI437"/>
  <c r="BJ438"/>
  <c r="BM438" s="1"/>
  <c r="BL438"/>
  <c r="BL951"/>
  <c r="BJ951"/>
  <c r="BM951" s="1"/>
  <c r="BJ758"/>
  <c r="BM758" s="1"/>
  <c r="BL758"/>
  <c r="BJ618"/>
  <c r="BM618" s="1"/>
  <c r="BL618"/>
  <c r="BJ391"/>
  <c r="BM391" s="1"/>
  <c r="BL391"/>
  <c r="BJ349"/>
  <c r="BM349" s="1"/>
  <c r="BI348"/>
  <c r="BI347" s="1"/>
  <c r="BJ1431"/>
  <c r="BM1431" s="1"/>
  <c r="BL1431"/>
  <c r="BJ1075"/>
  <c r="BM1075" s="1"/>
  <c r="BI1074"/>
  <c r="BJ1208"/>
  <c r="BM1208" s="1"/>
  <c r="BL1208"/>
  <c r="BJ1393"/>
  <c r="BM1393" s="1"/>
  <c r="BL1393"/>
  <c r="BL642"/>
  <c r="BJ642"/>
  <c r="BM642" s="1"/>
  <c r="BJ894"/>
  <c r="BM894" s="1"/>
  <c r="BL894"/>
  <c r="BJ1078"/>
  <c r="BM1078" s="1"/>
  <c r="BL1078"/>
  <c r="M10" i="2"/>
  <c r="BJ1426" i="1"/>
  <c r="BM1426" s="1"/>
  <c r="BL1426"/>
  <c r="BJ942"/>
  <c r="BM942" s="1"/>
  <c r="BL942"/>
  <c r="BI1293"/>
  <c r="BJ1294"/>
  <c r="BM1294" s="1"/>
  <c r="BL1294"/>
  <c r="BL1293" s="1"/>
  <c r="BJ1350"/>
  <c r="BM1350" s="1"/>
  <c r="BL1350"/>
  <c r="BJ1137"/>
  <c r="BM1137" s="1"/>
  <c r="BL1137"/>
  <c r="BL947"/>
  <c r="BJ947"/>
  <c r="BM947" s="1"/>
  <c r="BJ1265"/>
  <c r="BM1265" s="1"/>
  <c r="BL1265"/>
  <c r="BJ1083"/>
  <c r="BM1083" s="1"/>
  <c r="BL1083"/>
  <c r="BL1398"/>
  <c r="BJ1398"/>
  <c r="BM1398" s="1"/>
  <c r="BI334"/>
  <c r="BI333" s="1"/>
  <c r="BJ335"/>
  <c r="BM335" s="1"/>
  <c r="BL973"/>
  <c r="BJ973"/>
  <c r="BM973" s="1"/>
  <c r="BI645"/>
  <c r="BJ646"/>
  <c r="BM646" s="1"/>
  <c r="BL646"/>
  <c r="BJ854"/>
  <c r="BM854" s="1"/>
  <c r="BL854"/>
  <c r="BJ205"/>
  <c r="BM205" s="1"/>
  <c r="BI204"/>
  <c r="BI981"/>
  <c r="BJ982"/>
  <c r="BM982" s="1"/>
  <c r="BJ453"/>
  <c r="BM453" s="1"/>
  <c r="BL453"/>
  <c r="BJ529"/>
  <c r="BM529" s="1"/>
  <c r="BL529"/>
  <c r="BJ586"/>
  <c r="BM586" s="1"/>
  <c r="BL586"/>
  <c r="BL133"/>
  <c r="BL132" s="1"/>
  <c r="BL129" s="1"/>
  <c r="BJ133"/>
  <c r="BM133" s="1"/>
  <c r="BI132"/>
  <c r="BJ426"/>
  <c r="BM426" s="1"/>
  <c r="BL426"/>
  <c r="BL424" s="1"/>
  <c r="BJ170"/>
  <c r="BM170" s="1"/>
  <c r="BI169"/>
  <c r="BI257"/>
  <c r="BJ258"/>
  <c r="BM258" s="1"/>
  <c r="BL258"/>
  <c r="BJ404"/>
  <c r="BM404" s="1"/>
  <c r="BI403"/>
  <c r="BI94"/>
  <c r="BJ95"/>
  <c r="BM95" s="1"/>
  <c r="BL95"/>
  <c r="AQ1160"/>
  <c r="AK846"/>
  <c r="O1316"/>
  <c r="BL1197"/>
  <c r="BC1230"/>
  <c r="BC1180" s="1"/>
  <c r="BC1160" s="1"/>
  <c r="BL1223"/>
  <c r="BL647"/>
  <c r="AC423"/>
  <c r="AC380" s="1"/>
  <c r="K736"/>
  <c r="BC402"/>
  <c r="BC380" s="1"/>
  <c r="Q1372"/>
  <c r="AA1316"/>
  <c r="BL1291"/>
  <c r="BL550"/>
  <c r="AY307"/>
  <c r="W97"/>
  <c r="BL514"/>
  <c r="BL1392"/>
  <c r="S1372"/>
  <c r="AK1272"/>
  <c r="BL974"/>
  <c r="AU1372"/>
  <c r="AU1466" s="1"/>
  <c r="AS1180"/>
  <c r="AS1160" s="1"/>
  <c r="AS1466" s="1"/>
  <c r="BL939"/>
  <c r="BL1258"/>
  <c r="Q964"/>
  <c r="BL774"/>
  <c r="BL688"/>
  <c r="AQ625"/>
  <c r="BL767"/>
  <c r="AY162"/>
  <c r="BL724"/>
  <c r="AK307"/>
  <c r="BL1402"/>
  <c r="Y1180"/>
  <c r="BG1372"/>
  <c r="BL1434"/>
  <c r="BL1219"/>
  <c r="AM1372"/>
  <c r="U1180"/>
  <c r="U1160" s="1"/>
  <c r="U1466" s="1"/>
  <c r="AY964"/>
  <c r="BL1164"/>
  <c r="I1080"/>
  <c r="I1056" s="1"/>
  <c r="BL1239"/>
  <c r="BL641"/>
  <c r="BL1347"/>
  <c r="BL220"/>
  <c r="BL219" s="1"/>
  <c r="BL218" s="1"/>
  <c r="AU902"/>
  <c r="BL613"/>
  <c r="AM736"/>
  <c r="AC486"/>
  <c r="AE736"/>
  <c r="AM307"/>
  <c r="I486"/>
  <c r="BL605"/>
  <c r="Q307"/>
  <c r="BL389"/>
  <c r="BE226"/>
  <c r="AS113"/>
  <c r="AS27" s="1"/>
  <c r="BL838"/>
  <c r="BL836" s="1"/>
  <c r="BL403"/>
  <c r="I141"/>
  <c r="I128" s="1"/>
  <c r="BL565"/>
  <c r="BI44"/>
  <c r="W307"/>
  <c r="M162"/>
  <c r="BL604"/>
  <c r="BL123"/>
  <c r="AC569"/>
  <c r="BL1243" l="1"/>
  <c r="BL1230" s="1"/>
  <c r="BL1303"/>
  <c r="BI295"/>
  <c r="BI254"/>
  <c r="BI289"/>
  <c r="M1180"/>
  <c r="J742" i="2"/>
  <c r="K1205" i="1" s="1"/>
  <c r="BI1205" s="1"/>
  <c r="BJ1205" s="1"/>
  <c r="BM1205" s="1"/>
  <c r="BL295"/>
  <c r="BI248"/>
  <c r="BL1373"/>
  <c r="BL1328"/>
  <c r="BL1327" s="1"/>
  <c r="L618" i="2"/>
  <c r="J1175" i="1" s="1"/>
  <c r="BI1178"/>
  <c r="BJ1178" s="1"/>
  <c r="BM1178" s="1"/>
  <c r="M1161"/>
  <c r="BJ26"/>
  <c r="BM26" s="1"/>
  <c r="K1182"/>
  <c r="BH1182"/>
  <c r="BK1182" s="1"/>
  <c r="M665" i="2"/>
  <c r="BH1165" i="1"/>
  <c r="BK1165" s="1"/>
  <c r="BJ100"/>
  <c r="BM100" s="1"/>
  <c r="BL87"/>
  <c r="BH106"/>
  <c r="BK106" s="1"/>
  <c r="M106"/>
  <c r="BI106" s="1"/>
  <c r="BH103"/>
  <c r="BK103" s="1"/>
  <c r="M103"/>
  <c r="BI103" s="1"/>
  <c r="BH88"/>
  <c r="BK88" s="1"/>
  <c r="M88"/>
  <c r="BI88" s="1"/>
  <c r="BH85"/>
  <c r="BK85" s="1"/>
  <c r="M85"/>
  <c r="BI85" s="1"/>
  <c r="M104"/>
  <c r="BI104" s="1"/>
  <c r="BH104"/>
  <c r="BK104" s="1"/>
  <c r="BH102"/>
  <c r="BK102" s="1"/>
  <c r="M102"/>
  <c r="BI102" s="1"/>
  <c r="BH105"/>
  <c r="BK105" s="1"/>
  <c r="M105"/>
  <c r="BI105" s="1"/>
  <c r="M89"/>
  <c r="BI89" s="1"/>
  <c r="BH89"/>
  <c r="BK89" s="1"/>
  <c r="M90"/>
  <c r="BI90" s="1"/>
  <c r="BH90"/>
  <c r="BK90" s="1"/>
  <c r="BI86"/>
  <c r="K1166"/>
  <c r="BI1166" s="1"/>
  <c r="BJ1166" s="1"/>
  <c r="BM1166" s="1"/>
  <c r="J634" i="2"/>
  <c r="M617" s="1"/>
  <c r="M579"/>
  <c r="BL1169" i="1"/>
  <c r="K1165"/>
  <c r="BI1165" s="1"/>
  <c r="BL1165" s="1"/>
  <c r="K1212"/>
  <c r="K1211" s="1"/>
  <c r="BL13"/>
  <c r="BJ1168"/>
  <c r="BM1168" s="1"/>
  <c r="BL1168"/>
  <c r="BH1170"/>
  <c r="BK1170" s="1"/>
  <c r="K1170"/>
  <c r="BI1170" s="1"/>
  <c r="BL736"/>
  <c r="BL1067"/>
  <c r="I1466"/>
  <c r="W1466"/>
  <c r="BA1466"/>
  <c r="BL128"/>
  <c r="BL1114"/>
  <c r="BL162"/>
  <c r="BC1466"/>
  <c r="AO1466"/>
  <c r="AK1466"/>
  <c r="BH1163"/>
  <c r="BK1163" s="1"/>
  <c r="K1163"/>
  <c r="BJ23"/>
  <c r="BM23" s="1"/>
  <c r="BL23"/>
  <c r="BL1318"/>
  <c r="BL1317" s="1"/>
  <c r="BI625"/>
  <c r="BL1084"/>
  <c r="BL1080" s="1"/>
  <c r="BL1353"/>
  <c r="BL1352" s="1"/>
  <c r="BL29"/>
  <c r="BL28" s="1"/>
  <c r="BI736"/>
  <c r="BI266"/>
  <c r="BL239"/>
  <c r="BL236" s="1"/>
  <c r="BL153"/>
  <c r="BL465"/>
  <c r="BI340"/>
  <c r="K12"/>
  <c r="BH12"/>
  <c r="BK12" s="1"/>
  <c r="BJ1172"/>
  <c r="BM1172" s="1"/>
  <c r="BL1172"/>
  <c r="K1176"/>
  <c r="BI1176" s="1"/>
  <c r="BH1176"/>
  <c r="BK1176" s="1"/>
  <c r="K1185"/>
  <c r="BI1185" s="1"/>
  <c r="BH1185"/>
  <c r="BK1185" s="1"/>
  <c r="BH20"/>
  <c r="BK20" s="1"/>
  <c r="K20"/>
  <c r="BI20" s="1"/>
  <c r="S1466"/>
  <c r="BE1466"/>
  <c r="BL266"/>
  <c r="BI153"/>
  <c r="BI326"/>
  <c r="BL486"/>
  <c r="BI569"/>
  <c r="BI789"/>
  <c r="O1466"/>
  <c r="AM1466"/>
  <c r="BI1372"/>
  <c r="BI937"/>
  <c r="BL685"/>
  <c r="BL684" s="1"/>
  <c r="BI218"/>
  <c r="BL1311"/>
  <c r="BL1310" s="1"/>
  <c r="BI141"/>
  <c r="BI964"/>
  <c r="BI1067"/>
  <c r="BL326"/>
  <c r="BJ18"/>
  <c r="BM18" s="1"/>
  <c r="BL18"/>
  <c r="BH1174"/>
  <c r="BK1174" s="1"/>
  <c r="K1174"/>
  <c r="BI1174" s="1"/>
  <c r="BH1171"/>
  <c r="BK1171" s="1"/>
  <c r="K1171"/>
  <c r="BI1171" s="1"/>
  <c r="BH1204"/>
  <c r="BK1204" s="1"/>
  <c r="K1204"/>
  <c r="BL1132"/>
  <c r="BL413"/>
  <c r="BI1090"/>
  <c r="BL570"/>
  <c r="BL569" s="1"/>
  <c r="BL873"/>
  <c r="BL242"/>
  <c r="BL1221"/>
  <c r="BL1090"/>
  <c r="BL1238"/>
  <c r="BL645"/>
  <c r="BL625" s="1"/>
  <c r="BI49"/>
  <c r="BI988"/>
  <c r="BI444"/>
  <c r="BL965"/>
  <c r="BL964" s="1"/>
  <c r="BL938"/>
  <c r="BL937" s="1"/>
  <c r="BL50"/>
  <c r="BL49" s="1"/>
  <c r="BI505"/>
  <c r="BI847"/>
  <c r="BL251"/>
  <c r="BL248" s="1"/>
  <c r="BI163"/>
  <c r="BI162" s="1"/>
  <c r="AQ504"/>
  <c r="AQ1466" s="1"/>
  <c r="BL445"/>
  <c r="BL444" s="1"/>
  <c r="Q1466"/>
  <c r="BI486"/>
  <c r="BL354"/>
  <c r="BI307"/>
  <c r="BL1035"/>
  <c r="BL1034" s="1"/>
  <c r="BL1096"/>
  <c r="BL802"/>
  <c r="BI301"/>
  <c r="BA504"/>
  <c r="BI1126"/>
  <c r="BL703"/>
  <c r="BL1390"/>
  <c r="BL144"/>
  <c r="BL141" s="1"/>
  <c r="BI135"/>
  <c r="BI128" s="1"/>
  <c r="BI1080"/>
  <c r="BI1056" s="1"/>
  <c r="AY504"/>
  <c r="BL408"/>
  <c r="BL402" s="1"/>
  <c r="BL1057"/>
  <c r="BL289"/>
  <c r="BL927"/>
  <c r="BL902" s="1"/>
  <c r="K19"/>
  <c r="BH19"/>
  <c r="BK19" s="1"/>
  <c r="BI1230"/>
  <c r="BL885"/>
  <c r="BL135"/>
  <c r="BI1316"/>
  <c r="BI1102"/>
  <c r="BL1120"/>
  <c r="BL373"/>
  <c r="BL372" s="1"/>
  <c r="AY846"/>
  <c r="AY1466" s="1"/>
  <c r="BL1287"/>
  <c r="BI684"/>
  <c r="BI203"/>
  <c r="BI197" s="1"/>
  <c r="BL437"/>
  <c r="BL423" s="1"/>
  <c r="BL309"/>
  <c r="BL308" s="1"/>
  <c r="BL307" s="1"/>
  <c r="BL1126"/>
  <c r="BL750"/>
  <c r="BI147"/>
  <c r="BL94"/>
  <c r="BI1114"/>
  <c r="I380"/>
  <c r="I846"/>
  <c r="BL790"/>
  <c r="BL387"/>
  <c r="BL147"/>
  <c r="BL1254"/>
  <c r="BL257"/>
  <c r="BL254" s="1"/>
  <c r="M846"/>
  <c r="BJ25"/>
  <c r="BM25" s="1"/>
  <c r="BL25"/>
  <c r="BJ21"/>
  <c r="BM21" s="1"/>
  <c r="BL21"/>
  <c r="M603" i="2"/>
  <c r="BI1182" i="1"/>
  <c r="BL1157"/>
  <c r="BL1153" s="1"/>
  <c r="BL1158"/>
  <c r="BL848"/>
  <c r="BI354"/>
  <c r="BI402"/>
  <c r="BI1153"/>
  <c r="BL1140"/>
  <c r="BL1139" s="1"/>
  <c r="BL1138" s="1"/>
  <c r="BI260"/>
  <c r="BI113"/>
  <c r="BL275"/>
  <c r="BL227"/>
  <c r="Y1466"/>
  <c r="BI902"/>
  <c r="BI1272"/>
  <c r="AW504"/>
  <c r="AW1466" s="1"/>
  <c r="BL697"/>
  <c r="BI275"/>
  <c r="BI227"/>
  <c r="BI423"/>
  <c r="BL1297"/>
  <c r="BL1071"/>
  <c r="BL590"/>
  <c r="BL808"/>
  <c r="BL395"/>
  <c r="BG1466"/>
  <c r="K846"/>
  <c r="BL382"/>
  <c r="BL381" s="1"/>
  <c r="Y504"/>
  <c r="BL1013"/>
  <c r="BL1012" s="1"/>
  <c r="BI381"/>
  <c r="BI380" s="1"/>
  <c r="BL1195"/>
  <c r="BI465"/>
  <c r="BL1272" l="1"/>
  <c r="M1160"/>
  <c r="BL1372"/>
  <c r="M725" i="2"/>
  <c r="BL1205" i="1"/>
  <c r="BI226"/>
  <c r="BL1316"/>
  <c r="BI1177"/>
  <c r="BL1178"/>
  <c r="BL1177" s="1"/>
  <c r="BJ105"/>
  <c r="BM105" s="1"/>
  <c r="BL105"/>
  <c r="M98"/>
  <c r="M97" s="1"/>
  <c r="BJ88"/>
  <c r="BM88" s="1"/>
  <c r="BL88"/>
  <c r="BJ85"/>
  <c r="BM85" s="1"/>
  <c r="BL85"/>
  <c r="BJ104"/>
  <c r="BM104" s="1"/>
  <c r="BL104"/>
  <c r="BJ106"/>
  <c r="BM106" s="1"/>
  <c r="BL106"/>
  <c r="BJ103"/>
  <c r="BM103" s="1"/>
  <c r="BL103"/>
  <c r="BI98"/>
  <c r="BI97" s="1"/>
  <c r="BJ102"/>
  <c r="BM102" s="1"/>
  <c r="BL102"/>
  <c r="BJ89"/>
  <c r="BM89" s="1"/>
  <c r="BL89"/>
  <c r="BJ90"/>
  <c r="BM90" s="1"/>
  <c r="BL90"/>
  <c r="M82"/>
  <c r="M81" s="1"/>
  <c r="M27" s="1"/>
  <c r="BJ86"/>
  <c r="BM86" s="1"/>
  <c r="BI82"/>
  <c r="BI81" s="1"/>
  <c r="BL86"/>
  <c r="BL1166"/>
  <c r="K1175"/>
  <c r="BI1175" s="1"/>
  <c r="BJ1165"/>
  <c r="BM1165" s="1"/>
  <c r="BI1212"/>
  <c r="BJ1212" s="1"/>
  <c r="BM1212" s="1"/>
  <c r="BJ1170"/>
  <c r="BM1170" s="1"/>
  <c r="BL1170"/>
  <c r="BL504"/>
  <c r="BJ1185"/>
  <c r="BM1185" s="1"/>
  <c r="BL1185"/>
  <c r="BI1181"/>
  <c r="BJ1182"/>
  <c r="BM1182" s="1"/>
  <c r="BL1182"/>
  <c r="BL226"/>
  <c r="K1181"/>
  <c r="BH1173"/>
  <c r="BK1173" s="1"/>
  <c r="K1173"/>
  <c r="BI1173" s="1"/>
  <c r="BJ20"/>
  <c r="BM20" s="1"/>
  <c r="BL20"/>
  <c r="BI1204"/>
  <c r="K1203"/>
  <c r="BL380"/>
  <c r="BI265"/>
  <c r="BI504"/>
  <c r="BI846"/>
  <c r="BL1176"/>
  <c r="BJ1176"/>
  <c r="BM1176" s="1"/>
  <c r="P1484"/>
  <c r="BI19"/>
  <c r="K17"/>
  <c r="K16" s="1"/>
  <c r="BJ1174"/>
  <c r="BM1174" s="1"/>
  <c r="BL1174"/>
  <c r="BJ1171"/>
  <c r="BM1171" s="1"/>
  <c r="BL1171"/>
  <c r="BI12"/>
  <c r="K11"/>
  <c r="K10" s="1"/>
  <c r="BI1163"/>
  <c r="BL1056"/>
  <c r="BL847"/>
  <c r="BL846" s="1"/>
  <c r="BL265"/>
  <c r="BL789"/>
  <c r="M1466" l="1"/>
  <c r="M1467" s="1"/>
  <c r="BI27"/>
  <c r="BL98"/>
  <c r="BL97" s="1"/>
  <c r="BL82"/>
  <c r="BL81" s="1"/>
  <c r="BH1175"/>
  <c r="BK1175" s="1"/>
  <c r="K1180"/>
  <c r="BL1212"/>
  <c r="BL1211" s="1"/>
  <c r="BI1211"/>
  <c r="BJ1175"/>
  <c r="BM1175" s="1"/>
  <c r="BL1175"/>
  <c r="BJ19"/>
  <c r="BM19" s="1"/>
  <c r="BL19"/>
  <c r="BL17" s="1"/>
  <c r="BL16" s="1"/>
  <c r="BI17"/>
  <c r="BI16" s="1"/>
  <c r="BJ1173"/>
  <c r="BM1173" s="1"/>
  <c r="BL1173"/>
  <c r="BJ1204"/>
  <c r="BM1204" s="1"/>
  <c r="BI1203"/>
  <c r="BL1204"/>
  <c r="BL1203" s="1"/>
  <c r="BJ12"/>
  <c r="BM12" s="1"/>
  <c r="BL12"/>
  <c r="BL11" s="1"/>
  <c r="BL10" s="1"/>
  <c r="BI11"/>
  <c r="BI10" s="1"/>
  <c r="BJ1163"/>
  <c r="BM1163" s="1"/>
  <c r="BI1162"/>
  <c r="BI1161" s="1"/>
  <c r="BL1163"/>
  <c r="BL1181"/>
  <c r="K9"/>
  <c r="K1162"/>
  <c r="K1161" s="1"/>
  <c r="BL27" l="1"/>
  <c r="K1160"/>
  <c r="K1466" s="1"/>
  <c r="BI1180"/>
  <c r="BI1160" s="1"/>
  <c r="BL9"/>
  <c r="BI9"/>
  <c r="BL1162"/>
  <c r="BL1161" s="1"/>
  <c r="BL1180"/>
  <c r="K1467" l="1"/>
  <c r="BL1160"/>
  <c r="BL1466" s="1"/>
  <c r="K5" s="1"/>
  <c r="BI1466"/>
  <c r="K4" l="1"/>
  <c r="BI1467"/>
</calcChain>
</file>

<file path=xl/comments1.xml><?xml version="1.0" encoding="utf-8"?>
<comments xmlns="http://schemas.openxmlformats.org/spreadsheetml/2006/main">
  <authors>
    <author/>
  </authors>
  <commentList>
    <comment ref="D847" authorId="0">
      <text>
        <r>
          <rPr>
            <sz val="11"/>
            <color theme="1"/>
            <rFont val="Calibri"/>
            <scheme val="minor"/>
          </rPr>
          <t>======
ID#AAAA16Cd7X8
Francis Araújo    (2023-02-27 17:05:39)
Preservar qntd apenas ref aos WCs</t>
        </r>
      </text>
    </comment>
    <comment ref="D873" authorId="0">
      <text>
        <r>
          <rPr>
            <sz val="11"/>
            <color theme="1"/>
            <rFont val="Calibri"/>
            <scheme val="minor"/>
          </rPr>
          <t>======
ID#AAAA16Cd7YE
Francis Araújo    (2023-02-27 17:06:12)
Preservar qntd apenas ref aos WCs e Guaritas</t>
        </r>
      </text>
    </comment>
    <comment ref="D885" authorId="0">
      <text>
        <r>
          <rPr>
            <sz val="11"/>
            <color theme="1"/>
            <rFont val="Calibri"/>
            <scheme val="minor"/>
          </rPr>
          <t>======
ID#AAAA16Cd7YA
Francis Araújo    (2023-02-27 17:06:32)
Preservar qntd ref apenas às Guaritas</t>
        </r>
      </text>
    </comment>
    <comment ref="D903" authorId="0">
      <text>
        <r>
          <rPr>
            <sz val="11"/>
            <color theme="1"/>
            <rFont val="Calibri"/>
            <scheme val="minor"/>
          </rPr>
          <t>======
ID#AAAA16Cd7YI
Francis Araújo    (2023-02-27 17:08:12)
Preservar qntd ref. apenas aos WCs</t>
        </r>
      </text>
    </comment>
    <comment ref="D927" authorId="0">
      <text>
        <r>
          <rPr>
            <sz val="11"/>
            <color theme="1"/>
            <rFont val="Calibri"/>
            <scheme val="minor"/>
          </rPr>
          <t>======
ID#AAAA16Cd7YM
Francis Araújo    (2023-02-27 17:08:52)
Preservar qntd ref apenas WCs e Guartias</t>
        </r>
      </text>
    </comment>
    <comment ref="D938" authorId="0">
      <text>
        <r>
          <rPr>
            <sz val="11"/>
            <color theme="1"/>
            <rFont val="Calibri"/>
            <scheme val="minor"/>
          </rPr>
          <t>======
ID#AAAA16Cd7Yc
Francis Araújo    (2023-02-27 17:13:34)
Preserver qntd ref apenas aos WCs</t>
        </r>
      </text>
    </comment>
    <comment ref="D958" authorId="0">
      <text>
        <r>
          <rPr>
            <sz val="11"/>
            <color theme="1"/>
            <rFont val="Calibri"/>
            <scheme val="minor"/>
          </rPr>
          <t>======
ID#AAAA16Cd7YU
Francis Araújo    (2023-02-27 17:13:52)
Preservar qntd ref apenas aos WCs</t>
        </r>
      </text>
    </comment>
    <comment ref="D965" authorId="0">
      <text>
        <r>
          <rPr>
            <sz val="11"/>
            <color theme="1"/>
            <rFont val="Calibri"/>
            <scheme val="minor"/>
          </rPr>
          <t>======
ID#AAAA16Cd7YY
Francis Araújo    (2023-02-27 17:14:02)
Preservar qntd ref apenas aos WCs</t>
        </r>
      </text>
    </comment>
    <comment ref="D981" authorId="0">
      <text>
        <r>
          <rPr>
            <sz val="11"/>
            <color theme="1"/>
            <rFont val="Calibri"/>
            <scheme val="minor"/>
          </rPr>
          <t>======
ID#AAAA16Cd7YQ
Francis Araújo    (2023-02-27 17:14:08)
Preservar qntd ref apenas aos WCs</t>
        </r>
      </text>
    </comment>
  </commentList>
  <extLst xmlns:r="http://schemas.openxmlformats.org/officeDocument/2006/relationships">
    <ext uri="GoogleSheetsCustomDataVersion2">
      <go:sheetsCustomData xmlns:go="http://customooxmlschemas.google.com/" r:id="rId1" roundtripDataSignature="AMtx7mgESzKRCHEl2M1KKGt0Z4/c4L8rrA=="/>
    </ext>
  </extLst>
</comments>
</file>

<file path=xl/sharedStrings.xml><?xml version="1.0" encoding="utf-8"?>
<sst xmlns="http://schemas.openxmlformats.org/spreadsheetml/2006/main" count="8734" uniqueCount="2540">
  <si>
    <t>BOLETIM DE MEDIÇÃO</t>
  </si>
  <si>
    <t>PA de Fiscalização n.º</t>
  </si>
  <si>
    <t>0002085-87.2023.4.05.7400</t>
  </si>
  <si>
    <t>Objeto da Obra:</t>
  </si>
  <si>
    <t>Execução das obras de reforma, adequação e modernização das instalações físicas e sistemas prediais do edifício-sede da Justiça Federal na Paraíba</t>
  </si>
  <si>
    <t>Contratada</t>
  </si>
  <si>
    <t>PLANA EDIFICAÇÕES LTDA</t>
  </si>
  <si>
    <t>MEDIÇÃO 01</t>
  </si>
  <si>
    <t>Contrato n.º</t>
  </si>
  <si>
    <t>13/2023</t>
  </si>
  <si>
    <t>Valor da Medição Atual</t>
  </si>
  <si>
    <t xml:space="preserve">Data:  </t>
  </si>
  <si>
    <t>Período</t>
  </si>
  <si>
    <t>Período Contrato</t>
  </si>
  <si>
    <t>05/06/2023 a 27/12/2024</t>
  </si>
  <si>
    <t>Valor Acumulado Medições</t>
  </si>
  <si>
    <t>Valor do Contrato</t>
  </si>
  <si>
    <t>Data Ordem de Serviço</t>
  </si>
  <si>
    <t>14/06/2023</t>
  </si>
  <si>
    <t>Saldo da Planilha</t>
  </si>
  <si>
    <t>ITEM</t>
  </si>
  <si>
    <t>REFERÊNCIA DE PREÇOS</t>
  </si>
  <si>
    <t>DESCRIÇÃO DOS SERVIÇOS</t>
  </si>
  <si>
    <t>UNIDADE</t>
  </si>
  <si>
    <t>DADOS DO CONTRATO</t>
  </si>
  <si>
    <t>MEDIÇÃO 02</t>
  </si>
  <si>
    <t>MEDIÇÃO 03</t>
  </si>
  <si>
    <t>MEDIÇÃO 04</t>
  </si>
  <si>
    <t>MEDIÇÃO 05</t>
  </si>
  <si>
    <t>MEDIÇÃO 06</t>
  </si>
  <si>
    <t>MEDIÇÃO 07</t>
  </si>
  <si>
    <t>MEDIÇÃO 08</t>
  </si>
  <si>
    <t>MEDIÇÃO 09</t>
  </si>
  <si>
    <t>MEDIÇÃO 10</t>
  </si>
  <si>
    <t>MEDIÇÃO 11</t>
  </si>
  <si>
    <t>MEDIÇÃO 12</t>
  </si>
  <si>
    <t>MEDIÇÃO 13</t>
  </si>
  <si>
    <t>MEDIÇÃO 14</t>
  </si>
  <si>
    <t>MEDIÇÃO 15</t>
  </si>
  <si>
    <t>MEDIÇÃO 16</t>
  </si>
  <si>
    <t>MEDIÇÃO 17</t>
  </si>
  <si>
    <t>MEDIÇÃO 18</t>
  </si>
  <si>
    <t>MEDIÇÃO 19</t>
  </si>
  <si>
    <t>MEDIÇÃO 20</t>
  </si>
  <si>
    <t>MEDIÇÃO 21</t>
  </si>
  <si>
    <t>MEDIÇÃO 22</t>
  </si>
  <si>
    <t>MEDIÇÃO 23</t>
  </si>
  <si>
    <t>MEDIÇÃO 24</t>
  </si>
  <si>
    <t>MEDIÇÃO 25</t>
  </si>
  <si>
    <t>ACUMULADO</t>
  </si>
  <si>
    <t>SALDO</t>
  </si>
  <si>
    <t>BANCO</t>
  </si>
  <si>
    <t>CÓDIGO</t>
  </si>
  <si>
    <t>QUANT.</t>
  </si>
  <si>
    <t>Custo Unitário (R$)</t>
  </si>
  <si>
    <t>Preço Unitário (R$)</t>
  </si>
  <si>
    <t>Preço Total
com BDI</t>
  </si>
  <si>
    <t>VALOR</t>
  </si>
  <si>
    <t>%</t>
  </si>
  <si>
    <t>INSTALAÇÃO DE OBRA</t>
  </si>
  <si>
    <t/>
  </si>
  <si>
    <t>1.1</t>
  </si>
  <si>
    <t>ADMINISTRAÇÃO LOCAL DE OBRA - PESSOAL</t>
  </si>
  <si>
    <t>1.1.1</t>
  </si>
  <si>
    <t>GERAL</t>
  </si>
  <si>
    <t>1.1.1.1</t>
  </si>
  <si>
    <t>SINAPI</t>
  </si>
  <si>
    <t>ENGENHEIRO CIVIL DE OBRA JUNIOR COM ENCARGOS COMPLEMENTARES (MENSALISTA)</t>
  </si>
  <si>
    <t>H/MES</t>
  </si>
  <si>
    <t>1.1.1.2</t>
  </si>
  <si>
    <t>ENCARREGADO GERAL DE OBRAS COM ENCARGOS COMPLEMENTARES (MENSALISTA)</t>
  </si>
  <si>
    <t>1.1.1.3</t>
  </si>
  <si>
    <t>TÉCNICO EM SEGURANÇA DO TRABALHO COM ENCARGOS COMPLEMENTARES (MENSALISTA)</t>
  </si>
  <si>
    <t>1.1.1.4</t>
  </si>
  <si>
    <t>MECÂNICO DE REFRIGERAÇÃO COM ENCARGOS COMPLEMENTARES (MENSALISTA)</t>
  </si>
  <si>
    <t>1.2</t>
  </si>
  <si>
    <t>INSTALAÇÕES PROVISÓRIAS - CANTEIRO DE OBRAS</t>
  </si>
  <si>
    <t>1.2.1</t>
  </si>
  <si>
    <t>1.2.1.1</t>
  </si>
  <si>
    <t>CCU</t>
  </si>
  <si>
    <t>OBR_004</t>
  </si>
  <si>
    <t>FORNECIMENTO E INSTALAÇÃO DE PLACA DE OBRA EM CHAPA GALVANIZADA *N. 22*, ADESIVADA</t>
  </si>
  <si>
    <t>M2</t>
  </si>
  <si>
    <t>1.2.1.2</t>
  </si>
  <si>
    <t>LOCACAO DE CONTAINER 2,30  X  6,00 M, ALT. 2,50 M, COM 1 SANITARIO, PARA ESCRITORIO, COMPLETO, SEM DIVISORIAS INTERNAS</t>
  </si>
  <si>
    <t>MÊS</t>
  </si>
  <si>
    <t>1.2.1.3</t>
  </si>
  <si>
    <t>LOCACAO DE CONTAINER 2,30 X 4,30 M, ALT. 2,50 M, PARA SANITARIO, COM 3 BACIAS, 4 CHUVEIROS, 1 LAVATORIO E 1 MICTORIO</t>
  </si>
  <si>
    <t>1.2.1.4</t>
  </si>
  <si>
    <t>LOCACAO DE CONTAINER 2,30  X  6,00 M, ALT. 2,50 M, PARA ESCRITORIO, SEM DIVISORIAS INTERNAS E SEM SANITARIO</t>
  </si>
  <si>
    <t>1.2.1.5</t>
  </si>
  <si>
    <t>OBR_001</t>
  </si>
  <si>
    <t>INSTALAÇÕES ELÉTRICAS PROVISÓRIAS PARA CONTAINERS</t>
  </si>
  <si>
    <t>CJ</t>
  </si>
  <si>
    <t>1.2.1.6</t>
  </si>
  <si>
    <t>OBR_002</t>
  </si>
  <si>
    <t>INSTALAÇÕES HIDROSSANITÁRIAS PROVISÓRIAS PARA CONTAINERS</t>
  </si>
  <si>
    <t>1.2.1.7</t>
  </si>
  <si>
    <t>OBR_003</t>
  </si>
  <si>
    <t>MOBILIZAÇÃO E DESMOBILIZAÇÃO DE CONTAINER</t>
  </si>
  <si>
    <t>UN</t>
  </si>
  <si>
    <t>1.2.1.8</t>
  </si>
  <si>
    <t>TAPUME C/ CHAPA DE MADEIRA COMPENSADA INTERNO</t>
  </si>
  <si>
    <t>1.2.1.9</t>
  </si>
  <si>
    <t>TAPUME COM TELHA METÁLICA. AF_05/2018</t>
  </si>
  <si>
    <t>SERVIÇOS PRELIMINARES</t>
  </si>
  <si>
    <t>2.1</t>
  </si>
  <si>
    <t>SUBSOLO</t>
  </si>
  <si>
    <t>2.1.1</t>
  </si>
  <si>
    <t>DEMOLIÇÕES</t>
  </si>
  <si>
    <t>2.1.1.1</t>
  </si>
  <si>
    <t>ALVENARIA A DEMOLIR</t>
  </si>
  <si>
    <t>M3</t>
  </si>
  <si>
    <t>2.1.1.2</t>
  </si>
  <si>
    <t>DEMOLIÇÃO DE REVESTIMENTO DE PAREDE</t>
  </si>
  <si>
    <t>2.1.1.3</t>
  </si>
  <si>
    <t>DEMOLIÇÃO DE REVESTIMENTO DE PISO</t>
  </si>
  <si>
    <t>2.1.1.4</t>
  </si>
  <si>
    <t>DEM_021</t>
  </si>
  <si>
    <t>RETIRADA DE DIVISÓRIAS SANITÁRIAS</t>
  </si>
  <si>
    <t>2.1.1.5</t>
  </si>
  <si>
    <t>RETIRADA DE ESQUADRIAS EXISTENTES</t>
  </si>
  <si>
    <t>2.1.1.6</t>
  </si>
  <si>
    <t>RETIRADA DE LOUÇAS SANITÁRIAS</t>
  </si>
  <si>
    <t>2.1.1.7</t>
  </si>
  <si>
    <t>RETIRADA DE METAIS SANITÁRIOS</t>
  </si>
  <si>
    <t>2.1.1.8</t>
  </si>
  <si>
    <t>DEM_022</t>
  </si>
  <si>
    <t>RETIRADA DE BANCADAS E DIVISÓRIAS DE GRANITO</t>
  </si>
  <si>
    <t>2.1.1.9</t>
  </si>
  <si>
    <t>DEM_023</t>
  </si>
  <si>
    <t>RETIRADA DE CORRIMÃO EXISTENTE</t>
  </si>
  <si>
    <t>M</t>
  </si>
  <si>
    <t>2.1.1.10</t>
  </si>
  <si>
    <t>DEMOLIÇÃO DE ESCADA EXISTENTE</t>
  </si>
  <si>
    <t>2.1.1.11</t>
  </si>
  <si>
    <t>DEM_024</t>
  </si>
  <si>
    <t>RETIRADA DE POLTRONAS</t>
  </si>
  <si>
    <t>2.1.1.12</t>
  </si>
  <si>
    <t>DEMOLIÇÃO DE CONCRETO ARMADO</t>
  </si>
  <si>
    <t>2.1.1.13</t>
  </si>
  <si>
    <t>DEI-001</t>
  </si>
  <si>
    <t>RETIRADA DE INFRAESTRUTURA ELETRICA EXISTENTE</t>
  </si>
  <si>
    <t>2.1.1.14</t>
  </si>
  <si>
    <t>DEI-002</t>
  </si>
  <si>
    <t>RETIRADA DE INFRAESTRUTURA DE PCI  EXISTENTE</t>
  </si>
  <si>
    <t>2.1.2</t>
  </si>
  <si>
    <t>DESCARTE DE RESÍDUOS DE OBRA</t>
  </si>
  <si>
    <t>2.1.2.1</t>
  </si>
  <si>
    <t>CARGA, MANOBRA E DESCARGA DE ENTULHO EM CAMINHÃO BASCULANTE 6 M³ - CARGA COM ESCAVADEIRA HIDRÁULICA  (CAÇAMBA DE 0,80 M³ / 111 HP) E DESCARGA LIVRE (UNIDADE: M3). AF_07/2020</t>
  </si>
  <si>
    <t>2.1.2.2</t>
  </si>
  <si>
    <t>TRANSPORTE COM CAMINHÃO BASCULANTE DE 6 M³, EM VIA URBANA PAVIMENTADA, DMT ATÉ 30 KM (UNIDADE: M3XKM). AF_07/2020</t>
  </si>
  <si>
    <t>M3xKM</t>
  </si>
  <si>
    <t>2.1.3</t>
  </si>
  <si>
    <t>ESCAVAÇÃO PARA REFORMA DAS GUARITAS</t>
  </si>
  <si>
    <t>2.1.3.1</t>
  </si>
  <si>
    <t>ESCAVAÇÃO MANUAL DE VALA COM PROFUNDIDADE MENOR OU IGUAL A 1,30 M. AF_02/2021</t>
  </si>
  <si>
    <t>2.2</t>
  </si>
  <si>
    <t>PAVIMENTO TÉRREO</t>
  </si>
  <si>
    <t>2.2.1</t>
  </si>
  <si>
    <t>2.2.1.1</t>
  </si>
  <si>
    <t>2.2.1.2</t>
  </si>
  <si>
    <t>2.2.1.3</t>
  </si>
  <si>
    <t>2.2.1.4</t>
  </si>
  <si>
    <t>2.2.1.5</t>
  </si>
  <si>
    <t>2.2.1.6</t>
  </si>
  <si>
    <t>2.2.1.7</t>
  </si>
  <si>
    <t>2.2.1.8</t>
  </si>
  <si>
    <t>2.2.1.9</t>
  </si>
  <si>
    <t>2.2.1.10</t>
  </si>
  <si>
    <t>2.2.1.11</t>
  </si>
  <si>
    <t>2.2.2</t>
  </si>
  <si>
    <t>2.2.2.1</t>
  </si>
  <si>
    <t>2.2.2.2</t>
  </si>
  <si>
    <t>2.3</t>
  </si>
  <si>
    <t>PAVIMENTO 01</t>
  </si>
  <si>
    <t>2.3.1</t>
  </si>
  <si>
    <t>2.3.1.1</t>
  </si>
  <si>
    <t>2.3.1.2</t>
  </si>
  <si>
    <t>2.3.1.3</t>
  </si>
  <si>
    <t>2.3.1.4</t>
  </si>
  <si>
    <t>2.3.1.5</t>
  </si>
  <si>
    <t>2.3.1.6</t>
  </si>
  <si>
    <t>2.3.1.7</t>
  </si>
  <si>
    <t>2.3.1.8</t>
  </si>
  <si>
    <t>2.3.1.9</t>
  </si>
  <si>
    <t>2.3.1.10</t>
  </si>
  <si>
    <t>2.3.1.11</t>
  </si>
  <si>
    <t>2.3.2</t>
  </si>
  <si>
    <t>2.3.2.1</t>
  </si>
  <si>
    <t>2.3.2.2</t>
  </si>
  <si>
    <t>2.4</t>
  </si>
  <si>
    <t>PAVIMENTO 02</t>
  </si>
  <si>
    <t>2.4.1</t>
  </si>
  <si>
    <t>2.4.1.1</t>
  </si>
  <si>
    <t>2.4.1.2</t>
  </si>
  <si>
    <t>2.4.1.3</t>
  </si>
  <si>
    <t>2.4.1.4</t>
  </si>
  <si>
    <t>2.4.1.5</t>
  </si>
  <si>
    <t>2.4.1.6</t>
  </si>
  <si>
    <t>2.4.1.7</t>
  </si>
  <si>
    <t>2.4.1.8</t>
  </si>
  <si>
    <t>2.4.1.9</t>
  </si>
  <si>
    <t>2.4.1.10</t>
  </si>
  <si>
    <t>2.4.1.11</t>
  </si>
  <si>
    <t>2.4.2</t>
  </si>
  <si>
    <t>2.4.2.1</t>
  </si>
  <si>
    <t>2.4.2.2</t>
  </si>
  <si>
    <t>2.5</t>
  </si>
  <si>
    <t>PAVIMENTO 03</t>
  </si>
  <si>
    <t>2.5.1</t>
  </si>
  <si>
    <t>2.5.1.1</t>
  </si>
  <si>
    <t>2.5.1.2</t>
  </si>
  <si>
    <t>2.5.1.3</t>
  </si>
  <si>
    <t>2.5.1.4</t>
  </si>
  <si>
    <t>2.5.1.5</t>
  </si>
  <si>
    <t>2.5.1.6</t>
  </si>
  <si>
    <t>2.5.1.7</t>
  </si>
  <si>
    <t>2.5.1.8</t>
  </si>
  <si>
    <t>2.5.1.9</t>
  </si>
  <si>
    <t>2.5.1.10</t>
  </si>
  <si>
    <t>2.5.1.11</t>
  </si>
  <si>
    <t>2.5.2</t>
  </si>
  <si>
    <t>2.5.2.1</t>
  </si>
  <si>
    <t>2.5.2.2</t>
  </si>
  <si>
    <t>2.6</t>
  </si>
  <si>
    <t>PAVIMENTO 04</t>
  </si>
  <si>
    <t>2.6.1</t>
  </si>
  <si>
    <t>2.6.1.1</t>
  </si>
  <si>
    <t>2.6.1.2</t>
  </si>
  <si>
    <t>2.6.1.3</t>
  </si>
  <si>
    <t>2.6.1.4</t>
  </si>
  <si>
    <t>2.6.1.5</t>
  </si>
  <si>
    <t>2.6.1.6</t>
  </si>
  <si>
    <t>2.6.1.7</t>
  </si>
  <si>
    <t>2.6.1.8</t>
  </si>
  <si>
    <t>2.6.1.9</t>
  </si>
  <si>
    <t>2.6.1.10</t>
  </si>
  <si>
    <t>2.6.2</t>
  </si>
  <si>
    <t>2.6.2.1</t>
  </si>
  <si>
    <t>2.6.2.2</t>
  </si>
  <si>
    <t>PAREDES E PAINÉIS</t>
  </si>
  <si>
    <t>3.1</t>
  </si>
  <si>
    <t>3.1.1</t>
  </si>
  <si>
    <t>ALVENARIAS</t>
  </si>
  <si>
    <t>3.1.1.1</t>
  </si>
  <si>
    <t>ALVENARIA A CONSTRUIR</t>
  </si>
  <si>
    <t>3.1.2</t>
  </si>
  <si>
    <t>DIVISÓRIAS</t>
  </si>
  <si>
    <t>3.1.2.1</t>
  </si>
  <si>
    <t>ORSE</t>
  </si>
  <si>
    <t>DIVISÓRIA SANITÁRIA EM LAMINADO ESTRUTURAL TS COR COBALTO, LINHA AL, FERRAGENS EM ALUMÍNIO ANODIZADO COR NATURAL, TRINCO EM ALUMÍNIO ANODIZADO COM SENSOR DE PRESENÇA, FAB.: METREA OU EQUIVALENTE TÉCNICO POLIDO, FAB.: STAM OU EQUIVALENTE TÉCNICO</t>
  </si>
  <si>
    <t>3.1.2.2</t>
  </si>
  <si>
    <t>DIVISÓRIA SANITÁRIA EM LAMINADO ESTRUTURAL TS COR COBALTO, LINHA AL, FAB.: METREA OU EQUIVALENTE TÉCNICO</t>
  </si>
  <si>
    <t>3.2</t>
  </si>
  <si>
    <t>3.2.1</t>
  </si>
  <si>
    <t>3.2.1.1</t>
  </si>
  <si>
    <t>3.2.2</t>
  </si>
  <si>
    <t>3.2.2.1</t>
  </si>
  <si>
    <t>3.2.2.2</t>
  </si>
  <si>
    <t>3.3</t>
  </si>
  <si>
    <t>3.3.1</t>
  </si>
  <si>
    <t>3.3.1.1</t>
  </si>
  <si>
    <t>3.3.2</t>
  </si>
  <si>
    <t>3.3.2.1</t>
  </si>
  <si>
    <t>3.3.2.2</t>
  </si>
  <si>
    <t>3.4</t>
  </si>
  <si>
    <t>3.4.1</t>
  </si>
  <si>
    <t>3.4.1.1</t>
  </si>
  <si>
    <t>3.4.2</t>
  </si>
  <si>
    <t>3.4.2.1</t>
  </si>
  <si>
    <t>3.4.2.2</t>
  </si>
  <si>
    <t>3.5</t>
  </si>
  <si>
    <t>3.5.1</t>
  </si>
  <si>
    <t>3.5.1.1</t>
  </si>
  <si>
    <t>3.5.2</t>
  </si>
  <si>
    <t>3.5.2.1</t>
  </si>
  <si>
    <t>3.5.2.2</t>
  </si>
  <si>
    <t>3.6</t>
  </si>
  <si>
    <t>3.6.1</t>
  </si>
  <si>
    <t>3.6.1.1</t>
  </si>
  <si>
    <t>ESQUADRIAS</t>
  </si>
  <si>
    <t>4.1</t>
  </si>
  <si>
    <t>4.1.1</t>
  </si>
  <si>
    <t>PORTAS EM MADEIRA</t>
  </si>
  <si>
    <t>4.1.1.1</t>
  </si>
  <si>
    <t>PORTA DE CORRER, 0,90 X 2,10 M, DE MADEIRA SEMI-OCA, COM ACABAMENTO LAMINADO MELAMÍNICO COR COBALTO, ACABAMENTO TOP MATTE REF.: L118 FAB.: FÓRMICA OU EQUIVALENTE TÉCNICO, MARCO E ALIZAR L=7cm COM ACABAMENTO LAMINADO MELAMÍNICO COR COBALTO COM ACABAMENTO TOP MATTE REF.: L118 FAB.: FÓRMICA OU EQUIVALENTE TÉCNICO; PUXADOR CLASSIC TIPO ALÇA 9,6cm COM ACABAMENTO CROMADO, FAB.: ISERO OU EQUIVALENTE TÉCNICO COM FECHADURA TIPO BICO DE PAPAGAIO, GENEBRA 940EI, COM ACABAMENTO EM INOX POLIDO, FAB.: STAM OU EQUIVALENTE TÉCNICO</t>
  </si>
  <si>
    <t>4.1.1.2</t>
  </si>
  <si>
    <t>PORTA DE ABRIR, 0,90 X 2,10 M, DE MADEIRA SEMI-OCA, FOLHA ÚNICA, COM ACABAMENTO LAMINADO MELAMÍNICO COR COBALTO, ACABAMENTO TOP MATTE REF.: L118 FAB.: FÓRMICA OU EQUIVALENTE TÉCNICO, MARCO E ALIZAR L=7cm COM ACABAMENTO LAMINADO MELAMÍNICO COR COBALTO, ACABAMENTO TOP MATTE REF.: L118 FAB.: FÓRMICA OU EQUIVALENTE TÉCNICO; FECHADURA EXTERNA VEGA, MAÇANETA E ROSETA QUADRADA EM AÇO INOX POLIDO FAB.: STAM OU EQUIVALENTE TÉCNICO</t>
  </si>
  <si>
    <t>4.1.1.3</t>
  </si>
  <si>
    <t>PORTA DE ABRIR,  0,90 X 2,10 M, DE MADEIRA SEMI-OCA, COM ACABAMENTO LAMINADO MELAMÍNICO COR COBALTO, ACABAMENTO TOP MATTE REF.: L118 FAB.: FÓRMICA OU EQUIVALENTE TÉCNICO, MARCO E ALIZAR L=7cm COM ACABAMENTO LAMINADO MELAMÍNICO COR COBALTO, ACABAMENTO TOP MATTE REF.: L118 FAB.: FÓRMICA OU EQUIVALENTE TÉCNICO;FECHADURA EXTERNA VEGA, MAÇANETA E ROSETA QUADRADA, COM ACABAMENTO EM AÇO INOX POLIDO FAB.: STAM OU EQUIVALENTE TÉCNICO. INSTALAR NO LADO EXTERNO BARRA DE APOIO COM  ACABAMENTO CROMADO, CÓD.: 2310.I.040.POL, FAB.: DECA OU EQUIVALENTE TÉCNICO</t>
  </si>
  <si>
    <t>4.1.1.4</t>
  </si>
  <si>
    <t>PORTA DE ABRIR,  0,60 X 2,10 M, DE MADEIRA SEMI-OCA, COM ACABAMENTO LAMINADO MELAMÍNICO COR COBALTO, ACABAMENTO TOP MATTE REF.: L118 FAB.: FÓRMICA OU EQUIVALENTE TÉCNICO, MARCO E ALIZAR L=7cm COM ACABAMENTO LAMINADO MELAMÍNICO COR COBALTO, ACABAMENTO TOP MATTE REF.: L118 FAB.: FÓRMICA OU EQUIVALENTE TÉCNICO;FECHADURA EXTERNA VEGA, MAÇANETA E ROSETA QUADRADA, COM ACABAMENTO EM AÇO INOX POLIDO FAB.: STAM OU EQUIVALENTE TÉCNICO. INSTALAR NO LADO EXTERNO BARRA DE APOIO COM  ACABAMENTO CROMADO, CÓD.: 2310.I.040.POL, FAB.: DECA OU EQUIVALENTE TÉCNICO</t>
  </si>
  <si>
    <t>4.1.2</t>
  </si>
  <si>
    <t>JANELAS</t>
  </si>
  <si>
    <t>4.1.2.1</t>
  </si>
  <si>
    <t>JANELA DE MAXIM-AR COM ESQUADRIA EM ALUMÍNIO COR BRANCA E VIDRO INCOLOR JATEADO</t>
  </si>
  <si>
    <t>4.2</t>
  </si>
  <si>
    <t>4.2.1</t>
  </si>
  <si>
    <t>4.2.1.1</t>
  </si>
  <si>
    <t>4.2.1.2</t>
  </si>
  <si>
    <t>4.2.1.3</t>
  </si>
  <si>
    <t>4.2.1.4</t>
  </si>
  <si>
    <t>PORTA DE ABRIR, DE VIDRO, FOLHA ÚNICA</t>
  </si>
  <si>
    <t>4.2.2</t>
  </si>
  <si>
    <t>PORTÕES</t>
  </si>
  <si>
    <t>4.2.2.1</t>
  </si>
  <si>
    <t>POR-010</t>
  </si>
  <si>
    <t>PORTÃO AUTOMÁTICO DE CORRER EM ALUMÍNIO, COR PRETO</t>
  </si>
  <si>
    <t>4.3</t>
  </si>
  <si>
    <t>4.3.1</t>
  </si>
  <si>
    <t>4.3.1.1</t>
  </si>
  <si>
    <t>4.3.1.2</t>
  </si>
  <si>
    <t>4.3.1.3</t>
  </si>
  <si>
    <t>4.4</t>
  </si>
  <si>
    <t>4.4.1</t>
  </si>
  <si>
    <t>4.4.1.1</t>
  </si>
  <si>
    <t>4.4.1.2</t>
  </si>
  <si>
    <t>4.5</t>
  </si>
  <si>
    <t>4.5.1</t>
  </si>
  <si>
    <t>4.5.1.1</t>
  </si>
  <si>
    <t>4.5.1.2</t>
  </si>
  <si>
    <t>4.5.1.3</t>
  </si>
  <si>
    <t>4.6</t>
  </si>
  <si>
    <t>4.6.1</t>
  </si>
  <si>
    <t>4.6.1.1</t>
  </si>
  <si>
    <t>4.6.1.2</t>
  </si>
  <si>
    <t>PORTA DE ABRIR, 0,80 X 2,10 M, DE MADEIRA SEMI-OCA, FOLHA ÚNICA, COM ACABAMENTO LAMINADO MELAMÍNICO COR COBALTO, ACABAMENTO TOP MATTE REF.: L118 FAB.: FÓRMICA OU EQUIVALENTE TÉCNICO, MARCO E ALIZAR L=7cm COM ACABAMENTO LAMINADO MELAMÍNICO COR COBALTO COM ACABAMENTO TOP MATTE REF.: L118 FAB.: FÓRMICA OU EQUIVALENTE TÉCNICO; FECHADURA EXTERNA VEGA, MAÇANETA E ROSETA QUADRADA EM AÇO INOX POLIDO FAB.: STAM OU EQUIVALENTE TÉCNICO</t>
  </si>
  <si>
    <t>FORROS</t>
  </si>
  <si>
    <t>5.1</t>
  </si>
  <si>
    <t>5.1.1</t>
  </si>
  <si>
    <t>FORRO DE GESSO</t>
  </si>
  <si>
    <t>5.1.1.1</t>
  </si>
  <si>
    <t>FORRO DE GESSO ACARTONADO A RECEBER PINTURA ACRÍLICA</t>
  </si>
  <si>
    <t>5.1.2</t>
  </si>
  <si>
    <t>FORRO MODULAR</t>
  </si>
  <si>
    <t>5.1.2.1</t>
  </si>
  <si>
    <t>FORRO MODULAR 625x625mm</t>
  </si>
  <si>
    <t>5.2</t>
  </si>
  <si>
    <t>5.2.1</t>
  </si>
  <si>
    <t>5.2.1.1</t>
  </si>
  <si>
    <t>5.2.2</t>
  </si>
  <si>
    <t>5.2.2.1</t>
  </si>
  <si>
    <t>5.3</t>
  </si>
  <si>
    <t>5.3.1</t>
  </si>
  <si>
    <t>5.3.1.1</t>
  </si>
  <si>
    <t>5.3.2</t>
  </si>
  <si>
    <t>5.3.2.1</t>
  </si>
  <si>
    <t>5.4</t>
  </si>
  <si>
    <t>5.4.1</t>
  </si>
  <si>
    <t>5.4.1.1</t>
  </si>
  <si>
    <t>5.4.2</t>
  </si>
  <si>
    <t>5.4.2.1</t>
  </si>
  <si>
    <t>5.5</t>
  </si>
  <si>
    <t>5.5.1</t>
  </si>
  <si>
    <t>5.5.1.1</t>
  </si>
  <si>
    <t>5.5.2</t>
  </si>
  <si>
    <t>5.5.2.1</t>
  </si>
  <si>
    <t>5.6</t>
  </si>
  <si>
    <t>5.6.1</t>
  </si>
  <si>
    <t>5.6.1.1</t>
  </si>
  <si>
    <t>PISOS E PAVIMENTAÇÕES</t>
  </si>
  <si>
    <t>6.1</t>
  </si>
  <si>
    <t>6.1.1</t>
  </si>
  <si>
    <t>CIMENTÍCIOS</t>
  </si>
  <si>
    <t>6.1.1.1</t>
  </si>
  <si>
    <t>CONTRAPISO REGULARIZADOR</t>
  </si>
  <si>
    <t>6.1.2</t>
  </si>
  <si>
    <t>PISO CERÂMICO</t>
  </si>
  <si>
    <t>6.1.2.1</t>
  </si>
  <si>
    <t>REVESTIMENTO DE PISO EM PORCELANATO MS. BARCELONA CRISTAL 90x90CM NATURAL RETIFICADO CÓD. 28754 FAB.: PORTOBELO OU EQUIVALENTE TÉCNICO</t>
  </si>
  <si>
    <t>6.1.2.2</t>
  </si>
  <si>
    <t>REVESTIMENTO DE PISO EM PORCELANATO ARAUCARIA ESCURA TOUCH 20x120CM NATURAL RETIFICADO CÓD. 12048E FAB.: PORTOBELLO OU EQUIVALENTE TÉCNICO</t>
  </si>
  <si>
    <t>6.1.2.3</t>
  </si>
  <si>
    <t>REVESTIMENTO DE PISO EM PORCELANATO ORO BIANCO 90x90CM NATURAL RETIFICADO CÓD. 29138 FAB.: PORTOBELO OU EQUIVALENTE TÉCNICO</t>
  </si>
  <si>
    <t>6.1.3</t>
  </si>
  <si>
    <t>PISO EM CARPETE</t>
  </si>
  <si>
    <t>6.1.3.1</t>
  </si>
  <si>
    <t>CARPETE TIPO PLACA 50x50cm COR CINZA, LINHA DESSO AA92 9505 FAB.: TARKETT OU EQUIVALENTE TÉCNICO</t>
  </si>
  <si>
    <t>6.2</t>
  </si>
  <si>
    <t>6.2.1</t>
  </si>
  <si>
    <t>6.2.1.1</t>
  </si>
  <si>
    <t>6.2.2</t>
  </si>
  <si>
    <t>6.2.2.1</t>
  </si>
  <si>
    <t>6.2.2.2</t>
  </si>
  <si>
    <t>6.3</t>
  </si>
  <si>
    <t>6.3.1</t>
  </si>
  <si>
    <t>6.3.1.1</t>
  </si>
  <si>
    <t>6.3.2</t>
  </si>
  <si>
    <t>6.3.2.1</t>
  </si>
  <si>
    <t>6.3.2.2</t>
  </si>
  <si>
    <t>6.4</t>
  </si>
  <si>
    <t>6.4.1</t>
  </si>
  <si>
    <t>6.4.1.1</t>
  </si>
  <si>
    <t>6.4.2</t>
  </si>
  <si>
    <t>6.4.2.1</t>
  </si>
  <si>
    <t>6.4.2.2</t>
  </si>
  <si>
    <t>6.5</t>
  </si>
  <si>
    <t>6.5.1</t>
  </si>
  <si>
    <t>6.5.1.1</t>
  </si>
  <si>
    <t>6.5.2</t>
  </si>
  <si>
    <t>6.5.2.1</t>
  </si>
  <si>
    <t>6.5.2.2</t>
  </si>
  <si>
    <t>6.6</t>
  </si>
  <si>
    <t>6.6.1</t>
  </si>
  <si>
    <t>6.6.1.1</t>
  </si>
  <si>
    <t>6.6.2</t>
  </si>
  <si>
    <t>6.6.2.1</t>
  </si>
  <si>
    <t>REVESTIMENTOS</t>
  </si>
  <si>
    <t>7.1</t>
  </si>
  <si>
    <t>7.1.1</t>
  </si>
  <si>
    <t>7.1.1.1</t>
  </si>
  <si>
    <t>CHAPISCO</t>
  </si>
  <si>
    <t>7.1.1.2</t>
  </si>
  <si>
    <t>EMBOÇO</t>
  </si>
  <si>
    <t>7.1.1.3</t>
  </si>
  <si>
    <t>REBOCO</t>
  </si>
  <si>
    <t>7.1.2</t>
  </si>
  <si>
    <t>REVESTIMENTO CERÂMICO</t>
  </si>
  <si>
    <t>7.1.2.1</t>
  </si>
  <si>
    <t>REVESTIMENTO DE PAREDE EM PORCELANATO MS. BARCELONA CRISTAL 90x90CM NATURAL RETIFICADO CÓD. 28754 FAB.: PORTOBELO OU EQUIVALENTE TÉCNICO</t>
  </si>
  <si>
    <t>7.1.3</t>
  </si>
  <si>
    <t>REVESTIMENTO EM LAMINADO</t>
  </si>
  <si>
    <t>7.1.3.1</t>
  </si>
  <si>
    <t>REVESTIMENTO LAMINADO ERGONOCE M820 FAB.: FÓRMICA OU EQUIVALENTE TÉCNICO</t>
  </si>
  <si>
    <t>7.2</t>
  </si>
  <si>
    <t>7.2.1</t>
  </si>
  <si>
    <t>7.2.1.1</t>
  </si>
  <si>
    <t>7.2.1.2</t>
  </si>
  <si>
    <t>7.2.2</t>
  </si>
  <si>
    <t>7.2.2.1</t>
  </si>
  <si>
    <t>7.2.3</t>
  </si>
  <si>
    <t>REVESTIMENTO PEDRA</t>
  </si>
  <si>
    <t>7.2.3.1</t>
  </si>
  <si>
    <t>PEDRA NATURAL BEGE BAHIA, COM ACABAMENTO SEMI-POLIDO</t>
  </si>
  <si>
    <t>7.3</t>
  </si>
  <si>
    <t>7.3.1</t>
  </si>
  <si>
    <t>7.3.1.1</t>
  </si>
  <si>
    <t>7.3.1.2</t>
  </si>
  <si>
    <t>7.3.2</t>
  </si>
  <si>
    <t>7.3.2.1</t>
  </si>
  <si>
    <t>7.4</t>
  </si>
  <si>
    <t>7.4.1</t>
  </si>
  <si>
    <t>7.4.1.1</t>
  </si>
  <si>
    <t>7.4.1.2</t>
  </si>
  <si>
    <t>7.4.2</t>
  </si>
  <si>
    <t>7.4.2.1</t>
  </si>
  <si>
    <t>7.5</t>
  </si>
  <si>
    <t>7.5.1</t>
  </si>
  <si>
    <t>7.5.1.1</t>
  </si>
  <si>
    <t>7.5.1.2</t>
  </si>
  <si>
    <t>7.5.2</t>
  </si>
  <si>
    <t>7.5.2.1</t>
  </si>
  <si>
    <t>7.6</t>
  </si>
  <si>
    <t>7.6.1</t>
  </si>
  <si>
    <t>7.6.1.1</t>
  </si>
  <si>
    <t>7.6.1.2</t>
  </si>
  <si>
    <t>7.6.2</t>
  </si>
  <si>
    <t>7.6.2.1</t>
  </si>
  <si>
    <t>PINTURA</t>
  </si>
  <si>
    <t>8.1</t>
  </si>
  <si>
    <t>8.1.1</t>
  </si>
  <si>
    <t>PINTURA LÁTEX/ ACRÍLICA</t>
  </si>
  <si>
    <t>8.1.1.1</t>
  </si>
  <si>
    <t>SELADOR EM PAREDES</t>
  </si>
  <si>
    <t>8.1.1.2</t>
  </si>
  <si>
    <t>SELADOR EM TETOS</t>
  </si>
  <si>
    <t>8.1.1.3</t>
  </si>
  <si>
    <t>MASSA ACRÍLICA EM PAREDES</t>
  </si>
  <si>
    <t>8.1.1.4</t>
  </si>
  <si>
    <t>MASSA CORRIDA EM TETOS</t>
  </si>
  <si>
    <t>8.1.1.5</t>
  </si>
  <si>
    <t>PINTURA ACRÍLICA, COR CALOPSITA A014, FOSCO COMPLETO, FAB.: SUVINIL OU EQUIVALENTE TÉCNICO</t>
  </si>
  <si>
    <t>8.1.1.6</t>
  </si>
  <si>
    <t>PINTURA ACRÍLICA, COR ROCK'N ROLL R750, FOSCO COMPLETO, FAB.: SUVINIL OU EQUIVALENTE TÉCNICO</t>
  </si>
  <si>
    <t>8.1.1.7</t>
  </si>
  <si>
    <t>PINTURA ACRÍLICA, COR BRANCO NEVE RM181, FOSCO COMPLETO, FAB.: SUVINIL OU EQUIVALENTE TÉCNICO EM FORRO DE GESSO ACARTONADO</t>
  </si>
  <si>
    <t>8.1.2</t>
  </si>
  <si>
    <t>PINTURA ESMALTE</t>
  </si>
  <si>
    <t>8.1.2.1</t>
  </si>
  <si>
    <t>PINTURA ESMALTE EM PEÇAS METÁLICAS</t>
  </si>
  <si>
    <t>8.2</t>
  </si>
  <si>
    <t>8.2.1</t>
  </si>
  <si>
    <t>8.2.1.1</t>
  </si>
  <si>
    <t>8.2.1.2</t>
  </si>
  <si>
    <t>8.2.1.3</t>
  </si>
  <si>
    <t>8.2.2</t>
  </si>
  <si>
    <t>8.2.2.1</t>
  </si>
  <si>
    <t>8.3</t>
  </si>
  <si>
    <t>8.3.1</t>
  </si>
  <si>
    <t>8.3.1.1</t>
  </si>
  <si>
    <t>8.3.1.2</t>
  </si>
  <si>
    <t>8.3.1.3</t>
  </si>
  <si>
    <t>8.3.2</t>
  </si>
  <si>
    <t>8.3.2.1</t>
  </si>
  <si>
    <t>8.4</t>
  </si>
  <si>
    <t>8.4.1</t>
  </si>
  <si>
    <t>8.4.1.1</t>
  </si>
  <si>
    <t>8.4.1.2</t>
  </si>
  <si>
    <t>8.4.1.3</t>
  </si>
  <si>
    <t>8.4.2</t>
  </si>
  <si>
    <t>8.4.2.1</t>
  </si>
  <si>
    <t>8.5</t>
  </si>
  <si>
    <t>8.5.1</t>
  </si>
  <si>
    <t>8.5.1.1</t>
  </si>
  <si>
    <t>8.5.1.2</t>
  </si>
  <si>
    <t>8.5.1.3</t>
  </si>
  <si>
    <t>8.5.2</t>
  </si>
  <si>
    <t>8.5.2.1</t>
  </si>
  <si>
    <t>8.6</t>
  </si>
  <si>
    <t>8.6.1</t>
  </si>
  <si>
    <t>8.6.1.1</t>
  </si>
  <si>
    <t>8.6.1.2</t>
  </si>
  <si>
    <t>8.6.1.3</t>
  </si>
  <si>
    <t>8.6.2</t>
  </si>
  <si>
    <t>8.6.2.1</t>
  </si>
  <si>
    <t>SERRALHERIA</t>
  </si>
  <si>
    <t>9.1</t>
  </si>
  <si>
    <t>9.1.1</t>
  </si>
  <si>
    <t>GUARDA CORPO E CORRIMÃO</t>
  </si>
  <si>
    <t>9.1.1.1</t>
  </si>
  <si>
    <t>CORRIMÃO EM AÇO GALVANIZADO Ø=3,5cm, A SER FIXADO EM PAREDE, PINTURA ELETROSTÁTICA COR GRAFITE, h= 70cm e 92cm, COM ACABAMENTO RECURVADO</t>
  </si>
  <si>
    <t>9.1.1.2</t>
  </si>
  <si>
    <t>CORRIMÃO EM AÇO GALVANIZADO Ø=3,5cm A SER FIXADO EM BARRAS DE APOIO, PINTURA ELETROSTÁTICA COR GRAFITE, h= 70cm e 92cm, COM ACABAMENTO RECURVADO</t>
  </si>
  <si>
    <t>9.1.1.3</t>
  </si>
  <si>
    <t>GUARDA-CORPO DE VIDRO TEMPERADO LISO INCOLOR, A SER FIXADO COM BOTTONS EM AÇO INOX NO ESPELHO, h=90cm</t>
  </si>
  <si>
    <t>9.2</t>
  </si>
  <si>
    <t>9.2.1</t>
  </si>
  <si>
    <t>9.2.1.1</t>
  </si>
  <si>
    <t>9.2.1.2</t>
  </si>
  <si>
    <t>9.3</t>
  </si>
  <si>
    <t>9.3.1</t>
  </si>
  <si>
    <t>9.3.1.1</t>
  </si>
  <si>
    <t>9.3.1.2</t>
  </si>
  <si>
    <t>9.4</t>
  </si>
  <si>
    <t>9.4.1</t>
  </si>
  <si>
    <t>9.4.1.1</t>
  </si>
  <si>
    <t>9.4.1.2</t>
  </si>
  <si>
    <t>9.5</t>
  </si>
  <si>
    <t>9.5.1</t>
  </si>
  <si>
    <t>9.5.1.1</t>
  </si>
  <si>
    <t>9.5.1.2</t>
  </si>
  <si>
    <t>9.6</t>
  </si>
  <si>
    <t>9.6.1</t>
  </si>
  <si>
    <t>9.6.1.1</t>
  </si>
  <si>
    <t>9.6.1.2</t>
  </si>
  <si>
    <t>EQUIPAMENTOS SANITÁRIOS</t>
  </si>
  <si>
    <t>10.1</t>
  </si>
  <si>
    <t>10.1.1</t>
  </si>
  <si>
    <t>LOUÇAS SANITÁRIAS</t>
  </si>
  <si>
    <t>10.1.1.1</t>
  </si>
  <si>
    <t>BACIA PARA CAIXA ACOPLADA EM LOUÇA COR BRANCO. MODELO P.210.017, LINHA QUADRA, FABRICANTE DECA OU EQUIVALENTE TÉCNICO, COM CAIXA ACOPLADA EM LOUÇA BRANCA, COM SISTEMA DE ACIONAMENTO HYDRA DUO. MODELO P.210.017, LINHA QUADRA, FABRICANTE DECA OU EQUIVALENTE TÉCNICO</t>
  </si>
  <si>
    <t>10.1.1.2</t>
  </si>
  <si>
    <t>MICTÓRIO COM SIFÃO INTEGRADO PARA VÁLVULA EMBUTIDA EM LOUÇA, COR BRANCO GELO M.714.17, FAB.: DECA OU EQUIVALENTE TÉCNICO</t>
  </si>
  <si>
    <t>10.1.1.3</t>
  </si>
  <si>
    <t>LAVATÓRIO SUSPENSO EM LOUÇA COR BRANCO GELO CÓD: L.39.17 (LAVATÓRIO) E CS.39 (COLUNA SUSPENSA). TORNEIRA DE MESA PARA LAVATÓRIO, BICA ALTA. METAL CROMADO. REF.: DECA LINHA IZY 1198.C37 OU EQUIVALENTE TÉCNICO</t>
  </si>
  <si>
    <t>10.1.1.4</t>
  </si>
  <si>
    <t>CUBA DE SEMI ENCAIXE L.830.17 42x42cm COR BRANCO GELO, FAB.: DECA OU EQUIVALENTE TÉCNICO</t>
  </si>
  <si>
    <t>10.1.2</t>
  </si>
  <si>
    <t>METAIS SANITÁRIOS</t>
  </si>
  <si>
    <t>10.1.2.1</t>
  </si>
  <si>
    <t>TORNEIRA DE MESA COM FECHAMENTO AUTOMÁTICO PARA LAVATÓRIO, MODELO 1173.C, FAB.: DECA OU EQUIVALENTE</t>
  </si>
  <si>
    <t>10.1.2.2</t>
  </si>
  <si>
    <t>BARRA DE APOIO EM AÇO INOX ESCOVADO COM PROTEÇÃO ANTIBACTERIANA. Ø10mm, L=40cm. INSTALAÇÃO SENTIDO VERTICAL. MODELO 2310.I.080.ESC, LINHA CONFORTO, MARCA DECA OU EQUIVALENTE</t>
  </si>
  <si>
    <t>10.1.2.3</t>
  </si>
  <si>
    <t>BARRA DE APOIO EM AÇO INOX ESCOVADO COM PROTEÇÃO ANTIBACTERIANA. Ø10mm, L=80cm. INSTALAÇÃO SENTIDO HORIZONTAL. MODELO 2310.I.080.ESC, LINHA CONFORTO, MARCA DECA OU EQUIVALENTE</t>
  </si>
  <si>
    <t>10.1.2.4</t>
  </si>
  <si>
    <t>BARRA DE APOIO EM AÇO INOX ESCOVADO COM PROTEÇÃO ANTIBACTERIANA. Ø10mm, L=80cm. INSTALAÇÃO SENTIDO VERTICAL. MODELO 2310.I.080.ESC, LINHA CONFORTO, MARCA DECA OU EQUIVALENTE</t>
  </si>
  <si>
    <t>10.1.3</t>
  </si>
  <si>
    <t>BANCADAS</t>
  </si>
  <si>
    <t>10.1.3.1</t>
  </si>
  <si>
    <t>BANCADA EM MÁRMORE BRANCO PARANÁ POLIDO EM AMBAS AS FACES</t>
  </si>
  <si>
    <t>10.1.3.2</t>
  </si>
  <si>
    <t>TESTEIRA h=10CM E RODOPIA h=12CM PARA BANCADA</t>
  </si>
  <si>
    <t>10.1.4</t>
  </si>
  <si>
    <t>ACESSÓRIOS</t>
  </si>
  <si>
    <t>10.1.4.1</t>
  </si>
  <si>
    <t>DISPENSER PARA PAPEL HIGIÊNICO EM ROLO EM EM AÇO INOX REF:. BIOVIS OU EQUIVALENTE TÉCNICO</t>
  </si>
  <si>
    <t>10.1.4.2</t>
  </si>
  <si>
    <t>DISPENSER DE PAREDE PARA SABONETE LÍQUIDO OU ÁLCOOL EM GEL, EM AÇO INOX ESCOVADO DE QUALIDADE. POSSUI TRAVA DE SEGURANÇA E ABASTECIMENTO FEITO POR UMA ABERTURA COM CHAVE NO TOPO DO PRODUTO. CAPACIDADE DE 800ML. REF.: BIOVIS SABONETEIRA NOBLE OU EQUIVALENTE TÉCNICO</t>
  </si>
  <si>
    <t>10.1.4.3</t>
  </si>
  <si>
    <t>DISPENSER DE PAREDE PARA PAPEL TOALHA INTERFOLHAS, EM AÇO INOX ESCOVADO DE QUALIDADE. POSSUI CHAVE DE SEGURANÇA E VISOR DE NÍVEL. CAPACIDADE PARA 600 FOLHAS. MODELO TOALHEIRO NOBLE, MARCA BIOVIS OU EQUIVALENTE TÉCNICO</t>
  </si>
  <si>
    <t>10.1.4.4</t>
  </si>
  <si>
    <t>ESPELHO 4MM COM FITA DUPLA FACE OU SILICONE PARA FIXAÇÃO DE VIDROS SOBRE PORCELANATO</t>
  </si>
  <si>
    <t>10.1.4.5</t>
  </si>
  <si>
    <t>ESPELHO 4MM COM FITA DUPLA FACE OU SILICONE PARA FIXAÇÃO DE VIDROS SOBRE CERÂMICA</t>
  </si>
  <si>
    <t>10.1.4.6</t>
  </si>
  <si>
    <t>ASSENTO SANITÁRIO QUADRA/SLOW AP.215.17 COR BRANCO GELO, FAB.: DECA OU EQUIVALENTE TÉCNICO</t>
  </si>
  <si>
    <t>10.2</t>
  </si>
  <si>
    <t>10.2.1</t>
  </si>
  <si>
    <t>10.2.1.1</t>
  </si>
  <si>
    <t>10.2.1.2</t>
  </si>
  <si>
    <t>10.2.1.3</t>
  </si>
  <si>
    <t>10.2.1.4</t>
  </si>
  <si>
    <t>10.2.2</t>
  </si>
  <si>
    <t>10.2.2.1</t>
  </si>
  <si>
    <t>10.2.2.2</t>
  </si>
  <si>
    <t>10.2.2.3</t>
  </si>
  <si>
    <t>10.2.2.4</t>
  </si>
  <si>
    <t>10.2.3</t>
  </si>
  <si>
    <t>10.2.3.1</t>
  </si>
  <si>
    <t>BANCADA EM MÁRMORE BRANCO PARANÁ POLIDO EM AMBAS AS FACES
3,13x0,35M</t>
  </si>
  <si>
    <t>10.2.3.2</t>
  </si>
  <si>
    <t>10.2.4</t>
  </si>
  <si>
    <t>10.2.4.1</t>
  </si>
  <si>
    <t>10.2.4.2</t>
  </si>
  <si>
    <t>10.2.4.3</t>
  </si>
  <si>
    <t>10.2.4.4</t>
  </si>
  <si>
    <t>10.2.4.5</t>
  </si>
  <si>
    <t>10.2.4.6</t>
  </si>
  <si>
    <t>10.3</t>
  </si>
  <si>
    <t>10.3.1</t>
  </si>
  <si>
    <t>10.3.1.1</t>
  </si>
  <si>
    <t>10.3.1.2</t>
  </si>
  <si>
    <t>10.3.1.3</t>
  </si>
  <si>
    <t>10.3.1.4</t>
  </si>
  <si>
    <t>10.3.2</t>
  </si>
  <si>
    <t>10.3.2.1</t>
  </si>
  <si>
    <t>10.3.2.2</t>
  </si>
  <si>
    <t>10.3.2.3</t>
  </si>
  <si>
    <t>10.3.2.4</t>
  </si>
  <si>
    <t>10.3.3</t>
  </si>
  <si>
    <t>10.3.3.1</t>
  </si>
  <si>
    <t>10.3.3.2</t>
  </si>
  <si>
    <t>10.3.4</t>
  </si>
  <si>
    <t>10.3.4.1</t>
  </si>
  <si>
    <t>10.3.4.2</t>
  </si>
  <si>
    <t>10.3.4.3</t>
  </si>
  <si>
    <t>10.3.4.4</t>
  </si>
  <si>
    <t>10.3.4.5</t>
  </si>
  <si>
    <t>10.3.4.6</t>
  </si>
  <si>
    <t>10.4</t>
  </si>
  <si>
    <t>10.4.1</t>
  </si>
  <si>
    <t>10.4.1.1</t>
  </si>
  <si>
    <t>10.4.1.2</t>
  </si>
  <si>
    <t>10.4.1.3</t>
  </si>
  <si>
    <t>10.4.1.4</t>
  </si>
  <si>
    <t>10.4.2</t>
  </si>
  <si>
    <t>10.4.2.1</t>
  </si>
  <si>
    <t>10.4.2.2</t>
  </si>
  <si>
    <t>10.4.2.3</t>
  </si>
  <si>
    <t>10.4.2.4</t>
  </si>
  <si>
    <t>10.4.3</t>
  </si>
  <si>
    <t>10.4.3.1</t>
  </si>
  <si>
    <t>10.4.3.2</t>
  </si>
  <si>
    <t>10.4.4</t>
  </si>
  <si>
    <t>10.4.4.1</t>
  </si>
  <si>
    <t>10.4.4.2</t>
  </si>
  <si>
    <t>10.4.4.3</t>
  </si>
  <si>
    <t>10.4.4.4</t>
  </si>
  <si>
    <t>10.4.4.5</t>
  </si>
  <si>
    <t>10.4.4.6</t>
  </si>
  <si>
    <t>10.5</t>
  </si>
  <si>
    <t>10.5.1</t>
  </si>
  <si>
    <t>10.5.1.1</t>
  </si>
  <si>
    <t>10.5.1.2</t>
  </si>
  <si>
    <t>10.5.1.3</t>
  </si>
  <si>
    <t>10.5.1.4</t>
  </si>
  <si>
    <t>10.5.2</t>
  </si>
  <si>
    <t>10.5.2.1</t>
  </si>
  <si>
    <t>10.5.2.2</t>
  </si>
  <si>
    <t>10.5.2.3</t>
  </si>
  <si>
    <t>10.5.2.4</t>
  </si>
  <si>
    <t>10.5.3</t>
  </si>
  <si>
    <t>10.5.3.1</t>
  </si>
  <si>
    <t>10.5.3.2</t>
  </si>
  <si>
    <t>10.5.4</t>
  </si>
  <si>
    <t>10.5.4.1</t>
  </si>
  <si>
    <t>10.5.4.2</t>
  </si>
  <si>
    <t>10.5.4.3</t>
  </si>
  <si>
    <t>10.5.4.4</t>
  </si>
  <si>
    <t>10.5.4.5</t>
  </si>
  <si>
    <t>10.5.4.6</t>
  </si>
  <si>
    <t>10.6</t>
  </si>
  <si>
    <t>10.6.1</t>
  </si>
  <si>
    <t>10.6.1.1</t>
  </si>
  <si>
    <t>10.6.1.2</t>
  </si>
  <si>
    <t>10.6.2</t>
  </si>
  <si>
    <t>10.6.2.1</t>
  </si>
  <si>
    <t>10.6.2.2</t>
  </si>
  <si>
    <t>10.6.2.3</t>
  </si>
  <si>
    <t>10.6.2.4</t>
  </si>
  <si>
    <t>10.6.3</t>
  </si>
  <si>
    <t>10.6.3.1</t>
  </si>
  <si>
    <t>BANCADA EM MÁRMORE BRANCO PARANÁ POLIDO EM AMBAS AS FACES 3,09x0,35m</t>
  </si>
  <si>
    <t>10.6.3.2</t>
  </si>
  <si>
    <t>10.6.4</t>
  </si>
  <si>
    <t>10.6.4.1</t>
  </si>
  <si>
    <t>10.6.4.2</t>
  </si>
  <si>
    <t>10.6.4.3</t>
  </si>
  <si>
    <t>10.6.4.4</t>
  </si>
  <si>
    <t>ESPELHO 4mm COM FITA DUPLA FACE OU SILICONE PARA FIXAÇÃO DE VIDROS SOBRE CERÂMICA</t>
  </si>
  <si>
    <t>10.6.4.5</t>
  </si>
  <si>
    <t>INSTALAÇÕES DE PPCI</t>
  </si>
  <si>
    <t>12.1</t>
  </si>
  <si>
    <t>12.1.1</t>
  </si>
  <si>
    <t>HIDRANTES</t>
  </si>
  <si>
    <t>12.1.1.1</t>
  </si>
  <si>
    <t>COTOVELO 90° EM FERRO MALEÁVEL CLASSE 10, 2.1/2"</t>
  </si>
  <si>
    <t>12.1.1.2</t>
  </si>
  <si>
    <t>CURVA MACHO-FÊMEA EM FERRO MALEÁVEL CLASSE 10, 2.1/2"</t>
  </si>
  <si>
    <t>12.1.1.3</t>
  </si>
  <si>
    <t>NIPLE DUPLO EM FERRO MALEÁVEL CLASSE 10, 2.1/2"</t>
  </si>
  <si>
    <t>12.1.1.4</t>
  </si>
  <si>
    <t>TUBO EM AÇO GALVANIZADO, 65MM-2.1/2"</t>
  </si>
  <si>
    <t>12.1.1.5</t>
  </si>
  <si>
    <t>TÊ EM FERRO MALEÁVEL CLASSE 10, 2.1/2"</t>
  </si>
  <si>
    <t>12.1.1.6</t>
  </si>
  <si>
    <t>ADAPTADOR STORZ - ROSCAS INTERNA - 2.1/2"</t>
  </si>
  <si>
    <t>12.1.1.7</t>
  </si>
  <si>
    <t>CAIXA PARA ABRIGO DE MANGUEIRAS - 90 x 60 x 17 CM</t>
  </si>
  <si>
    <t>12.1.1.8</t>
  </si>
  <si>
    <t>CHAVE PARA CONEXÃO  DE MANGUEIRA TIPO STORZ ENGATE RÁPIDO - DUPLA - 2.1/2" x 1.1/2"</t>
  </si>
  <si>
    <t>12.1.1.9</t>
  </si>
  <si>
    <t>ESGUICHO JATO REGULÁVEL - 1.1/2" 40MM</t>
  </si>
  <si>
    <t>12.1.1.10</t>
  </si>
  <si>
    <t>MANGUEIRAS - 1.1/2 "  15 M</t>
  </si>
  <si>
    <t>12.1.1.11</t>
  </si>
  <si>
    <t>NIPLE PARALELO EM FERRO MALEÁVEL - 2.1/2"</t>
  </si>
  <si>
    <t>12.1.1.12</t>
  </si>
  <si>
    <t>REDUÇÃO GIRATÓRIA TIPO STORZ - BRONZE OU LATÃO - 2.1/2" X 1.1/2"</t>
  </si>
  <si>
    <t>12.1.1.13</t>
  </si>
  <si>
    <t>REGISTRO DE GAVETA COM HASTE ASCENDENTE DE BRONZE - 2 1/2"</t>
  </si>
  <si>
    <t>12.1.1.14</t>
  </si>
  <si>
    <t>REGISTRO GLOBO - 2 1/2" 45°</t>
  </si>
  <si>
    <t>12.1.1.15</t>
  </si>
  <si>
    <t>TAMPÃO CEGO COM CORRENTE TIPO STORZ - 1.1/2"</t>
  </si>
  <si>
    <t>12.1.1.16</t>
  </si>
  <si>
    <t>TAMPÃO CEGO COM CORRENTE TIPO STORZ - 2.1/2"</t>
  </si>
  <si>
    <t>12.1.1.17</t>
  </si>
  <si>
    <t>TAMPÃO DE FERRO FUNDIDO PARA PASSEIO COM INSCRIÇÃO "HIDRANTE" COM TELAR - (70x60) cm</t>
  </si>
  <si>
    <t>12.1.2</t>
  </si>
  <si>
    <t>PREVENTIVO</t>
  </si>
  <si>
    <t>12.1.2.1</t>
  </si>
  <si>
    <t>ALARME DE INCÊNDIO - ACIONADOR MANUAL ENDEREÇÁVEL (S)</t>
  </si>
  <si>
    <t>12.1.2.2</t>
  </si>
  <si>
    <t>ALARME DE INCÊNDIO - DETECTOR ÓPTICO DE FUMAÇA ENDEREÇÁVEL (S)</t>
  </si>
  <si>
    <t>12.1.2.3</t>
  </si>
  <si>
    <t>PCI_020</t>
  </si>
  <si>
    <t>EXTINTOR CARRETA - EXTINTOR CARRETA ESPUMA MECÂNICA 50L AB</t>
  </si>
  <si>
    <t>12.1.2.4</t>
  </si>
  <si>
    <t>EXTINTOR PORTÁTIL - EXTINTOR PQS 4KG ABC</t>
  </si>
  <si>
    <t>12.1.2.5</t>
  </si>
  <si>
    <t>EXTINTOR PORTÁTIL - EXTINTOR PQS 4KG BC</t>
  </si>
  <si>
    <t>12.1.2.6</t>
  </si>
  <si>
    <t>ILUMINAÇÃO DE EMERGÊNCIA - BLOCO AUTÔNOMO 300 LUMENS</t>
  </si>
  <si>
    <t>12.1.2.7</t>
  </si>
  <si>
    <t>SIRENE - BITONAL 24VCC - 105DB</t>
  </si>
  <si>
    <t>12.1.3</t>
  </si>
  <si>
    <t>SPRINKLERS</t>
  </si>
  <si>
    <t>12.1.3.1</t>
  </si>
  <si>
    <t>BUCHA DE REDUÇÃO, FERRO MALEÁVEL CLASSE 10 - 1.1/2" X 1.1/4"</t>
  </si>
  <si>
    <t>12.1.3.2</t>
  </si>
  <si>
    <t>BUCHA DE REDUÇÃO, FERRO MALEÁVEL CLASSE 10 - 1.1/4" X 1"</t>
  </si>
  <si>
    <t>12.1.3.3</t>
  </si>
  <si>
    <t>BUCHA DE REDUÇÃO, FERRO MALEÁVEL CLASSE 10 - 2" X 1.1/2"</t>
  </si>
  <si>
    <t>12.1.3.4</t>
  </si>
  <si>
    <t>BUCHA DE REDUÇÃO, FERRO MALEÁVEL CLASSE 10 - 2.1/2" X 1.1/2"</t>
  </si>
  <si>
    <t>12.1.3.5</t>
  </si>
  <si>
    <t>BUCHA DE REDUÇÃO, FERRO MALEÁVEL CLASSE 10 - 2.1/2" X 1.1/4"</t>
  </si>
  <si>
    <t>12.1.3.6</t>
  </si>
  <si>
    <t>BUCHA DE REDUÇÃO, FERRO MALEÁVEL CLASSE 10 - 2.1/2" X 2"</t>
  </si>
  <si>
    <t>12.1.3.7</t>
  </si>
  <si>
    <t>BUCHA DE REDUÇÃO, FERRO MALEÁVEL CLASSE 10 - 3" X 1.1/2"</t>
  </si>
  <si>
    <t>12.1.3.8</t>
  </si>
  <si>
    <t>BUCHA DE REDUÇÃO, FERRO MALEÁVEL CLASSE 10 - 3" X 2.1/2"</t>
  </si>
  <si>
    <t>12.1.3.9</t>
  </si>
  <si>
    <t>COTOVELO 90, FERRO MALEÁVEL CLASSE 10 - 1"</t>
  </si>
  <si>
    <t>12.1.3.10</t>
  </si>
  <si>
    <t>COTOVELO 90, FERRO MALEÁVEL CLASSE 10 - 1.1/2"</t>
  </si>
  <si>
    <t>12.1.3.11</t>
  </si>
  <si>
    <t>COTOVELO 90, FERRO MALEÁVEL CLASSE 10 - 1.1/4"</t>
  </si>
  <si>
    <t>12.1.3.12</t>
  </si>
  <si>
    <t>COTOVELO 90, FERRO MALEÁVEL CLASSE 10 - 2.1/2"</t>
  </si>
  <si>
    <t>12.1.3.13</t>
  </si>
  <si>
    <t>COTOVELO 90, FERRO MALEÁVEL CLASSE 10 - 3"</t>
  </si>
  <si>
    <t>12.1.3.14</t>
  </si>
  <si>
    <t>COTOVELO DE REDUÇÃO, FERRO MALEÁVEL CLASSE 10 - 1.1/2" X 1"</t>
  </si>
  <si>
    <t>12.1.3.15</t>
  </si>
  <si>
    <t>SPRINKLER, FERRO MALEÁVEL CLASSE 10 - DN 15 - FATOR K 80</t>
  </si>
  <si>
    <t>12.1.3.16</t>
  </si>
  <si>
    <t>TUBO DE AÇO GALVANIZADO, 25 MM - 1"</t>
  </si>
  <si>
    <t>12.1.3.17</t>
  </si>
  <si>
    <t>TUBO DE AÇO GALVANIZADO, 32 MM - 1.1/4"</t>
  </si>
  <si>
    <t>12.1.3.18</t>
  </si>
  <si>
    <t>TUBO DE AÇO GALVANIZADO, 40 MM - 1.1/2"</t>
  </si>
  <si>
    <t>12.1.3.19</t>
  </si>
  <si>
    <t>TUBO DE AÇO GALVANIZADO, 50 MM - 2"</t>
  </si>
  <si>
    <t>12.1.3.20</t>
  </si>
  <si>
    <t>TUBO DE AÇO GALVANIZADO, 65 MM - 2.1/2"</t>
  </si>
  <si>
    <t>12.1.3.21</t>
  </si>
  <si>
    <t>TUBO DE AÇO GALVANIZADO, 80 MM - 3"</t>
  </si>
  <si>
    <t>12.1.3.22</t>
  </si>
  <si>
    <t>TÊ, FERRO MALEÁVEL CLASSE 10 - 1.1/2"</t>
  </si>
  <si>
    <t>12.1.3.23</t>
  </si>
  <si>
    <t>TÊ, FERRO MALEÁVEL CLASSE 10 - 2.1/2"</t>
  </si>
  <si>
    <t>12.1.3.24</t>
  </si>
  <si>
    <t>TÊ, FERRO MALEÁVEL CLASSE 10 - 3"</t>
  </si>
  <si>
    <t>12.1.3.25</t>
  </si>
  <si>
    <t>TÊ DE REDUÇÃO, FERRO MALEÁVEL CLASSE 10 - 1.1/2" X 1"</t>
  </si>
  <si>
    <t>12.1.3.26</t>
  </si>
  <si>
    <t>TÊ DE REDUÇÃO, FERRO MALEÁVEL CLASSE 10 - 1.1/2" X 1.1/4"</t>
  </si>
  <si>
    <t>12.1.3.27</t>
  </si>
  <si>
    <t>TÊ DE REDUÇÃO, FERRO MALEÁVEL CLASSE 10 - 1.1/4" X 1"</t>
  </si>
  <si>
    <t>12.1.3.28</t>
  </si>
  <si>
    <t>TÊ DE REDUÇÃO, FERRO MALEÁVEL CLASSE 10 - 2" X 1"</t>
  </si>
  <si>
    <t>12.1.3.29</t>
  </si>
  <si>
    <t>TÊ DE REDUÇÃO, FERRO MALEÁVEL CLASSE 10 - 2" X 1.1/2"</t>
  </si>
  <si>
    <t>12.1.3.30</t>
  </si>
  <si>
    <t>TÊ DE REDUÇÃO, FERRO MALEÁVEL CLASSE 10 - 2" X 1.1/4"</t>
  </si>
  <si>
    <t>12.1.3.31</t>
  </si>
  <si>
    <t>TÊ DE REDUÇÃO, FERRO MALEÁVEL CLASSE 10 - 2.1/2" X 1"</t>
  </si>
  <si>
    <t>12.1.3.32</t>
  </si>
  <si>
    <t>TÊ DE REDUÇÃO, FERRO MALEÁVEL CLASSE 10 - 2.1/2" X 1.1/2"</t>
  </si>
  <si>
    <t>12.1.3.33</t>
  </si>
  <si>
    <t>TÊ DE REDUÇÃO, FERRO MALEÁVEL CLASSE 10 - 3" X 2.1/2"</t>
  </si>
  <si>
    <t>12.1.3.34</t>
  </si>
  <si>
    <t>LUVA DE REDUÇÃO, FERRO MALEÁVEL CLASSE 10 - 1" X 1/2"</t>
  </si>
  <si>
    <t>12.1.4</t>
  </si>
  <si>
    <t>SISTEMA FM-200</t>
  </si>
  <si>
    <t>12.1.4.1</t>
  </si>
  <si>
    <t>PCI_021</t>
  </si>
  <si>
    <t>SISTEMA FM-200 -  COM CILINDRO FM-200 - 100 LB/ 44 L C/ CARGA DE 34KG DE AGENTE EXTINTOR; BICO DE DESCARGA 180° PARA SISTEMA FM-200; ATUADOR ELÉTRICO - GÁS CARTRIDGE ACTUATOR P/ FM-200; QUADRO DE COMANDO - QUADRO DE COMANDO P/ SISTEMA FM-200</t>
  </si>
  <si>
    <t>12.2</t>
  </si>
  <si>
    <t>12.2.1</t>
  </si>
  <si>
    <t>12.2.1.1</t>
  </si>
  <si>
    <t>12.2.1.2</t>
  </si>
  <si>
    <t>TUBO DE AÇO GALVANIZADO - 65 MM - 2.1/2"</t>
  </si>
  <si>
    <t>12.2.1.3</t>
  </si>
  <si>
    <t>12.2.1.4</t>
  </si>
  <si>
    <t>ADAPTADOR STORZ - ROSCAS INTERNA,  - 2.1/2"</t>
  </si>
  <si>
    <t>12.2.1.5</t>
  </si>
  <si>
    <t>CAIXA PARA ABRIGO DE MANGUEIRAS,  - 90 X 60 X 17 CM</t>
  </si>
  <si>
    <t>12.2.1.6</t>
  </si>
  <si>
    <t>CHAVE PARA CONEXÃO  DE MANGUEIRA TIPO STORZ ENGATE RÁPIDO,  - DUPLA - 2.1/2" X 1.1/2"</t>
  </si>
  <si>
    <t>12.2.1.7</t>
  </si>
  <si>
    <t>ESGUICHO JATO REGULÁVEL,  - 1.1/2" 40MM</t>
  </si>
  <si>
    <t>12.2.1.8</t>
  </si>
  <si>
    <t>MANGUEIRAS,  - 1.1/2 "  15 M</t>
  </si>
  <si>
    <t>12.2.1.9</t>
  </si>
  <si>
    <t>NIPLE PARALELO EM FERRO MALEÁVEL,  - 2.1/2"</t>
  </si>
  <si>
    <t>12.2.1.10</t>
  </si>
  <si>
    <t>REDUÇÃO GIRATÓRIA TIPO STORZ - BRONZE OU LATÃO,  - 2.1/2" X 1.1/2"</t>
  </si>
  <si>
    <t>12.2.1.11</t>
  </si>
  <si>
    <t>REGISTRO GLOBO,  - 2 1/2" 45°</t>
  </si>
  <si>
    <t>12.2.1.12</t>
  </si>
  <si>
    <t>TAMPÃO CEGO COM CORRENTE TIPO STORZ,  - 1.1/2"</t>
  </si>
  <si>
    <t>12.2.2</t>
  </si>
  <si>
    <t>12.2.2.1</t>
  </si>
  <si>
    <t>12.2.2.2</t>
  </si>
  <si>
    <t>ALARME DE INCÊNDIO  - DETECTOR ÓPTICO DE FUMAÇA ENDEREÇÁVEL (S)</t>
  </si>
  <si>
    <t>12.2.2.3</t>
  </si>
  <si>
    <t>12.2.2.4</t>
  </si>
  <si>
    <t>12.2.2.5</t>
  </si>
  <si>
    <t>CENTRAL ALARME DE INCÊNDIO ENDEREÇAVEL - 12VCC - 01 LAÇO - 120 PONTOS</t>
  </si>
  <si>
    <t>12.2.2.6</t>
  </si>
  <si>
    <t>12.2.3</t>
  </si>
  <si>
    <t>12.2.3.1</t>
  </si>
  <si>
    <t>BUCHA DE REDUÇÃO, FERRO MALEÁVEL CLASSE 10 - 1.1/2" X 1"</t>
  </si>
  <si>
    <t>12.2.3.2</t>
  </si>
  <si>
    <t>12.2.3.3</t>
  </si>
  <si>
    <t>12.2.3.4</t>
  </si>
  <si>
    <t>12.2.3.5</t>
  </si>
  <si>
    <t>12.2.3.6</t>
  </si>
  <si>
    <t>12.2.3.7</t>
  </si>
  <si>
    <t>12.2.3.8</t>
  </si>
  <si>
    <t>12.2.3.9</t>
  </si>
  <si>
    <t>12.2.3.10</t>
  </si>
  <si>
    <t>12.2.3.11</t>
  </si>
  <si>
    <t>COTOVELO 90, FERRO MALEÁVEL CLASSE 10 - 2"</t>
  </si>
  <si>
    <t>12.2.3.12</t>
  </si>
  <si>
    <t>12.2.3.13</t>
  </si>
  <si>
    <t>12.2.3.14</t>
  </si>
  <si>
    <t>SPRINKLER - DN 15 - FATOR K 80</t>
  </si>
  <si>
    <t>12.2.3.15</t>
  </si>
  <si>
    <t>TUBO DE AÇO GALVANIZADO - 25 MM - 1"</t>
  </si>
  <si>
    <t>12.2.3.16</t>
  </si>
  <si>
    <t>TUBO DE AÇO GALVANIZADO - 32 MM - 1.1/4"</t>
  </si>
  <si>
    <t>12.2.3.17</t>
  </si>
  <si>
    <t>TUBO DE AÇO GALVANIZADO - 40 MM - 1.1/2"</t>
  </si>
  <si>
    <t>12.2.3.18</t>
  </si>
  <si>
    <t>TUBO DE AÇO GALVANIZADO - 50 MM - 2"</t>
  </si>
  <si>
    <t>12.2.3.19</t>
  </si>
  <si>
    <t>12.2.3.20</t>
  </si>
  <si>
    <t>TUBO DE AÇO GALVANIZADO - 80 MM - 3"</t>
  </si>
  <si>
    <t>12.2.3.21</t>
  </si>
  <si>
    <t>TÊ, FERRO MALEÁVEL CLASSE 10 - 1"</t>
  </si>
  <si>
    <t>12.2.3.22</t>
  </si>
  <si>
    <t>TÊ, FERRO MALEÁVEL CLASSE 10 - 1.1/4"</t>
  </si>
  <si>
    <t>12.2.3.23</t>
  </si>
  <si>
    <t>TÊ, FERRO MALEÁVEL CLASSE 10 - 2"</t>
  </si>
  <si>
    <t>12.2.3.24</t>
  </si>
  <si>
    <t>12.2.3.25</t>
  </si>
  <si>
    <t>12.2.3.26</t>
  </si>
  <si>
    <t>12.2.3.27</t>
  </si>
  <si>
    <t>12.2.3.28</t>
  </si>
  <si>
    <t>12.2.3.29</t>
  </si>
  <si>
    <t>12.2.3.30</t>
  </si>
  <si>
    <t>12.2.3.31</t>
  </si>
  <si>
    <t>12.2.3.32</t>
  </si>
  <si>
    <t>TÊ DE REDUÇÃO, FERRO MALEÁVEL CLASSE 10 - 2.1/2" X 1.1/4"</t>
  </si>
  <si>
    <t>12.2.3.33</t>
  </si>
  <si>
    <t>TÊ DE REDUÇÃO, FERRO MALEÁVEL CLASSE 10 - 2.1/2" X 2"</t>
  </si>
  <si>
    <t>12.2.3.34</t>
  </si>
  <si>
    <t>12.3</t>
  </si>
  <si>
    <t>12.3.1</t>
  </si>
  <si>
    <t>12.3.1.1</t>
  </si>
  <si>
    <t>12.3.1.2</t>
  </si>
  <si>
    <t>12.3.1.3</t>
  </si>
  <si>
    <t>12.3.1.4</t>
  </si>
  <si>
    <t>12.3.1.5</t>
  </si>
  <si>
    <t>12.3.1.6</t>
  </si>
  <si>
    <t>12.3.1.7</t>
  </si>
  <si>
    <t>12.3.1.8</t>
  </si>
  <si>
    <t>12.3.1.9</t>
  </si>
  <si>
    <t>12.3.1.10</t>
  </si>
  <si>
    <t>12.3.1.11</t>
  </si>
  <si>
    <t>12.3.1.12</t>
  </si>
  <si>
    <t>12.3.2</t>
  </si>
  <si>
    <t>12.3.2.1</t>
  </si>
  <si>
    <t>12.3.2.2</t>
  </si>
  <si>
    <t>12.3.2.3</t>
  </si>
  <si>
    <t>12.3.2.4</t>
  </si>
  <si>
    <t>12.3.2.5</t>
  </si>
  <si>
    <t>12.3.3</t>
  </si>
  <si>
    <t>12.3.3.1</t>
  </si>
  <si>
    <t>12.3.3.2</t>
  </si>
  <si>
    <t>12.3.3.3</t>
  </si>
  <si>
    <t>12.3.3.4</t>
  </si>
  <si>
    <t>12.3.3.5</t>
  </si>
  <si>
    <t>12.3.3.6</t>
  </si>
  <si>
    <t>12.3.3.7</t>
  </si>
  <si>
    <t>12.3.3.8</t>
  </si>
  <si>
    <t>BUCHA DE REDUÇÃO, FERRO MALEÁVEL CLASSE 10 - 3" x 2.1/2"</t>
  </si>
  <si>
    <t>12.3.3.9</t>
  </si>
  <si>
    <t>12.3.3.10</t>
  </si>
  <si>
    <t>12.3.3.11</t>
  </si>
  <si>
    <t>12.3.3.12</t>
  </si>
  <si>
    <t>12.3.3.13</t>
  </si>
  <si>
    <t>12.3.3.14</t>
  </si>
  <si>
    <t>12.3.3.15</t>
  </si>
  <si>
    <t>12.3.3.16</t>
  </si>
  <si>
    <t>12.3.3.17</t>
  </si>
  <si>
    <t>12.3.3.18</t>
  </si>
  <si>
    <t>12.3.3.19</t>
  </si>
  <si>
    <t>12.3.3.20</t>
  </si>
  <si>
    <t>12.3.3.21</t>
  </si>
  <si>
    <t>12.3.3.22</t>
  </si>
  <si>
    <t>12.3.3.23</t>
  </si>
  <si>
    <t>12.3.3.24</t>
  </si>
  <si>
    <t>12.3.3.25</t>
  </si>
  <si>
    <t>12.3.3.26</t>
  </si>
  <si>
    <t>12.3.3.27</t>
  </si>
  <si>
    <t>12.3.3.28</t>
  </si>
  <si>
    <t>12.3.3.29</t>
  </si>
  <si>
    <t>12.3.3.30</t>
  </si>
  <si>
    <t>12.3.3.31</t>
  </si>
  <si>
    <t>12.3.3.32</t>
  </si>
  <si>
    <t>12.3.3.33</t>
  </si>
  <si>
    <t>12.3.3.34</t>
  </si>
  <si>
    <t>12.3.3.35</t>
  </si>
  <si>
    <t>12.3.3.36</t>
  </si>
  <si>
    <t>12.3.4</t>
  </si>
  <si>
    <t>12.3.4.1</t>
  </si>
  <si>
    <t>12.4</t>
  </si>
  <si>
    <t>12.4.1</t>
  </si>
  <si>
    <t>12.4.1.1</t>
  </si>
  <si>
    <t>12.4.1.2</t>
  </si>
  <si>
    <t>12.4.1.3</t>
  </si>
  <si>
    <t>12.4.1.4</t>
  </si>
  <si>
    <t>12.4.1.5</t>
  </si>
  <si>
    <t>12.4.1.6</t>
  </si>
  <si>
    <t>12.4.1.7</t>
  </si>
  <si>
    <t>12.4.1.8</t>
  </si>
  <si>
    <t>12.4.1.9</t>
  </si>
  <si>
    <t>12.4.1.10</t>
  </si>
  <si>
    <t>12.4.1.11</t>
  </si>
  <si>
    <t>12.4.2</t>
  </si>
  <si>
    <t>12.4.2.1</t>
  </si>
  <si>
    <t>12.4.2.2</t>
  </si>
  <si>
    <t>12.4.2.3</t>
  </si>
  <si>
    <t>12.4.2.4</t>
  </si>
  <si>
    <t>12.4.2.5</t>
  </si>
  <si>
    <t>12.4.3</t>
  </si>
  <si>
    <t>12.4.3.1</t>
  </si>
  <si>
    <t>12.4.3.2</t>
  </si>
  <si>
    <t>12.4.3.3</t>
  </si>
  <si>
    <t>12.4.3.4</t>
  </si>
  <si>
    <t>12.4.3.5</t>
  </si>
  <si>
    <t>12.4.3.6</t>
  </si>
  <si>
    <t>BUCHA DE REDUÇÃO, FERRO MALEÁVEL CLASSE 10 - 3" x 1.1/2"</t>
  </si>
  <si>
    <t>12.4.3.7</t>
  </si>
  <si>
    <t>12.4.3.8</t>
  </si>
  <si>
    <t>12.4.3.9</t>
  </si>
  <si>
    <t>12.4.3.10</t>
  </si>
  <si>
    <t>12.4.3.11</t>
  </si>
  <si>
    <t>12.4.3.12</t>
  </si>
  <si>
    <t>12.4.3.13</t>
  </si>
  <si>
    <t>12.4.3.14</t>
  </si>
  <si>
    <t>12.4.3.15</t>
  </si>
  <si>
    <t>12.4.3.16</t>
  </si>
  <si>
    <t>12.4.3.17</t>
  </si>
  <si>
    <t>12.4.3.18</t>
  </si>
  <si>
    <t>12.4.3.19</t>
  </si>
  <si>
    <t>12.4.3.20</t>
  </si>
  <si>
    <t>12.4.3.21</t>
  </si>
  <si>
    <t>12.4.3.22</t>
  </si>
  <si>
    <t>12.4.3.23</t>
  </si>
  <si>
    <t>12.4.3.24</t>
  </si>
  <si>
    <t>12.4.3.25</t>
  </si>
  <si>
    <t>12.4.3.26</t>
  </si>
  <si>
    <t>12.4.3.27</t>
  </si>
  <si>
    <t>12.4.3.28</t>
  </si>
  <si>
    <t>12.4.3.29</t>
  </si>
  <si>
    <t>TÊ DE REDUÇÃO, FERRO MALEÁVEL CLASSE 10 - 3" x 2.1/2"</t>
  </si>
  <si>
    <t>12.4.3.30</t>
  </si>
  <si>
    <t>12.4.4</t>
  </si>
  <si>
    <t>12.4.4.1</t>
  </si>
  <si>
    <t>12.5</t>
  </si>
  <si>
    <t>12.5.1</t>
  </si>
  <si>
    <t>12.5.1.1</t>
  </si>
  <si>
    <t>12.5.1.2</t>
  </si>
  <si>
    <t>12.5.1.3</t>
  </si>
  <si>
    <t>12.5.1.4</t>
  </si>
  <si>
    <t>12.5.1.5</t>
  </si>
  <si>
    <t>12.5.1.6</t>
  </si>
  <si>
    <t>12.5.1.7</t>
  </si>
  <si>
    <t>12.5.1.8</t>
  </si>
  <si>
    <t>12.5.1.9</t>
  </si>
  <si>
    <t>12.5.1.10</t>
  </si>
  <si>
    <t>12.5.1.11</t>
  </si>
  <si>
    <t>12.5.1.12</t>
  </si>
  <si>
    <t>12.5.2</t>
  </si>
  <si>
    <t>12.5.2.1</t>
  </si>
  <si>
    <t>12.5.2.2</t>
  </si>
  <si>
    <t>12.5.2.3</t>
  </si>
  <si>
    <t>12.5.2.4</t>
  </si>
  <si>
    <t>12.5.2.5</t>
  </si>
  <si>
    <t>12.5.3</t>
  </si>
  <si>
    <t>12.5.3.1</t>
  </si>
  <si>
    <t>12.5.3.2</t>
  </si>
  <si>
    <t>12.5.3.3</t>
  </si>
  <si>
    <t>12.5.3.4</t>
  </si>
  <si>
    <t>12.5.3.5</t>
  </si>
  <si>
    <t>12.5.3.6</t>
  </si>
  <si>
    <t>12.5.3.7</t>
  </si>
  <si>
    <t>12.5.3.8</t>
  </si>
  <si>
    <t>12.5.3.9</t>
  </si>
  <si>
    <t>12.5.3.10</t>
  </si>
  <si>
    <t>12.5.3.11</t>
  </si>
  <si>
    <t>12.5.3.12</t>
  </si>
  <si>
    <t>12.5.3.13</t>
  </si>
  <si>
    <t>12.5.3.14</t>
  </si>
  <si>
    <t>12.5.3.15</t>
  </si>
  <si>
    <t>12.5.3.16</t>
  </si>
  <si>
    <t>12.5.3.17</t>
  </si>
  <si>
    <t>12.5.3.18</t>
  </si>
  <si>
    <t>12.5.3.19</t>
  </si>
  <si>
    <t>12.5.3.20</t>
  </si>
  <si>
    <t>12.5.3.21</t>
  </si>
  <si>
    <t>12.5.3.22</t>
  </si>
  <si>
    <t>12.5.3.23</t>
  </si>
  <si>
    <t>12.5.3.24</t>
  </si>
  <si>
    <t>12.5.3.25</t>
  </si>
  <si>
    <t>12.5.3.26</t>
  </si>
  <si>
    <t>12.5.3.27</t>
  </si>
  <si>
    <t>12.5.3.28</t>
  </si>
  <si>
    <t>12.5.3.29</t>
  </si>
  <si>
    <t>12.5.3.30</t>
  </si>
  <si>
    <t>12.5.4</t>
  </si>
  <si>
    <t>12.5.4.1</t>
  </si>
  <si>
    <t>12.6</t>
  </si>
  <si>
    <t>12.6.1</t>
  </si>
  <si>
    <t>12.6.1.1</t>
  </si>
  <si>
    <t>12.6.1.2</t>
  </si>
  <si>
    <t>12.6.1.3</t>
  </si>
  <si>
    <t>12.6.1.4</t>
  </si>
  <si>
    <t>12.6.1.5</t>
  </si>
  <si>
    <t>12.6.1.6</t>
  </si>
  <si>
    <t>12.6.1.7</t>
  </si>
  <si>
    <t>12.6.1.8</t>
  </si>
  <si>
    <t>12.6.1.9</t>
  </si>
  <si>
    <t>12.6.1.10</t>
  </si>
  <si>
    <t>12.6.1.11</t>
  </si>
  <si>
    <t>12.6.2</t>
  </si>
  <si>
    <t>12.6.2.1</t>
  </si>
  <si>
    <t>12.6.2.2</t>
  </si>
  <si>
    <t>EXTINTOR PORTÁTIL - EXTINTOR CO2 4KG BC</t>
  </si>
  <si>
    <t>12.6.2.3</t>
  </si>
  <si>
    <t>12.6.2.4</t>
  </si>
  <si>
    <t>12.6.2.5</t>
  </si>
  <si>
    <t>12.6.3</t>
  </si>
  <si>
    <t>12.6.3.1</t>
  </si>
  <si>
    <t>PCI_100</t>
  </si>
  <si>
    <t>BOMBA SCHNEIDER - BC-22 R/F 2 15 CV, OU EQUIVALENTE</t>
  </si>
  <si>
    <t>12.6.3.2</t>
  </si>
  <si>
    <t>12.6.3.3</t>
  </si>
  <si>
    <t>12.6.3.4</t>
  </si>
  <si>
    <t>12.6.3.5</t>
  </si>
  <si>
    <t>12.6.3.6</t>
  </si>
  <si>
    <t>12.6.3.7</t>
  </si>
  <si>
    <t>12.6.3.8</t>
  </si>
  <si>
    <t>12.6.3.9</t>
  </si>
  <si>
    <t>12.6.3.10</t>
  </si>
  <si>
    <t>12.6.3.11</t>
  </si>
  <si>
    <t>12.6.3.12</t>
  </si>
  <si>
    <t>12.6.3.13</t>
  </si>
  <si>
    <t>12.6.3.14</t>
  </si>
  <si>
    <t>12.6.3.15</t>
  </si>
  <si>
    <t>12.6.3.16</t>
  </si>
  <si>
    <t>12.6.3.17</t>
  </si>
  <si>
    <t>12.6.3.18</t>
  </si>
  <si>
    <t>12.6.3.19</t>
  </si>
  <si>
    <t>12.6.3.20</t>
  </si>
  <si>
    <t>12.6.3.21</t>
  </si>
  <si>
    <t>TÊ DE REDUÇÃO, FERRO MALEÁVEL CLASSE 10 - 1.1/2" x 1.1/4"</t>
  </si>
  <si>
    <t>12.6.3.22</t>
  </si>
  <si>
    <t>12.6.3.23</t>
  </si>
  <si>
    <t>12.6.3.24</t>
  </si>
  <si>
    <t>12.6.3.25</t>
  </si>
  <si>
    <t>12.6.3.26</t>
  </si>
  <si>
    <t>12.6.3.27</t>
  </si>
  <si>
    <t>12.6.4</t>
  </si>
  <si>
    <t>EQUIPAMENTOS - CASA DE BOMBAS</t>
  </si>
  <si>
    <t>12.6.4.1</t>
  </si>
  <si>
    <t>PCI_101</t>
  </si>
  <si>
    <t>ELETROBOMBA - MOTOR 12,5CV, VAZÃO 47,97M³/H, ALTURA MANOMÉTRICA 34,50 MCA</t>
  </si>
  <si>
    <t>12.6.4.2</t>
  </si>
  <si>
    <t>ELETROBOMBA - MOTOR 2CV, VAZÃO 1,20M³/H, ALTURA MANOMÉTRICA 52 MCA</t>
  </si>
  <si>
    <t>12.6.4.3</t>
  </si>
  <si>
    <t>ELETROBOMBA - MOTOR 12,5CV, VAZÃO 24,46 M³/H, ALTURA MANOMÉTRICA 57,99 MCA</t>
  </si>
  <si>
    <t>12.6.4.4</t>
  </si>
  <si>
    <t>PCI_102</t>
  </si>
  <si>
    <t>QUADRO DE COMANDO - QUADRO DE FORÇA E CONTROLE P/ MOTOR 2CV TRIFÁSICO</t>
  </si>
  <si>
    <t>12.6.4.5</t>
  </si>
  <si>
    <t>PCI_103</t>
  </si>
  <si>
    <t>QUADRO DE COMANDO - QUADRO DE FORÇA E CONTROLE P/ MOTOR 12,5CV TRIFÁSICO</t>
  </si>
  <si>
    <t>12.6.4.6</t>
  </si>
  <si>
    <t>PRESSOSTATO - PRESSOSTATO COM  AJUSTE DUPLO E INDEPENDENTE</t>
  </si>
  <si>
    <t>12.6.4.7</t>
  </si>
  <si>
    <t>MANÔMETRO - MANÔMETRO 1/2" C/ ESCALA DE LEITURA DE 0 A 200 LB/POL²</t>
  </si>
  <si>
    <t>12.6.4.8</t>
  </si>
  <si>
    <t>PCI_104</t>
  </si>
  <si>
    <t>CILINDRO DE PRESSÃO - CILINDRO DE PRESSÃO, DIÂMETRO 150MM, COMPRIMENTO 1,20M</t>
  </si>
  <si>
    <t>12.6.4.9</t>
  </si>
  <si>
    <t>VÁLVULA DE CONTROLE - VÁLVULA DE GOVERNO E ALARME 3" P/ SISTEMA DE SPRINKLER CONVENCIONAL</t>
  </si>
  <si>
    <t>INSTALAÇÕES ELÉTRICAS</t>
  </si>
  <si>
    <t>13.2</t>
  </si>
  <si>
    <t>13.2.1</t>
  </si>
  <si>
    <t>13.2.1.1</t>
  </si>
  <si>
    <t>TOMADA MONOFÁSICA (F+N+T),  20A,  INSTALADA EM - CX 2"x 4", COMPLETA</t>
  </si>
  <si>
    <t>13.2.1.5</t>
  </si>
  <si>
    <t>INTERRUPTOR DE 1 TECLA,  10A, INSTALADO EM CAIXA 2x4,  COMPLETO</t>
  </si>
  <si>
    <t>13.2.1.9</t>
  </si>
  <si>
    <t>ELE_415</t>
  </si>
  <si>
    <t>POSTE COM TOMADAS 20A, POSTE CONDUTOR DE FABRICAÇÃO REAL POSTE OU EQUIVALENTE</t>
  </si>
  <si>
    <t>13.2.1.10</t>
  </si>
  <si>
    <t>ELETRODUTO DE PVC FLEXÍVEL, D= Ø 3/4”. TIGRE OU EQUIV.</t>
  </si>
  <si>
    <t>13.2.1.14</t>
  </si>
  <si>
    <t>CABO DE COBRE ISOLAMENTO ANTI-CHAMA, SEÇÃO 2,5 mm2, 450/750 V - FLEXÍVEL</t>
  </si>
  <si>
    <t>13.2.1.15</t>
  </si>
  <si>
    <t>CABO DE COBRE ISOLAMENTO ANTI-CHAMA, SEÇÃO 4 mm2, 450/750 V - FLEXÍVEL</t>
  </si>
  <si>
    <t>13.2.1.28</t>
  </si>
  <si>
    <t>QDC_111</t>
  </si>
  <si>
    <t>QUADRO DE DISTRIBUIÇÃO DE CIRCUITOS, (QDC- IL/T-SS/01) COM BARRAMENTO P/ 80A, EQUIPADO COM:  09 DISJUNTORES UNIPOLARES DE 16A +  01 DISJUNTOR TRIPOLAR DE 32A - GERAL + +   04 DPS 20KA - 275V + 30% ESPAÇO RESERVA, AG MONTAGENS ELÉTRICAS OU EQUIV.</t>
  </si>
  <si>
    <t>13.2.1.29</t>
  </si>
  <si>
    <t>QDC_112</t>
  </si>
  <si>
    <t>QUADRO DE DISTRIBUIÇÃO DE CIRCUITOS, (QDC- IL/T-SS/02) COM BARRAMENTO P/ 80A, EQUIPADO COM:  13 DISJUNTORES UNIPOLARES DE 16A +  01 DISJUNTOR TRIPOLAR DE 50A - GERAL  +   04 DPS 20KA - 275V + 30% ESPAÇO RESERVA, AG MONTAGENS ELÉTRICAS OU EQUIV.</t>
  </si>
  <si>
    <t>13.2.1.30</t>
  </si>
  <si>
    <t>QDC_113</t>
  </si>
  <si>
    <t>QUADRO DE DISTRIBUIÇÃO DE CIRCUITOS, (QDC- IL/T-SS/03) COM BARRAMENTO P/ 80A, EQUIPADO COM:  09 DISJUNTORES UNIPOLARES DE 16A +  01 DISJUNTOR UNIPOLAR DE 20A +  01 DISJUNTOR TRIPOLAR DE 32A - GERAL + +   04 DPS 20KA - 275V + 30% ESPAÇO RESERVA, AG MONTAGENS ELÉTRICAS OU EQUIV.</t>
  </si>
  <si>
    <t>13.2.1.35</t>
  </si>
  <si>
    <t>CAIXA EM CHAPA ESTAMPADA 2X4</t>
  </si>
  <si>
    <t>13.2.1.38</t>
  </si>
  <si>
    <t>CURVA HORIZONTAL  PARA ELETROCALHA METÁLICA PERFURADA (300 x100)mm</t>
  </si>
  <si>
    <t>13.2.1.39</t>
  </si>
  <si>
    <t>"T"  PARA ELETROCALHA METÁLICA PERFURADA (300 x100)mm</t>
  </si>
  <si>
    <t>13.2.1.40</t>
  </si>
  <si>
    <t>CURVA VERTICAL  PARA ELETROCALHA METÁLICA PERFURADA (300 x100)mm</t>
  </si>
  <si>
    <t>13.2.1.41</t>
  </si>
  <si>
    <t>EMENDA INTERNA   PARA ELETROCALHA METÁLICA PERFURADA (300 x100)mm</t>
  </si>
  <si>
    <t>13.2.1.42</t>
  </si>
  <si>
    <t>SUPORTE PARA FIXAÇÃO NO TETO PARA ELETROCALHA METÁLICA (300x100)mm</t>
  </si>
  <si>
    <t>13.2.1.43</t>
  </si>
  <si>
    <t>ELETROCALHA METÁLICA PERFURADA (600 x 100)mm , SEM TAMPA, PEÇA DE 3 METROS</t>
  </si>
  <si>
    <t>13.2.1.44</t>
  </si>
  <si>
    <t>CURVA HORIZONTAL  PARA ELETROCALHA METÁLICA PERFURADA (600 x100)mm</t>
  </si>
  <si>
    <t>13.2.1.45</t>
  </si>
  <si>
    <t>CURVA VERTICAL  PARA ELETROCALHA METÁLICA PERFURADA (600 x100)mm</t>
  </si>
  <si>
    <t>13.2.1.46</t>
  </si>
  <si>
    <t>CONDULETE DE ALUMÍNIO, DIAM. 3/4",  SEM ROSCA, DE APARAFUSAR, MODELO "LR"</t>
  </si>
  <si>
    <t>13.2.1.47</t>
  </si>
  <si>
    <t>CONDULETE DE ALUMÍNIO, DIAM. 3/4",  SEM ROSCA, DE APARAFUSAR, MODELO "LL"</t>
  </si>
  <si>
    <t>13.2.1.48</t>
  </si>
  <si>
    <t>CONDULETE DE ALUMÍNIO, DIAM. 3/4",  SEM ROSCA, DE APARAFUSAR, MODELO "T"</t>
  </si>
  <si>
    <t>13.2.1.49</t>
  </si>
  <si>
    <t>CONDULETE DE ALUMÍNIO, DIAM. 3/4",  SEM ROSCA, DE APARAFUSAR, MODELO "X"</t>
  </si>
  <si>
    <t>13.2.1.50</t>
  </si>
  <si>
    <t>PERFILADO METÁLICO (38x38)mm, PEÇA DE 6  METROS</t>
  </si>
  <si>
    <t>13.2.1.51</t>
  </si>
  <si>
    <t>SAIDA LATERAL DE PERFILADO PARA ELETRODUTO DE 3/4"</t>
  </si>
  <si>
    <t>13.2.2</t>
  </si>
  <si>
    <t>ILUMINAÇÃO</t>
  </si>
  <si>
    <t>13.2.2.1</t>
  </si>
  <si>
    <t>ILU_111</t>
  </si>
  <si>
    <t>LUMINÁRIA DE EMBUTIR COM RECUO DE 26MM EM PERFIL DE ALUMÍNIO EXTRUDADO TRATADO E PINTADO POR PROCESSO ELETROSTÁTICO. SISTEMA DE ORIENTAÇÃO DO FOCO DA LÂMPADA. REF.: CODIGO 01 1437/DIC50 FABRICANTE INTERPAM OU EQUIVALENTE</t>
  </si>
  <si>
    <t>13.2.2.2</t>
  </si>
  <si>
    <t>ILU_112</t>
  </si>
  <si>
    <t>PENDENTE FINO PARA ILUMINAÇÃO COM LUZ DIFUSA E INDIRETA. FABRICADO EM PERFIL DE ALUMÍNIO PINTADO POR PINTURA EPÓXI OU VINÍLICA E DIFUSOR EM POLÍMERO. REF.: CODIGO 05 5394 FABRICANTE INTERPAM OU EQUIVALENTE</t>
  </si>
  <si>
    <t>13.2.2.3</t>
  </si>
  <si>
    <t>ILU_113</t>
  </si>
  <si>
    <t>TRILHO ELETRIFICADO 2M REF.: CODIGO 36 9701 FABRICANTE INTERPAM OU EQUIVALENTE</t>
  </si>
  <si>
    <t>13.2.2.4</t>
  </si>
  <si>
    <t>ILU_114</t>
  </si>
  <si>
    <t>PLAFON QUADRADO COM DIFUSOR EM POLÍMERO E CANOPLA EM AÇO TRATADO E PINTADO POR PROCESSO ELETROSTÁTICO. FECHAMENTO MAGNÉTICO. REF.: CODIGO 01 2271 FABRICANTE INTERPAM OU EQUIVALENTE</t>
  </si>
  <si>
    <t>13.2.2.5</t>
  </si>
  <si>
    <t>ILU_115</t>
  </si>
  <si>
    <t>ARANDELA PEQUENA COM FACHO SUPERIOR E INFERIOR, FABRICADA EM PERFIL DE ALUMÍNIO TRATADO E PINTADO POR PROCESSO ELETROSTÁTICO DE BRANCO INTERNO E EXTERNO CORES VINÍLICAS. ALTURA DE INSTALAÇÃO 1,60 DO PISO AO EIXO DA LUMINÁRIA REF.: CODIGO 05 6483 FABRICANTE INTERPAM OU EQUIVALENTE</t>
  </si>
  <si>
    <t>13.2.2.6</t>
  </si>
  <si>
    <t>ILU_116</t>
  </si>
  <si>
    <t>ARANDELA PARA ÁREA EXTERNA FABRICADA EM PERFIL DE ALUMÍNIO TRATADO E PINTADO POR PROCESSO ELETROSTÁTICO. FACHO PARA CIMA PARA ÁREA INTERNA REF.: CODIGO 01 6505/GU10 FABRICANTE INTERPAM OU EQUIVALENTE</t>
  </si>
  <si>
    <t>13.2.2.7</t>
  </si>
  <si>
    <t>ILU_117</t>
  </si>
  <si>
    <t>PROJETOR EM ALUMÍNIO PINTADO POR PROCESSO ELETROSTÁTICO COM SISTEMA ARTICULADO, USO EXCLUSIVAMENTE INTERNO REF.: CÓDIGO 01 3159 FABRICANTE INTERPAM OU EQUIVALENTE</t>
  </si>
  <si>
    <t>13.2.2.9</t>
  </si>
  <si>
    <t>ILU_119</t>
  </si>
  <si>
    <t>LUMINÁRIA DE EMBUTIR COM RECUO DE 26MM EM PERFIL DE ALUMÍNIO EXTRUDADO TRATADO E PINTADO POR PROCESSO ELETROSTÁTICO E DIFUSOR EM POLICARBONATO LEITOSO. REF.: CODIGO 05 1448 FABRICANTE INTERPAM OU EQUIVALENTE</t>
  </si>
  <si>
    <t>13.2.2.10</t>
  </si>
  <si>
    <t>ILU_120</t>
  </si>
  <si>
    <t>LUMINÁRIA LINEAR, FABRICADA EM ALUMINIO EXTRUDADO COM ACABAMENTO EM PINTURA ELETROSTATICA, TRANSIÇÃO PAREDE FORRO. EMBUTIDA NO FORRO. REF.: CODIGO 01 9130 FABRICANTE INTERPAM OU EQUIVALENTE</t>
  </si>
  <si>
    <t>13.2.2.11</t>
  </si>
  <si>
    <t>ILU_121</t>
  </si>
  <si>
    <t>LUMINÁRIA LINEAR, FABRICADA EM ALUMINIO EXTRUDADO COM ACABAMENTO EM PINTURA ELETROSTATICA, TRANSIÇÃO PAREDE FORRO. EMBUTIDA NA PAREDE, DO FORRO AO TETO. REF.: CODIGO 01 9130 FABRICANTE INTERPAM OU EQUIVALENTE</t>
  </si>
  <si>
    <t>13.2.2.12</t>
  </si>
  <si>
    <t>ILU_122</t>
  </si>
  <si>
    <t>SPOT ARTICULADO COM CORPO EM ALUMÍNIO E ACABAMENTO EM PINTURA ELETROSTÁTICA OU VINÍLICA, RECUO ANTI OFUSCANTE. USA UMA “LAMPLED” AR 70 BASE GU10. FIXAÇÃO EM CANOPLA OU EM TRILHO ELETRIFICADO REF.: CODIGO 01 3181 FABRICANTE INTERPAM OU EQUIVALENTE</t>
  </si>
  <si>
    <t>13.2.3</t>
  </si>
  <si>
    <t>CABEAMENTO ESTRUTURADO</t>
  </si>
  <si>
    <t>13.2.3.1</t>
  </si>
  <si>
    <t>ELETROCALHA PERFURADA GALVANIZADA ELETROLÍTICA CHAPA 14 - 300 X 100 MM COM TAMPA, PEÇA DE 3 METROS, INCLUSIVE CONEXÃO</t>
  </si>
  <si>
    <t>13.2.3.2</t>
  </si>
  <si>
    <t>"T" HORIZONTAL PARA ELETROCALHA 300 X 100MM,  EM CHAPA DE AÇO BITOLA 14, PRÉ-ZINCADO, ELETROPERFIL OU EQUIVALENTE</t>
  </si>
  <si>
    <t>13.2.3.3</t>
  </si>
  <si>
    <t>"L" HORIZONTAL PARA ELETROCALHA 300 X 100MM,  EM CHAPA DE AÇO BITOLA 14, PRÉ-ZINCADO, ELETROPERFIL OU EQUIVALENTE</t>
  </si>
  <si>
    <t>13.2.3.4</t>
  </si>
  <si>
    <t>CURVA VERTICAL 90º EXTERNA PARA ELETROCALHA 200 X 100MM, EM CHAPA DE AÇO BITOLA 14, PRÉ-ZINCADA, ELETROPERFIL OU EQUIVALENTE</t>
  </si>
  <si>
    <t>13.2.3.5</t>
  </si>
  <si>
    <t>SUPORTE VERTICAL PARA ELETROCALHA 300 X 100MM, EM CHAPA DE AÇO BITOLA 14, PRÉ-ZINCADO,  ELETROPERFIL OU EQUIVALENTE</t>
  </si>
  <si>
    <t>13.2.3.6</t>
  </si>
  <si>
    <t>SAÍDA HORIZONTAL PARA ELETRODUTO DIÂMETRO 1" EM ELETROCALHA, PRÉ-ZINCADA, ELETROPERFIL OU EQUIVALENTE</t>
  </si>
  <si>
    <t>13.2.3.7</t>
  </si>
  <si>
    <t>PLACA COM 1 TOMADA RJ45 PARA CAIXA 2X4, PIAL OU EQUIVALENTE</t>
  </si>
  <si>
    <t>13.2.3.8</t>
  </si>
  <si>
    <t>CAB-150</t>
  </si>
  <si>
    <t>PLACA COM 2 TOMADAS RJ45 PARA CAIXA 2X4, PIAL OU EQUIVALENTE</t>
  </si>
  <si>
    <t>13.2.3.9</t>
  </si>
  <si>
    <t>PLACA COM 1  TOMADA  RJ45, INATALADO EM CODULETE MODELO "E", DAIM. 1",  PIAL OU EQUIVALENTE</t>
  </si>
  <si>
    <t>13.2.3.10</t>
  </si>
  <si>
    <t>PLACA COM 2 TOMADAS RJ45, INATALADO EM CODULETE MODELO "E", DAIM. 1",  PIAL OU EQUIVALENTE</t>
  </si>
  <si>
    <t>13.2.3.11</t>
  </si>
  <si>
    <t>CONECTOR FÊMEA UTP CATEGORIA 6 COM TAMPA DE PROTEÇÃO FRONTAR ARTICULADA, CORPO EM TERMOPLÁSTICO DE ALTO IMPACTO NÃO PROPAGANTE</t>
  </si>
  <si>
    <t>13.2.3.12</t>
  </si>
  <si>
    <t>CABO UPT 4 PARES CATEGORIA 6 COM REVESTIMENTO EXTERNO NÃO PROPAGANTE A CHAMA</t>
  </si>
  <si>
    <t>13.2.3.13</t>
  </si>
  <si>
    <t>13.2.3.14</t>
  </si>
  <si>
    <t>CAIXA EM CHAPA ESTAMPADA 4X4</t>
  </si>
  <si>
    <t>13.2.3.15</t>
  </si>
  <si>
    <t>ELETRODUTO DE PVC RÍGIDO DIM. 1", PEÇA DE 3 METROS</t>
  </si>
  <si>
    <t>13.2.3.16</t>
  </si>
  <si>
    <t>ELETRODUTO DE AÇO GALVANIZADO DIM. 1", PEÇA DE 3 METROS</t>
  </si>
  <si>
    <t>13.3</t>
  </si>
  <si>
    <t>13.3.1</t>
  </si>
  <si>
    <t>13.3.1.1</t>
  </si>
  <si>
    <t>13.3.1.5</t>
  </si>
  <si>
    <t>13.3.1.9</t>
  </si>
  <si>
    <t>13.3.1.10</t>
  </si>
  <si>
    <t>13.3.1.14</t>
  </si>
  <si>
    <t>13.3.1.15</t>
  </si>
  <si>
    <t>13.3.1.24</t>
  </si>
  <si>
    <t>QDC_118</t>
  </si>
  <si>
    <t>QUADRO DE DISTRIBUIÇÃO DE CIRCUITOS, (QDC- IL/T-T-01) COM BARRAMENTO P/ 80A, EQUIPADO COM:  09 DISJUNTORES UNIPOLARES DE 16A +  02 DISJUNTORES UNIPOLARES DE 20A +  01 DISJUNTOR TRIPOLAR DE 36A - GERAL + +   04 DPS 20KA - 275V + 30% ESPAÇO RESERVA, AG MONTAGENS ELÉTRICAS OU EQUIV.</t>
  </si>
  <si>
    <t>13.3.1.25</t>
  </si>
  <si>
    <t>QDC_119</t>
  </si>
  <si>
    <t>QUADRO DE DISTRIBUIÇÃO DE CIRCUITOS, (QDC- IL/T-T-02) COM BARRAMENTO P/ 80A, EQUIPADO COM: 09 DISJUNTORES UNIPOLARES DE 16A +  01 DISJUNTOR UNIPOLAR DE 20A + 01 DISJUNTOR UNIPOLAR DE 25A +  01 DISJUNTOR TRIPOLAR DE 40A - GERAL  +   04 DPS 20KA - 275V + 30% ESPAÇO RESERVA, AG MONTAGENS ELÉTRICAS OU EQUIV.</t>
  </si>
  <si>
    <t>13.3.1.26</t>
  </si>
  <si>
    <t>QDC_120</t>
  </si>
  <si>
    <t>QUADRO DE DISTRIBUIÇÃO DE CIRCUITOS, (QDC- IL/T-T-03) COM BARRAMENTO P/ 80A, EQUIPADO COM:  09 DISJUNTORES UNIPOLARES DE 16A +  01 DISJUNTOR TRIPOLAR DE 32A - GERAL + +   04 DPS 20KA - 275V + 30% ESPAÇO RESERVA, AG MONTAGENS ELÉTRICAS OU EQUIV.</t>
  </si>
  <si>
    <t>13.3.1.27</t>
  </si>
  <si>
    <t>QDC_121</t>
  </si>
  <si>
    <t>QUADRO DE DISTRIBUIÇÃO DE CIRCUITOS, (QDC- IL/T-T-04) COM BARRAMENTO P/ 80A, EQUIPADO COM:  09 DISJUNTORES UNIPOLARES DE 16A +  01 DISJUNTOR TRIPOLAR DE 32A - GERAL + +   04 DPS 20KA - 275V + 30% ESPAÇO RESERVA, AG MONTAGENS ELÉTRICAS OU EQUIV.</t>
  </si>
  <si>
    <t>13.3.1.35</t>
  </si>
  <si>
    <t>13.3.1.43</t>
  </si>
  <si>
    <t>13.3.1.44</t>
  </si>
  <si>
    <t>13.3.1.45</t>
  </si>
  <si>
    <t>13.3.1.46</t>
  </si>
  <si>
    <t>13.3.1.47</t>
  </si>
  <si>
    <t>13.3.1.48</t>
  </si>
  <si>
    <t>PERFILADO METÁLICO (38x76)mm, PEÇA DE 6  METROS</t>
  </si>
  <si>
    <t>13.3.1.49</t>
  </si>
  <si>
    <t>SAIDA LATERAL DE PERFILADO PARA ELETRODUTO DE3/4"</t>
  </si>
  <si>
    <t>13.3.1.50</t>
  </si>
  <si>
    <t>TRILHO ELETRIFICADO PRETO,  220V,  2,0m</t>
  </si>
  <si>
    <t>13.3.1.51</t>
  </si>
  <si>
    <t>ILU_124</t>
  </si>
  <si>
    <t>TRILHO ELETRIFICADO PRETO,  220V,  1,5m</t>
  </si>
  <si>
    <t>13.3.1.52</t>
  </si>
  <si>
    <t>ILU_125</t>
  </si>
  <si>
    <t>TRILHO ELETRIFICADO PRETO,  220V,  1,0m</t>
  </si>
  <si>
    <t>13.3.1.53</t>
  </si>
  <si>
    <t>CANALETA SISTEMA X PIAL, COM DIVISÓRIAS + ADES 30024 5 x 2, DE 2 METROS</t>
  </si>
  <si>
    <t>13.3.1.54</t>
  </si>
  <si>
    <t>COTOVELO 90 GRAUS PARA CANALETA 5x 2 SISTEMA X</t>
  </si>
  <si>
    <t>13.3.2</t>
  </si>
  <si>
    <t>13.3.2.1</t>
  </si>
  <si>
    <t>LUMINÁRIA DE EMBUTIR COM RECUO DE 26MM EM PERFIL DE ALUMÍNIO EXTRUDADO E PINTADO POR PROCESSO ELETROSTÁTICO. SISTEMA DE ORIENTAÇÃO DOS FOCOS DAS LÂMPADAS. FIXAÇÃO CHUMBADA AO FORRO. REF.: CODIGO 01 1438/DIC50 FABRICANTE INTERPAM OU EQUIVALENTE</t>
  </si>
  <si>
    <t>13.3.2.2</t>
  </si>
  <si>
    <t>ILU_126</t>
  </si>
  <si>
    <t>LUMINÁRIA EMBUTIDA NO TETO COM ACABAMENTO NO FRAME COM SUPERFÍCIE PLANA DIFUSORA RECUADA A 25MM, CORPO EM ALUMÍNIO TRATADO E PINTADO POR PROCESSO ELETROSTÁTICO E DIFUSOR EM POLÍMERO LEITOSO. REF.: CODIGO 01 1493 FABRICANTE INTERPAM OU EQUIVALENTE</t>
  </si>
  <si>
    <t>13.3.2.7</t>
  </si>
  <si>
    <t>ILU_129</t>
  </si>
  <si>
    <t>PLAFON QUADRADO COM DIFUSOR EM POLÍMERO E CANOPLA EM AÇO TRATADO E PINTADO POR PROCESSO ELETROSTÁTICO. FECHAMENTO MAGNÉTICO. REF.: CODIGO 01 2289 FABRICANTE INTERPAM OU EQUIVALENTE</t>
  </si>
  <si>
    <t>13.3.2.8</t>
  </si>
  <si>
    <t>13.3.2.9</t>
  </si>
  <si>
    <t>13.3.2.10</t>
  </si>
  <si>
    <t>ILU_130</t>
  </si>
  <si>
    <t>BALIZADOR EMBUTIDO NA PAREDE, COM EFEITO DE LUZ, FABRICADO EM PERFIL DE ALUMÍNIO PINTADO POR PROCESSO ELETROSTÁTICO. CORPO NA COR BRANCA, PARTE FRONTAL DA LUMINÁRIA COR VINÍLICA. ALTURA DE INSTALÇÃO 20 CM DO PISO AO EIXO DA LUMINÁRIA REF.: CODIGO 05 6480/107A FABRICANTE INTERPAM OU EQUIVALENTE</t>
  </si>
  <si>
    <t>13.3.2.11</t>
  </si>
  <si>
    <t>13.3.2.12</t>
  </si>
  <si>
    <t>ILU_131</t>
  </si>
  <si>
    <t>EMBUTIDO QUADRADO COM FOCO RECUADO ORIENTÁVEL, FABRICADO EM ALUMÍNIO TRATADO E PINTADO POR PROCESSO ELETROSTÁTICO. FIXAÇÃO AO FORRO ATRAVÉS DE PARAFUSOS. REF.: CODIGO 01 1431/DIC50 FABRICANTE INTERPAM OU EQUIVALENTE</t>
  </si>
  <si>
    <t>13.3.2.14</t>
  </si>
  <si>
    <t>13.4</t>
  </si>
  <si>
    <t>13.4.1</t>
  </si>
  <si>
    <t>13.4.1.1</t>
  </si>
  <si>
    <t>13.4.1.4</t>
  </si>
  <si>
    <t>13.4.1.8</t>
  </si>
  <si>
    <t>13.4.1.9</t>
  </si>
  <si>
    <t>13.4.1.13</t>
  </si>
  <si>
    <t>13.4.1.14</t>
  </si>
  <si>
    <t>13.4.1.23</t>
  </si>
  <si>
    <t>QDC_129</t>
  </si>
  <si>
    <t>QUADRO DE DISTRIBUIÇÃO DE CIRCUITOS, (QDC- IL/T-1P-01) COM BARRAMENTO P/ 80A, EQUIPADO COM:  09 DISJUNTORES UNIPOLARES DE 16A +  01 DISJUNTOR  UNIPOLAR  DE 20A +  01 DISJUNTOR TRIPOLAR DE 32A - GERAL + +   04 DPS 20KA - 275V + 30% ESPAÇO RESERVA, AG MONTAGENS ELÉTRICAS OU EQUIV.</t>
  </si>
  <si>
    <t>13.4.1.24</t>
  </si>
  <si>
    <t>QDC_130</t>
  </si>
  <si>
    <t>QUADRO DE DISTRIBUIÇÃO DE CIRCUITOS, (QDC- IL/T-1P-02) COM BARRAMENTO P/ 80A, EQUIPADO COM:  09 DISJUNTORES UNIPOLARES DE 16A +  01 DISJUNTOR  UNIPOLAR  DE 20A +  01 DISJUNTOR TRIPOLAR DE 32A - GERAL + +   04 DPS 20KA - 275V + 30% ESPAÇO RESERVA, AG MONTAGENS ELÉTRICAS OU EQUIV.</t>
  </si>
  <si>
    <t>13.4.1.25</t>
  </si>
  <si>
    <t>QDC_131</t>
  </si>
  <si>
    <t>QUADRO DE DISTRIBUIÇÃO DE CIRCUITOS, (QDC- IL/T-1P-03) COM BARRAMENTO P/ 80A, EQUIPADO COM:  09 DISJUNTORES UNIPOLARES DE 16A +  01 DISJUNTOR UNIPOLAR DE 20A + 01 DISJUNTOR UNIPOLAR DE 25A + 01 DISJUNTOR TRIPOLAR DE 50A - GERAL + +   04 DPS 20KA - 275V + 30% ESPAÇO RESERVA, AG MONTAGENS ELÉTRICAS OU EQUIV.</t>
  </si>
  <si>
    <t>13.4.1.26</t>
  </si>
  <si>
    <t>QDC_132</t>
  </si>
  <si>
    <t>QUADRO DE DISTRIBUIÇÃO DE CIRCUITOS, (QDC- IL/T-1P-04) COM BARRAMENTO P/ 80A, EQUIPADO COM:  09 DISJUNTORES UNIPOLARES DE 16A +  01 DISJUNTOR TRIPOLAR DE 32A - GERAL + +   04 DPS 20KA - 275V + 30% ESPAÇO RESERVA, AG MONTAGENS ELÉTRICAS OU EQUIV.</t>
  </si>
  <si>
    <t>13.4.1.33</t>
  </si>
  <si>
    <t>13.4.1.41</t>
  </si>
  <si>
    <t>13.4.1.42</t>
  </si>
  <si>
    <t>13.4.1.43</t>
  </si>
  <si>
    <t>13.4.1.44</t>
  </si>
  <si>
    <t>13.4.1.45</t>
  </si>
  <si>
    <t>13.4.1.46</t>
  </si>
  <si>
    <t>13.4.1.47</t>
  </si>
  <si>
    <t>13.4.1.48</t>
  </si>
  <si>
    <t>13.4.2</t>
  </si>
  <si>
    <t>13.4.2.3</t>
  </si>
  <si>
    <t>13.4.2.5</t>
  </si>
  <si>
    <t>13.4.2.6</t>
  </si>
  <si>
    <t>13.4.2.9</t>
  </si>
  <si>
    <t>13.4.2.10</t>
  </si>
  <si>
    <t>13.5</t>
  </si>
  <si>
    <t>13.5.1</t>
  </si>
  <si>
    <t>13.5.1.1</t>
  </si>
  <si>
    <t>13.5.1.3</t>
  </si>
  <si>
    <t>13.5.1.6</t>
  </si>
  <si>
    <t>13.5.1.7</t>
  </si>
  <si>
    <t>13.5.1.11</t>
  </si>
  <si>
    <t>13.5.1.12</t>
  </si>
  <si>
    <t>13.5.1.23</t>
  </si>
  <si>
    <t>QDC_139</t>
  </si>
  <si>
    <t>QUADRO DE DISTRIBUIÇÃO DE CIRCUITOS, (QDC- IL/T-2P-01) COM BARRAMENTO P/ 80A, EQUIPADO COM:  10 DISJUNTORES UNIPOLARES DE 16A +  01 DISJUNTOR TRIPOLAR DE 32A - GERAL + +   04 DPS 20KA - 275V + 30% ESPAÇO RESERVA, AG MONTAGENS ELÉTRICAS OU EQUIV.</t>
  </si>
  <si>
    <t>13.5.1.24</t>
  </si>
  <si>
    <t>QDC_140</t>
  </si>
  <si>
    <t>QUADRO DE DISTRIBUIÇÃO DE CIRCUITOS, (QDC- IL/T-2P-02) COM BARRAMENTO P/ 80A, EQUIPADO COM:  10 DISJUNTORES UNIPOLARES DE 16A +  01 DISJUNTOR TRIPOLAR DE 32A - GERAL + +   04 DPS 20KA - 275V + 30% ESPAÇO RESERVA, AG MONTAGENS ELÉTRICAS OU EQUIV.</t>
  </si>
  <si>
    <t>13.5.1.29</t>
  </si>
  <si>
    <t>13.5.1.37</t>
  </si>
  <si>
    <t>13.5.1.38</t>
  </si>
  <si>
    <t>13.5.1.39</t>
  </si>
  <si>
    <t>13.5.1.40</t>
  </si>
  <si>
    <t>13.5.1.41</t>
  </si>
  <si>
    <t>13.5.1.42</t>
  </si>
  <si>
    <t>13.5.2</t>
  </si>
  <si>
    <t>13.5.2.1</t>
  </si>
  <si>
    <t>13.5.2.3</t>
  </si>
  <si>
    <t>13.5.2.4</t>
  </si>
  <si>
    <t>13.5.2.5</t>
  </si>
  <si>
    <t>13.5.2.7</t>
  </si>
  <si>
    <t>13.5.2.8</t>
  </si>
  <si>
    <t>13.6</t>
  </si>
  <si>
    <t>13.6.1</t>
  </si>
  <si>
    <t>13.6.1.1</t>
  </si>
  <si>
    <t>13.6.1.3</t>
  </si>
  <si>
    <t>13.6.1.6</t>
  </si>
  <si>
    <t>13.6.1.7</t>
  </si>
  <si>
    <t>13.6.1.11</t>
  </si>
  <si>
    <t>13.6.1.12</t>
  </si>
  <si>
    <t>13.6.1.23</t>
  </si>
  <si>
    <t>QDC_145</t>
  </si>
  <si>
    <t>QUADRO DE DISTRIBUIÇÃO DE CIRCUITOS, (QDC- IL/T-3P-01) COM BARRAMENTO P/ 80A, EQUIPADO COM:  09 DISJUNTORES UNIPOLARES DE 16A +  01 DISJUNTOR UNIPOLAR DE 20A + 01 DISJUNTOR TRIPOLAR DE 32A - GERAL + +   04 DPS 20KA - 275V + 30% ESPAÇO RESERVA, AG MONTAGENS ELÉTRICAS OU EQUIV.</t>
  </si>
  <si>
    <t>13.6.1.24</t>
  </si>
  <si>
    <t>QDC_146</t>
  </si>
  <si>
    <t>QUADRO DE DISTRIBUIÇÃO DE CIRCUITOS, (QDC- IL/T-3P-02) COM BARRAMENTO P/ 80A, EQUIPADO COM:  10 DISJUNTORES UNIPOLARES DE 16A +  01 DISJUNTOR TRIPOLAR DE 32A - GERAL + +   04 DPS 20KA - 275V + 30% ESPAÇO RESERVA, AG MONTAGENS ELÉTRICAS OU EQUIV.</t>
  </si>
  <si>
    <t>13.6.1.29</t>
  </si>
  <si>
    <t>13.6.1.37</t>
  </si>
  <si>
    <t>13.6.1.38</t>
  </si>
  <si>
    <t>13.6.1.39</t>
  </si>
  <si>
    <t>13.6.1.40</t>
  </si>
  <si>
    <t>13.6.1.41</t>
  </si>
  <si>
    <t>13.6.1.42</t>
  </si>
  <si>
    <t>13.6.1.43</t>
  </si>
  <si>
    <t>13.6.1.44</t>
  </si>
  <si>
    <t>13.6.2</t>
  </si>
  <si>
    <t>13.6.2.1</t>
  </si>
  <si>
    <t>13.6.2.3</t>
  </si>
  <si>
    <t>13.6.2.4</t>
  </si>
  <si>
    <t>13.6.2.8</t>
  </si>
  <si>
    <t>13.8</t>
  </si>
  <si>
    <t>PORTARIA 1</t>
  </si>
  <si>
    <t>13.8.1</t>
  </si>
  <si>
    <t>13.8.1.1</t>
  </si>
  <si>
    <t>13.8.1.2</t>
  </si>
  <si>
    <t>TOMADAS MONOFÁSICAS (F+N+T), DUPLA,  20A,  INSTALADA EM - CX 4"x 4", COMPLETA</t>
  </si>
  <si>
    <t>13.8.1.3</t>
  </si>
  <si>
    <t>13.8.1.4</t>
  </si>
  <si>
    <t>INTERRUPTOR DE 2 TECLAS,  10A, INSTALADO EM CAIXA 2x4,  COMPLETO</t>
  </si>
  <si>
    <t>13.8.1.5</t>
  </si>
  <si>
    <t>13.8.1.6</t>
  </si>
  <si>
    <t>ELETRODUTO DE PVC FLEXÍVEL, D= Ø 1”. TIGRE OU EQUIV.</t>
  </si>
  <si>
    <t>13.8.1.7</t>
  </si>
  <si>
    <t>ELETRODUTO DE AÇO GALVANIZADO ,  D= Ø3/4”. PEÇA DE 3m, APOLO OU EQUIV.</t>
  </si>
  <si>
    <t>13.8.1.8</t>
  </si>
  <si>
    <t>ELETRODUTO DE AÇO GALVANIZADO ,  D= Ø1 1/2”. PEÇA DE 3m, APOLO OU EQUIV.</t>
  </si>
  <si>
    <t>13.8.1.9</t>
  </si>
  <si>
    <t>13.8.1.10</t>
  </si>
  <si>
    <t>CABO DE COBRE ISOLAMENTO ANTI-CHAMA, SEÇÃO 16 mm2, VERDE, 450/750 V - FLEXÍVEL</t>
  </si>
  <si>
    <t>13.8.1.11</t>
  </si>
  <si>
    <t>CABO DE COBRE ISOLAMENTO ANTI-CHAMA, SEÇÃO 16 mm2, AZUL, 450/750 V - FLEXÍVEL</t>
  </si>
  <si>
    <t>13.8.1.12</t>
  </si>
  <si>
    <t>CABO DE COBRE ISOLAMENTO ANTI-CHAMA, SEÇÃO 16 mm2, PRETO, 450/750 V - FLEXÍVEL</t>
  </si>
  <si>
    <t>13.8.1.13</t>
  </si>
  <si>
    <t>QDC_153</t>
  </si>
  <si>
    <t>QUADRO DE DISTRIBUIÇÃO DE CIRCUITOS, (QDC- PORTARIA 01) COM BARRAMENTO P/80A, EQUIPADO COM:  04  DISJUNTORES UNIPOLARES DE 16A +  03 UNIPOLARES DE 20A +  02  DISJUNTORES  TRIPOLARES  DE 16A  + 01 DISJUNTOR TRIPOLAR DE 25A +  01 DISJUNTOR TRIPOLAR DE 36A - GERAL + +   04 DPS 20KA - 275V +  01 DR 30mA,  TETRAPOLAR DE 25A + 30% ESPAÇO RESERVA, AG MONTAGENS ELÉTRICAS OU EQUIV.</t>
  </si>
  <si>
    <t>13.8.1.14</t>
  </si>
  <si>
    <t>13.8.1.15</t>
  </si>
  <si>
    <t>13.8.1.16</t>
  </si>
  <si>
    <t>13.8.1.17</t>
  </si>
  <si>
    <t>13.8.1.18</t>
  </si>
  <si>
    <t>13.8.1.19</t>
  </si>
  <si>
    <t>13.8.1.20</t>
  </si>
  <si>
    <t>CAIXA METÁLICA COM TAMPA (15x15x10)</t>
  </si>
  <si>
    <t>13.9</t>
  </si>
  <si>
    <t>PORTARIA 2</t>
  </si>
  <si>
    <t>13.9.1</t>
  </si>
  <si>
    <t>13.9.1.1</t>
  </si>
  <si>
    <t>13.9.1.2</t>
  </si>
  <si>
    <t>13.9.1.3</t>
  </si>
  <si>
    <t>13.9.1.4</t>
  </si>
  <si>
    <t>13.9.1.5</t>
  </si>
  <si>
    <t>13.9.1.6</t>
  </si>
  <si>
    <t>13.9.1.7</t>
  </si>
  <si>
    <t>13.9.1.8</t>
  </si>
  <si>
    <t>13.9.1.9</t>
  </si>
  <si>
    <t>13.9.1.10</t>
  </si>
  <si>
    <t>13.9.1.11</t>
  </si>
  <si>
    <t>13.9.1.12</t>
  </si>
  <si>
    <t>13.9.1.13</t>
  </si>
  <si>
    <t>QDC_154</t>
  </si>
  <si>
    <t>QUADRO DE DISTRIBUIÇÃO DE CIRCUITOS, (QDC- PORTARIA 01) COM BARRAMENTO P/80A, EQUIPADO COM:  04  DISJUNTORES UNIPOLARES DE 16A + 02 DISJUNTORES UNIPOLARES 16A +  02  DISJUNTORES  TRIPOLARES  DE 16A  + 01 DISJUNTOR TRIPOLAR DE 25A +  01 DISJUNTOR TRIPOLAR DE 36A - GERAL + +   04 DPS 20KA - 275V +  01 DR 30mA,  TETRAPOLAR DE 25A + 30% ESPAÇO RESERVA, AG MONTAGENS ELÉTRICAS OU EQUIV.</t>
  </si>
  <si>
    <t>13.9.1.14</t>
  </si>
  <si>
    <t>13.9.1.15</t>
  </si>
  <si>
    <t>13.9.1.16</t>
  </si>
  <si>
    <t>13.9.1.17</t>
  </si>
  <si>
    <t>13.9.1.18</t>
  </si>
  <si>
    <t>13.9.1.19</t>
  </si>
  <si>
    <t>13.9.1.20</t>
  </si>
  <si>
    <t>SINALIZAÇÃO DE ACESSIBILIDADE</t>
  </si>
  <si>
    <t>15.1</t>
  </si>
  <si>
    <t>ESTACIONAMENTO</t>
  </si>
  <si>
    <t>15.1.1</t>
  </si>
  <si>
    <t>PINTURA DE PISO</t>
  </si>
  <si>
    <t>15.1.1.1</t>
  </si>
  <si>
    <t>PINTURA DE VAGA ACESSÍVEL NO ESTACIONAMENTO</t>
  </si>
  <si>
    <t>15.1.1.2</t>
  </si>
  <si>
    <t>PINTURA DE VAGA DE IDOSOS</t>
  </si>
  <si>
    <t>15.1.2</t>
  </si>
  <si>
    <t>SINALIZAÇÃO</t>
  </si>
  <si>
    <t>15.1.2.1</t>
  </si>
  <si>
    <t>SINALIZAÇÃO DE DEGRAU AUTOADESIVO DIM= CONFORME DEGRAU. DEVE SER APLICADA NOS PISOS DAS ESCADAS E POSSUIR CARACTERÍSTICA ANTIDERRAPANTE. COR VERMELHO, ATENDENDO AO ITEM 5.6 - CONSTRASTE E LUMINÂNCIA DA NBR 16537/2016. REF.: ADVCOMM OU EQUIVALENTE TÉCNICO</t>
  </si>
  <si>
    <t>15.1.2.2</t>
  </si>
  <si>
    <t>SINALIZAÇÃO DE DEGRAU AUTOADESIVO DIM 7x3cm DEVE SER APLICADA NOS ESPELHOS DAS ESCADAS, COR VERMELHO, ATENDENDO AO ITEM 5.6 CONTRASTE E LUMINÂNCIA DA NBR 16537/2016; REF.: ADVCOMM OU EQUIVALENTE TÉCNICO</t>
  </si>
  <si>
    <t>15.1.2.3</t>
  </si>
  <si>
    <t>SINALIZAÇÃO DE ESCADA/ PAVIMENTO (SINALIZAÇÃO VISUAL)</t>
  </si>
  <si>
    <t>15.1.2.4</t>
  </si>
  <si>
    <t>SINALIZAÇÃO DE DO CORRIMÃO PAVIMENTO EM BRAILLE NO CORRIMÃO</t>
  </si>
  <si>
    <t>15.1.2.5</t>
  </si>
  <si>
    <t>PLACA EM PVC COM PICTOGRAMA EM ALTO RELEVO E ESFERAS EM BRAILLE. DEVE SER INSTALADA NA PAREDE AO LADO DA MAÇANETA. REF.: ADVCOMM OU EQUIVALENTE TÉCNICO</t>
  </si>
  <si>
    <t>15.2</t>
  </si>
  <si>
    <t>15.2.1</t>
  </si>
  <si>
    <t>VAGAS PMR</t>
  </si>
  <si>
    <t>15.2.1.1</t>
  </si>
  <si>
    <t>VAGA RESGATE PMR - PINTURA PISO M.R.</t>
  </si>
  <si>
    <t>15.2.1.2</t>
  </si>
  <si>
    <t>ESPAÇO PMR - PINTURA PISO M.R.</t>
  </si>
  <si>
    <t>15.2.2</t>
  </si>
  <si>
    <t>PISO TÁTIL</t>
  </si>
  <si>
    <t>15.2.2.1</t>
  </si>
  <si>
    <t>ELEMENTO TÁTIL DE ALERTA, DE BASE PLANA PARA FIXAÇÃO AUTOADESIVA, COR CRUSHED ICE, DIMENSÃO DO GABARITO: 25x25CM, FAB.: ADVCOMM OU EQUIVALENTE TÉCNICO</t>
  </si>
  <si>
    <t>15.2.2.2</t>
  </si>
  <si>
    <t>ELEMENTO TÁTIL DIRECIONAL DE BASE PLANA PARA FIXAÇÃO AUTOADESIVA, COR CRUSHED ICE, DIMENSÃO DO GABARITO: 25x25CM, FAB.: ADVCOMM OU EQUIVALENTE TÉCNICO</t>
  </si>
  <si>
    <t>15.2.3</t>
  </si>
  <si>
    <t>15.2.3.1</t>
  </si>
  <si>
    <t>15.2.3.2</t>
  </si>
  <si>
    <t>15.2.3.3</t>
  </si>
  <si>
    <t>15.2.3.4</t>
  </si>
  <si>
    <t>15.2.3.5</t>
  </si>
  <si>
    <t>15.3</t>
  </si>
  <si>
    <t>15.3.1</t>
  </si>
  <si>
    <t>15.3.1.1</t>
  </si>
  <si>
    <t>15.3.1.2</t>
  </si>
  <si>
    <t>15.3.2</t>
  </si>
  <si>
    <t>15.3.2.1</t>
  </si>
  <si>
    <t>15.3.2.2</t>
  </si>
  <si>
    <t>15.3.2.3</t>
  </si>
  <si>
    <t>15.3.2.4</t>
  </si>
  <si>
    <t>15.3.2.5</t>
  </si>
  <si>
    <t>15.4</t>
  </si>
  <si>
    <t>15.4.1</t>
  </si>
  <si>
    <t>15.4.1.1</t>
  </si>
  <si>
    <t>15.4.2</t>
  </si>
  <si>
    <t>15.4.2.1</t>
  </si>
  <si>
    <t>15.4.2.2</t>
  </si>
  <si>
    <t>15.4.3</t>
  </si>
  <si>
    <t>15.4.3.1</t>
  </si>
  <si>
    <t>15.4.3.2</t>
  </si>
  <si>
    <t>15.4.3.3</t>
  </si>
  <si>
    <t>15.4.3.4</t>
  </si>
  <si>
    <t>15.4.3.5</t>
  </si>
  <si>
    <t>15.5</t>
  </si>
  <si>
    <t>15.5.1</t>
  </si>
  <si>
    <t>15.5.1.1</t>
  </si>
  <si>
    <t>15.5.2</t>
  </si>
  <si>
    <t>15.5.2.1</t>
  </si>
  <si>
    <t>15.5.2.2</t>
  </si>
  <si>
    <t>15.5.3</t>
  </si>
  <si>
    <t>15.5.3.1</t>
  </si>
  <si>
    <t>15.5.3.2</t>
  </si>
  <si>
    <t>15.5.3.3</t>
  </si>
  <si>
    <t>15.5.3.4</t>
  </si>
  <si>
    <t>15.5.3.5</t>
  </si>
  <si>
    <t>15.6</t>
  </si>
  <si>
    <t>15.6.1</t>
  </si>
  <si>
    <t>15.6.1.1</t>
  </si>
  <si>
    <t>15.6.2</t>
  </si>
  <si>
    <t>15.6.2.1</t>
  </si>
  <si>
    <t>15.6.2.2</t>
  </si>
  <si>
    <t>15.6.3</t>
  </si>
  <si>
    <t>15.6.3.1</t>
  </si>
  <si>
    <t>15.6.3.2</t>
  </si>
  <si>
    <t>15.6.3.3</t>
  </si>
  <si>
    <t>15.6.3.4</t>
  </si>
  <si>
    <t>15.6.3.5</t>
  </si>
  <si>
    <t>15.7</t>
  </si>
  <si>
    <t>15.7.1</t>
  </si>
  <si>
    <t>15.7.1.1</t>
  </si>
  <si>
    <t>15.7.2</t>
  </si>
  <si>
    <t>15.7.2.1</t>
  </si>
  <si>
    <t>15.7.2.2</t>
  </si>
  <si>
    <t>15.7.3</t>
  </si>
  <si>
    <t>15.7.3.1</t>
  </si>
  <si>
    <t>15.7.3.2</t>
  </si>
  <si>
    <t>15.7.3.3</t>
  </si>
  <si>
    <t>15.7.3.4</t>
  </si>
  <si>
    <t>15.7.3.5</t>
  </si>
  <si>
    <t>INSTALAÇÕES DE SPDA</t>
  </si>
  <si>
    <t>16.1</t>
  </si>
  <si>
    <t>SPDA</t>
  </si>
  <si>
    <t>16.1.1</t>
  </si>
  <si>
    <t>16.1.1.1</t>
  </si>
  <si>
    <t>HASTE DE ATERRAMENTO, TIPO COPPERWELD, 5/8" X 2,40m, ALTA CAMADA, 254 MICRONS</t>
  </si>
  <si>
    <t>16.1.1.2</t>
  </si>
  <si>
    <t>CAIXA DE EQUALIZAÇÃO (200x200)MM EM AÇO COM BARRAMENTO DE ESPESSURA DE 6MM, COM 11 TERMINAIS</t>
  </si>
  <si>
    <t>16.1.1.3</t>
  </si>
  <si>
    <t>CABO DE COBR NU #35MM2</t>
  </si>
  <si>
    <t>16.1.1.4</t>
  </si>
  <si>
    <t>CABO DE COBRE NU #50MM2, 7 FIOS DE 3MM</t>
  </si>
  <si>
    <t>16.1.1.5</t>
  </si>
  <si>
    <t>PRESILHA PARA CABO #35 MM2  COM PARAFUSO DE FENDA EM AÇO DIAM. 4,2 x 32MM</t>
  </si>
  <si>
    <t>16.1.1.6</t>
  </si>
  <si>
    <t>CONECTOR DE PRESSÃO TIPO SPLIT BOLT EM LIGA  DE COBRE ESTANHADO PARA CABO #35MM2</t>
  </si>
  <si>
    <t>16.1.1.7</t>
  </si>
  <si>
    <t>CAIXA DE INSPEÇÃO TIPO SOLO EM PVC COM TAMPA DE FERRO FUNDIDO REFORÇADA</t>
  </si>
  <si>
    <t>16.1.1.8</t>
  </si>
  <si>
    <t>TERMINAL AÉREO EM AÇO GALVANIZADO 250 x 3/8" COM FIXAÇÃO HORIZONTAL SEM BANDEIRINHA</t>
  </si>
  <si>
    <t>16.1.1.9</t>
  </si>
  <si>
    <t>CONECTOR MINI GAR EM BRONZE ESTANHADO</t>
  </si>
  <si>
    <t>16.1.1.10</t>
  </si>
  <si>
    <t>MOLDE HCL 5/8" 50-5</t>
  </si>
  <si>
    <t>16.1.1.11</t>
  </si>
  <si>
    <t>CARTUCHO NUM. 115</t>
  </si>
  <si>
    <t>16.1.1.12</t>
  </si>
  <si>
    <t>ALICATE 201</t>
  </si>
  <si>
    <t>COMPLEMENTAÇÃO DA OBRA</t>
  </si>
  <si>
    <t>17.1</t>
  </si>
  <si>
    <t>PROJETO AS BUILT</t>
  </si>
  <si>
    <t>17.1.1</t>
  </si>
  <si>
    <t>17.1.1.5</t>
  </si>
  <si>
    <t>PROJETO "AS BUILT" DE PPCI</t>
  </si>
  <si>
    <t>17.2</t>
  </si>
  <si>
    <t>LIMPEZA FINAL DE OBRA</t>
  </si>
  <si>
    <t>17.2.1</t>
  </si>
  <si>
    <t>17.2.1.1</t>
  </si>
  <si>
    <t>18</t>
  </si>
  <si>
    <t>CONSTRUÇÃO DA SALA VIP (AUDITÓRIO), MEMORIAL, EXPANSÃO DA SECAD E ESPAÇO SER</t>
  </si>
  <si>
    <t>18.1</t>
  </si>
  <si>
    <t>SERVIÇOS PRELIMINARES E DE APOIO</t>
  </si>
  <si>
    <t>18.1.1</t>
  </si>
  <si>
    <t>DEMOLIÇÕES, ESCAVAÇÕES, RETIRADAS, DESMONTAGENS E REMOÇÕES</t>
  </si>
  <si>
    <t>18.1.1.1</t>
  </si>
  <si>
    <t>18.1.1.2</t>
  </si>
  <si>
    <t>18.1.1.3</t>
  </si>
  <si>
    <t>18.1.1.4</t>
  </si>
  <si>
    <t>18.1.1.5</t>
  </si>
  <si>
    <t>18.1.1.6</t>
  </si>
  <si>
    <t>18.1.1.7</t>
  </si>
  <si>
    <t>18.1.1.8</t>
  </si>
  <si>
    <t>18.1.1.9</t>
  </si>
  <si>
    <t>18.1.1.10</t>
  </si>
  <si>
    <t>REMOÇÃO DE FORROS DE DRYWALL, PVC E FIBROMINERAL, DE FORMA MANUAL, SEM REAPROVEITAMENTO. AF_12/2017</t>
  </si>
  <si>
    <t>18.1.1.11</t>
  </si>
  <si>
    <t>IPOES</t>
  </si>
  <si>
    <t>010239</t>
  </si>
  <si>
    <t>RETIRADA DE DIVISÓRIAS COM REAPROVEITAMENTO</t>
  </si>
  <si>
    <t>18.1.1.12</t>
  </si>
  <si>
    <t>CPOS</t>
  </si>
  <si>
    <t>04.07.040</t>
  </si>
  <si>
    <t>RETIRADA DE FORRO QUALQUER EM PLACAS OU TIRAS APOIADAS (COM REAPROVEITAMENTO)</t>
  </si>
  <si>
    <t>18.1.1.13</t>
  </si>
  <si>
    <t>EMOP</t>
  </si>
  <si>
    <t>05.001.0173-0</t>
  </si>
  <si>
    <t>TRANSPORTE HORIZONTAL DE MATERIAL DE 1ªCATEGORIA OU ENTULHO, EM CARRINHOS,A 60,00M DE DISTANCIA,INCLUSIVE CARGA A PA</t>
  </si>
  <si>
    <t>18.1.1.14</t>
  </si>
  <si>
    <t>04.014.0095-0</t>
  </si>
  <si>
    <t>RETIRADA DE ENTULHO DE OBRA COM CACAMBA DE ACO TIPO CONTAINER COM 5M3 DE CAPACIDADE,INCLUSIVE CARREGAMENTO,TRANSPORTE E DESCARREGAMENTO.CUSTO POR UNIDADE DE CACAMBA E INCLUI A TAXA PARA DESCARGA EM LOCAIS AUTORIZADOS</t>
  </si>
  <si>
    <t>18.1.2</t>
  </si>
  <si>
    <t>ESTRUTURA METÁLICA</t>
  </si>
  <si>
    <t>18.1.2.1</t>
  </si>
  <si>
    <t>100763        (AJUSTAD0)</t>
  </si>
  <si>
    <t>VIGA METÁLICA EM PERFIL LAMINADO OU SOLDADO EM AÇO ESTRUTURAL, COM CONEXÕES PARAFUSADAS, INCLUSOS MÃO DE OBRA, TRANSPORTE E IÇAMENTO UTILIZANDO GUINDASTE - FORNECIMENTO E INSTALAÇÃO. AF_01/2020_PSA</t>
  </si>
  <si>
    <t>KG</t>
  </si>
  <si>
    <t>18.1.2.2</t>
  </si>
  <si>
    <t>SBC</t>
  </si>
  <si>
    <t>PAINEL STEEL DECK MBP-SD-50/915 ESPESSURA 1,25MM 500 KG/M2</t>
  </si>
  <si>
    <t>18.2</t>
  </si>
  <si>
    <t>SERVIÇOS EXECUTIVOS</t>
  </si>
  <si>
    <t>18.2.1</t>
  </si>
  <si>
    <t>PAREDES E PAINEIS</t>
  </si>
  <si>
    <t>18.2.1.1</t>
  </si>
  <si>
    <t>ALVENARIA DE VEDAÇÃO DE BLOCOS CERÂMICOS FURADOS NA HORIZONTAL DE 9X19X19 CM (ESPESSURA 9 CM) E ARGAMASSA DE ASSENTAMENTO COM PREPARO EM BETONEIRA. AF_12/2021</t>
  </si>
  <si>
    <t>18.2.1.2</t>
  </si>
  <si>
    <t>ALVENARIA DE VEDAÇÃO DE BLOCOS CERÂMICOS FURADOS NA VERTICAL DE 19X19X39 CM (ESPESSURA 19 CM) E ARGAMASSA DE ASSENTAMENTO COM PREPARO EM BETONEIRA. AF_12/2021</t>
  </si>
  <si>
    <t>18.2.1.3</t>
  </si>
  <si>
    <t>12.016.0026-0</t>
  </si>
  <si>
    <t>PAREDE DRYWALL ESP.78MM,ESTRUT.MONTANTES AUTOPORTANTES 48MM, ESPACADOS ENTRE SI A CADA 400MM,GUIAS HORIZONTAIS 48MM,AMBOS ACO GALV.ESP.0,5MM,C/DUAS CHAPAS GESSO ACARTONADO,RU(RESIST ENTE UMIDADE),ADICAO DE LA MINERAL,ESP.15MM,LARG.1200MM,C/TR ATAMENTO JUNTAS C/MASSA E FITA P/UNIF.DA SUPERF.DAS CHAPAS D E GESSO ACARTONADO.APLIC.EM AREA SECA E UMIDA.FORN.E COLOC.</t>
  </si>
  <si>
    <t>18.2.1.4</t>
  </si>
  <si>
    <t>PAREDE COM PLACAS DE GESSO ACARTONADO (DRYWALL), PARA USO INTERNO, COM DUAS FACES DUPLAS E ESTRUTURA METÁLICA COM GUIAS SIMPLES, COM VÃOS. AF_06/2017_PS</t>
  </si>
  <si>
    <t>18.2.1.5</t>
  </si>
  <si>
    <t>DIVISÓRIA EM COMPENSADO NAVAL 20mm, FIXADA SOBRE ESTRUTURA METÁLICA</t>
  </si>
  <si>
    <t>18.2.2</t>
  </si>
  <si>
    <t>18.2.2.1</t>
  </si>
  <si>
    <t>PORTA PIVOTANTE DE VIDRO TEMPERADO, ESPESSURA 10 MM, INCLUSIVE ACESSÓRIOS. AF_01/2021 (ADAPTADA)</t>
  </si>
  <si>
    <t>18.2.2.2</t>
  </si>
  <si>
    <t>AGETOP CIVIL</t>
  </si>
  <si>
    <t>PORTA DE CORRER/VIDRO C/ FERRAGENS (ADAPTADA)</t>
  </si>
  <si>
    <t>18.2.2.3</t>
  </si>
  <si>
    <t>INSTALAÇÃO DE VIDRO TEMPERADO, E = 10 MM, ENCAIXADO EM PERFIL U. AF_01/2021_PS</t>
  </si>
  <si>
    <t>18.2.2.4</t>
  </si>
  <si>
    <t>KIT DE PORTA-PRONTA DE MADEIRA EM ACABAMENTO MELAMÍNICO BRANCO, FOLHA LEVE OU MÉDIA, E BATENTE METÁLICO, 70X210CM, FIXAÇÃO COM ARGAMASSA - FORNECIMENTO E INSTALAÇÃO. AF_12/2019</t>
  </si>
  <si>
    <t>18.2.2.5</t>
  </si>
  <si>
    <t>KIT DE PORTA-PRONTA DE MADEIRA EM ACABAMENTO MELAMÍNICO BRANCO, FOLHA LEVE OU MÉDIA, E BATENTE METÁLICO, 90X210CM, FIXAÇÃO COM ARGAMASSA - FORNECIMENTO E INSTALAÇÃO. AF_12/2019</t>
  </si>
  <si>
    <t>18.2.2.6</t>
  </si>
  <si>
    <t>KIT DE PORTA-PRONTA DE MADEIRA EM ACABAMENTO MELAMÍNICO BRANCO, FOLHA LEVE OU MÉDIA, E BATENTE METÁLICO, 80X210CM, FIXAÇÃO COM ARGAMASSA - FORNECIMENTO E INSTALAÇÃO. AF_12/2019</t>
  </si>
  <si>
    <t>18.2.2.7</t>
  </si>
  <si>
    <t>18.2.3</t>
  </si>
  <si>
    <t>COBERTURA, FORROS E IMPERMEABILIZAÇÕES</t>
  </si>
  <si>
    <t>18.2.3.1</t>
  </si>
  <si>
    <t>FORRO EM DRYWALL, PARA AMBIENTES COMERCIAIS, INCLUSIVE ESTRUTURA DE FIXAÇÃO. AF_05/2017_PS</t>
  </si>
  <si>
    <t>18.2.3.2</t>
  </si>
  <si>
    <t>FORRO ACÚSTICO EM PLACAS DE FIBRA MINERAL C/PERFIL "T" EM AÇO, INCLUSIVE ESTRUTURA DE FIXAÇÃO E INSTALAÇÃO</t>
  </si>
  <si>
    <t>18.2.3.3</t>
  </si>
  <si>
    <t>99054   (ADAPTADO)</t>
  </si>
  <si>
    <t>SANCA DE GESSO MONTADA NA OBRA</t>
  </si>
  <si>
    <t>18.2.3.4</t>
  </si>
  <si>
    <t>COBERTURA TELHA FIBROCIMENTO 5mm 4 AGUAS COM ESTRUTURA MADEIRA</t>
  </si>
  <si>
    <t>18.2.3.5</t>
  </si>
  <si>
    <t>CONTRAPISO EM ARGAMASSA PRONTA, PREPARO MANUAL, APLICADO EM ÁREAS MOLHADAS SOBRE IMPERMEABILIZAÇÃO</t>
  </si>
  <si>
    <t>18.2.3.6</t>
  </si>
  <si>
    <t>CONTRAPISO REGULADOR</t>
  </si>
  <si>
    <t>18.2.3.7</t>
  </si>
  <si>
    <t>IMPERMEABILIZACAO DE LAJE EXPOSTA MANTA ASFALTASTICA 3MM</t>
  </si>
  <si>
    <t>18.2.4</t>
  </si>
  <si>
    <t>REVESTIMENTOS DE PAREDES INTERNAS E EXTERNAS</t>
  </si>
  <si>
    <t>18.2.4.1</t>
  </si>
  <si>
    <t>CHAPISCO APLICADO EM ALVENARIAS E ESTRUTURAS DE CONCRETO INTERNAS, COM COLHER DE PEDREIRO.  ARGAMASSA TRAÇO 1:3 COM PREPARO EM BETONEIRA 400L. AF_06/2014</t>
  </si>
  <si>
    <t>18.2.4.2</t>
  </si>
  <si>
    <t>EMBOÇO, PARA RECEBIMENTO DE CERÂMICA, EM ARGAMASSA TRAÇO 1:2:8, PREPARO MANUAL, APLICADO MANUALMENTE EM FACES INTERNAS DE PAREDES, PARA AMBIENTE COM ÁREA  MAIOR QUE 10M2, ESPESSURA DE 20MM, COM EXECUÇÃO DE TALISCAS. AF_06/2014</t>
  </si>
  <si>
    <t>18.2.4.3</t>
  </si>
  <si>
    <t>GRANITO PRETO SAO GABRIEL (60x60)</t>
  </si>
  <si>
    <t>18.2.4.4</t>
  </si>
  <si>
    <t>PORCELANATO 60x120cm</t>
  </si>
  <si>
    <t>18.2.4.5</t>
  </si>
  <si>
    <t>170438 (ADAPTADA)</t>
  </si>
  <si>
    <t>PORCELANATO 20x120cm</t>
  </si>
  <si>
    <t>18.2.4.6</t>
  </si>
  <si>
    <t>REVESTIMENTO EM PORCELANATO ORO BIANCO 90x90CM NATURAL RETIFICADO CÓD. 29138 FAB.: PORTOBELO OU EQUIVALENTE TÉCNICO</t>
  </si>
  <si>
    <t>18.2.4.7</t>
  </si>
  <si>
    <t>170197       (ADAPTADO)</t>
  </si>
  <si>
    <t>REVESTIMENTO EM PORCELANATO NERO REALE RETIFICADO 84x84CM POLIDO FAB.:ELIZABETH OU EQUIVALENTE TÉCNICO</t>
  </si>
  <si>
    <t>18.2.5</t>
  </si>
  <si>
    <t>CONTRAPISOS E ACABAMENTO DE PISO</t>
  </si>
  <si>
    <t>18.2.5.1</t>
  </si>
  <si>
    <t>18.2.5.2</t>
  </si>
  <si>
    <t>REGULARIZAÇÃO DE BASE PARA REVEST. DE PISOS COM ARG. TRAÇO T4, ESP. MÉDIA = 2,5CM</t>
  </si>
  <si>
    <t>18.2.5.3</t>
  </si>
  <si>
    <t>PISO VINÍLICO 18,4 x 95 cm, E = 3 mm, REF. AMBIENTA RÚSTICO (TARKETT OU SIMILAR), EXCLUSIVE CIMENTADO - FORNECIMENTO E INSTALAÇÃO - REV 01</t>
  </si>
  <si>
    <t>18.2.5.4</t>
  </si>
  <si>
    <t>18.2.5.5</t>
  </si>
  <si>
    <t>REVESTIMENTO PORCELANATO ORO BIANCO 90x90CM NATURAL RETIFICADO CÓD. 29138 FAB.: PORTOBELO OU EQUIVALENTE TÉCNICO</t>
  </si>
  <si>
    <t>18.2.5.6</t>
  </si>
  <si>
    <t>13.460.0035-A</t>
  </si>
  <si>
    <t>PISO ELEVADO EM PLACAS DE GRANITO, APOIADO EM PEDESTAIS REGULAVEIS DE POLIPROPILENO OU PVC DE ALTA RESISTENCIA, SEM LONGARINAS, COM ALTURA DE APROXIMADAMENTE 30cm. FORNECIMENTO E COLOCACAO</t>
  </si>
  <si>
    <t>18.2.5.7</t>
  </si>
  <si>
    <t>RODAPÉ DE GRANITO</t>
  </si>
  <si>
    <t>18.2.5.8</t>
  </si>
  <si>
    <t>RODAPÉ DE POLIESTIRENO BRANCO</t>
  </si>
  <si>
    <t>18.2.5.9</t>
  </si>
  <si>
    <t>130115 (ADAPTADA)</t>
  </si>
  <si>
    <t>SOLEIRA EM GRANITO</t>
  </si>
  <si>
    <t>18.2.6</t>
  </si>
  <si>
    <t>ACABAMENTOS, BANCADAS, PINTURAS E SINALIZAÇÕES</t>
  </si>
  <si>
    <t>18.2.6.1</t>
  </si>
  <si>
    <t>12.012.0002-0 (ADAPTADA)</t>
  </si>
  <si>
    <t>PAINEL EM MDF</t>
  </si>
  <si>
    <t>18.2.6.2</t>
  </si>
  <si>
    <t>ESPELHO CRISTAL</t>
  </si>
  <si>
    <t>18.2.6.3</t>
  </si>
  <si>
    <t>RODAMEIO EM POLIURETANO (BOISERIES)</t>
  </si>
  <si>
    <t>18.2.6.4</t>
  </si>
  <si>
    <t>BEBEDOURO ACESSÍVEL INOX</t>
  </si>
  <si>
    <t>18.2.6.5</t>
  </si>
  <si>
    <t>PAINEL EM VIDRO TEMPERADO 10mm</t>
  </si>
  <si>
    <t>18.2.6.6</t>
  </si>
  <si>
    <t>190404 (ADAPTADA)</t>
  </si>
  <si>
    <t>BANCADAS EM GRANITO MARROM (CAFÉ IMPERIAL)</t>
  </si>
  <si>
    <t>18.2.6.7</t>
  </si>
  <si>
    <t>ADESIVO PARA SINALIZAÇÃO</t>
  </si>
  <si>
    <t>18.2.6.8</t>
  </si>
  <si>
    <t>LETREIROS EM AÇO INOX</t>
  </si>
  <si>
    <t>18.2.7</t>
  </si>
  <si>
    <t>INSTALAÇÕES HIDROSSANITÁRIAS</t>
  </si>
  <si>
    <t>18.2.7.1</t>
  </si>
  <si>
    <t>18.2.7.1.1</t>
  </si>
  <si>
    <t>18.2.7.1.2</t>
  </si>
  <si>
    <t>CUBA SEMI-ENCAIXE - 42x421CM BRANCO GELO - DECA</t>
  </si>
  <si>
    <t>18.2.7.1.3</t>
  </si>
  <si>
    <t>CUBA EM AÇO INOX DE EMBUTIR</t>
  </si>
  <si>
    <t>18.2.7.1.4</t>
  </si>
  <si>
    <t>CUBA INOX MORGANA</t>
  </si>
  <si>
    <t>18.2.7.1.5</t>
  </si>
  <si>
    <t>MICTÓRIO COM SIFÃO INTEGRADO EMBUTIDA EM LOUÇA BRANCO - DECA</t>
  </si>
  <si>
    <t>18.2.7.1.6</t>
  </si>
  <si>
    <t>LAVATÓRIO OVAL COM COLUNA SUSPENSA - COR BRANCA - DECA - REF. L.39.17</t>
  </si>
  <si>
    <t>18.2.7.2</t>
  </si>
  <si>
    <t>18.2.7.2.1</t>
  </si>
  <si>
    <t>DISPENSER DE TOALHA - LINHA ELEGANCE REF. DHE10 - SANTHER OU SIMILAR</t>
  </si>
  <si>
    <t>18.2.7.2.2</t>
  </si>
  <si>
    <t>DISPENSER DE PAPEL HIGIÊNICO - LINHA ELEGANCE REF. DHE10 - SANTHER OU SIMILAR</t>
  </si>
  <si>
    <t>18.2.7.2.3</t>
  </si>
  <si>
    <t>EXAUSTOR PARA BANHEIRO</t>
  </si>
  <si>
    <t>18.2.7.2.4</t>
  </si>
  <si>
    <t>BARRAS DE APOIO AÇO INOX (PCD)</t>
  </si>
  <si>
    <t>18.2.7.3</t>
  </si>
  <si>
    <t>METAIS</t>
  </si>
  <si>
    <t>18.2.7.3.1</t>
  </si>
  <si>
    <t>REGISTRO DE GAVETA COM ACABAMENTO 1/2" - REF. 4900.C26.PQ - DECA OU SIMILAR</t>
  </si>
  <si>
    <t>18.2.7.3.2</t>
  </si>
  <si>
    <t>DUCHA HIGIENICA COM REGISTRO E ACABAMENTO POLIDO DOCOL</t>
  </si>
  <si>
    <t>18.2.7.3.3</t>
  </si>
  <si>
    <t>AGESUL</t>
  </si>
  <si>
    <t>TORNEIRA DE MESA BICA MOVEL PARA COZINHA - COR PRETA COM CROMADO LORENZETTI OU SIMILAR</t>
  </si>
  <si>
    <t>18.2.7.3.4</t>
  </si>
  <si>
    <t>TORNEIRA DE MESA PARA BANHEIRO BICA ALTA COM ACABAMENTO POLIDO</t>
  </si>
  <si>
    <t>18.2.7.3.5</t>
  </si>
  <si>
    <t>TORNEIRA PARA LAVATÓRIO DE MESA COM FECHAMENTO AUTOMÁTICO - LINHA WATERPRESS, COR CROMADA, INCEPA OU SIMILAR</t>
  </si>
  <si>
    <t>18.2.7.3.6</t>
  </si>
  <si>
    <t>44.20.220</t>
  </si>
  <si>
    <t>SIFÃO METALÍCO DE PAREDE ARTICULADO 1" COM COPO PARA BANHEIRO</t>
  </si>
  <si>
    <t>18.2.7.3.7</t>
  </si>
  <si>
    <t>44.20.220 (ADAPTADA)</t>
  </si>
  <si>
    <t>SIFÃO METÁLICO DE PAREDE PARA COZINHA CROMADO COM ACABAMENTO POLIDO</t>
  </si>
  <si>
    <t>18.2.7.3.8</t>
  </si>
  <si>
    <t>VÁLVULA METÁLICA DE ESCOAMENTO PARA LAVATÓRIO COM LADRÃO E ACIONAMENTO TIPO CLICK</t>
  </si>
  <si>
    <t>18.2.7.3.9</t>
  </si>
  <si>
    <t>RALO CLICK INTELIGENTE INOX GRAFITE</t>
  </si>
  <si>
    <t>18.2.7.3.10</t>
  </si>
  <si>
    <t>RALO LINEAR INVISÍVEL COR BRANCA - TIGRE REF. 100018898</t>
  </si>
  <si>
    <t>18.2.7.4</t>
  </si>
  <si>
    <t>TUBULAÇÕES E PONTOS SANITÁRIOS</t>
  </si>
  <si>
    <t>18.2.7.4.1</t>
  </si>
  <si>
    <t>TUBO DE ESGOTO DE 40MM</t>
  </si>
  <si>
    <t>18.2.7.4.2</t>
  </si>
  <si>
    <t>TUBO DE ESGOTO DE 75MM</t>
  </si>
  <si>
    <t>18.2.7.4.3</t>
  </si>
  <si>
    <t>TUBO DE ESGOTO DE 100MM</t>
  </si>
  <si>
    <t>18.2.7.4.4</t>
  </si>
  <si>
    <t>CAIXA SIFONADA PVC 100MM</t>
  </si>
  <si>
    <t>18.2.7.4.5</t>
  </si>
  <si>
    <t>CAIXA DE GORDURA PVC TIGRE 100MM</t>
  </si>
  <si>
    <t>18.2.7.4.6</t>
  </si>
  <si>
    <t>JOELHO 45° DE 40MM</t>
  </si>
  <si>
    <t>18.2.7.4.7</t>
  </si>
  <si>
    <t>JOELHO 45° DE 75MM</t>
  </si>
  <si>
    <t>18.2.7.4.8</t>
  </si>
  <si>
    <t>JOELHO 45° DE 100MM</t>
  </si>
  <si>
    <t>18.2.7.4.9</t>
  </si>
  <si>
    <t>TÊ DE 40MM</t>
  </si>
  <si>
    <t>18.2.7.4.10</t>
  </si>
  <si>
    <t>TÊ DE 75MM</t>
  </si>
  <si>
    <t>18.2.7.4.11</t>
  </si>
  <si>
    <t>TÊ DE 100MM</t>
  </si>
  <si>
    <t>18.2.7.4.12</t>
  </si>
  <si>
    <t>PONTO SANTIÁRIO DE 100MM</t>
  </si>
  <si>
    <t>18.2.7.4.13</t>
  </si>
  <si>
    <t>PONTO SANTIÁRIO DE 40MM</t>
  </si>
  <si>
    <t>18.2.7.5</t>
  </si>
  <si>
    <t>TUBULAÇÕES E PONTOS HIDRÁULICOS</t>
  </si>
  <si>
    <t>18.2.7.5.1</t>
  </si>
  <si>
    <t>TUBO PVC ÁGUA FRIA 25MM</t>
  </si>
  <si>
    <t>18.2.7.5.2</t>
  </si>
  <si>
    <t>TUBO PVC  20MM</t>
  </si>
  <si>
    <t>18.2.7.5.3</t>
  </si>
  <si>
    <t>PONTO HIDRÁULICO</t>
  </si>
  <si>
    <t>18.2.8</t>
  </si>
  <si>
    <t>INSTALAÇÕES ELÉTRICAS E DE LÓGICA</t>
  </si>
  <si>
    <t>18.2.8.1</t>
  </si>
  <si>
    <t>LUMINÁRIAS</t>
  </si>
  <si>
    <t>18.2.8.1.1</t>
  </si>
  <si>
    <t>060118</t>
  </si>
  <si>
    <t>ARANDELA CUBO LED BIVOLT 1X40W, 3000K, 260LM - BELLA OU SIMILAR</t>
  </si>
  <si>
    <t>18.2.8.1.2</t>
  </si>
  <si>
    <t>060631</t>
  </si>
  <si>
    <t>BALIZADOR DE SOBREPOR RISK LED BIVOLT (BRANCA), 3000K - STELLA OU SIMILAR</t>
  </si>
  <si>
    <t>18.2.8.1.3</t>
  </si>
  <si>
    <t>PLAFON DE SOBREPOR DE ACRÍLICO QUADRADO BIVOLT (BRANCO) E27, 6000K, 40 x 40 X 8CM - STARLUMEN OU SIMILAR</t>
  </si>
  <si>
    <t>18.2.8.1.4</t>
  </si>
  <si>
    <t>PAINEL DE EMBUTIR QUADRADO NO FRAME BIVOLT E27, 15W, 6000K, 40x40x13CM - NEWLINE OU SIMILAR</t>
  </si>
  <si>
    <t>18.2.8.1.5</t>
  </si>
  <si>
    <t>PAINEL DE EMBUTIR QUADRADO NO FRAME BIVOLT E27, 7,5W, 6000K, 20x20x13CM - NEWLINE OU SIMILAR</t>
  </si>
  <si>
    <t>18.2.8.1.6</t>
  </si>
  <si>
    <t>SPOT DE EMBUTIR NO FRAME II PAR20 BIVOLT E27, 5W, 3000K, 10x10x13CM - NEWLINE OU SIMILAR</t>
  </si>
  <si>
    <t>18.2.8.1.7</t>
  </si>
  <si>
    <t>TRILHO TRACE EMBUTIR 1000W (BRANCO) - STELA OU SIMILAR</t>
  </si>
  <si>
    <t>18.2.8.1.8</t>
  </si>
  <si>
    <t>SPOT TRACE COM LED INTEGRADO 3,5W BIVOLT (BRANCO), 3000K - STELA OU SIMILAR</t>
  </si>
  <si>
    <t>18.2.8.1.9</t>
  </si>
  <si>
    <t>60386 (ADAPTADA)</t>
  </si>
  <si>
    <t>PERFIL LINEAR EMBUTIR 12W/m, 6000K 45MM (BRANCO) - PORTOFINO OU SIMILAR</t>
  </si>
  <si>
    <t>18.2.8.1.10</t>
  </si>
  <si>
    <t>60132 (ADAPTADA)</t>
  </si>
  <si>
    <t>FITA DE LED 3000K COM FONTE</t>
  </si>
  <si>
    <t>18.2.8.1.11</t>
  </si>
  <si>
    <t>PERFIL LINEAR EMBUTIR, LED 4500K, 40MM (BRANCO) - PERFIL &amp; LED</t>
  </si>
  <si>
    <t>18.2.8.1.12</t>
  </si>
  <si>
    <t>SETOP</t>
  </si>
  <si>
    <t>ED-13339</t>
  </si>
  <si>
    <t>LUMINÁRIA QUADRADA ALETADA PARA COM 4 LÂMPADAS PADRÃO LOCAL</t>
  </si>
  <si>
    <t>18.2.8.1.13</t>
  </si>
  <si>
    <t>SPOT FLOW MR16 COM CANOPLA 15W - STELA OU SIMILAR</t>
  </si>
  <si>
    <t>18.2.8.2</t>
  </si>
  <si>
    <t>INTERRUPTORES E TOMADAS</t>
  </si>
  <si>
    <t>18.2.8.2.1</t>
  </si>
  <si>
    <t>PONTO DE TOMADAS DE USO COMUM 10A</t>
  </si>
  <si>
    <t>18.2.8.2.2</t>
  </si>
  <si>
    <t>PONTO DE TOMADAS DE USO ESPECÍFICO 20A</t>
  </si>
  <si>
    <t>18.2.8.2.3</t>
  </si>
  <si>
    <t>PONTO INTERRUPTOR SIMPLES (1 SEÇÃO)</t>
  </si>
  <si>
    <t>18.2.8.2.4</t>
  </si>
  <si>
    <t>PONTO DE INTERRUPTOR SIMPLES (2 SEÇÕES)</t>
  </si>
  <si>
    <t>18.2.8.2.5</t>
  </si>
  <si>
    <t>PONTO DE INTERRUPTOR THREE WAY</t>
  </si>
  <si>
    <t>18.2.8.3</t>
  </si>
  <si>
    <t>CABOS</t>
  </si>
  <si>
    <t>18.2.8.3.1</t>
  </si>
  <si>
    <t>CABO DE COBRE FLEXÍVEL ISOLADO, 2,5 MM², ANTI-CHAMA 450/750 V, PARA CIRCUITOS TERMINAIS</t>
  </si>
  <si>
    <t>18.2.8.3.2</t>
  </si>
  <si>
    <t>CABO DE COBRE FLEXÍVEL ISOLADO, 4 MM², ANTI-CHAMA 450/750 V, PARA CIRCUITOS TERMINAIS</t>
  </si>
  <si>
    <t>18.2.8.3.3</t>
  </si>
  <si>
    <t>CABO DE COBRE FLEXÍVEL ISOLADO, 6 MM², ANTI-CHAMA 450/750 V, PARA CIRCUITOS TERMINAIS</t>
  </si>
  <si>
    <t>18.2.8.4</t>
  </si>
  <si>
    <t>ELETROCALHAS E ELETRODUTOS</t>
  </si>
  <si>
    <t>18.2.8.4.1</t>
  </si>
  <si>
    <t>ELETROCALHA TIPO PERFILADO 50X50MM</t>
  </si>
  <si>
    <t>18.2.8.4.2</t>
  </si>
  <si>
    <t>ELETRODUTO RÍGIDO ROSCÁVEL, PVC, DN 25 MM (3/4"), PARA CIRCUITOS TERMINAIS, INSTALADO EM FORRO</t>
  </si>
  <si>
    <t>18.2.8.4.3</t>
  </si>
  <si>
    <t>ELETRODUTO FLEXÍVEL CORRUGADO, PVC, DN 25 MM (3/4"), PARA CIRCUITOS TERMINAIS</t>
  </si>
  <si>
    <t>18.2.8.5</t>
  </si>
  <si>
    <t>QUADROS ELÉTRICOS</t>
  </si>
  <si>
    <t>18.2.8.5.1</t>
  </si>
  <si>
    <t>QUADRO ELÉTRICO PVC TIGRE COMPLETO PARA ATÉ  12 CIRCUITOS</t>
  </si>
  <si>
    <t>18.2.8.6</t>
  </si>
  <si>
    <t>LÓGICA</t>
  </si>
  <si>
    <t>18.2.8.6.1</t>
  </si>
  <si>
    <t>CABO ELETRÔNICO CATEGORIA 6, INSTALADO EM EDIFICAÇÃO INSTITUCIONAL</t>
  </si>
  <si>
    <t>18.2.8.6.2</t>
  </si>
  <si>
    <t>TOMADA DE REDE RJ45 - FORNECIMENTO E INSTALAÇÃO</t>
  </si>
  <si>
    <t>18.2.8.6.3</t>
  </si>
  <si>
    <t>18.2.8.6.4</t>
  </si>
  <si>
    <t>ELETROCALHA TIPO PERFILADO 100X50MM</t>
  </si>
  <si>
    <t>18.2.8.6.5</t>
  </si>
  <si>
    <t>18.2.8.6.6</t>
  </si>
  <si>
    <t>ELETRODUTO FLEXÍVEL CORRUGADO, PVC, DN 25 MM (3/4"), PARA CIRCUITOS TERMINAIS, INSTALADO EM PAREDE</t>
  </si>
  <si>
    <t>18.3</t>
  </si>
  <si>
    <t>DIVERSOS</t>
  </si>
  <si>
    <t>18.3.1</t>
  </si>
  <si>
    <t>SISTEMA ELETRÔNICO DE CONTROLE DE ACESSO ESTACIONAMENTO</t>
  </si>
  <si>
    <t>18.3.1.1</t>
  </si>
  <si>
    <t>COT-087</t>
  </si>
  <si>
    <t>CANCELA AUTOMÁTICA  - GAREM OU SIMILAR</t>
  </si>
  <si>
    <t>18.3.1.2</t>
  </si>
  <si>
    <t>COT-088</t>
  </si>
  <si>
    <t>CÂMERA IP COM LEITURA AUTOMÁTICA DE PLACAS VEÍCULOS</t>
  </si>
  <si>
    <t>18.3.1.3</t>
  </si>
  <si>
    <t>COT-089</t>
  </si>
  <si>
    <t>SENSOR DIGITAL - IVA 5015 INTELBRAS</t>
  </si>
  <si>
    <t>18.3.1.4</t>
  </si>
  <si>
    <t>00300           (ADAPTADO)</t>
  </si>
  <si>
    <t>PROJETO EXECUTIVO DE INSTALAÇÕES GERAIS (HIDROSANITÁRIAS, ELÉTRICA, LÓGICA)</t>
  </si>
  <si>
    <t>M²</t>
  </si>
  <si>
    <t>19</t>
  </si>
  <si>
    <t>EXECUÇÃO RETROFIT SISTEMA DE CLIMATIZAÇÃO VRF 12 (13ª VARA JFPB)</t>
  </si>
  <si>
    <t>19.1</t>
  </si>
  <si>
    <t>AQUISIÇÃO DE EQUIPAMENTOS DE CLIMATIZAÇÃO</t>
  </si>
  <si>
    <t>19.1.1</t>
  </si>
  <si>
    <t>EQUIPAMENTOS</t>
  </si>
  <si>
    <t>19.1.1.1</t>
  </si>
  <si>
    <t>SAPE-JFPB</t>
  </si>
  <si>
    <t>PROP.VRF-001</t>
  </si>
  <si>
    <t>FORNECIMENTO DE UNIDADE CONDENSADORA VRF COM CAPACIDADE NOMINAL DE 100 KW E COP&gt; 4.9, CONFORME ESPECIFICAÇÃO E PROJETO (SISTEMA 12).</t>
  </si>
  <si>
    <t>19.1.1.2</t>
  </si>
  <si>
    <t>PROP.VRF-002</t>
  </si>
  <si>
    <t>FORNECIMENTO DE EVAPORADOR VRF MOD. CASSETE COM CAPACIDADE NOMINAL DE 5,6 KW COM RECEPTOR E CONTROLE REMOTO SEM FIO, CONFORME  ESPECIFICAÇÃO</t>
  </si>
  <si>
    <t>19.1.1.3</t>
  </si>
  <si>
    <t>PROP.VRF-003</t>
  </si>
  <si>
    <t>FORNECIMENTO DE EVAPORADOR VRF MOD. CASSETE COM CAPACIDADE NOMINAL DE 8,0 KW COM RECEPTOR E CONTROLE REMOTO SEM FIO, CONFORME  ESPECIFICAÇÃO</t>
  </si>
  <si>
    <t>19.1.1.4</t>
  </si>
  <si>
    <t>PROP.VRF-004</t>
  </si>
  <si>
    <t>FORNECIMENTO DE EVAPORADOR VRF MOD. CASSETE COM CAPACIDADE NOMINAL DE 11,2 KW COM RECEPTOR E CONTROLE REMOTO SEM FIO, CONFORME ESPECIFICAÇÃO</t>
  </si>
  <si>
    <t>19.1.1.5</t>
  </si>
  <si>
    <t>PROP.VRF-005</t>
  </si>
  <si>
    <t>FORNECIMENTO DE EVAPORADOR VRF MOD. CASSETE COM CAPACIDADE NOMINAL DE 14,0 KW COM RECEPTOR E CONTROLE REMOTO SEM FIO, CONFORME  ESPECIFICAÇÃO</t>
  </si>
  <si>
    <t>19.1.1.6</t>
  </si>
  <si>
    <t>PROP.VRF-006</t>
  </si>
  <si>
    <t>FORNECIMENTO DE VÁLVULA DE BLOQUEIO, CONFORME PROJETO E  ESPECIFICAÇÃO</t>
  </si>
  <si>
    <t>19.1.1.7</t>
  </si>
  <si>
    <t>PROP.VRF-007</t>
  </si>
  <si>
    <t>DERIVAÇÃO DE COBRE PARA SISTEMA INVERTER MODELO REFERÊNCIA HITACHI E242SNB2</t>
  </si>
  <si>
    <t>19.1.1.8</t>
  </si>
  <si>
    <t>PROP.VRF-008</t>
  </si>
  <si>
    <t>DERIVAÇÃO DE COBRE PARA SISTEMA INVERTER MODELO REFERÊNCIA HITACHI E302SNB2</t>
  </si>
  <si>
    <t>19.2</t>
  </si>
  <si>
    <t>INSTALAÇÃO DE EQUIPAMENTOS</t>
  </si>
  <si>
    <t>19.2.1</t>
  </si>
  <si>
    <t>MATERIAIS / INSTALAÇÃO</t>
  </si>
  <si>
    <t>19.2.1.1</t>
  </si>
  <si>
    <t>PROP.VRF-009</t>
  </si>
  <si>
    <t>SERVIÇO DE DESINSTALAÇÃO DAS UNIDADES CONDENSADORAS (RECOLHIMENTO DE GÁS REFRIGERANTE, DESACOPLAMENTO DA REDE ELÉTRICA E DA TUBULAÇÃO DE GÁS REFRIGERANTE), CONFORME PROJETO E  ESPECIFICAÇÃO.</t>
  </si>
  <si>
    <t>19.2.1.2</t>
  </si>
  <si>
    <t>PROP.VRF-010</t>
  </si>
  <si>
    <t>SERVIÇO DE DESLOCAMENTO HORIZONTAL E VERTICAL EM OBRA ATRAVÉS DE GUINDASTE PARA REMOÇÃO DAS UNIDADES CONDENSADORAS ANTIGAS E INSTALAÇÃO DAS NOVAS, CONFORME PROJETO E  ESPECIFICAÇÃO.</t>
  </si>
  <si>
    <t>H</t>
  </si>
  <si>
    <t>19.2.1.3</t>
  </si>
  <si>
    <t>PROP.VRF-011</t>
  </si>
  <si>
    <t>SERVIÇO DE INSTALAÇÃO DAS UNIDADES CONDENSADORAS (ACOPLAMENTO DA REDE ELÉTRICA E TUBULAÇÃO DE  GÁS REFRIGERANTE), CONFORME PROJETO E  ESPECIFICAÇÃO.</t>
  </si>
  <si>
    <t>19.2.1.4</t>
  </si>
  <si>
    <t>PROP.VRF-012</t>
  </si>
  <si>
    <t>SERVIÇO DE DESINSTALAÇÃO DAS UNIDADES EVAPORADORAS, (DESACOPLAMENTO DA REDE ELÉTRICA, DRENAGEM, TUBULAÇÃO GÁS REFRIGERANTE E AR EXTERIOR), CONFORME PROJETO E  ESPECIFICAÇÃO.</t>
  </si>
  <si>
    <t>19.2.1.5</t>
  </si>
  <si>
    <t>PROP.VRF-013</t>
  </si>
  <si>
    <t>SERVIÇO DE DESINSTALAÇÃO DAS VÁLVULAS DE BLOQUEIO EXISTENTES DA REDE DE TUBULAÇÃO DE GÁS REFRIGERANTE, CONFORME PROJETO E  ESPECIFICAÇÃO.</t>
  </si>
  <si>
    <t>19.2.1.6</t>
  </si>
  <si>
    <t>PROP.VRF-014</t>
  </si>
  <si>
    <t>SERVIÇO DE INSTALAÇÃO DAS NOVAS VÁLVULAS DE BLOQUEIO NA REDE DE TUBULAÇAO DE GÁS REFRIGERANTE, CONFORME PROJETO E  ESPECIFICAÇÃO.</t>
  </si>
  <si>
    <t>19.2.1.7</t>
  </si>
  <si>
    <t>PROP.VRF-015</t>
  </si>
  <si>
    <t>SERVIÇO DE INSTALAÇÃO DAS UNIDADES EVAPORADORAS, (ACOPLAMENTO A REDE ELÉTRICA, DRENAGEM, TUBULAÇÃO DE GÁS REFRIGERANTE E AR EXTERIOR), CONFORME PROJETO E  ESPECIFICAÇÃO.</t>
  </si>
  <si>
    <t>19.2.1.8</t>
  </si>
  <si>
    <t>PROP.VRF-016</t>
  </si>
  <si>
    <t>FORNECIMENTO E INSTALAÇÃO DE TUBO DE COBRE Ø 6,35MM COM ISOLAMENTO TÉRMICO BORRACHA ELASTOMÉRICA E CONEXÕES, CONFORME PROJETO E  ESPECIFICAÇÃO.</t>
  </si>
  <si>
    <t>19.2.1.9</t>
  </si>
  <si>
    <t>PROP.VRF-017</t>
  </si>
  <si>
    <t>FORNECIMENTO E INSTALAÇÃO DE TUBO DE COBRE Ø 9,52MM COM ISOLAMENTO TÉRMICO BORRACHA ELASTOMÉRICA E CONEXÕES, CONFORME PROJETO E  ESPECIFICAÇÃO</t>
  </si>
  <si>
    <t>19.2.1.10</t>
  </si>
  <si>
    <t>PROP.VRF-018</t>
  </si>
  <si>
    <t>FORNECIMENTO E INSTALAÇÃO DE TUBO DE COBRE Ø 15,88MM (5/8") COM ISOLAMENTO TÉRMICO BORRACHA ELASTOMÉRICA E CONEXÕES, CONFORME PROJETO E  ESPECIFICAÇÃO</t>
  </si>
  <si>
    <t>19.2.1.11</t>
  </si>
  <si>
    <t>PROP.VRF-019</t>
  </si>
  <si>
    <t>FORNECIMENTO E INSTALAÇÃO DE TUBO DE COBRE Ø 19,05MM COM ISOLAMENTO TÉRMICO BORRACHA ELASTOMÉRICA E CONEXÕES, CONFORME PROJETO E  ESPECIFICAÇÃO</t>
  </si>
  <si>
    <t>19.2.1.12</t>
  </si>
  <si>
    <t>PROP.VRF-020</t>
  </si>
  <si>
    <t>FORNECIMENTO E INSTALAÇÃO DE TUBO DE COBRE Ø 38,10MM COM ISOLAMENTO TÉRMICO BORRACHA ELASTOMÉRICA E CONEXÕES, CONFORME PROJETO E  ESPECIFICAÇÃO</t>
  </si>
  <si>
    <t>19.2.1.13</t>
  </si>
  <si>
    <t>PROP.VRF-021</t>
  </si>
  <si>
    <t>FORNECIMENTO E INSTALAÇÃO DE TUBO DE COBRE Ø 15,88MM COM ISOLAMENTO TÉRMICO BORRACHA ELASTOMÉRICA E CONEXÕES, CONFORME PROJETO E  ESPECIFICAÇÃO</t>
  </si>
  <si>
    <t>19.2.1.14</t>
  </si>
  <si>
    <t>PROP.VRF-022</t>
  </si>
  <si>
    <t>FORNECIMENTO E INSTALAÇÃO DE TUBO DE COBRE Ø 28,58MM COM ISOLAMENTO TÉRMICO BORRACHA ELASTOMÉRICA E CONEXÕES, CONFORME PROJETO E  ESPECIFICAÇÃO</t>
  </si>
  <si>
    <t>19.2.1.15</t>
  </si>
  <si>
    <t>PROP.VRF-023</t>
  </si>
  <si>
    <t>FORNECIMENTO E INSTALAÇÃO DE TUBO DE COBRE Ø 12,70MM COM ISOLAMENTO TÉRMICO BORRACHA ELASTOMÉRICA E CONEXÕES, CONFORME PROJETO E  ESPECIFICAÇÃO</t>
  </si>
  <si>
    <t>19.2.1.16</t>
  </si>
  <si>
    <t>PROP.VRF-024</t>
  </si>
  <si>
    <t>FORNECIMENTO E INSTALAÇÃO DE TUBO DE COBRE Ø 25,40MM COM ISOLAMENTO TÉRMICO BORRACHA ELASTOMÉRICA E CONEXÕES, CONFORME PROJETO E  ESPECIFICAÇÃO</t>
  </si>
  <si>
    <t>19.2.1.17</t>
  </si>
  <si>
    <t>PROP.VRF-025</t>
  </si>
  <si>
    <t>SERVIÇO DE SUBSTITUIÇÃO DO ISOLAMENTO TÉRMICO E MECÂNICO DAS TUBULAÇÕES DE GÁS REFRIGERANTE  Ø 19,05MM NO AMBIENTE EXTERNO A EDIFICAÇÃO, CONFORME PROJETO E ESPECIFICAÇÃO.</t>
  </si>
  <si>
    <t>19.2.1.18</t>
  </si>
  <si>
    <t>PROP.VRF-026</t>
  </si>
  <si>
    <t>SERVIÇO DE SUBSTITUIÇÃO DO ISOLAMENTO TÉRMICO E MECÂNICO DAS TUBULAÇÕES DE GÁS REFRIGERANTE  Ø 38,10MM NO AMBIENTE EXTERNO A EDIFICAÇÃO, CONFORME PROJETO E ESPECIFICAÇÃO.</t>
  </si>
  <si>
    <t>19.2.1.19</t>
  </si>
  <si>
    <t>PROP.VRF-027</t>
  </si>
  <si>
    <t>SERVIÇO DE INSTALAÇÃO DO SISTEMA DE AUTOMAÇÃO E ACESSÓRIOS, CONFORME PROJETO E  ESPECIFICAÇÃO.</t>
  </si>
  <si>
    <t>19.2.1.20</t>
  </si>
  <si>
    <t>PROP.VRF-028</t>
  </si>
  <si>
    <t>LIMPEZA DO SISTEMA DE TUBULAÇÕES DE GÁS REFRIGERANTE ATRAVÉS DE BOMBEAMENTO DE GÁS 141B COM REMOÇÃO DAS IMPUREZAS E DE ÓLEO EXISTENTE, CONFORME ESPECIFICAÇÃO.</t>
  </si>
  <si>
    <t>19.2.1.21</t>
  </si>
  <si>
    <t>PROP.VRF-029</t>
  </si>
  <si>
    <t>REMOÇÃO DE RESÍDUOS DO GÁS R 141B ATRAVÉS DE PURGA POR NITROGÊNIO EM PONTOS DE MENOR NÍVEL DA INSTALAÇÃO, CONFORME ESPECIFICAÇÃO.</t>
  </si>
  <si>
    <t>19.2.1.22</t>
  </si>
  <si>
    <t>PROP.VRF-030</t>
  </si>
  <si>
    <t>FORNECIMENTO E INSTALAÇÃO DE COMPLEMENTAÇÃO DE GÁS REFRIGERANTE NO SISTEMA, CONFORME PROJETO E ESPECIFICAÇÃO.</t>
  </si>
  <si>
    <t>19.2.1.23</t>
  </si>
  <si>
    <t>PROP.VRF-031</t>
  </si>
  <si>
    <t>FORNECIMENTO COMPLEMENTO DA BASE DE CONCRETO EXISTENTE PARA AS NOVAS UNIDADES CONDENSADORAS</t>
  </si>
  <si>
    <t>19.3</t>
  </si>
  <si>
    <t>19.3.1</t>
  </si>
  <si>
    <t>REDE EXTERNA DE ALIMENTAÇÃO</t>
  </si>
  <si>
    <t>19.3.1.1</t>
  </si>
  <si>
    <t>CAIXA DE PASSAGEM METÁLICA, DIMENSÕES 30x30x10cm, COM TAMPA, INCLUSIVE FIXAÇÃO</t>
  </si>
  <si>
    <t>19.3.1.2</t>
  </si>
  <si>
    <t>ELETRODUTO DE PVC RÍGIDO, DIÂMETRO 1.1/2" (50mm), ROSCÁVEL</t>
  </si>
  <si>
    <t>19.3.1.3</t>
  </si>
  <si>
    <t>CURVA 90 GRAUS PARA ELETRODUTO PVC RÍGIDO 1.1/2" (50mm), ROSCÁVEL. FORNECIMENTO E INSTALAÇÃO</t>
  </si>
  <si>
    <t>19.3.1.4</t>
  </si>
  <si>
    <t>LUVA PARA ELETRODUTO EM PVC RÍGIDO  ROSCÁVEL, 1.1/2" (50mm) - FORNECIMENTO E INSTALAÇÃO</t>
  </si>
  <si>
    <t>19.3.1.5</t>
  </si>
  <si>
    <t>ELETRODUTO METÁLICO FLEXÍVEL, DIÂMETRO 1"(32mm), TIPO SEALTUBO. FORNECIMENTO E INSTALAÇÃO</t>
  </si>
  <si>
    <t>19.3.1.6</t>
  </si>
  <si>
    <t>CONECTOR MACHO FIXO PARA SEALTUBO DIÂMETRO 1". FORNECIMENTO E INSTALAÇÃO</t>
  </si>
  <si>
    <t>19.3.1.7</t>
  </si>
  <si>
    <t>ABRAÇADEIRA METÁLICA TIPO "D" PARA ELETRODUTO DIAM. 1.1/2". FORNECIMENTO E INSTALAÇÃO</t>
  </si>
  <si>
    <t>19.3.1.8</t>
  </si>
  <si>
    <t>ABRAÇADEIRA METÁLICA TIPO "D" PARA ELETRODUTO DIAM. 1". FORNECIMENTO E INSTALAÇÃO</t>
  </si>
  <si>
    <t>19.3.1.9</t>
  </si>
  <si>
    <t>BUCHA COM ARRUELA EM LIGA ESPECIAL ZAMAK PARA ELETRODUTO DIAM. 1.1/2"(40mm)</t>
  </si>
  <si>
    <t>19.3.1.10</t>
  </si>
  <si>
    <t>BUCHA COM ARRUELA EM LIGA ESPECIAL ZAMAK PARA ELETRODUTO DIAM. 1"(32mm)</t>
  </si>
  <si>
    <t>19.3.1.11</t>
  </si>
  <si>
    <t>CABO CONDUTOR DE COBRE FLEXÍVEL, ANTI-CHAMA, SEÇÃO 6mm2, 0,6/1kV</t>
  </si>
  <si>
    <t>19.4</t>
  </si>
  <si>
    <t>MONTAGEM DE QUADRO DE DISTRIBUIÇÃO SECUNDÁRIO (QDA-19.4.1)</t>
  </si>
  <si>
    <t>19.4.1</t>
  </si>
  <si>
    <t>QUADRO DE DISTRIBUIÇÃO COMPLETO</t>
  </si>
  <si>
    <t>19.4.1.1</t>
  </si>
  <si>
    <t>COTAÇÃO</t>
  </si>
  <si>
    <t>QDC_154  (ADAPTADA</t>
  </si>
  <si>
    <t>QUADRO DE COMANDO TERMOPLÁSTICO, IP-65, SOBREPOR, DIMENSÕES 500X400X200MM, COM PLACA DE MONTAGEM, COM FECHO FENDA PADRÃO, DISJUNTORES, BARRAMENTOS DE COBRE ELETROLÍTICO, PLACA DE ACRÍLICO TRANSPARENTE, CONFORME PROJETO E ESPECIFICAÇÃO. REFERÊNCIA 060.200.013 NEOBOX DA BRUM.</t>
  </si>
  <si>
    <t>19.4.1.2</t>
  </si>
  <si>
    <t>PROTEÇÃO MECÂNICA DE SUPERFÍCIE VERTICAL COM ARGAMASSA DE CIMENTO E AREIA, TRAÇO 1:3, E=2cm</t>
  </si>
  <si>
    <t>19.4.1.3</t>
  </si>
  <si>
    <t>ALVENARIA TIJOLO REFRATÁRIO (5,1 X 11,4 X 23 CM), APARENTE, ESP=0.114M, EXECUTADA COM ARGAMASSA INDUSTRIALIZADA AC-II, C/ JUNTA DE 1,0CM - R1</t>
  </si>
  <si>
    <t>19.4.1.4</t>
  </si>
  <si>
    <t>PINTURA DE ACABAMENTO COM APLICAÇÃO DE 1 DEMÃO DE TINTA PVA LATEX PARA EXTERIORES</t>
  </si>
  <si>
    <t>19.4.1.5</t>
  </si>
  <si>
    <t>COLETA E CARGA MANUAL DE ENTULHO</t>
  </si>
  <si>
    <t>20</t>
  </si>
  <si>
    <t>EXECUÇÃO SISTEMAS DE CLIMATIZAÇÃO - SUBSOLO (VIP-AUDITÓRIO), TERREO (MEMORIAL-BIBLIOTECA) E 1º ANDAR (SECAD E ESPAÇO-SER)</t>
  </si>
  <si>
    <t>20.1</t>
  </si>
  <si>
    <t>20.1.1</t>
  </si>
  <si>
    <t>PROP.VRF-032</t>
  </si>
  <si>
    <t>20.1.2</t>
  </si>
  <si>
    <t>PROP.VRF-033</t>
  </si>
  <si>
    <t>20.1.3</t>
  </si>
  <si>
    <t>PROP.VRF-034</t>
  </si>
  <si>
    <t>20.1.4</t>
  </si>
  <si>
    <t>PROP.VRF-035</t>
  </si>
  <si>
    <t>20.1.5</t>
  </si>
  <si>
    <t>PROP.VRF-036</t>
  </si>
  <si>
    <t>20.1.6</t>
  </si>
  <si>
    <t>PROP.VRF-037</t>
  </si>
  <si>
    <t>20.1.7</t>
  </si>
  <si>
    <t>PROP.VRF-038</t>
  </si>
  <si>
    <t>20.1.8</t>
  </si>
  <si>
    <t>PROP.VRF-039</t>
  </si>
  <si>
    <t>20.1.9</t>
  </si>
  <si>
    <t>PROP.VRF-040</t>
  </si>
  <si>
    <t>20.1.10</t>
  </si>
  <si>
    <t>PROP.VRF-041</t>
  </si>
  <si>
    <t>Fornecimento de válvula de bloqueio, conforme projeto e especificação.</t>
  </si>
  <si>
    <t>20.1.11</t>
  </si>
  <si>
    <t>PROP.VRF-042</t>
  </si>
  <si>
    <t>Derivação de cobre para sistema inverter modelo referência Hitachi E102SNB2</t>
  </si>
  <si>
    <t>20.1.12</t>
  </si>
  <si>
    <t>PROP.VRF-043</t>
  </si>
  <si>
    <t>Derivação de cobre para sistema inverter modelo referência Hitachi E162SNB2</t>
  </si>
  <si>
    <t>20.1.13</t>
  </si>
  <si>
    <t>PROP.VRF-044</t>
  </si>
  <si>
    <t>Derivação de cobre para sistema inverter modelo referência Hitachi E242SNB2</t>
  </si>
  <si>
    <t>20.1.14</t>
  </si>
  <si>
    <t>PROP.VRF-045</t>
  </si>
  <si>
    <t>Derivação de cobre para sistema inverter modelo referência Hitachi E302SNB2</t>
  </si>
  <si>
    <t>20.1.15</t>
  </si>
  <si>
    <t>PROP.VRF-046</t>
  </si>
  <si>
    <t>20.1.16</t>
  </si>
  <si>
    <t>PROP.VRF-047</t>
  </si>
  <si>
    <t>20.2</t>
  </si>
  <si>
    <t>MATERIAIS E INSTALAÇÕES</t>
  </si>
  <si>
    <t>20.2.1</t>
  </si>
  <si>
    <t>PROP.VRF-048</t>
  </si>
  <si>
    <t>Serviço de desinstalação das unidades condensadoras existentes (recolhimento de gás refrigerante, desacoplamento da rede elétrica e da tubulação de gás refrigerante), conforme projeto e especificação.</t>
  </si>
  <si>
    <t>20.2.2</t>
  </si>
  <si>
    <t>PROP.VRF-049</t>
  </si>
  <si>
    <t>Serviço de deslocamento horizontal e vertical em obra através de guindaste para remoção das unidades condensadoras antigas e instalação das novas, conforme projeto e especificação.</t>
  </si>
  <si>
    <t>20.2.3</t>
  </si>
  <si>
    <t>PROP.VRF-050</t>
  </si>
  <si>
    <t>Serviço de instalação das unidades condensadoras (acoplamento da rede elétrica, rede de drenagem e tubulação de gás refrigerante), conforme projeto e especificação.</t>
  </si>
  <si>
    <t>20.2.4</t>
  </si>
  <si>
    <t>PROP.VRF-051</t>
  </si>
  <si>
    <t>Serviço de desinstalação e remoção das unidades evaporadoras, (desacoplamento da rede elétrica, drenagem, tubulação gás refrigerante e ar exterior), conforme projeto e especificação.</t>
  </si>
  <si>
    <t>20.2.5</t>
  </si>
  <si>
    <t>PROP.VRF-052</t>
  </si>
  <si>
    <t>Serviço de desinstalação e remoção dos sistemas de tubulações de cobre e acessórios existentes.</t>
  </si>
  <si>
    <t>20.2.6</t>
  </si>
  <si>
    <t>PROP.VRF-053</t>
  </si>
  <si>
    <t>Serviço de instalação das novas válvulas de bloqueio na rede de tubulaçao de gás refrigerante, conforme projeto e especificação.</t>
  </si>
  <si>
    <t>20.2.7</t>
  </si>
  <si>
    <t>PROP.VRF-054</t>
  </si>
  <si>
    <t>Serviço de instalação das unidades evaporadoras, (acoplamento a rede elétrica, drenagem, tubulação de gás refrigerante e ar exterior), conforme projeto e especificação.</t>
  </si>
  <si>
    <t>20.2.8</t>
  </si>
  <si>
    <t>PROP.VRF-055</t>
  </si>
  <si>
    <t>Fornecimento de tubos de PVC com Ø 25mm para acoplamento a rede de drenagem existente aos novos equipamentos.</t>
  </si>
  <si>
    <t>20.2.9</t>
  </si>
  <si>
    <t>PROP.VRF-056</t>
  </si>
  <si>
    <t>Fornecimento e instalação de tubo de cobre Ø 6,35mm (1/4") com isolamento térmico borracha elastomérica e conexões, conforme projeto e especificação.</t>
  </si>
  <si>
    <t>20.2.10</t>
  </si>
  <si>
    <t>PROP.VRF-057</t>
  </si>
  <si>
    <t>Fornecimento e instalação de tubo de cobre Ø 9,52mm (3/8") com isolamento térmico borracha elastomérica e conexões, conforme projeto e especificação</t>
  </si>
  <si>
    <t>20.2.11</t>
  </si>
  <si>
    <t>PROP.VRF-058</t>
  </si>
  <si>
    <t>Fornecimento e instalação de tubo de cobre Ø 12,70mm (1/2") com isolamento térmico borracha elastomérica e conexões, conforme projeto e especificação</t>
  </si>
  <si>
    <t>20.2.12</t>
  </si>
  <si>
    <t>PROP.VRF-059</t>
  </si>
  <si>
    <t>Fornecimento e instalação de tubo de cobre Ø 15,88mm (5/8") com isolamento térmico borracha elastomérica e conexões, conforme projeto e especificação</t>
  </si>
  <si>
    <t>20.2.13</t>
  </si>
  <si>
    <t>PROP.VRF-060</t>
  </si>
  <si>
    <t>Fornecimento e instalação de tubo de cobre Ø 19,05mm (3/4") com isolamento térmico borracha elastomérica e conexões, conforme projeto e especificação</t>
  </si>
  <si>
    <t>20.2.14</t>
  </si>
  <si>
    <t>PROP.VRF-061</t>
  </si>
  <si>
    <t>Fornecimento e instalação de tubo de cobre Ø 22,20mm (7/8") com isolamento térmico borracha elastomérica e conexões, conforme projeto e especificação</t>
  </si>
  <si>
    <t>20.2.15</t>
  </si>
  <si>
    <t>PROP.VRF-062</t>
  </si>
  <si>
    <t>Fornecimento e instalação de tubo de cobre Ø 25,40mm (1") com isolamento térmico borracha elastomérica e conexões, conforme projeto e especificação</t>
  </si>
  <si>
    <t>20.2.16</t>
  </si>
  <si>
    <t>PROP.VRF-063</t>
  </si>
  <si>
    <t>Fornecimento e instalação de tubo de cobre Ø 28,58mm (1.1/8") com isolamento térmico borracha elastomérica e conexões, conforme projeto e especificação</t>
  </si>
  <si>
    <t>20.2.17</t>
  </si>
  <si>
    <t>PROP.VRF-064</t>
  </si>
  <si>
    <t>Fornecimento e instalação de tubo de cobre Ø 31,75mm (1.1/4") com isolamento térmico borracha elastomérica e conexões, conforme projeto e especificação</t>
  </si>
  <si>
    <t>20.2.18</t>
  </si>
  <si>
    <t>PROP.VRF-065</t>
  </si>
  <si>
    <t>Fornecimento e instalação de tubo de cobre Ø 38,1mm (1.1/2") com isolamento térmico borracha elastomérica e conexões, conforme projeto e especificação</t>
  </si>
  <si>
    <t>20.2.19</t>
  </si>
  <si>
    <t>PROP.VRF-066</t>
  </si>
  <si>
    <t>Serviço de interligação entre as novas unidades e incorporação ao sistema de automação existente tipo Air Cloud fab Hitachi, conforme projeto e especificação.</t>
  </si>
  <si>
    <t>20.2.20</t>
  </si>
  <si>
    <t>PROP.VRF-067</t>
  </si>
  <si>
    <t>Fornecimento e instalação de complementação de gás refrigerante no sistema, conforme projeto e especificação.</t>
  </si>
  <si>
    <t>20.2.21</t>
  </si>
  <si>
    <t>PROP.VRF-068</t>
  </si>
  <si>
    <t>Fornecimento de base complementar de concreto com dimensões de 1.000x1.000mm (Sistema 02)</t>
  </si>
  <si>
    <t>20.2.22</t>
  </si>
  <si>
    <t>PROP.VRF-069</t>
  </si>
  <si>
    <t>Fornecimento de base de concreto com dimensões de 3.000x1.000mm (Sistema 10)</t>
  </si>
  <si>
    <t>20.2.23</t>
  </si>
  <si>
    <t>PROP.VRF-070</t>
  </si>
  <si>
    <t>Serviço de teste de estanqueidade dos sistemas 02, 10 e 11 com fornecimento de gás nitrogênio para pressurização das linhas de gás refrigerante.</t>
  </si>
  <si>
    <t>20.2.24</t>
  </si>
  <si>
    <t>PROP.VRF-071</t>
  </si>
  <si>
    <t>Fornecimento e instalação de grelha dupla deflexão de insuflamento com registro referência Trox modelo VAT/DG 225x125mm</t>
  </si>
  <si>
    <t>20.2.25</t>
  </si>
  <si>
    <t>PROP.VRF-072</t>
  </si>
  <si>
    <t>Fornecimento e instalação de grelha dupla deflexão de insuflamento com registro referência Trox modelo VAT/DG 225x225mm</t>
  </si>
  <si>
    <t>20.2.26</t>
  </si>
  <si>
    <t>PROP.VRF-073</t>
  </si>
  <si>
    <t>Fornecimento e instalação de grelha dupla deflexão de insuflamento com registro referência Trox modelo VAT/DG 525x225mm</t>
  </si>
  <si>
    <t>20.2.27</t>
  </si>
  <si>
    <t>PROP.VRF-074</t>
  </si>
  <si>
    <t>Fornecimento e instalação de dutos tipo flexível Ø 100mm, conforme projeto e especificação.</t>
  </si>
  <si>
    <t>20.2.28</t>
  </si>
  <si>
    <t>PROP.VRF-075</t>
  </si>
  <si>
    <t>Fornecimento e instalação de dutos tipo flexível Ø 150mm, conforme projeto e especificação.</t>
  </si>
  <si>
    <t>20.2.29</t>
  </si>
  <si>
    <t>PROP.VRF-076</t>
  </si>
  <si>
    <t>Fornecimento e instalação de reguladores de vazão dinâmico referência Sicflux modelo RVC, conforme projeto e especificação.</t>
  </si>
  <si>
    <t>20.2.30</t>
  </si>
  <si>
    <t>PROP.VRF-077</t>
  </si>
  <si>
    <t>Fornecimento de rede de dutos tipo TDC , conforme projeto e especificação.</t>
  </si>
  <si>
    <t>20.2.31</t>
  </si>
  <si>
    <t>PROP.VRF-078</t>
  </si>
  <si>
    <t>Fornecimento e instalação de isolamento em manta de fibra de vidro com 1" de espessura a ser aplicado na rede de dutos de renovação de ar do Sistema 11, conforme especificação</t>
  </si>
  <si>
    <t>20.2.32</t>
  </si>
  <si>
    <t>PROP.VRF-079</t>
  </si>
  <si>
    <t>Serviço de instalação das caixas ventiladoras responsáveis pela renovaçao de ar exterior, conforme projeto e especificação.</t>
  </si>
  <si>
    <t>20.3</t>
  </si>
  <si>
    <t>20.3.1</t>
  </si>
  <si>
    <t>Caixa de passagem de piso, dimensões 30x30cm, com tampa metálica</t>
  </si>
  <si>
    <t>20.3.2</t>
  </si>
  <si>
    <t>Caixa de passagem de piso, dimensões 40x40cm, com tampa metálica</t>
  </si>
  <si>
    <t>20.3.3</t>
  </si>
  <si>
    <t>Caixa de passagem em alumínio, tipo condulet,  universal,  para eletroduto diam. 1.1/2", com tampa e acessórios</t>
  </si>
  <si>
    <t>20.3.4</t>
  </si>
  <si>
    <t>Caixa de passagem em alumínio, tipo condulet,  universal,  para eletroduto diam. 1", com tampa e acessórios</t>
  </si>
  <si>
    <t>20.3.5</t>
  </si>
  <si>
    <t>Eletroduto de PVC rígido rosqueável Ø 1", com luva de rosca interna, assentado, inclusive aplicação, fixação e acessórios</t>
  </si>
  <si>
    <t>20.3.6</t>
  </si>
  <si>
    <t>Curva para Eletroduto de PVC rígido rosqueável Ø 1", com luva de rosca interna, assentado, inclusive aplicação, fixação e acessórios</t>
  </si>
  <si>
    <t>20.3.7</t>
  </si>
  <si>
    <t>Eletroduto de PVC rígido rosqueável Ø 1.1/2", com luva de rosca interna, assentado, inclusive aplicação, fixação e acessórios</t>
  </si>
  <si>
    <t>20.3.8</t>
  </si>
  <si>
    <t>Curva para Eletroduto de PVC rígido rosqueável Ø 1.1/2", com luva de rosca interna, assentado, inclusive aplicação, fixação e acessórios</t>
  </si>
  <si>
    <t>20.3.9</t>
  </si>
  <si>
    <t>Eletroduto de PVC rígido rosqueável Ø 2", com luva de rosca interna, assentado, inclusive aplicação, fixação e acessórios</t>
  </si>
  <si>
    <t>20.3.10</t>
  </si>
  <si>
    <t>Fornecimento e instalação de eletrocalha metálica 50 x 50 x 3000 mm</t>
  </si>
  <si>
    <t>20.3.11</t>
  </si>
  <si>
    <t>Fornecimento e instalação de eletrocalha metálica 100 x 50mm</t>
  </si>
  <si>
    <t>20.3.12</t>
  </si>
  <si>
    <t>Suporte vertical 50 x 50mm para fixação de eletrocalha metálica</t>
  </si>
  <si>
    <t>20.3.13</t>
  </si>
  <si>
    <t>Suporte vertical 100 x 50mm para fixação de eletrocalha metálica</t>
  </si>
  <si>
    <t>20.3.14</t>
  </si>
  <si>
    <t>Curva Horizontal 90° para Eletrocalha 50x50mm</t>
  </si>
  <si>
    <t>20.3.15</t>
  </si>
  <si>
    <t>Curva de inversão 90°  para eletrocalha 50x50mm</t>
  </si>
  <si>
    <t>20.3.16</t>
  </si>
  <si>
    <t>Curva Horizontal 90° para Eletrocalha 100x50mm</t>
  </si>
  <si>
    <t>20.3.17</t>
  </si>
  <si>
    <t>Curva de inversão 90°  para eletrocalha 100x50mm</t>
  </si>
  <si>
    <t>20.3.18</t>
  </si>
  <si>
    <t>Terminal para eletrocalha 50x50mm</t>
  </si>
  <si>
    <t>20.3.19</t>
  </si>
  <si>
    <t>Saída horizontal de eletrocalha para eletroduto de 1"</t>
  </si>
  <si>
    <t>20.3.20</t>
  </si>
  <si>
    <t>Saída horizontal de eletrocalha para eletroduto de 1.1/2"</t>
  </si>
  <si>
    <t>20.3.21</t>
  </si>
  <si>
    <t>Bucha com arruela de ferro galvanizado ou liga especial zamak p/ eletroduto, diâm = 25mm (1")</t>
  </si>
  <si>
    <t>20.3.22</t>
  </si>
  <si>
    <t>Bucha com arruela de ferro galvanizado ou liga especial zamak p/ eletroduto, diâm = 40mm (1.1/2")</t>
  </si>
  <si>
    <t>20.3.23</t>
  </si>
  <si>
    <t>Bucha com arruela de ferro galvanizado ou liga especial zamak p/ eletroduto, diâm = 53mm (2")</t>
  </si>
  <si>
    <t>20.3.24</t>
  </si>
  <si>
    <t>Abraçadeira metálica tipo "D" de 1"</t>
  </si>
  <si>
    <t>20.3.25</t>
  </si>
  <si>
    <t>Abraçadeira metálica tipo "D" de 1.1/2"</t>
  </si>
  <si>
    <t>20.3.26</t>
  </si>
  <si>
    <t>Quadro de distribuição de embutir, com barramento, em chapa de aço, para até 18 disjuntores, 500X400X120mm 
(QDA-2)</t>
  </si>
  <si>
    <t>20.3.27</t>
  </si>
  <si>
    <t>Quadro de distribuição de embutir, com barramento, em chapa de aço, para até 24 disjuntores, 600X400X120mm 
(QDA-10)</t>
  </si>
  <si>
    <t>20.3.28</t>
  </si>
  <si>
    <t>Disjuntor monopolar 4 A, padrão DIN (linha branca), curva de disparo C, corrente de interrupção 5KA, ref.: Siemens 5 SX11047 ou similar.</t>
  </si>
  <si>
    <t>20.3.29</t>
  </si>
  <si>
    <t>Disjuntor monopolar 10 A, padrão DIN (linha branca), curva de disparo C, corrente de interrupção 5KA</t>
  </si>
  <si>
    <t>20.3.30</t>
  </si>
  <si>
    <t>Disjuntor tripolar 80 A, padrão DIN.</t>
  </si>
  <si>
    <t>20.3.31</t>
  </si>
  <si>
    <t>Disjuntor tripolar tipo din, corrente nominal de 63A - fornecimento e instalação.</t>
  </si>
  <si>
    <t>20.3.32</t>
  </si>
  <si>
    <t>Disjuntor tripolar tipo din, corrente nominal de 25A - fornecimento e instalação.</t>
  </si>
  <si>
    <t>20.3.33</t>
  </si>
  <si>
    <t>Disjuntor tripolar tipo din, corrente nominal de 16A - fornecimento e instalação.</t>
  </si>
  <si>
    <t>20.3.34</t>
  </si>
  <si>
    <t>Disjuntor tripolar tipo din, corrente nominal de 40a - fornecimento e instalação.</t>
  </si>
  <si>
    <t>20.3.35</t>
  </si>
  <si>
    <t>Disjuntor tripolar tipo din, corrente nominal de 50A - fornecimento e instalação.</t>
  </si>
  <si>
    <t>20.3.36</t>
  </si>
  <si>
    <t>Cabo condutor de cobre, seção 35mm², singelo, isolação 0,6/1 kV, formado por fios de cobre nu, eletrolítico, têmpera mole, encordoamento classe 2, isolado com Policloreto de Vinila (PVC), tipo PVC/A para 70°C, antichama  e cobertura de Policloreto de Vinila (PVC).</t>
  </si>
  <si>
    <t>20.3.37</t>
  </si>
  <si>
    <t>Cabo condutor de cobre, seção 25mm², singelo, isolação 0,75 kV, formado por fios de cobre nu, eletrolítico, têmpera mole, encordoamento classe 2, isolado com Policloreto de Vinila (PVC), tipo PVC/A para 70°C, antichama  e cobertura de Policloreto de Vinila (PVC).</t>
  </si>
  <si>
    <t>20.3.38</t>
  </si>
  <si>
    <t>Cabo condutor de cobre, seção 16mm², singelo, isolação 0,75 kV, formado por fios de cobre nu, eletrolítico, têmpera mole, encordoamento classe 2, isolado com Policloreto de Vinila (PVC), tipo PVC/A para 70°C, antichama  e cobertura de Policloreto de Vinila (PVC).</t>
  </si>
  <si>
    <t>20.3.39</t>
  </si>
  <si>
    <t>Cabo condutor de cobre, seção 10mm², singelo, isolação 0,6/1 kV, formado por fios de cobre nu, eletrolítico, têmpera mole, encordoamento classe 2, isolado com Policloreto de Vinila (PVC), tipo PVC/A para 70°C, antichama  e cobertura de Policloreto de Vinila (PVC).</t>
  </si>
  <si>
    <t>20.3.40</t>
  </si>
  <si>
    <t>Cabo condutor de cobre, seção 6mm², singelo, isolação 0,6/1 kV, formado por fios de cobre nu, eletrolítico, têmpera mole, encordoamento classe 2, isolado com Policloreto de Vinila (PVC), tipo PVC/A para 70°C, antichama  e cobertura de Policloreto de Vinila (PVC).</t>
  </si>
  <si>
    <t>20.3.41</t>
  </si>
  <si>
    <t>Cabo condutor de cobre seção 2,5mm²,  450/750 V, não halogenado, formado por fios de cobre nu, eletrolítico, têmpera mole, encordoamento classe 4 e 5 (flexíveis)</t>
  </si>
  <si>
    <t>20.3.42</t>
  </si>
  <si>
    <t>QUADRO DE COMANDO TERMOPLÁSTICO, IP-65, SOBREPOR, DIMENSÕES 400X300X200MM, COM PLACA DE MONTAGEM, COM FECHO FENDA PADRÃO, , CONFORME PROJETO E ESPECIFICAÇÃO. REFERÊNCIA NEOBOX DA BRUM</t>
  </si>
  <si>
    <t>TOTAL GERAL</t>
  </si>
  <si>
    <t>% RELATIVO AO TOTAL</t>
  </si>
  <si>
    <t>% PREVISTO CRONOGRAMA</t>
  </si>
  <si>
    <t>CONTRATO Nº 13/2023</t>
  </si>
  <si>
    <t>Objeto da Obra: Execução das obras de reforma, adequação e modernização das instalações físicas e sistemas prediais do edifício-sede da Justiça Federal na Paraíba</t>
  </si>
  <si>
    <t>CÓD.</t>
  </si>
  <si>
    <t>DESCRIÇÃO</t>
  </si>
  <si>
    <t>AREA</t>
  </si>
  <si>
    <t>VOLUME</t>
  </si>
  <si>
    <t>COMPR.</t>
  </si>
  <si>
    <t>LARGURA</t>
  </si>
  <si>
    <t>ALTURA</t>
  </si>
  <si>
    <t>TOTAL</t>
  </si>
  <si>
    <t>ACUM ANT</t>
  </si>
  <si>
    <t>Medir</t>
  </si>
  <si>
    <t>Saldo</t>
  </si>
  <si>
    <t>MED 01</t>
  </si>
  <si>
    <t>Placa na entrada do prédio</t>
  </si>
  <si>
    <t>Área de canteiro de obras</t>
  </si>
  <si>
    <t>Tapumes para área descoberta</t>
  </si>
  <si>
    <t>Tapumes para área descoberta - Subsolo</t>
  </si>
  <si>
    <t>Isolamento das unidades condensadoras do Auditório (Subsolo)</t>
  </si>
  <si>
    <t>Alvenarias dentro dos banheiros</t>
  </si>
  <si>
    <t>Desconto de portas (em parede de 15cm de espessura)</t>
  </si>
  <si>
    <t>Desconto de portas (em parede de 27cm de espessura)</t>
  </si>
  <si>
    <t>Desconto de janelas (BWC masc e fem)</t>
  </si>
  <si>
    <t>Área do Espaço SER (sem considerar a área dos banheiros existentes)</t>
  </si>
  <si>
    <t>Portas de entrada dos banheiros masc e fem</t>
  </si>
  <si>
    <t>Porta de entrada ao consultório</t>
  </si>
  <si>
    <t>Portinhas dos banheiros</t>
  </si>
  <si>
    <t>Espelho no BWC masculino</t>
  </si>
  <si>
    <t>Espelho no BWC feminino</t>
  </si>
  <si>
    <t>BWC masculino</t>
  </si>
  <si>
    <t>BWC feminino</t>
  </si>
  <si>
    <t>Consultório odontológico</t>
  </si>
  <si>
    <t>Sala com lavatório em coluna</t>
  </si>
  <si>
    <t>BWC masculino (bancada das cubas)</t>
  </si>
  <si>
    <t>BWC masculino (bancada das cubas - respaldo)</t>
  </si>
  <si>
    <t>BWC masculino (divisórias)</t>
  </si>
  <si>
    <t>Consultório odontológico (bancada)</t>
  </si>
  <si>
    <t>Consultório odontológico (bancada - respaldo)</t>
  </si>
  <si>
    <t>BWC feminino (bancada das cubas)</t>
  </si>
  <si>
    <t>BWC feminino (bancada das cubas - respaldo)</t>
  </si>
  <si>
    <t>BWC feminino (divisórias)</t>
  </si>
  <si>
    <t>Sala vda entrada onde tinha uma peça na parede</t>
  </si>
  <si>
    <t>Banheiro masculino</t>
  </si>
  <si>
    <t>Banheiro feminino</t>
  </si>
  <si>
    <t>Espaço SER</t>
  </si>
  <si>
    <t>Espaço SER - desconsiderando o banheiro</t>
  </si>
  <si>
    <t>Item 18.1.1.1</t>
  </si>
  <si>
    <t>Item 18.1.1.3</t>
  </si>
  <si>
    <t>Item 18.1.1.4</t>
  </si>
  <si>
    <t>Item 18.1.1.6</t>
  </si>
  <si>
    <t>Item 18.1.1.9</t>
  </si>
  <si>
    <t>Item 18.1.1.10</t>
  </si>
  <si>
    <t>Item 18.1.1.11</t>
  </si>
  <si>
    <t>Item 18.1.1.12</t>
  </si>
  <si>
    <t>Dia 10/07</t>
  </si>
  <si>
    <t>Dia 12/07</t>
  </si>
  <si>
    <t>Dia 14/07</t>
  </si>
  <si>
    <t>Dia 17/07</t>
  </si>
  <si>
    <t>Dia 18/07</t>
  </si>
  <si>
    <t>Dia 19/07</t>
  </si>
  <si>
    <t>Dia 24/07</t>
  </si>
  <si>
    <t>Dia 02/08</t>
  </si>
  <si>
    <t>Espaço ser: banheiros masculino/feminino/PCD, expurgo e esterilização</t>
  </si>
  <si>
    <t>Parede baixa dos lavatórios</t>
  </si>
  <si>
    <t>Pilates</t>
  </si>
  <si>
    <t>Consultório médico</t>
  </si>
  <si>
    <t>Exames</t>
  </si>
  <si>
    <t>Repouso</t>
  </si>
  <si>
    <t>Adm</t>
  </si>
  <si>
    <t>Parede perimetral antiga, dentro dos banheiros e expurgo</t>
  </si>
  <si>
    <t>Circulação</t>
  </si>
  <si>
    <t>Esterilização</t>
  </si>
  <si>
    <t>Nº</t>
  </si>
  <si>
    <t>04/08/2023 a 04/09/2023</t>
  </si>
  <si>
    <t>MEMÓRIA DE CÁLCULO - MEDIÇÃO 02</t>
  </si>
  <si>
    <t>MED 02</t>
  </si>
  <si>
    <t>RETIRADA DE METAIS SANITÁRIAS</t>
  </si>
  <si>
    <t>Demolição de revestimento das paredes do WC masculino do 2º andar</t>
  </si>
  <si>
    <t>Demolição de revestimento de piso do WC masculino 2º andar</t>
  </si>
  <si>
    <t>Demolição de revestimento de piso do WC feminino 2º andar</t>
  </si>
  <si>
    <t>Divisórias do WC masculino do 2º andar</t>
  </si>
  <si>
    <t>Divisórias do WC feminino do 2º andar</t>
  </si>
  <si>
    <t>Esquadrias do WC masculino do 2º andar</t>
  </si>
  <si>
    <t>Esquadrias do WC feminino do 2º andar</t>
  </si>
  <si>
    <t>Metais sanitários do WC masculino do 2º andar</t>
  </si>
  <si>
    <t>Bancadas do WC masculino do 2º andar</t>
  </si>
  <si>
    <t>Bancadas do WC feminino do 2º andar</t>
  </si>
  <si>
    <t>Demolição de revestimento das paredes do WC masculino do 3º andar</t>
  </si>
  <si>
    <t>Demolição de revestimento de piso do WC masculino do 3º andar</t>
  </si>
  <si>
    <t>Divisórias do WC masculino do 3º andar</t>
  </si>
  <si>
    <t xml:space="preserve">Divisórias do WC feminino do 3º andar </t>
  </si>
  <si>
    <t>Esquadrias do WC masculino do 3º andar</t>
  </si>
  <si>
    <t>Esquadrias do WC feminino do 3º andar</t>
  </si>
  <si>
    <t>Bancadas do WC masculino do 3º andar</t>
  </si>
  <si>
    <t>Bancadas do WC feminino do 3º andar</t>
  </si>
  <si>
    <t>ACUM</t>
  </si>
  <si>
    <t>Louças sanitárias do WC masculino do 2º andar</t>
  </si>
  <si>
    <t>Louças sanitárias do WC feminino do 2º andar</t>
  </si>
  <si>
    <t>Louças sanitárias do WC masculino do 3º andar</t>
  </si>
  <si>
    <t xml:space="preserve">Louças sanitárias do WC feminino do 3º andar </t>
  </si>
  <si>
    <t>Metais sanitários do WC feminino do 2º andar</t>
  </si>
  <si>
    <t>Metais sanitárias do WC feminino do 3º andar</t>
  </si>
  <si>
    <t>Metais sanitários do WC masculino do 3º andar</t>
  </si>
  <si>
    <t xml:space="preserve">Retirada das poltronas do auditório </t>
  </si>
  <si>
    <t>Parede da frente do BWC masculino</t>
  </si>
  <si>
    <t>Parede da frente do BWC feminino</t>
  </si>
  <si>
    <t>Alvenarias dentro dos banheiros (divisão entre o masculino e o feminino)</t>
  </si>
  <si>
    <t>Parede que separa o banheiro feminino do consultório</t>
  </si>
  <si>
    <t>Parede que separa o consultório da nova sala adm</t>
  </si>
  <si>
    <t>Vigas da área aberta (Subsolo)</t>
  </si>
  <si>
    <t>Retirada do piso do Autidório</t>
  </si>
  <si>
    <t>Retirada do revestimento das vigas da área aberta (Subsolo)</t>
  </si>
  <si>
    <t>Dia 21/08</t>
  </si>
  <si>
    <t>Dia 01/09</t>
  </si>
  <si>
    <t>Dia 06/09</t>
  </si>
  <si>
    <t>4 TORNEIRAS + 4 DISPENSERS + 4 SIFÕES + 3 REG MIC + 3 ACION MIC + 3 VÁLV DESC + 1 TORNEIRA LIMPZ + 2 BARRAS PCD + 2 PAPELEIRAS</t>
  </si>
  <si>
    <t>4 TORNEIRAS + 4 DISPENSERS + 4 SIFÕES + 4 VÁLV DESC + 1 TORNEIRA LIMPZ + 2 BARRAS PCD + 2 PAPELEIRAS</t>
  </si>
  <si>
    <t>Peso de acordo com o projeto dos perfis metálicos para a área de ampliação</t>
  </si>
  <si>
    <t>Sala de ADMINISTRAÇÃO (Restante)</t>
  </si>
  <si>
    <t>Repouso (Restante)</t>
  </si>
  <si>
    <t>Exames e Consultório Médico (Restante)</t>
  </si>
  <si>
    <t>WC Masculino</t>
  </si>
  <si>
    <t>WC PCD</t>
  </si>
  <si>
    <t>WC Feminino</t>
  </si>
  <si>
    <t>Sala de Expurgo e Esterelização</t>
  </si>
  <si>
    <t>DESCONTO</t>
  </si>
  <si>
    <t xml:space="preserve">MED 02 </t>
  </si>
  <si>
    <t xml:space="preserve">Circulaçao (Restante) </t>
  </si>
  <si>
    <t>Esterelização</t>
  </si>
  <si>
    <t xml:space="preserve">Registros para o WC Masculino e WC Feminino </t>
  </si>
  <si>
    <t>WC Masculino/ WC PCD/ WC Feminino/ Sala de Expurgo</t>
  </si>
  <si>
    <t>Área de expurgo e esterelização</t>
  </si>
  <si>
    <t>Sala de Adm</t>
  </si>
  <si>
    <t>Sala de repouso</t>
  </si>
  <si>
    <t>Consultório médico multidisciplinar e sala de exames</t>
  </si>
  <si>
    <t xml:space="preserve">WC PCD/ Recepção </t>
  </si>
  <si>
    <t>PONTO INTERRUPTOR SIMPLES (2 SEÇÕES)</t>
  </si>
  <si>
    <t>Consultório Odontológico</t>
  </si>
  <si>
    <t>Sala de Administração</t>
  </si>
  <si>
    <t>Sala de Repouso</t>
  </si>
  <si>
    <t>Consultório Médico</t>
  </si>
  <si>
    <t>Recepção</t>
  </si>
  <si>
    <t>Válvula de bloqueio  para o Sistema de Ar Condicionado da 13ª vara</t>
  </si>
  <si>
    <t>Desinstalação das unidades evaporadoras da 13ª Vara</t>
  </si>
  <si>
    <t>Desinstalação das válvulas das evaporadoras da 13ª Vara</t>
  </si>
  <si>
    <t>Ralo Linear WC Masculino</t>
  </si>
  <si>
    <t>Ralo Linear WC Feminino</t>
  </si>
  <si>
    <t>Circulação dos WCs</t>
  </si>
  <si>
    <t>WC Masculino do Espaço SER</t>
  </si>
  <si>
    <t>WC Masculino no Espaço SER</t>
  </si>
  <si>
    <t>WC PCD no Espaço SER</t>
  </si>
  <si>
    <t>WC Feminino no Espaço SER</t>
  </si>
  <si>
    <t>Hall dos WCs, área de luz e recepção</t>
  </si>
  <si>
    <t xml:space="preserve">Hall dos WCs </t>
  </si>
  <si>
    <t>Circuitos das salas do Espaço SER</t>
  </si>
  <si>
    <t>Salas do Espaço SER</t>
  </si>
  <si>
    <t>Cabo Eletrônico 6 para sistema de Lógica do Espaço SER</t>
  </si>
  <si>
    <t>Unidade Condensadora para o Sistema de Ar Condicionado da 13ª Vara</t>
  </si>
  <si>
    <t>Evaporador 5,6 kW para o Sistema de Ar Condicionado da 13ª Vara</t>
  </si>
  <si>
    <t>Evaporador 8,0 kW para o Sistema de Ar Condicionado da 13ª Vara</t>
  </si>
  <si>
    <t>Evaporador 11,2 kW para o Sistema de Ar Condicionado da 13ª Vara</t>
  </si>
  <si>
    <t>Evaporador 14,0 kW  para o Sistema de Ar Condicionado da 13ª Vara</t>
  </si>
  <si>
    <t>Derivação de cobre para o Sistema de Ar Condicionado da 13ª Vara</t>
  </si>
  <si>
    <t>Unidade Condensadora para o Sistema de Ar Condicionado do Espaço SER</t>
  </si>
  <si>
    <t>Fornecimento de Unidade Condensadora VRF com descarga vertical, capacidade nominal de 45 kW e COP&gt;4.4, conforme especificação e projeto.</t>
  </si>
  <si>
    <t>Unidade Evaporadora 4,0 kW para o Sistema de Ar Condicionado do Espaço SER</t>
  </si>
  <si>
    <t>Fornecimento de Evaporador VRF mod. Cassete com capacidade nominal de 4,0 kW com receptor e controle remoto sem fio, conforme especificação</t>
  </si>
  <si>
    <t>Unidade Evaporadora 5,6 kW para o Sistema de Ar Condicionado do Espaço SER</t>
  </si>
  <si>
    <t>Fornecimento de Evaporador VRF mod. Cassete com capacidade nominal de 5,6 kW com receptor e controle remoto sem fio, conforme especificação</t>
  </si>
  <si>
    <t>Derivação de cobre para o Sistema de Ar Condicionado do Espaço SER</t>
  </si>
  <si>
    <t>Desinstalação das unidades condensadoras do Espaço SER</t>
  </si>
  <si>
    <t>Desinstalação das unidades evaporadoras do Espaço SER</t>
  </si>
  <si>
    <t>Desinstação e remoção dos sistemas de tubulações e acessórios do Espaço SER</t>
  </si>
  <si>
    <t>Fornecimento de Unidade Condensadora VRF com descarga vertical, capacidade nominal de 85 kW e COP&gt;4.5, conforme especificação e projeto.</t>
  </si>
  <si>
    <t>Fornecimento de Unidade Condensadora VRF com descarga vertical, capacidade nominal de 95 kW e COP&gt;4.9, conforme especificação e projeto.</t>
  </si>
  <si>
    <t>Fornecimento de Evaporador VRF mod. Cassete com capacidade nominal de 7,1 kW com receptor e controle remoto sem fio, conforme especificação</t>
  </si>
  <si>
    <t>Fornecimento de Evaporador VRF mod. Cassete com capacidade nominal de 8,0 kW com receptor e controle remoto sem fio, conforme especificação</t>
  </si>
  <si>
    <t>Fornecimento de Evaporador VRF mod. Cassete com capacidade nominal de 11,2 kW com receptor e controle remoto sem fio, conforme especificação</t>
  </si>
  <si>
    <t>Fornecimento de Evaporador VRF mod. Cassete com capacidade nominal de 14,0 kW com receptor e controle remoto sem fio, conforme especificação</t>
  </si>
  <si>
    <t>Fornecimento de caixa ventiladora com filtros tipo gaveta classe G4+M5 com vazão 2.100 m3/h com pressão de 15 mmca para captação de ar externo, pintura externa eletrostática epoxi a pó, conforme projeto e especificação</t>
  </si>
  <si>
    <t>Fornecimento de caixa ventiladora com filtros tipo gaveta classe G4+M5 com vazão 1.600 m3/h com pressão de 15 mmca para captação de ar externo, pintura externa eletrostática epoxi a pó, conforme projeto e especificação</t>
  </si>
  <si>
    <t>Revestimento de piso dos WCs do 2º andar</t>
  </si>
  <si>
    <t>Revestimento de piso dos WCs do 3º andar</t>
  </si>
  <si>
    <t>Revestimento de parede dos banheiros do 3º andar</t>
  </si>
  <si>
    <t xml:space="preserve">Cabo para instalação de SPDA </t>
  </si>
  <si>
    <t>Cabo para instalação de SPDA</t>
  </si>
  <si>
    <t>*Representativo insumo</t>
  </si>
  <si>
    <t>Bucha de Redução 1.1/2" x 1" para Sistema de Incêndio do Espaço SER</t>
  </si>
  <si>
    <t>Bucha de Redução 1.1/2" x 1.1/4" para Sistema de Incêndio do Espaço SER</t>
  </si>
  <si>
    <t>Bucha de Redução  1.1/4" x 1" para Sistema de Incêndio do Espaço SER</t>
  </si>
  <si>
    <t>Bucha de Redução 2.1/2" x 1.1/2" para Sistema de Incêndio do Espaço SER</t>
  </si>
  <si>
    <t>Bucha de Redução 2.1/2" x 2" para Sistema de Incêndio do Espaço SER</t>
  </si>
  <si>
    <t>BUCHA DE REDUÇÃO, FERRO MALEÁVEL CLASSE 10 - 1.1/2" x 1"</t>
  </si>
  <si>
    <t>BUCHA DE REDUÇÃO, FERRO MALEÁVEL CLASSE 10 - 1.1/2" x 1.1/4"</t>
  </si>
  <si>
    <t>BUCHA DE REDUÇÃO, FERRO MALEÁVEL CLASSE 10 - 1.1/4" x 1"</t>
  </si>
  <si>
    <t>BUCHA DE REDUÇÃO, FERRO MALEÁVEL CLASSE 10 - 2.1/2" x 1.1/2"</t>
  </si>
  <si>
    <t>BUCHA DE REDUÇÃO, FERRO MALEÁVEL CLASSE 10 - 2.1/2" x 2"</t>
  </si>
  <si>
    <t>Tubo de Aço 1" para Sistema de Incêndio do Espaço SER</t>
  </si>
  <si>
    <t>Cotovelo 90 - 1.1/4" para Sistema de Incêndio do Espaço SER</t>
  </si>
  <si>
    <t>Cotovelo 90 - 1.1/2" para Sistema de Incêndio do Espaço SER</t>
  </si>
  <si>
    <t>Cotovelo 90 - 1" para Sistema de Incêndio do Espaço SER</t>
  </si>
  <si>
    <t>MULTIP.</t>
  </si>
  <si>
    <t>TÊ DE REDUÇÃO, FERRO MALEÁVEL CLASSE 10 - 2.1/2" x 1.1/2"</t>
  </si>
  <si>
    <t>Tê de redução 1.1/4" x 1" para Sistema de Incêndio do Espaço SER</t>
  </si>
  <si>
    <t>Luva de redução 1" x 1/2" para Sistema de Incêndio do Espaço SER</t>
  </si>
  <si>
    <t>LUVA DE REDUÇÃO, FERRO MALEÁVEL CLASSE 10 - 1" x 1/2"</t>
  </si>
  <si>
    <t>Tê de redução 1.1/2" x 1" para Sistema de Incêndio do Espaço SER</t>
  </si>
  <si>
    <t>TÊ DE REDUÇÃO, FERRO MALEÁVEL CLASSE 10 - 1.1/2" x 1"</t>
  </si>
  <si>
    <t>TÊ DE REDUÇÃO, FERRO MALEÁVEL CLASSE 10 - 1.1/4" x 1"</t>
  </si>
  <si>
    <t>Tê 2.1/2" para Sistema de Incêndio do Espaço SER</t>
  </si>
  <si>
    <t>Tê 1.1/4" para Sistema de Incêndio do Espaço SER</t>
  </si>
  <si>
    <t>Tê 1" para Sistema de Incêndio do Espaço SER</t>
  </si>
  <si>
    <t>Tubo de Aço 2" para Sistema de Incêndio do Espaço SER</t>
  </si>
  <si>
    <t>TUBO DE AÇO GALVANIZADO - 40 mm - 2"</t>
  </si>
  <si>
    <t>Tubo de Aço 1.1/2" para Sistema de Incêndio do Espaço SER</t>
  </si>
  <si>
    <t>TUBO DE AÇO GALVANIZADO - 40 mm - 1.1/2"</t>
  </si>
  <si>
    <t>Tubo de Aço 1.1/4" para Sistema de Incêndio do Espaço SER</t>
  </si>
  <si>
    <t>TUBO DE AÇO GALVANIZADO - 32 mm - 1.1/4"</t>
  </si>
  <si>
    <t>TUBO DE AÇO GALVANIZADO - 25 mm - 1"</t>
  </si>
  <si>
    <t>Entrada do Espaço SER</t>
  </si>
  <si>
    <t>Revestimento de parede dos WC masculino do 2º andar</t>
  </si>
  <si>
    <t>WC Masculino / WC PCD / WC Feminino</t>
  </si>
  <si>
    <t>*A Contratada apresentou 4 und; A Equipe de Fiscalização acatou apenas a qntd prevista inicialmente (1), a fim de esclarecer com o executor o motivo da aditivação de tal item</t>
  </si>
  <si>
    <t>*A Contratada apresentou 3 und; A Equipe de Fiscalização acatou apenas a qntd prevista inicialmente (1), a fim de esclarecer com o executor o motivo da aditivação de tal item</t>
  </si>
</sst>
</file>

<file path=xl/styles.xml><?xml version="1.0" encoding="utf-8"?>
<styleSheet xmlns="http://schemas.openxmlformats.org/spreadsheetml/2006/main">
  <numFmts count="6">
    <numFmt numFmtId="44" formatCode="_-&quot;R$&quot;\ * #,##0.00_-;\-&quot;R$&quot;\ * #,##0.00_-;_-&quot;R$&quot;\ * &quot;-&quot;??_-;_-@_-"/>
    <numFmt numFmtId="164" formatCode="&quot;R$&quot;\ #,##0.00"/>
    <numFmt numFmtId="165" formatCode="_-&quot;R$&quot;\ * #,##0.00_-;\-&quot;R$&quot;\ * #,##0.00_-;_-&quot;R$&quot;\ * &quot;-&quot;??_-;_-@"/>
    <numFmt numFmtId="166" formatCode="_-* #,##0.00_-;\-* #,##0.00_-;_-* &quot;-&quot;??_-;_-@"/>
    <numFmt numFmtId="167" formatCode="0000"/>
    <numFmt numFmtId="168" formatCode="#,##0.00_ ;[Red]\-#,##0.00\ "/>
  </numFmts>
  <fonts count="28">
    <font>
      <sz val="11"/>
      <color theme="1"/>
      <name val="Calibri"/>
      <scheme val="minor"/>
    </font>
    <font>
      <sz val="10"/>
      <color theme="1"/>
      <name val="Arial"/>
    </font>
    <font>
      <sz val="11"/>
      <name val="Calibri"/>
    </font>
    <font>
      <b/>
      <sz val="10"/>
      <color rgb="FF000000"/>
      <name val="Arial"/>
    </font>
    <font>
      <b/>
      <sz val="8"/>
      <color theme="1"/>
      <name val="Arial"/>
    </font>
    <font>
      <b/>
      <sz val="8"/>
      <color rgb="FF000000"/>
      <name val="Arial"/>
    </font>
    <font>
      <sz val="8"/>
      <color theme="1"/>
      <name val="Arial"/>
    </font>
    <font>
      <b/>
      <i/>
      <sz val="8"/>
      <color theme="1"/>
      <name val="Arial"/>
    </font>
    <font>
      <b/>
      <sz val="9"/>
      <color theme="1"/>
      <name val="Arial"/>
    </font>
    <font>
      <sz val="11"/>
      <color theme="1"/>
      <name val="Calibri"/>
    </font>
    <font>
      <b/>
      <sz val="11"/>
      <color theme="1"/>
      <name val="Arial"/>
    </font>
    <font>
      <b/>
      <sz val="16"/>
      <color theme="1"/>
      <name val="Calibri"/>
    </font>
    <font>
      <b/>
      <sz val="10"/>
      <color theme="0"/>
      <name val="Arial"/>
    </font>
    <font>
      <b/>
      <sz val="10"/>
      <color theme="1"/>
      <name val="Arial"/>
    </font>
    <font>
      <sz val="11"/>
      <color rgb="FFFF0000"/>
      <name val="Calibri"/>
      <scheme val="minor"/>
    </font>
    <font>
      <sz val="11"/>
      <color rgb="FF000000"/>
      <name val="Calibri"/>
      <scheme val="minor"/>
    </font>
    <font>
      <sz val="8"/>
      <color theme="1"/>
      <name val="Arial"/>
      <family val="2"/>
    </font>
    <font>
      <b/>
      <sz val="10"/>
      <color theme="0"/>
      <name val="Arial"/>
      <family val="2"/>
    </font>
    <font>
      <sz val="10"/>
      <color theme="1"/>
      <name val="Arial"/>
      <family val="2"/>
    </font>
    <font>
      <b/>
      <sz val="10"/>
      <color theme="1"/>
      <name val="Arial"/>
      <family val="2"/>
    </font>
    <font>
      <b/>
      <u/>
      <sz val="14"/>
      <color theme="1"/>
      <name val="Arial"/>
      <family val="2"/>
    </font>
    <font>
      <sz val="14"/>
      <color theme="1"/>
      <name val="Arial"/>
      <family val="2"/>
    </font>
    <font>
      <sz val="11"/>
      <color theme="1"/>
      <name val="Calibri"/>
      <family val="2"/>
      <scheme val="minor"/>
    </font>
    <font>
      <sz val="11"/>
      <color theme="1"/>
      <name val="Calibri"/>
      <family val="2"/>
    </font>
    <font>
      <sz val="10"/>
      <color rgb="FFFF0000"/>
      <name val="Arial"/>
      <family val="2"/>
    </font>
    <font>
      <sz val="10"/>
      <name val="Arial"/>
      <family val="2"/>
    </font>
    <font>
      <sz val="8"/>
      <color rgb="FF000000"/>
      <name val="Arial"/>
    </font>
    <font>
      <sz val="8"/>
      <name val="Arial"/>
      <family val="2"/>
    </font>
  </fonts>
  <fills count="8">
    <fill>
      <patternFill patternType="none"/>
    </fill>
    <fill>
      <patternFill patternType="gray125"/>
    </fill>
    <fill>
      <patternFill patternType="solid">
        <fgColor rgb="FF7F7F7F"/>
        <bgColor rgb="FF7F7F7F"/>
      </patternFill>
    </fill>
    <fill>
      <patternFill patternType="solid">
        <fgColor rgb="FFA5A5A5"/>
        <bgColor rgb="FFA5A5A5"/>
      </patternFill>
    </fill>
    <fill>
      <patternFill patternType="solid">
        <fgColor rgb="FFD8D8D8"/>
        <bgColor rgb="FFD8D8D8"/>
      </patternFill>
    </fill>
    <fill>
      <patternFill patternType="solid">
        <fgColor rgb="FFF2F2F2"/>
        <bgColor rgb="FFF2F2F2"/>
      </patternFill>
    </fill>
    <fill>
      <patternFill patternType="solid">
        <fgColor rgb="FFBFBFBF"/>
        <bgColor rgb="FFBFBFBF"/>
      </patternFill>
    </fill>
    <fill>
      <patternFill patternType="solid">
        <fgColor theme="0"/>
        <bgColor theme="0"/>
      </patternFill>
    </fill>
  </fills>
  <borders count="2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style="hair">
        <color rgb="FF000000"/>
      </top>
      <bottom/>
      <diagonal/>
    </border>
    <border>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thin">
        <color rgb="FF000000"/>
      </left>
      <right style="thin">
        <color rgb="FF000000"/>
      </right>
      <top style="medium">
        <color rgb="FF000000"/>
      </top>
      <bottom style="thin">
        <color rgb="FF000000"/>
      </bottom>
      <diagonal/>
    </border>
  </borders>
  <cellStyleXfs count="2">
    <xf numFmtId="0" fontId="0" fillId="0" borderId="0"/>
    <xf numFmtId="0" fontId="22" fillId="0" borderId="0"/>
  </cellStyleXfs>
  <cellXfs count="603">
    <xf numFmtId="0" fontId="0" fillId="0" borderId="0" xfId="0" applyFont="1" applyAlignment="1"/>
    <xf numFmtId="0" fontId="1" fillId="0" borderId="13" xfId="0" applyFont="1" applyBorder="1" applyAlignment="1">
      <alignment vertical="center"/>
    </xf>
    <xf numFmtId="2" fontId="1" fillId="0" borderId="13" xfId="0" applyNumberFormat="1" applyFont="1" applyBorder="1" applyAlignment="1">
      <alignment vertical="center"/>
    </xf>
    <xf numFmtId="4" fontId="1" fillId="0" borderId="13" xfId="0" applyNumberFormat="1" applyFont="1" applyBorder="1" applyAlignment="1">
      <alignment horizontal="left" vertical="center" wrapText="1"/>
    </xf>
    <xf numFmtId="0" fontId="1" fillId="0" borderId="13" xfId="0" applyFont="1" applyBorder="1" applyAlignment="1">
      <alignment vertical="center" wrapText="1"/>
    </xf>
    <xf numFmtId="0" fontId="4" fillId="2" borderId="13" xfId="0"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165" fontId="4" fillId="2" borderId="13"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4" fontId="5" fillId="2" borderId="18" xfId="0" applyNumberFormat="1" applyFont="1" applyFill="1" applyBorder="1" applyAlignment="1">
      <alignment horizontal="center" vertical="center"/>
    </xf>
    <xf numFmtId="166" fontId="5" fillId="2" borderId="19" xfId="0" applyNumberFormat="1" applyFont="1" applyFill="1" applyBorder="1" applyAlignment="1">
      <alignment horizontal="center" vertical="center" wrapText="1"/>
    </xf>
    <xf numFmtId="4" fontId="5" fillId="2" borderId="13" xfId="0" applyNumberFormat="1" applyFont="1" applyFill="1" applyBorder="1" applyAlignment="1">
      <alignment horizontal="center" vertical="center"/>
    </xf>
    <xf numFmtId="165" fontId="5" fillId="2"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3" xfId="0" applyFont="1" applyFill="1" applyBorder="1" applyAlignment="1">
      <alignment horizontal="center" vertical="center" wrapText="1"/>
    </xf>
    <xf numFmtId="49" fontId="4" fillId="3" borderId="13" xfId="0" applyNumberFormat="1" applyFont="1" applyFill="1" applyBorder="1" applyAlignment="1">
      <alignment horizontal="left" vertical="center" wrapText="1"/>
    </xf>
    <xf numFmtId="0" fontId="4" fillId="3" borderId="13" xfId="0" applyFont="1" applyFill="1" applyBorder="1" applyAlignment="1">
      <alignment horizontal="left" vertical="center" wrapText="1"/>
    </xf>
    <xf numFmtId="4" fontId="4" fillId="3" borderId="13" xfId="0" applyNumberFormat="1" applyFont="1" applyFill="1" applyBorder="1" applyAlignment="1">
      <alignment horizontal="right" vertical="center" wrapText="1"/>
    </xf>
    <xf numFmtId="165" fontId="4" fillId="3" borderId="13" xfId="0" applyNumberFormat="1" applyFont="1" applyFill="1" applyBorder="1" applyAlignment="1">
      <alignment horizontal="right" vertical="center"/>
    </xf>
    <xf numFmtId="165" fontId="4" fillId="3" borderId="18" xfId="0" applyNumberFormat="1" applyFont="1" applyFill="1" applyBorder="1" applyAlignment="1">
      <alignment horizontal="right" vertical="center" wrapText="1"/>
    </xf>
    <xf numFmtId="165" fontId="4" fillId="3" borderId="13" xfId="0" applyNumberFormat="1" applyFont="1" applyFill="1" applyBorder="1" applyAlignment="1">
      <alignment horizontal="right" vertical="center" wrapText="1"/>
    </xf>
    <xf numFmtId="0" fontId="4" fillId="4" borderId="13" xfId="0" applyFont="1" applyFill="1" applyBorder="1" applyAlignment="1">
      <alignment horizontal="center" vertical="center"/>
    </xf>
    <xf numFmtId="0" fontId="4" fillId="4" borderId="13" xfId="0" applyFont="1" applyFill="1" applyBorder="1" applyAlignment="1">
      <alignment horizontal="center" vertical="center" wrapText="1"/>
    </xf>
    <xf numFmtId="49" fontId="4" fillId="4" borderId="13" xfId="0" applyNumberFormat="1" applyFont="1" applyFill="1" applyBorder="1" applyAlignment="1">
      <alignment horizontal="left" vertical="center" wrapText="1"/>
    </xf>
    <xf numFmtId="4" fontId="4" fillId="4" borderId="13" xfId="0" applyNumberFormat="1" applyFont="1" applyFill="1" applyBorder="1" applyAlignment="1">
      <alignment horizontal="right" vertical="center"/>
    </xf>
    <xf numFmtId="165" fontId="4" fillId="4" borderId="13" xfId="0" applyNumberFormat="1" applyFont="1" applyFill="1" applyBorder="1" applyAlignment="1">
      <alignment horizontal="right" vertical="center"/>
    </xf>
    <xf numFmtId="165" fontId="4" fillId="4" borderId="18" xfId="0" applyNumberFormat="1" applyFont="1" applyFill="1" applyBorder="1" applyAlignment="1">
      <alignment horizontal="right" vertical="center" wrapText="1"/>
    </xf>
    <xf numFmtId="165" fontId="4" fillId="4" borderId="13" xfId="0" applyNumberFormat="1" applyFont="1" applyFill="1" applyBorder="1" applyAlignment="1">
      <alignment horizontal="right"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4" fontId="6" fillId="0" borderId="13" xfId="0" applyNumberFormat="1" applyFont="1" applyBorder="1" applyAlignment="1">
      <alignment horizontal="right" vertical="center" wrapText="1"/>
    </xf>
    <xf numFmtId="165" fontId="6" fillId="0" borderId="13" xfId="0" applyNumberFormat="1" applyFont="1" applyBorder="1" applyAlignment="1">
      <alignment horizontal="right" vertical="center" wrapText="1"/>
    </xf>
    <xf numFmtId="4" fontId="6" fillId="0" borderId="18" xfId="0" applyNumberFormat="1" applyFont="1" applyBorder="1" applyAlignment="1">
      <alignment horizontal="right" vertical="center" wrapText="1"/>
    </xf>
    <xf numFmtId="49" fontId="6" fillId="0" borderId="13" xfId="0" applyNumberFormat="1" applyFont="1" applyBorder="1" applyAlignment="1">
      <alignment horizontal="center" vertical="center"/>
    </xf>
    <xf numFmtId="0" fontId="4" fillId="0" borderId="13" xfId="0" applyFont="1" applyBorder="1" applyAlignment="1">
      <alignment horizontal="center" vertical="center" wrapText="1"/>
    </xf>
    <xf numFmtId="0" fontId="6" fillId="4" borderId="13" xfId="0" applyFont="1" applyFill="1" applyBorder="1" applyAlignment="1">
      <alignment horizontal="center" vertical="center" wrapText="1"/>
    </xf>
    <xf numFmtId="4" fontId="6" fillId="4" borderId="13" xfId="0" applyNumberFormat="1" applyFont="1" applyFill="1" applyBorder="1" applyAlignment="1">
      <alignment horizontal="right" vertical="center" wrapText="1"/>
    </xf>
    <xf numFmtId="165" fontId="6" fillId="4" borderId="13" xfId="0" applyNumberFormat="1" applyFont="1" applyFill="1" applyBorder="1" applyAlignment="1">
      <alignment horizontal="right" vertical="center" wrapText="1"/>
    </xf>
    <xf numFmtId="49" fontId="6" fillId="0" borderId="13" xfId="0" applyNumberFormat="1" applyFont="1" applyBorder="1" applyAlignment="1">
      <alignment horizontal="center" vertical="center" wrapText="1"/>
    </xf>
    <xf numFmtId="4" fontId="7" fillId="4" borderId="13"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4" fontId="8" fillId="2" borderId="20" xfId="0" applyNumberFormat="1" applyFont="1" applyFill="1" applyBorder="1" applyAlignment="1">
      <alignment horizontal="center" vertical="center" wrapText="1"/>
    </xf>
    <xf numFmtId="4" fontId="8" fillId="2" borderId="13" xfId="0" applyNumberFormat="1" applyFont="1" applyFill="1" applyBorder="1" applyAlignment="1">
      <alignment horizontal="right" vertical="center" wrapText="1"/>
    </xf>
    <xf numFmtId="0" fontId="6" fillId="0" borderId="0" xfId="0" applyFont="1" applyAlignment="1">
      <alignment vertical="center"/>
    </xf>
    <xf numFmtId="49" fontId="6" fillId="0" borderId="0" xfId="0" applyNumberFormat="1" applyFont="1" applyAlignment="1">
      <alignment horizontal="left" vertical="center" wrapText="1"/>
    </xf>
    <xf numFmtId="4" fontId="6" fillId="0" borderId="0" xfId="0" applyNumberFormat="1" applyFont="1" applyAlignment="1">
      <alignment vertical="center"/>
    </xf>
    <xf numFmtId="165" fontId="6" fillId="0" borderId="0" xfId="0" applyNumberFormat="1" applyFont="1" applyAlignment="1">
      <alignment vertical="center"/>
    </xf>
    <xf numFmtId="4" fontId="6" fillId="0" borderId="12" xfId="0" applyNumberFormat="1" applyFont="1" applyBorder="1" applyAlignment="1">
      <alignment horizontal="center" vertical="center" wrapText="1"/>
    </xf>
    <xf numFmtId="10" fontId="6" fillId="0" borderId="12" xfId="0" applyNumberFormat="1" applyFont="1" applyBorder="1" applyAlignment="1">
      <alignment horizontal="center" vertical="center"/>
    </xf>
    <xf numFmtId="4" fontId="6" fillId="0" borderId="0" xfId="0" applyNumberFormat="1" applyFont="1" applyAlignment="1">
      <alignment horizontal="center" vertical="center"/>
    </xf>
    <xf numFmtId="166" fontId="6" fillId="0" borderId="0" xfId="0" applyNumberFormat="1" applyFont="1" applyAlignment="1">
      <alignment vertical="center"/>
    </xf>
    <xf numFmtId="4" fontId="6" fillId="0" borderId="13" xfId="0" applyNumberFormat="1" applyFont="1" applyBorder="1" applyAlignment="1">
      <alignment horizontal="center" vertical="center" wrapText="1"/>
    </xf>
    <xf numFmtId="10" fontId="6" fillId="0" borderId="13" xfId="0" applyNumberFormat="1" applyFont="1" applyBorder="1" applyAlignment="1">
      <alignment horizontal="center" vertical="center"/>
    </xf>
    <xf numFmtId="0" fontId="9" fillId="0" borderId="0" xfId="0" applyFont="1"/>
    <xf numFmtId="4" fontId="10" fillId="0" borderId="0" xfId="0" applyNumberFormat="1" applyFont="1" applyAlignment="1">
      <alignment vertical="center"/>
    </xf>
    <xf numFmtId="4" fontId="1" fillId="0" borderId="0" xfId="0" applyNumberFormat="1" applyFont="1" applyAlignment="1">
      <alignment vertical="center"/>
    </xf>
    <xf numFmtId="0" fontId="3" fillId="0" borderId="0" xfId="0" applyFont="1" applyAlignment="1">
      <alignment vertical="center" wrapText="1"/>
    </xf>
    <xf numFmtId="0" fontId="11" fillId="0" borderId="22" xfId="0" applyFont="1" applyBorder="1" applyAlignment="1">
      <alignment horizontal="center"/>
    </xf>
    <xf numFmtId="167" fontId="12" fillId="2" borderId="23" xfId="0" applyNumberFormat="1" applyFont="1" applyFill="1" applyBorder="1" applyAlignment="1">
      <alignment horizontal="center" vertical="center"/>
    </xf>
    <xf numFmtId="0" fontId="12" fillId="2" borderId="23" xfId="0" applyFont="1" applyFill="1" applyBorder="1" applyAlignment="1">
      <alignment horizontal="left" vertical="center" wrapText="1"/>
    </xf>
    <xf numFmtId="0" fontId="12" fillId="2" borderId="23" xfId="0" applyFont="1" applyFill="1" applyBorder="1" applyAlignment="1">
      <alignment horizontal="center" vertical="center" wrapText="1"/>
    </xf>
    <xf numFmtId="168" fontId="12" fillId="2" borderId="23" xfId="0" applyNumberFormat="1" applyFont="1" applyFill="1" applyBorder="1" applyAlignment="1">
      <alignment horizontal="center" vertical="center"/>
    </xf>
    <xf numFmtId="166" fontId="12" fillId="2" borderId="23" xfId="0" applyNumberFormat="1" applyFont="1" applyFill="1" applyBorder="1" applyAlignment="1">
      <alignment horizontal="center" vertical="center"/>
    </xf>
    <xf numFmtId="0" fontId="6" fillId="0" borderId="13" xfId="0" applyFont="1" applyBorder="1" applyAlignment="1">
      <alignment horizontal="left" vertical="center" wrapText="1"/>
    </xf>
    <xf numFmtId="166" fontId="13" fillId="5" borderId="23" xfId="0" applyNumberFormat="1" applyFont="1" applyFill="1" applyBorder="1" applyAlignment="1">
      <alignment horizontal="right" vertical="center" wrapText="1"/>
    </xf>
    <xf numFmtId="168" fontId="13" fillId="5" borderId="23" xfId="0" applyNumberFormat="1" applyFont="1" applyFill="1" applyBorder="1" applyAlignment="1">
      <alignment horizontal="right" vertical="center" wrapText="1"/>
    </xf>
    <xf numFmtId="168" fontId="1" fillId="0" borderId="23" xfId="0" applyNumberFormat="1" applyFont="1" applyBorder="1" applyAlignment="1">
      <alignment horizontal="right" vertical="center" wrapText="1"/>
    </xf>
    <xf numFmtId="0" fontId="1" fillId="0" borderId="23" xfId="0" applyFont="1" applyBorder="1" applyAlignment="1">
      <alignment horizontal="center" vertical="center" wrapText="1"/>
    </xf>
    <xf numFmtId="166" fontId="1" fillId="0" borderId="23" xfId="0" applyNumberFormat="1" applyFont="1" applyBorder="1" applyAlignment="1">
      <alignment horizontal="right"/>
    </xf>
    <xf numFmtId="0" fontId="1" fillId="0" borderId="23" xfId="0" applyFont="1" applyBorder="1" applyAlignment="1">
      <alignment horizontal="center" vertical="center" wrapText="1"/>
    </xf>
    <xf numFmtId="167" fontId="13" fillId="6" borderId="23" xfId="0" applyNumberFormat="1" applyFont="1" applyFill="1" applyBorder="1" applyAlignment="1">
      <alignment horizontal="center" vertical="center" wrapText="1"/>
    </xf>
    <xf numFmtId="0" fontId="13" fillId="6" borderId="23" xfId="0" applyFont="1" applyFill="1" applyBorder="1" applyAlignment="1">
      <alignment horizontal="left" wrapText="1"/>
    </xf>
    <xf numFmtId="0" fontId="1" fillId="6" borderId="23" xfId="0" applyFont="1" applyFill="1" applyBorder="1" applyAlignment="1">
      <alignment horizontal="left" vertical="center" wrapText="1"/>
    </xf>
    <xf numFmtId="0" fontId="13" fillId="6" borderId="23" xfId="0" applyFont="1" applyFill="1" applyBorder="1" applyAlignment="1">
      <alignment horizontal="center" wrapText="1"/>
    </xf>
    <xf numFmtId="166" fontId="1" fillId="6" borderId="23" xfId="0" applyNumberFormat="1" applyFont="1" applyFill="1" applyBorder="1" applyAlignment="1">
      <alignment wrapText="1"/>
    </xf>
    <xf numFmtId="166" fontId="13" fillId="6" borderId="23" xfId="0" applyNumberFormat="1" applyFont="1" applyFill="1" applyBorder="1" applyAlignment="1">
      <alignment horizontal="right" wrapText="1"/>
    </xf>
    <xf numFmtId="168" fontId="13" fillId="6" borderId="23" xfId="0" applyNumberFormat="1" applyFont="1" applyFill="1" applyBorder="1" applyAlignment="1">
      <alignment wrapText="1"/>
    </xf>
    <xf numFmtId="166" fontId="1" fillId="0" borderId="23" xfId="0" applyNumberFormat="1" applyFont="1" applyBorder="1" applyAlignment="1">
      <alignment horizontal="right"/>
    </xf>
    <xf numFmtId="0" fontId="14" fillId="0" borderId="0" xfId="0" applyFont="1" applyAlignment="1"/>
    <xf numFmtId="0" fontId="6" fillId="0" borderId="13" xfId="0" applyFont="1" applyBorder="1" applyAlignment="1">
      <alignment horizontal="left" vertical="center" wrapText="1"/>
    </xf>
    <xf numFmtId="0" fontId="15" fillId="0" borderId="0" xfId="0" applyFont="1" applyAlignment="1"/>
    <xf numFmtId="4" fontId="13" fillId="5" borderId="23" xfId="0" applyNumberFormat="1" applyFont="1" applyFill="1" applyBorder="1" applyAlignment="1">
      <alignment horizontal="right" vertical="center" wrapText="1"/>
    </xf>
    <xf numFmtId="167" fontId="12" fillId="0" borderId="0" xfId="0" applyNumberFormat="1"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168" fontId="12" fillId="0" borderId="0" xfId="0" applyNumberFormat="1" applyFont="1" applyAlignment="1">
      <alignment horizontal="center" vertical="center"/>
    </xf>
    <xf numFmtId="166" fontId="12" fillId="0" borderId="0" xfId="0" applyNumberFormat="1" applyFont="1" applyAlignment="1">
      <alignment horizontal="center" vertical="center"/>
    </xf>
    <xf numFmtId="10" fontId="6" fillId="0" borderId="13" xfId="0" applyNumberFormat="1" applyFont="1" applyBorder="1" applyAlignment="1">
      <alignment horizontal="right" vertical="center" wrapText="1"/>
    </xf>
    <xf numFmtId="0" fontId="0" fillId="0" borderId="0" xfId="0" applyFont="1" applyAlignment="1">
      <alignment wrapText="1"/>
    </xf>
    <xf numFmtId="4" fontId="4" fillId="4" borderId="13" xfId="0" applyNumberFormat="1" applyFont="1" applyFill="1" applyBorder="1" applyAlignment="1">
      <alignment horizontal="right" vertical="center" wrapText="1"/>
    </xf>
    <xf numFmtId="49" fontId="4" fillId="4" borderId="13" xfId="0" applyNumberFormat="1" applyFont="1" applyFill="1" applyBorder="1" applyAlignment="1">
      <alignment horizontal="center" vertical="center" wrapText="1"/>
    </xf>
    <xf numFmtId="49" fontId="4" fillId="3" borderId="13" xfId="0" applyNumberFormat="1" applyFont="1" applyFill="1" applyBorder="1" applyAlignment="1">
      <alignment horizontal="center" vertical="center" wrapText="1"/>
    </xf>
    <xf numFmtId="49" fontId="4" fillId="4" borderId="13" xfId="0" quotePrefix="1" applyNumberFormat="1" applyFont="1" applyFill="1" applyBorder="1" applyAlignment="1">
      <alignment horizontal="center" vertical="center" wrapText="1"/>
    </xf>
    <xf numFmtId="0" fontId="4" fillId="4" borderId="13" xfId="0" applyFont="1" applyFill="1" applyBorder="1" applyAlignment="1">
      <alignment vertical="center" wrapText="1"/>
    </xf>
    <xf numFmtId="0" fontId="6" fillId="4" borderId="13" xfId="0" applyFont="1" applyFill="1" applyBorder="1" applyAlignment="1">
      <alignment vertical="center" wrapText="1"/>
    </xf>
    <xf numFmtId="49" fontId="6" fillId="0" borderId="13" xfId="0" quotePrefix="1" applyNumberFormat="1" applyFont="1" applyBorder="1" applyAlignment="1">
      <alignment horizontal="center" vertical="center" wrapText="1"/>
    </xf>
    <xf numFmtId="0" fontId="6" fillId="0" borderId="13" xfId="0" quotePrefix="1" applyFont="1" applyBorder="1" applyAlignment="1">
      <alignment horizontal="center" vertical="center" wrapText="1"/>
    </xf>
    <xf numFmtId="0" fontId="4" fillId="4" borderId="13" xfId="0" quotePrefix="1" applyFont="1" applyFill="1" applyBorder="1" applyAlignment="1">
      <alignment horizontal="center" vertical="center" wrapText="1"/>
    </xf>
    <xf numFmtId="0" fontId="6" fillId="3" borderId="13" xfId="0" applyFont="1" applyFill="1" applyBorder="1" applyAlignment="1">
      <alignment vertical="center" wrapText="1"/>
    </xf>
    <xf numFmtId="4" fontId="6" fillId="3" borderId="13" xfId="0" applyNumberFormat="1" applyFont="1" applyFill="1" applyBorder="1" applyAlignment="1">
      <alignment horizontal="right" vertical="center" wrapText="1"/>
    </xf>
    <xf numFmtId="165" fontId="6" fillId="3" borderId="13" xfId="0" applyNumberFormat="1" applyFont="1" applyFill="1" applyBorder="1" applyAlignment="1">
      <alignment horizontal="right" vertical="center" wrapText="1"/>
    </xf>
    <xf numFmtId="0" fontId="6" fillId="0" borderId="13" xfId="0" applyNumberFormat="1" applyFont="1" applyBorder="1" applyAlignment="1">
      <alignment horizontal="left" vertical="center" wrapText="1"/>
    </xf>
    <xf numFmtId="0" fontId="4" fillId="4" borderId="13" xfId="0" applyNumberFormat="1" applyFont="1" applyFill="1" applyBorder="1" applyAlignment="1">
      <alignment horizontal="left" vertical="center" wrapText="1"/>
    </xf>
    <xf numFmtId="0" fontId="4" fillId="3" borderId="13" xfId="0" applyNumberFormat="1" applyFont="1" applyFill="1" applyBorder="1" applyAlignment="1">
      <alignment horizontal="left" vertical="center" wrapText="1"/>
    </xf>
    <xf numFmtId="165" fontId="4" fillId="3" borderId="18" xfId="0" applyNumberFormat="1" applyFont="1" applyFill="1" applyBorder="1" applyAlignment="1">
      <alignment horizontal="center" vertical="center" wrapText="1"/>
    </xf>
    <xf numFmtId="165" fontId="4" fillId="4" borderId="18" xfId="0" applyNumberFormat="1" applyFont="1" applyFill="1" applyBorder="1" applyAlignment="1">
      <alignment horizontal="center" vertical="center" wrapText="1"/>
    </xf>
    <xf numFmtId="0" fontId="0" fillId="0" borderId="0" xfId="0" applyFont="1" applyAlignment="1">
      <alignment horizontal="center"/>
    </xf>
    <xf numFmtId="4" fontId="8" fillId="2" borderId="13" xfId="0" applyNumberFormat="1" applyFont="1" applyFill="1" applyBorder="1" applyAlignment="1">
      <alignment horizontal="center" vertical="center" wrapText="1"/>
    </xf>
    <xf numFmtId="4" fontId="6" fillId="0" borderId="13" xfId="0" applyNumberFormat="1" applyFont="1" applyBorder="1" applyAlignment="1">
      <alignment vertical="center" wrapText="1"/>
    </xf>
    <xf numFmtId="165" fontId="4" fillId="4" borderId="13" xfId="0" applyNumberFormat="1" applyFont="1" applyFill="1" applyBorder="1" applyAlignment="1">
      <alignment vertical="center" wrapText="1"/>
    </xf>
    <xf numFmtId="165" fontId="4" fillId="3" borderId="13" xfId="0" applyNumberFormat="1" applyFont="1" applyFill="1" applyBorder="1" applyAlignment="1">
      <alignment vertical="center" wrapText="1"/>
    </xf>
    <xf numFmtId="4" fontId="6" fillId="0" borderId="18" xfId="0" applyNumberFormat="1" applyFont="1" applyBorder="1" applyAlignment="1">
      <alignment vertical="center" wrapText="1"/>
    </xf>
    <xf numFmtId="165" fontId="4" fillId="4" borderId="18" xfId="0" applyNumberFormat="1" applyFont="1" applyFill="1" applyBorder="1" applyAlignment="1">
      <alignment vertical="center" wrapText="1"/>
    </xf>
    <xf numFmtId="165" fontId="4" fillId="3" borderId="18" xfId="0" applyNumberFormat="1" applyFont="1" applyFill="1" applyBorder="1" applyAlignment="1">
      <alignment vertical="center" wrapText="1"/>
    </xf>
    <xf numFmtId="44" fontId="6" fillId="0" borderId="19" xfId="0" applyNumberFormat="1" applyFont="1" applyBorder="1" applyAlignment="1">
      <alignment vertical="center" wrapText="1"/>
    </xf>
    <xf numFmtId="44" fontId="4" fillId="3" borderId="13" xfId="0" applyNumberFormat="1" applyFont="1" applyFill="1" applyBorder="1" applyAlignment="1">
      <alignment vertical="center"/>
    </xf>
    <xf numFmtId="44" fontId="4" fillId="3" borderId="4" xfId="0" applyNumberFormat="1" applyFont="1" applyFill="1" applyBorder="1" applyAlignment="1">
      <alignment vertical="center" wrapText="1"/>
    </xf>
    <xf numFmtId="44" fontId="4" fillId="4" borderId="13" xfId="0" applyNumberFormat="1" applyFont="1" applyFill="1" applyBorder="1" applyAlignment="1">
      <alignment vertical="center"/>
    </xf>
    <xf numFmtId="44" fontId="4" fillId="4" borderId="4" xfId="0" applyNumberFormat="1" applyFont="1" applyFill="1" applyBorder="1" applyAlignment="1">
      <alignment vertical="center" wrapText="1"/>
    </xf>
    <xf numFmtId="44" fontId="6" fillId="0" borderId="13" xfId="0" applyNumberFormat="1" applyFont="1" applyBorder="1" applyAlignment="1">
      <alignment vertical="center" wrapText="1"/>
    </xf>
    <xf numFmtId="44" fontId="6" fillId="0" borderId="4" xfId="0" applyNumberFormat="1" applyFont="1" applyBorder="1" applyAlignment="1">
      <alignment vertical="center" wrapText="1"/>
    </xf>
    <xf numFmtId="44" fontId="4" fillId="4" borderId="13" xfId="0" applyNumberFormat="1" applyFont="1" applyFill="1" applyBorder="1" applyAlignment="1">
      <alignment vertical="center" wrapText="1"/>
    </xf>
    <xf numFmtId="44" fontId="4" fillId="3" borderId="13" xfId="0" applyNumberFormat="1" applyFont="1" applyFill="1" applyBorder="1" applyAlignment="1">
      <alignment vertical="center" wrapText="1"/>
    </xf>
    <xf numFmtId="44" fontId="6" fillId="4" borderId="13" xfId="0" applyNumberFormat="1" applyFont="1" applyFill="1" applyBorder="1" applyAlignment="1">
      <alignment vertical="center" wrapText="1"/>
    </xf>
    <xf numFmtId="44" fontId="6" fillId="3" borderId="13" xfId="0" applyNumberFormat="1" applyFont="1" applyFill="1" applyBorder="1" applyAlignment="1">
      <alignment vertical="center" wrapText="1"/>
    </xf>
    <xf numFmtId="44" fontId="8" fillId="2" borderId="4" xfId="0" applyNumberFormat="1" applyFont="1" applyFill="1" applyBorder="1" applyAlignment="1">
      <alignment vertical="center" wrapText="1"/>
    </xf>
    <xf numFmtId="44" fontId="4" fillId="3" borderId="19" xfId="0" applyNumberFormat="1" applyFont="1" applyFill="1" applyBorder="1" applyAlignment="1">
      <alignment vertical="center" wrapText="1"/>
    </xf>
    <xf numFmtId="44" fontId="4" fillId="4" borderId="19" xfId="0" applyNumberFormat="1" applyFont="1" applyFill="1" applyBorder="1" applyAlignment="1">
      <alignment vertical="center" wrapText="1"/>
    </xf>
    <xf numFmtId="44" fontId="8" fillId="2" borderId="21" xfId="0" applyNumberFormat="1" applyFont="1" applyFill="1" applyBorder="1" applyAlignment="1">
      <alignment vertical="center" wrapText="1"/>
    </xf>
    <xf numFmtId="44" fontId="8" fillId="2" borderId="13" xfId="0" applyNumberFormat="1" applyFont="1" applyFill="1" applyBorder="1" applyAlignment="1">
      <alignment vertical="center" wrapText="1"/>
    </xf>
    <xf numFmtId="0" fontId="0" fillId="0" borderId="0" xfId="0" applyFont="1" applyAlignment="1"/>
    <xf numFmtId="44" fontId="16" fillId="0" borderId="13" xfId="0" applyNumberFormat="1" applyFont="1" applyBorder="1" applyAlignment="1">
      <alignment vertical="center"/>
    </xf>
    <xf numFmtId="168" fontId="17" fillId="2" borderId="23" xfId="0" applyNumberFormat="1" applyFont="1" applyFill="1" applyBorder="1" applyAlignment="1">
      <alignment horizontal="center" vertical="center"/>
    </xf>
    <xf numFmtId="168" fontId="18" fillId="0" borderId="23" xfId="0" applyNumberFormat="1" applyFont="1" applyBorder="1" applyAlignment="1">
      <alignment horizontal="right" vertical="center" wrapText="1"/>
    </xf>
    <xf numFmtId="168" fontId="17" fillId="0" borderId="0" xfId="0" applyNumberFormat="1" applyFont="1" applyAlignment="1">
      <alignment horizontal="center" vertical="center"/>
    </xf>
    <xf numFmtId="0" fontId="18" fillId="0" borderId="0" xfId="0" applyFont="1"/>
    <xf numFmtId="0" fontId="18" fillId="0" borderId="0" xfId="0" applyFont="1" applyAlignment="1"/>
    <xf numFmtId="0" fontId="16" fillId="0" borderId="13" xfId="0" applyFont="1" applyBorder="1" applyAlignment="1">
      <alignment horizontal="center" vertical="center"/>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0" fontId="18" fillId="6" borderId="23" xfId="1" applyFont="1" applyFill="1" applyBorder="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167" fontId="19" fillId="0" borderId="0" xfId="1" applyNumberFormat="1" applyFont="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8" fillId="7" borderId="23" xfId="1" applyNumberFormat="1" applyFont="1" applyFill="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0" xfId="1" applyNumberFormat="1" applyFont="1" applyAlignment="1">
      <alignment horizontal="center" vertical="center" wrapText="1"/>
    </xf>
    <xf numFmtId="4" fontId="23" fillId="0" borderId="0" xfId="1" applyNumberFormat="1" applyFont="1" applyAlignment="1">
      <alignment horizontal="center" vertical="center"/>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4" fontId="19" fillId="0" borderId="0" xfId="1" applyNumberFormat="1" applyFont="1" applyAlignment="1">
      <alignment horizontal="center" vertical="center" wrapText="1"/>
    </xf>
    <xf numFmtId="0" fontId="18" fillId="6" borderId="23" xfId="1" applyFont="1" applyFill="1" applyBorder="1" applyAlignment="1">
      <alignment horizontal="center" vertical="center" wrapText="1"/>
    </xf>
    <xf numFmtId="0" fontId="18" fillId="0" borderId="0" xfId="1" applyFont="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49" fontId="19" fillId="0" borderId="0" xfId="1" applyNumberFormat="1" applyFont="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167" fontId="19" fillId="0" borderId="0" xfId="1" applyNumberFormat="1" applyFont="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8" fillId="7" borderId="23" xfId="1" applyNumberFormat="1" applyFont="1" applyFill="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0" xfId="1" applyNumberFormat="1" applyFont="1" applyAlignment="1">
      <alignment horizontal="center" vertical="center" wrapText="1"/>
    </xf>
    <xf numFmtId="4" fontId="23" fillId="0" borderId="0" xfId="1" applyNumberFormat="1" applyFont="1" applyAlignment="1">
      <alignment horizontal="center" vertical="center"/>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4" fontId="19" fillId="0" borderId="0" xfId="1" applyNumberFormat="1" applyFont="1" applyAlignment="1">
      <alignment horizontal="center" vertical="center" wrapText="1"/>
    </xf>
    <xf numFmtId="0" fontId="18" fillId="6" borderId="23" xfId="1" applyFont="1" applyFill="1" applyBorder="1" applyAlignment="1">
      <alignment horizontal="center" vertical="center" wrapText="1"/>
    </xf>
    <xf numFmtId="0" fontId="18" fillId="0" borderId="0" xfId="1" applyFont="1" applyAlignment="1">
      <alignment horizontal="center" vertical="center" wrapText="1"/>
    </xf>
    <xf numFmtId="0" fontId="19" fillId="0" borderId="0" xfId="1" applyFont="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49" fontId="19" fillId="0" borderId="0" xfId="1" applyNumberFormat="1" applyFont="1" applyAlignment="1">
      <alignment horizontal="justify" vertical="center" wrapText="1"/>
    </xf>
    <xf numFmtId="0" fontId="18" fillId="0" borderId="0" xfId="1" applyFont="1" applyAlignment="1"/>
    <xf numFmtId="0" fontId="18" fillId="0" borderId="0" xfId="1" applyFont="1" applyAlignment="1">
      <alignment horizontal="center" vertical="center"/>
    </xf>
    <xf numFmtId="4" fontId="18" fillId="0" borderId="0" xfId="1" applyNumberFormat="1" applyFont="1" applyAlignment="1">
      <alignment horizontal="center" vertical="center"/>
    </xf>
    <xf numFmtId="4" fontId="24" fillId="0" borderId="23" xfId="1" applyNumberFormat="1" applyFont="1" applyBorder="1" applyAlignment="1">
      <alignment horizontal="center" vertical="center"/>
    </xf>
    <xf numFmtId="4" fontId="25" fillId="0" borderId="23" xfId="1" applyNumberFormat="1" applyFont="1" applyBorder="1" applyAlignment="1">
      <alignment horizontal="center" vertical="center"/>
    </xf>
    <xf numFmtId="4" fontId="24" fillId="0" borderId="23" xfId="1" applyNumberFormat="1" applyFont="1" applyBorder="1" applyAlignment="1">
      <alignment horizontal="center" vertical="center" wrapText="1"/>
    </xf>
    <xf numFmtId="4" fontId="24" fillId="7" borderId="23" xfId="1" applyNumberFormat="1" applyFont="1" applyFill="1" applyBorder="1" applyAlignment="1">
      <alignment horizontal="center" vertical="center" wrapText="1"/>
    </xf>
    <xf numFmtId="2" fontId="1" fillId="0" borderId="23" xfId="0" applyNumberFormat="1" applyFont="1" applyBorder="1" applyAlignment="1">
      <alignment horizontal="center"/>
    </xf>
    <xf numFmtId="2" fontId="1" fillId="0" borderId="23" xfId="0" applyNumberFormat="1" applyFont="1" applyBorder="1" applyAlignment="1">
      <alignment horizontal="right"/>
    </xf>
    <xf numFmtId="2" fontId="1" fillId="0" borderId="23" xfId="0" applyNumberFormat="1" applyFont="1" applyBorder="1" applyAlignment="1">
      <alignment horizontal="center" vertical="center"/>
    </xf>
    <xf numFmtId="2" fontId="1" fillId="0" borderId="23" xfId="0" applyNumberFormat="1" applyFont="1" applyBorder="1" applyAlignment="1">
      <alignment horizontal="center" vertical="center" wrapText="1"/>
    </xf>
    <xf numFmtId="2" fontId="18" fillId="0" borderId="24" xfId="0" applyNumberFormat="1"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4" fontId="1" fillId="0" borderId="23" xfId="0" applyNumberFormat="1" applyFont="1" applyBorder="1" applyAlignment="1">
      <alignment horizontal="center" vertical="center" wrapText="1"/>
    </xf>
    <xf numFmtId="4" fontId="1" fillId="0" borderId="23" xfId="0" applyNumberFormat="1" applyFont="1" applyBorder="1" applyAlignment="1">
      <alignment horizontal="center" vertical="center"/>
    </xf>
    <xf numFmtId="49" fontId="6" fillId="0" borderId="13" xfId="0" applyNumberFormat="1" applyFont="1" applyBorder="1" applyAlignment="1">
      <alignment horizontal="justify" vertical="center" wrapText="1"/>
    </xf>
    <xf numFmtId="0" fontId="0" fillId="0" borderId="0" xfId="0" applyFont="1" applyAlignment="1"/>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4" fontId="1" fillId="0" borderId="23" xfId="0" applyNumberFormat="1" applyFont="1" applyBorder="1" applyAlignment="1">
      <alignment horizontal="center" vertical="center" wrapText="1"/>
    </xf>
    <xf numFmtId="49" fontId="6" fillId="0" borderId="13" xfId="0" applyNumberFormat="1" applyFont="1" applyBorder="1" applyAlignment="1">
      <alignment horizontal="justify" vertical="center" wrapText="1"/>
    </xf>
    <xf numFmtId="2" fontId="0" fillId="0" borderId="0" xfId="0" applyNumberFormat="1" applyFont="1" applyAlignment="1"/>
    <xf numFmtId="2" fontId="18" fillId="0" borderId="0" xfId="0" applyNumberFormat="1" applyFont="1" applyAlignment="1">
      <alignment horizontal="center" vertical="center"/>
    </xf>
    <xf numFmtId="0" fontId="0" fillId="0" borderId="0" xfId="0" applyFont="1" applyAlignment="1"/>
    <xf numFmtId="167" fontId="12" fillId="2" borderId="23" xfId="0" applyNumberFormat="1" applyFont="1" applyFill="1" applyBorder="1" applyAlignment="1">
      <alignment horizontal="center" vertical="center"/>
    </xf>
    <xf numFmtId="0" fontId="12" fillId="2" borderId="23" xfId="0" applyFont="1" applyFill="1" applyBorder="1" applyAlignment="1">
      <alignment horizontal="center" vertical="center" wrapText="1"/>
    </xf>
    <xf numFmtId="167" fontId="13" fillId="6" borderId="23" xfId="0" applyNumberFormat="1" applyFont="1" applyFill="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4" fontId="12" fillId="2" borderId="23" xfId="0" applyNumberFormat="1" applyFont="1" applyFill="1" applyBorder="1" applyAlignment="1">
      <alignment horizontal="center" vertical="center"/>
    </xf>
    <xf numFmtId="4" fontId="1" fillId="0" borderId="23" xfId="0" applyNumberFormat="1" applyFont="1" applyBorder="1" applyAlignment="1">
      <alignment horizontal="center" vertical="center" wrapText="1"/>
    </xf>
    <xf numFmtId="4" fontId="13" fillId="5" borderId="23" xfId="0" applyNumberFormat="1" applyFont="1" applyFill="1" applyBorder="1" applyAlignment="1">
      <alignment horizontal="center" vertical="center" wrapText="1"/>
    </xf>
    <xf numFmtId="4" fontId="1" fillId="0" borderId="23" xfId="0" applyNumberFormat="1" applyFont="1" applyBorder="1" applyAlignment="1">
      <alignment horizontal="center" vertical="center"/>
    </xf>
    <xf numFmtId="4" fontId="13" fillId="6" borderId="23" xfId="0" applyNumberFormat="1" applyFont="1" applyFill="1" applyBorder="1" applyAlignment="1">
      <alignment horizontal="center" vertical="center" wrapText="1"/>
    </xf>
    <xf numFmtId="4" fontId="1" fillId="6" borderId="23" xfId="0" applyNumberFormat="1" applyFont="1" applyFill="1" applyBorder="1" applyAlignment="1">
      <alignment horizontal="center" vertical="center" wrapText="1"/>
    </xf>
    <xf numFmtId="0" fontId="1" fillId="6" borderId="23" xfId="0" applyFont="1" applyFill="1" applyBorder="1" applyAlignment="1">
      <alignment horizontal="center" vertical="center" wrapText="1"/>
    </xf>
    <xf numFmtId="49" fontId="12" fillId="2" borderId="23" xfId="0" applyNumberFormat="1" applyFont="1" applyFill="1" applyBorder="1" applyAlignment="1">
      <alignment horizontal="justify" vertical="center" wrapText="1"/>
    </xf>
    <xf numFmtId="49" fontId="6" fillId="0" borderId="13" xfId="0" applyNumberFormat="1" applyFont="1" applyBorder="1" applyAlignment="1">
      <alignment horizontal="justify" vertical="center" wrapText="1"/>
    </xf>
    <xf numFmtId="49" fontId="13" fillId="6" borderId="23" xfId="0" applyNumberFormat="1" applyFont="1" applyFill="1" applyBorder="1" applyAlignment="1">
      <alignment horizontal="justify" vertical="center" wrapText="1"/>
    </xf>
    <xf numFmtId="0" fontId="0" fillId="0" borderId="0" xfId="0" applyFont="1" applyAlignment="1"/>
    <xf numFmtId="10" fontId="6" fillId="0" borderId="13" xfId="0" applyNumberFormat="1" applyFont="1" applyBorder="1" applyAlignment="1">
      <alignment horizontal="center" vertical="center"/>
    </xf>
    <xf numFmtId="167" fontId="12" fillId="2" borderId="23" xfId="0" applyNumberFormat="1" applyFont="1" applyFill="1" applyBorder="1" applyAlignment="1">
      <alignment horizontal="center" vertical="center"/>
    </xf>
    <xf numFmtId="0" fontId="12" fillId="2" borderId="23" xfId="0" applyFont="1" applyFill="1" applyBorder="1" applyAlignment="1">
      <alignment horizontal="center" vertical="center" wrapText="1"/>
    </xf>
    <xf numFmtId="167" fontId="13" fillId="6" borderId="23" xfId="0" applyNumberFormat="1" applyFont="1" applyFill="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167" fontId="12" fillId="0" borderId="0" xfId="0" applyNumberFormat="1" applyFont="1" applyAlignment="1">
      <alignment horizontal="center" vertical="center"/>
    </xf>
    <xf numFmtId="0" fontId="12" fillId="0" borderId="0" xfId="0" applyFont="1" applyAlignment="1">
      <alignment horizontal="center" vertical="center" wrapText="1"/>
    </xf>
    <xf numFmtId="4" fontId="1" fillId="0" borderId="23" xfId="0" applyNumberFormat="1" applyFont="1" applyBorder="1" applyAlignment="1">
      <alignment horizontal="center" vertical="center" wrapText="1"/>
    </xf>
    <xf numFmtId="4" fontId="1" fillId="7" borderId="23" xfId="0" applyNumberFormat="1" applyFont="1" applyFill="1" applyBorder="1" applyAlignment="1">
      <alignment horizontal="center" vertical="center" wrapText="1"/>
    </xf>
    <xf numFmtId="4" fontId="1" fillId="0" borderId="23" xfId="0" applyNumberFormat="1" applyFont="1" applyBorder="1" applyAlignment="1">
      <alignment horizontal="center" vertical="center"/>
    </xf>
    <xf numFmtId="49" fontId="6" fillId="0" borderId="13" xfId="0" applyNumberFormat="1" applyFont="1" applyBorder="1" applyAlignment="1">
      <alignment horizontal="justify" vertical="center" wrapText="1"/>
    </xf>
    <xf numFmtId="49" fontId="26" fillId="0" borderId="13" xfId="0" applyNumberFormat="1" applyFont="1" applyBorder="1" applyAlignment="1">
      <alignment horizontal="justify" vertical="center" wrapText="1"/>
    </xf>
    <xf numFmtId="44" fontId="27" fillId="0" borderId="19" xfId="0" applyNumberFormat="1" applyFont="1" applyBorder="1" applyAlignment="1">
      <alignment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8" fillId="0" borderId="23" xfId="1" applyNumberFormat="1" applyFont="1" applyBorder="1" applyAlignment="1">
      <alignment horizontal="center" vertical="center" wrapText="1"/>
    </xf>
    <xf numFmtId="4" fontId="18" fillId="0" borderId="23" xfId="1" applyNumberFormat="1" applyFont="1" applyBorder="1" applyAlignment="1">
      <alignment horizontal="center" vertical="center"/>
    </xf>
    <xf numFmtId="49" fontId="16" fillId="0" borderId="13" xfId="1" applyNumberFormat="1" applyFont="1" applyBorder="1" applyAlignment="1">
      <alignment horizontal="justify" vertical="center" wrapText="1"/>
    </xf>
    <xf numFmtId="166" fontId="1" fillId="0" borderId="23" xfId="0" applyNumberFormat="1" applyFont="1" applyBorder="1" applyAlignment="1">
      <alignment horizontal="center" vertical="center"/>
    </xf>
    <xf numFmtId="2" fontId="18" fillId="0" borderId="23" xfId="0" applyNumberFormat="1" applyFont="1" applyBorder="1" applyAlignment="1">
      <alignment horizontal="center" vertical="center" wrapText="1"/>
    </xf>
    <xf numFmtId="2" fontId="18" fillId="0" borderId="23" xfId="0" applyNumberFormat="1" applyFont="1" applyBorder="1" applyAlignment="1">
      <alignment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8" fillId="0" borderId="23" xfId="1" applyNumberFormat="1" applyFont="1" applyBorder="1" applyAlignment="1">
      <alignment horizontal="center" vertical="center" wrapText="1"/>
    </xf>
    <xf numFmtId="4" fontId="18" fillId="0" borderId="23" xfId="1" applyNumberFormat="1" applyFont="1" applyBorder="1" applyAlignment="1">
      <alignment horizontal="center" vertical="center"/>
    </xf>
    <xf numFmtId="49" fontId="16" fillId="0" borderId="13" xfId="1" applyNumberFormat="1" applyFont="1" applyBorder="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9" fontId="16" fillId="0" borderId="13" xfId="1" applyNumberFormat="1" applyFont="1" applyBorder="1" applyAlignment="1">
      <alignment horizontal="center" vertical="center"/>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0" fontId="18" fillId="6" borderId="23" xfId="1" applyFont="1" applyFill="1" applyBorder="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0" fontId="16" fillId="0" borderId="13" xfId="0" applyFont="1" applyBorder="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8" fillId="0" borderId="23" xfId="1" applyNumberFormat="1" applyFont="1" applyBorder="1" applyAlignment="1">
      <alignment horizontal="center" vertical="center" wrapText="1"/>
    </xf>
    <xf numFmtId="4" fontId="18" fillId="0" borderId="23" xfId="1" applyNumberFormat="1" applyFont="1" applyBorder="1" applyAlignment="1">
      <alignment horizontal="center" vertical="center"/>
    </xf>
    <xf numFmtId="49" fontId="16" fillId="0" borderId="13" xfId="1" applyNumberFormat="1" applyFont="1" applyBorder="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9" fontId="16" fillId="0" borderId="13" xfId="1" applyNumberFormat="1" applyFont="1" applyBorder="1" applyAlignment="1">
      <alignment horizontal="center" vertical="center"/>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0" fontId="18" fillId="6" borderId="23" xfId="1" applyFont="1" applyFill="1" applyBorder="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167" fontId="19" fillId="0" borderId="0" xfId="1" applyNumberFormat="1" applyFont="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9" fontId="16" fillId="0" borderId="13" xfId="1" applyNumberFormat="1" applyFont="1" applyBorder="1" applyAlignment="1">
      <alignment horizontal="center" vertical="center"/>
    </xf>
    <xf numFmtId="0" fontId="16" fillId="0" borderId="6" xfId="1" applyFont="1" applyBorder="1" applyAlignment="1">
      <alignment horizontal="center" vertical="center" wrapText="1"/>
    </xf>
    <xf numFmtId="167" fontId="19" fillId="6" borderId="26" xfId="1" applyNumberFormat="1" applyFont="1" applyFill="1" applyBorder="1" applyAlignment="1">
      <alignment horizontal="center" vertical="center" wrapText="1"/>
    </xf>
    <xf numFmtId="49" fontId="16" fillId="0" borderId="13" xfId="1" quotePrefix="1" applyNumberFormat="1" applyFont="1" applyBorder="1" applyAlignment="1">
      <alignment horizontal="center" vertical="center"/>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8" fillId="0" borderId="25" xfId="1" applyNumberFormat="1" applyFont="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0" xfId="1" applyNumberFormat="1" applyFont="1" applyAlignment="1">
      <alignment horizontal="center" vertical="center" wrapText="1"/>
    </xf>
    <xf numFmtId="0" fontId="23" fillId="0" borderId="0" xfId="1" applyFont="1" applyAlignment="1">
      <alignment vertical="center"/>
    </xf>
    <xf numFmtId="4" fontId="23" fillId="0" borderId="0" xfId="1" applyNumberFormat="1" applyFont="1" applyAlignment="1">
      <alignment horizontal="center" vertical="center"/>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4" fontId="19" fillId="0" borderId="0" xfId="1" applyNumberFormat="1" applyFont="1" applyAlignment="1">
      <alignment horizontal="center" vertical="center" wrapText="1"/>
    </xf>
    <xf numFmtId="0" fontId="23" fillId="0" borderId="0" xfId="1" applyFont="1" applyAlignment="1">
      <alignment horizontal="center" vertical="center"/>
    </xf>
    <xf numFmtId="0" fontId="18" fillId="6" borderId="23" xfId="1" applyFont="1" applyFill="1" applyBorder="1" applyAlignment="1">
      <alignment horizontal="center" vertical="center" wrapText="1"/>
    </xf>
    <xf numFmtId="0" fontId="18" fillId="0" borderId="0" xfId="1" applyFont="1" applyAlignment="1">
      <alignment horizontal="center" vertical="center" wrapText="1"/>
    </xf>
    <xf numFmtId="0" fontId="18" fillId="6" borderId="26" xfId="1" applyFont="1" applyFill="1" applyBorder="1" applyAlignment="1">
      <alignment horizontal="center" vertical="center" wrapText="1"/>
    </xf>
    <xf numFmtId="49" fontId="23" fillId="0" borderId="0" xfId="1" applyNumberFormat="1" applyFont="1" applyAlignment="1">
      <alignment horizontal="justify"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49" fontId="19" fillId="0" borderId="0" xfId="1" applyNumberFormat="1" applyFont="1" applyAlignment="1">
      <alignment horizontal="justify" vertical="center" wrapText="1"/>
    </xf>
    <xf numFmtId="49" fontId="16" fillId="0" borderId="6" xfId="1" applyNumberFormat="1" applyFont="1" applyBorder="1" applyAlignment="1">
      <alignment horizontal="justify" vertical="center" wrapText="1"/>
    </xf>
    <xf numFmtId="49" fontId="19" fillId="6" borderId="26" xfId="1" applyNumberFormat="1" applyFont="1" applyFill="1" applyBorder="1" applyAlignment="1">
      <alignment horizontal="justify" vertical="center" wrapText="1"/>
    </xf>
    <xf numFmtId="2" fontId="19" fillId="0" borderId="22" xfId="0" applyNumberFormat="1" applyFont="1" applyBorder="1" applyAlignment="1">
      <alignment horizontal="center" vertical="center"/>
    </xf>
    <xf numFmtId="2" fontId="17" fillId="2" borderId="23" xfId="0" applyNumberFormat="1" applyFont="1" applyFill="1" applyBorder="1" applyAlignment="1">
      <alignment horizontal="center" vertical="center"/>
    </xf>
    <xf numFmtId="2" fontId="18" fillId="0" borderId="23" xfId="0" applyNumberFormat="1" applyFont="1" applyBorder="1" applyAlignment="1">
      <alignment horizontal="center" vertical="center"/>
    </xf>
    <xf numFmtId="2" fontId="19" fillId="6" borderId="23" xfId="0" applyNumberFormat="1" applyFont="1" applyFill="1" applyBorder="1" applyAlignment="1">
      <alignment horizontal="center" vertical="center" wrapText="1"/>
    </xf>
    <xf numFmtId="2" fontId="17" fillId="2" borderId="23" xfId="1" applyNumberFormat="1" applyFont="1" applyFill="1" applyBorder="1" applyAlignment="1">
      <alignment horizontal="center" vertical="center"/>
    </xf>
    <xf numFmtId="2" fontId="18" fillId="0" borderId="23" xfId="1" applyNumberFormat="1" applyFont="1" applyBorder="1" applyAlignment="1">
      <alignment horizontal="center" vertical="center" wrapText="1"/>
    </xf>
    <xf numFmtId="2" fontId="18" fillId="0" borderId="0" xfId="1" applyNumberFormat="1" applyFont="1" applyAlignment="1">
      <alignment horizontal="center" vertical="center"/>
    </xf>
    <xf numFmtId="2" fontId="18" fillId="0" borderId="0" xfId="1" applyNumberFormat="1" applyFont="1" applyAlignment="1">
      <alignment horizontal="center" vertical="center"/>
    </xf>
    <xf numFmtId="2" fontId="17" fillId="0" borderId="0" xfId="0" applyNumberFormat="1" applyFont="1" applyAlignment="1">
      <alignment horizontal="center" vertical="center"/>
    </xf>
    <xf numFmtId="0" fontId="16" fillId="0" borderId="13" xfId="0" applyNumberFormat="1" applyFont="1" applyBorder="1" applyAlignment="1">
      <alignment horizontal="left"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0" fontId="18" fillId="6" borderId="23" xfId="1" applyFont="1" applyFill="1" applyBorder="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0" fontId="18" fillId="6" borderId="23" xfId="1" applyFont="1" applyFill="1" applyBorder="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0" fontId="18" fillId="6" borderId="23" xfId="1" applyFont="1" applyFill="1" applyBorder="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0" fontId="18" fillId="6" borderId="23" xfId="1" applyFont="1" applyFill="1" applyBorder="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2" fontId="24" fillId="0" borderId="0" xfId="1" applyNumberFormat="1" applyFont="1" applyAlignment="1">
      <alignment horizontal="center" vertical="center"/>
    </xf>
    <xf numFmtId="4" fontId="6" fillId="0" borderId="27" xfId="0" applyNumberFormat="1" applyFont="1" applyBorder="1" applyAlignment="1">
      <alignment horizontal="center" vertical="center" wrapText="1"/>
    </xf>
    <xf numFmtId="10" fontId="6" fillId="0" borderId="27" xfId="0" applyNumberFormat="1" applyFont="1" applyBorder="1" applyAlignment="1">
      <alignment horizontal="center" vertical="center"/>
    </xf>
    <xf numFmtId="44" fontId="6" fillId="0" borderId="13" xfId="0" applyNumberFormat="1" applyFont="1" applyBorder="1" applyAlignment="1">
      <alignment vertical="center"/>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167" fontId="19" fillId="0" borderId="0" xfId="1" applyNumberFormat="1" applyFont="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8" fillId="7" borderId="23" xfId="1" applyNumberFormat="1" applyFont="1" applyFill="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0" xfId="1" applyNumberFormat="1" applyFont="1" applyAlignment="1">
      <alignment horizontal="center" vertical="center" wrapText="1"/>
    </xf>
    <xf numFmtId="4" fontId="23" fillId="0" borderId="0" xfId="1" applyNumberFormat="1" applyFont="1" applyAlignment="1">
      <alignment horizontal="center" vertical="center"/>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4" fontId="19" fillId="0" borderId="0" xfId="1" applyNumberFormat="1" applyFont="1" applyAlignment="1">
      <alignment horizontal="center" vertical="center" wrapText="1"/>
    </xf>
    <xf numFmtId="0" fontId="18" fillId="6" borderId="23" xfId="1" applyFont="1" applyFill="1" applyBorder="1" applyAlignment="1">
      <alignment horizontal="center" vertical="center" wrapText="1"/>
    </xf>
    <xf numFmtId="0" fontId="18" fillId="0" borderId="0" xfId="1" applyFont="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49" fontId="19" fillId="0" borderId="0" xfId="1" applyNumberFormat="1" applyFont="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8" fillId="7" borderId="23" xfId="1" applyNumberFormat="1" applyFont="1" applyFill="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0" fontId="18" fillId="6" borderId="23" xfId="1" applyFont="1" applyFill="1" applyBorder="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167" fontId="19" fillId="0" borderId="0" xfId="1" applyNumberFormat="1" applyFont="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8" fillId="7" borderId="23" xfId="1" applyNumberFormat="1" applyFont="1" applyFill="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0" xfId="1" applyNumberFormat="1" applyFont="1" applyAlignment="1">
      <alignment horizontal="center" vertical="center" wrapText="1"/>
    </xf>
    <xf numFmtId="4" fontId="23" fillId="0" borderId="0" xfId="1" applyNumberFormat="1" applyFont="1" applyAlignment="1">
      <alignment horizontal="center" vertical="center"/>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4" fontId="19" fillId="0" borderId="0" xfId="1" applyNumberFormat="1" applyFont="1" applyAlignment="1">
      <alignment horizontal="center" vertical="center" wrapText="1"/>
    </xf>
    <xf numFmtId="0" fontId="18" fillId="6" borderId="23" xfId="1" applyFont="1" applyFill="1" applyBorder="1" applyAlignment="1">
      <alignment horizontal="center" vertical="center" wrapText="1"/>
    </xf>
    <xf numFmtId="0" fontId="18" fillId="0" borderId="0" xfId="1" applyFont="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49" fontId="19" fillId="0" borderId="0" xfId="1" applyNumberFormat="1" applyFont="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167" fontId="19" fillId="0" borderId="0" xfId="1" applyNumberFormat="1" applyFont="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8" fillId="7" borderId="23" xfId="1" applyNumberFormat="1" applyFont="1" applyFill="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0" xfId="1" applyNumberFormat="1" applyFont="1" applyAlignment="1">
      <alignment horizontal="center" vertical="center" wrapText="1"/>
    </xf>
    <xf numFmtId="4" fontId="23" fillId="0" borderId="0" xfId="1" applyNumberFormat="1" applyFont="1" applyAlignment="1">
      <alignment horizontal="center" vertical="center"/>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4" fontId="19" fillId="0" borderId="0" xfId="1" applyNumberFormat="1" applyFont="1" applyAlignment="1">
      <alignment horizontal="center" vertical="center" wrapText="1"/>
    </xf>
    <xf numFmtId="0" fontId="18" fillId="6" borderId="23" xfId="1" applyFont="1" applyFill="1" applyBorder="1" applyAlignment="1">
      <alignment horizontal="center" vertical="center" wrapText="1"/>
    </xf>
    <xf numFmtId="0" fontId="18" fillId="0" borderId="0" xfId="1" applyFont="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49" fontId="19" fillId="0" borderId="0" xfId="1" applyNumberFormat="1" applyFont="1" applyAlignment="1">
      <alignment horizontal="justify" vertical="center" wrapText="1"/>
    </xf>
    <xf numFmtId="0" fontId="22" fillId="0" borderId="0" xfId="1" applyFont="1" applyAlignment="1"/>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167" fontId="19" fillId="0" borderId="0" xfId="1" applyNumberFormat="1" applyFont="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8" fillId="7" borderId="23" xfId="1" applyNumberFormat="1" applyFont="1" applyFill="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0" xfId="1" applyNumberFormat="1" applyFont="1" applyAlignment="1">
      <alignment horizontal="center" vertical="center" wrapText="1"/>
    </xf>
    <xf numFmtId="4" fontId="23" fillId="0" borderId="0" xfId="1" applyNumberFormat="1" applyFont="1" applyAlignment="1">
      <alignment horizontal="center" vertical="center"/>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4" fontId="19" fillId="0" borderId="0" xfId="1" applyNumberFormat="1" applyFont="1" applyAlignment="1">
      <alignment horizontal="center" vertical="center" wrapText="1"/>
    </xf>
    <xf numFmtId="0" fontId="18" fillId="6" borderId="23" xfId="1" applyFont="1" applyFill="1" applyBorder="1" applyAlignment="1">
      <alignment horizontal="center" vertical="center" wrapText="1"/>
    </xf>
    <xf numFmtId="0" fontId="18" fillId="0" borderId="0" xfId="1" applyFont="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49" fontId="19" fillId="0" borderId="0" xfId="1" applyNumberFormat="1" applyFont="1" applyAlignment="1">
      <alignment horizontal="justify" vertical="center" wrapText="1"/>
    </xf>
    <xf numFmtId="0" fontId="22" fillId="0" borderId="0" xfId="1" applyFont="1" applyAlignment="1"/>
    <xf numFmtId="0" fontId="18" fillId="0" borderId="0" xfId="1" applyFont="1" applyAlignment="1">
      <alignment vertical="center"/>
    </xf>
    <xf numFmtId="167" fontId="17" fillId="2" borderId="23" xfId="1" applyNumberFormat="1" applyFont="1" applyFill="1" applyBorder="1" applyAlignment="1">
      <alignment horizontal="center" vertical="center"/>
    </xf>
    <xf numFmtId="0" fontId="17" fillId="2" borderId="23" xfId="1" applyFont="1" applyFill="1" applyBorder="1" applyAlignment="1">
      <alignment horizontal="center" vertical="center" wrapText="1"/>
    </xf>
    <xf numFmtId="167" fontId="19" fillId="6" borderId="23" xfId="1" applyNumberFormat="1" applyFont="1" applyFill="1" applyBorder="1" applyAlignment="1">
      <alignment horizontal="center" vertical="center" wrapText="1"/>
    </xf>
    <xf numFmtId="167" fontId="19" fillId="0" borderId="0" xfId="1" applyNumberFormat="1" applyFont="1" applyAlignment="1">
      <alignment horizontal="center" vertical="center" wrapText="1"/>
    </xf>
    <xf numFmtId="0" fontId="16" fillId="0" borderId="13" xfId="1" applyFont="1" applyBorder="1" applyAlignment="1">
      <alignment horizontal="center" vertical="center"/>
    </xf>
    <xf numFmtId="0" fontId="16" fillId="0" borderId="13" xfId="1" applyFont="1" applyBorder="1" applyAlignment="1">
      <alignment horizontal="center" vertical="center" wrapText="1"/>
    </xf>
    <xf numFmtId="4" fontId="17" fillId="2" borderId="23" xfId="1" applyNumberFormat="1" applyFont="1" applyFill="1" applyBorder="1" applyAlignment="1">
      <alignment horizontal="center" vertical="center"/>
    </xf>
    <xf numFmtId="4" fontId="18" fillId="0" borderId="23" xfId="1" applyNumberFormat="1" applyFont="1" applyBorder="1" applyAlignment="1">
      <alignment horizontal="center" vertical="center" wrapText="1"/>
    </xf>
    <xf numFmtId="4" fontId="18" fillId="7" borderId="23" xfId="1" applyNumberFormat="1" applyFont="1" applyFill="1" applyBorder="1" applyAlignment="1">
      <alignment horizontal="center" vertical="center" wrapText="1"/>
    </xf>
    <xf numFmtId="4" fontId="19" fillId="5" borderId="23" xfId="1" applyNumberFormat="1" applyFont="1" applyFill="1" applyBorder="1" applyAlignment="1">
      <alignment horizontal="center" vertical="center" wrapText="1"/>
    </xf>
    <xf numFmtId="4" fontId="18" fillId="0" borderId="0" xfId="1" applyNumberFormat="1" applyFont="1" applyAlignment="1">
      <alignment horizontal="center" vertical="center" wrapText="1"/>
    </xf>
    <xf numFmtId="4" fontId="23" fillId="0" borderId="0" xfId="1" applyNumberFormat="1" applyFont="1" applyAlignment="1">
      <alignment horizontal="center" vertical="center"/>
    </xf>
    <xf numFmtId="4" fontId="18" fillId="0" borderId="23" xfId="1" applyNumberFormat="1" applyFont="1" applyBorder="1" applyAlignment="1">
      <alignment horizontal="center" vertical="center"/>
    </xf>
    <xf numFmtId="4" fontId="19" fillId="6" borderId="23" xfId="1" applyNumberFormat="1" applyFont="1" applyFill="1" applyBorder="1" applyAlignment="1">
      <alignment horizontal="center" vertical="center" wrapText="1"/>
    </xf>
    <xf numFmtId="4" fontId="18" fillId="6" borderId="23" xfId="1" applyNumberFormat="1" applyFont="1" applyFill="1" applyBorder="1" applyAlignment="1">
      <alignment horizontal="center" vertical="center" wrapText="1"/>
    </xf>
    <xf numFmtId="4" fontId="19" fillId="0" borderId="0" xfId="1" applyNumberFormat="1" applyFont="1" applyAlignment="1">
      <alignment horizontal="center" vertical="center" wrapText="1"/>
    </xf>
    <xf numFmtId="0" fontId="18" fillId="6" borderId="23" xfId="1" applyFont="1" applyFill="1" applyBorder="1" applyAlignment="1">
      <alignment horizontal="center" vertical="center" wrapText="1"/>
    </xf>
    <xf numFmtId="0" fontId="18" fillId="0" borderId="0" xfId="1" applyFont="1" applyAlignment="1">
      <alignment horizontal="center" vertical="center" wrapText="1"/>
    </xf>
    <xf numFmtId="49" fontId="17" fillId="2" borderId="23" xfId="1" applyNumberFormat="1" applyFont="1" applyFill="1" applyBorder="1" applyAlignment="1">
      <alignment horizontal="justify" vertical="center" wrapText="1"/>
    </xf>
    <xf numFmtId="49" fontId="16" fillId="0" borderId="13" xfId="1" applyNumberFormat="1" applyFont="1" applyBorder="1" applyAlignment="1">
      <alignment horizontal="justify" vertical="center" wrapText="1"/>
    </xf>
    <xf numFmtId="49" fontId="19" fillId="6" borderId="23" xfId="1" applyNumberFormat="1" applyFont="1" applyFill="1" applyBorder="1" applyAlignment="1">
      <alignment horizontal="justify" vertical="center" wrapText="1"/>
    </xf>
    <xf numFmtId="49" fontId="19" fillId="0" borderId="0" xfId="1" applyNumberFormat="1" applyFont="1" applyAlignment="1">
      <alignment horizontal="justify" vertical="center" wrapText="1"/>
    </xf>
    <xf numFmtId="4" fontId="18" fillId="0" borderId="0" xfId="1" applyNumberFormat="1" applyFont="1" applyAlignment="1">
      <alignment vertical="center"/>
    </xf>
    <xf numFmtId="4" fontId="6" fillId="0" borderId="13" xfId="0" applyNumberFormat="1" applyFont="1" applyBorder="1" applyAlignment="1">
      <alignment horizontal="center" vertical="center" wrapText="1"/>
    </xf>
    <xf numFmtId="49" fontId="3" fillId="0" borderId="4" xfId="0" applyNumberFormat="1" applyFont="1" applyBorder="1" applyAlignment="1">
      <alignment horizontal="left" vertical="center"/>
    </xf>
    <xf numFmtId="0" fontId="2" fillId="0" borderId="5" xfId="0" applyFont="1" applyBorder="1" applyAlignment="1">
      <alignment vertical="center"/>
    </xf>
    <xf numFmtId="4" fontId="1" fillId="0" borderId="6" xfId="0" applyNumberFormat="1" applyFont="1" applyBorder="1" applyAlignment="1">
      <alignment horizontal="left" vertical="center" wrapText="1"/>
    </xf>
    <xf numFmtId="0" fontId="2" fillId="0" borderId="12" xfId="0" applyFont="1" applyBorder="1" applyAlignment="1">
      <alignment horizontal="left" vertical="center"/>
    </xf>
    <xf numFmtId="0" fontId="3" fillId="0" borderId="1" xfId="0" applyFont="1" applyBorder="1" applyAlignment="1">
      <alignment horizontal="left"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4" fontId="3" fillId="0" borderId="1" xfId="0" applyNumberFormat="1" applyFont="1" applyBorder="1" applyAlignment="1">
      <alignment horizontal="center" vertical="center" wrapText="1"/>
    </xf>
    <xf numFmtId="0" fontId="2" fillId="0" borderId="7" xfId="0" applyFont="1" applyBorder="1" applyAlignment="1">
      <alignment vertical="center"/>
    </xf>
    <xf numFmtId="0" fontId="2" fillId="0" borderId="8" xfId="0" applyFont="1" applyBorder="1" applyAlignment="1">
      <alignment vertical="center"/>
    </xf>
    <xf numFmtId="164" fontId="3" fillId="0" borderId="4" xfId="0" applyNumberFormat="1" applyFont="1" applyBorder="1" applyAlignment="1">
      <alignment horizontal="left" vertical="center"/>
    </xf>
    <xf numFmtId="0" fontId="2" fillId="0" borderId="14" xfId="0" applyFont="1" applyBorder="1" applyAlignment="1">
      <alignment vertical="center"/>
    </xf>
    <xf numFmtId="165" fontId="3" fillId="0" borderId="6" xfId="0" applyNumberFormat="1" applyFont="1" applyBorder="1" applyAlignment="1">
      <alignment horizontal="center" vertical="center"/>
    </xf>
    <xf numFmtId="0" fontId="2" fillId="0" borderId="15" xfId="0" applyFont="1" applyBorder="1" applyAlignment="1">
      <alignment vertical="center"/>
    </xf>
    <xf numFmtId="0" fontId="2" fillId="0" borderId="12" xfId="0" applyFont="1" applyBorder="1" applyAlignment="1">
      <alignment vertical="center"/>
    </xf>
    <xf numFmtId="0" fontId="4" fillId="0" borderId="0" xfId="0" applyFont="1" applyAlignment="1">
      <alignment horizontal="center" vertical="center" wrapText="1"/>
    </xf>
    <xf numFmtId="0" fontId="0" fillId="0" borderId="0" xfId="0" applyFont="1" applyAlignment="1"/>
    <xf numFmtId="2" fontId="4" fillId="2" borderId="4" xfId="0" applyNumberFormat="1" applyFont="1" applyFill="1" applyBorder="1" applyAlignment="1">
      <alignment horizontal="center" vertical="center" wrapText="1"/>
    </xf>
    <xf numFmtId="0" fontId="2" fillId="0" borderId="14" xfId="0" applyFont="1" applyBorder="1"/>
    <xf numFmtId="0" fontId="2" fillId="0" borderId="5" xfId="0" applyFont="1" applyBorder="1"/>
    <xf numFmtId="4" fontId="4" fillId="2" borderId="16" xfId="0" applyNumberFormat="1" applyFont="1" applyFill="1" applyBorder="1" applyAlignment="1">
      <alignment horizontal="center" vertical="center"/>
    </xf>
    <xf numFmtId="0" fontId="2" fillId="0" borderId="17" xfId="0" applyFont="1" applyBorder="1"/>
    <xf numFmtId="2" fontId="1" fillId="0" borderId="4" xfId="0" applyNumberFormat="1" applyFont="1" applyBorder="1" applyAlignment="1">
      <alignment horizontal="left" vertical="center"/>
    </xf>
    <xf numFmtId="0" fontId="3" fillId="0" borderId="4" xfId="0" applyFont="1" applyBorder="1" applyAlignment="1">
      <alignment horizontal="left" vertical="center"/>
    </xf>
    <xf numFmtId="2" fontId="1" fillId="0" borderId="4" xfId="0" applyNumberFormat="1" applyFont="1" applyBorder="1" applyAlignment="1">
      <alignment horizontal="left"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2" borderId="4"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2" fillId="0" borderId="12" xfId="0" applyFont="1" applyBorder="1"/>
    <xf numFmtId="0" fontId="4"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14" xfId="0" applyFont="1" applyBorder="1" applyAlignment="1">
      <alignment wrapText="1"/>
    </xf>
    <xf numFmtId="0" fontId="2" fillId="0" borderId="5" xfId="0" applyFont="1" applyBorder="1" applyAlignment="1">
      <alignment wrapText="1"/>
    </xf>
    <xf numFmtId="0" fontId="4" fillId="2" borderId="4" xfId="0" applyFont="1" applyFill="1" applyBorder="1" applyAlignment="1">
      <alignment horizontal="center" vertical="center"/>
    </xf>
    <xf numFmtId="2" fontId="18" fillId="0" borderId="24" xfId="1" applyNumberFormat="1" applyFont="1" applyBorder="1" applyAlignment="1">
      <alignment horizontal="center" vertical="center"/>
    </xf>
    <xf numFmtId="2" fontId="18" fillId="0" borderId="0" xfId="1" applyNumberFormat="1" applyFont="1" applyAlignment="1">
      <alignment horizontal="center" vertical="center"/>
    </xf>
    <xf numFmtId="2" fontId="18" fillId="0" borderId="24" xfId="0" applyNumberFormat="1" applyFont="1" applyBorder="1" applyAlignment="1">
      <alignment horizontal="center" vertical="center"/>
    </xf>
    <xf numFmtId="2" fontId="18" fillId="0" borderId="0" xfId="0" applyNumberFormat="1" applyFont="1" applyAlignment="1">
      <alignment horizontal="center" vertical="center"/>
    </xf>
    <xf numFmtId="0" fontId="20" fillId="0" borderId="0" xfId="0" applyFont="1" applyAlignment="1">
      <alignment horizontal="center"/>
    </xf>
    <xf numFmtId="0" fontId="21" fillId="0" borderId="0" xfId="0" applyFont="1" applyAlignment="1"/>
    <xf numFmtId="2" fontId="18" fillId="0" borderId="0" xfId="0" applyNumberFormat="1" applyFont="1" applyBorder="1" applyAlignment="1">
      <alignment horizontal="center" vertical="center"/>
    </xf>
    <xf numFmtId="44" fontId="6" fillId="0" borderId="3" xfId="0" applyNumberFormat="1" applyFont="1" applyBorder="1" applyAlignment="1">
      <alignment vertical="center"/>
    </xf>
    <xf numFmtId="10" fontId="6" fillId="0" borderId="0" xfId="0" applyNumberFormat="1" applyFont="1" applyBorder="1" applyAlignment="1">
      <alignment horizontal="center" vertical="center"/>
    </xf>
    <xf numFmtId="4" fontId="6" fillId="0" borderId="1" xfId="0" applyNumberFormat="1" applyFont="1" applyBorder="1" applyAlignment="1">
      <alignment vertical="center" wrapText="1"/>
    </xf>
    <xf numFmtId="4" fontId="6" fillId="0" borderId="7" xfId="0" applyNumberFormat="1" applyFont="1" applyBorder="1" applyAlignment="1">
      <alignment vertical="center" wrapText="1"/>
    </xf>
  </cellXfs>
  <cellStyles count="2">
    <cellStyle name="Normal" xfId="0" builtinId="0"/>
    <cellStyle name="Normal 2" xfId="1"/>
  </cellStyles>
  <dxfs count="2">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85725</xdr:colOff>
      <xdr:row>2</xdr:row>
      <xdr:rowOff>238125</xdr:rowOff>
    </xdr:from>
    <xdr:ext cx="952500" cy="390525"/>
    <xdr:pic>
      <xdr:nvPicPr>
        <xdr:cNvPr id="2" name="image1.jpg" descr="Portal JFPB"/>
        <xdr:cNvPicPr preferRelativeResize="0"/>
      </xdr:nvPicPr>
      <xdr:blipFill>
        <a:blip xmlns:r="http://schemas.openxmlformats.org/officeDocument/2006/relationships" r:embed="rId1" cstate="print"/>
        <a:stretch>
          <a:fillRect/>
        </a:stretch>
      </xdr:blipFill>
      <xdr:spPr>
        <a:xfrm>
          <a:off x="85725" y="619125"/>
          <a:ext cx="952500" cy="390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76200</xdr:rowOff>
    </xdr:from>
    <xdr:ext cx="1066800" cy="457200"/>
    <xdr:pic>
      <xdr:nvPicPr>
        <xdr:cNvPr id="2" name="image1.jpg" descr="Portal JFPB"/>
        <xdr:cNvPicPr preferRelativeResize="0"/>
      </xdr:nvPicPr>
      <xdr:blipFill>
        <a:blip xmlns:r="http://schemas.openxmlformats.org/officeDocument/2006/relationships" r:embed="rId1" cstate="print"/>
        <a:stretch>
          <a:fillRect/>
        </a:stretch>
      </xdr:blipFill>
      <xdr:spPr>
        <a:xfrm>
          <a:off x="76200" y="76200"/>
          <a:ext cx="1066800" cy="4572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ellvarella/Google%20Drive/LICITAC&#807;O&#771;ES%20-%202017/BASE%20AE&#769;REA%20-%20HANGAR%20GLOG/PASTA%20DA%20OBRA/MEDIC&#807;A&#771;O%2015/MEDICAO%2015%20-%20FINAL%20GUEDES%20(911.000,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01%20-%20ENGENHARIA\01%20-%20OBRAS\ANDAMENTO\PLANA\JUSTI&#199;A%20FEDERAL%20PARAIBA\04.%20Medi&#231;&#245;es\PLANILHA%20OR&#199;AMENT&#193;RIA%20JFPB.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_MED."/>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Resumo"/>
      <sheetName val=" Orçamentária"/>
      <sheetName val="Memória de Cálculo"/>
      <sheetName val="CURVAABC"/>
      <sheetName val="Cronograma"/>
      <sheetName val="CCUs SINAPI"/>
      <sheetName val="CCUs Não SINAPI"/>
      <sheetName val="CCUs VRF (Não SINAPI)"/>
      <sheetName val="Mapa Cotações"/>
      <sheetName val="Mapa Cotações VRF"/>
      <sheetName val="BDI Padrão"/>
      <sheetName val="BDI Diferenciado"/>
      <sheetName val="Encargos "/>
      <sheetName val="Referência NÃO DESONERADO"/>
      <sheetName val="Referência DESONERADO"/>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M1484"/>
  <sheetViews>
    <sheetView tabSelected="1" topLeftCell="A1454" zoomScaleNormal="100" workbookViewId="0">
      <selection activeCell="M1466" sqref="M1466"/>
    </sheetView>
  </sheetViews>
  <sheetFormatPr defaultColWidth="14.42578125" defaultRowHeight="15" customHeight="1"/>
  <cols>
    <col min="1" max="2" width="8.7109375" customWidth="1"/>
    <col min="3" max="3" width="11.140625" customWidth="1"/>
    <col min="4" max="4" width="59.85546875" customWidth="1"/>
    <col min="5" max="5" width="8.28515625" customWidth="1"/>
    <col min="6" max="6" width="9.42578125" customWidth="1"/>
    <col min="7" max="7" width="13.140625" customWidth="1"/>
    <col min="8" max="8" width="14.140625" customWidth="1"/>
    <col min="9" max="9" width="15" customWidth="1"/>
    <col min="10" max="10" width="12.85546875" style="106" customWidth="1"/>
    <col min="11" max="11" width="16" customWidth="1"/>
    <col min="12" max="12" width="12.85546875" customWidth="1"/>
    <col min="13" max="13" width="13.85546875" customWidth="1"/>
    <col min="14" max="15" width="14" hidden="1" customWidth="1"/>
    <col min="16" max="16" width="15.85546875" hidden="1" customWidth="1"/>
    <col min="17" max="17" width="9" hidden="1" customWidth="1"/>
    <col min="18" max="18" width="10.85546875" hidden="1" customWidth="1"/>
    <col min="19" max="59" width="14.42578125" hidden="1" customWidth="1"/>
    <col min="60" max="60" width="11.5703125" customWidth="1"/>
    <col min="62" max="62" width="7.140625" customWidth="1"/>
    <col min="63" max="63" width="11.28515625" customWidth="1"/>
    <col min="64" max="64" width="14.85546875" bestFit="1" customWidth="1"/>
    <col min="65" max="65" width="7.7109375" customWidth="1"/>
  </cols>
  <sheetData>
    <row r="1" spans="1:65">
      <c r="A1" s="582"/>
      <c r="B1" s="560"/>
      <c r="C1" s="583" t="s">
        <v>0</v>
      </c>
      <c r="D1" s="559"/>
      <c r="E1" s="560"/>
      <c r="F1" s="579" t="s">
        <v>1</v>
      </c>
      <c r="G1" s="555"/>
      <c r="H1" s="554" t="s">
        <v>2</v>
      </c>
      <c r="I1" s="555"/>
      <c r="J1" s="556" t="s">
        <v>3</v>
      </c>
      <c r="K1" s="558" t="s">
        <v>4</v>
      </c>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60"/>
    </row>
    <row r="2" spans="1:65">
      <c r="A2" s="565"/>
      <c r="B2" s="566"/>
      <c r="C2" s="561"/>
      <c r="D2" s="562"/>
      <c r="E2" s="563"/>
      <c r="F2" s="579" t="s">
        <v>5</v>
      </c>
      <c r="G2" s="555"/>
      <c r="H2" s="554" t="s">
        <v>6</v>
      </c>
      <c r="I2" s="555"/>
      <c r="J2" s="557"/>
      <c r="K2" s="561"/>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2"/>
      <c r="AW2" s="562"/>
      <c r="AX2" s="562"/>
      <c r="AY2" s="562"/>
      <c r="AZ2" s="562"/>
      <c r="BA2" s="562"/>
      <c r="BB2" s="562"/>
      <c r="BC2" s="562"/>
      <c r="BD2" s="562"/>
      <c r="BE2" s="562"/>
      <c r="BF2" s="562"/>
      <c r="BG2" s="562"/>
      <c r="BH2" s="562"/>
      <c r="BI2" s="562"/>
      <c r="BJ2" s="562"/>
      <c r="BK2" s="562"/>
      <c r="BL2" s="562"/>
      <c r="BM2" s="563"/>
    </row>
    <row r="3" spans="1:65" ht="25.5">
      <c r="A3" s="565"/>
      <c r="B3" s="566"/>
      <c r="C3" s="1" t="s">
        <v>2388</v>
      </c>
      <c r="D3" s="580" t="s">
        <v>25</v>
      </c>
      <c r="E3" s="555"/>
      <c r="F3" s="579" t="s">
        <v>8</v>
      </c>
      <c r="G3" s="555"/>
      <c r="H3" s="554" t="s">
        <v>9</v>
      </c>
      <c r="I3" s="555"/>
      <c r="J3" s="3" t="s">
        <v>10</v>
      </c>
      <c r="K3" s="567">
        <f>M1466</f>
        <v>670007.83807458822</v>
      </c>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8"/>
      <c r="BE3" s="568"/>
      <c r="BF3" s="568"/>
      <c r="BG3" s="568"/>
      <c r="BH3" s="568"/>
      <c r="BI3" s="568"/>
      <c r="BJ3" s="555"/>
      <c r="BK3" s="569" t="s">
        <v>11</v>
      </c>
      <c r="BL3" s="564">
        <v>45184</v>
      </c>
      <c r="BM3" s="560"/>
    </row>
    <row r="4" spans="1:65" ht="38.25">
      <c r="A4" s="565"/>
      <c r="B4" s="566"/>
      <c r="C4" s="2" t="s">
        <v>12</v>
      </c>
      <c r="D4" s="580" t="s">
        <v>2389</v>
      </c>
      <c r="E4" s="555"/>
      <c r="F4" s="581" t="s">
        <v>13</v>
      </c>
      <c r="G4" s="555"/>
      <c r="H4" s="554" t="s">
        <v>14</v>
      </c>
      <c r="I4" s="555"/>
      <c r="J4" s="3" t="s">
        <v>15</v>
      </c>
      <c r="K4" s="567">
        <f>BI1466</f>
        <v>766471.99163045629</v>
      </c>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55"/>
      <c r="BK4" s="570"/>
      <c r="BL4" s="565"/>
      <c r="BM4" s="566"/>
    </row>
    <row r="5" spans="1:65" ht="25.5">
      <c r="A5" s="561"/>
      <c r="B5" s="563"/>
      <c r="C5" s="4" t="s">
        <v>16</v>
      </c>
      <c r="D5" s="567">
        <v>6100000</v>
      </c>
      <c r="E5" s="555"/>
      <c r="F5" s="581" t="s">
        <v>17</v>
      </c>
      <c r="G5" s="555"/>
      <c r="H5" s="554" t="s">
        <v>18</v>
      </c>
      <c r="I5" s="555"/>
      <c r="J5" s="3" t="s">
        <v>19</v>
      </c>
      <c r="K5" s="567">
        <f>BL1466</f>
        <v>5333528.0083695436</v>
      </c>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68"/>
      <c r="BF5" s="568"/>
      <c r="BG5" s="568"/>
      <c r="BH5" s="568"/>
      <c r="BI5" s="568"/>
      <c r="BJ5" s="555"/>
      <c r="BK5" s="571"/>
      <c r="BL5" s="561"/>
      <c r="BM5" s="563"/>
    </row>
    <row r="6" spans="1:65">
      <c r="A6" s="572"/>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3"/>
      <c r="AY6" s="573"/>
      <c r="AZ6" s="573"/>
      <c r="BA6" s="573"/>
      <c r="BB6" s="573"/>
      <c r="BC6" s="573"/>
      <c r="BD6" s="573"/>
      <c r="BE6" s="573"/>
      <c r="BF6" s="573"/>
      <c r="BG6" s="573"/>
      <c r="BH6" s="573"/>
      <c r="BI6" s="573"/>
      <c r="BJ6" s="573"/>
      <c r="BK6" s="573"/>
      <c r="BL6" s="573"/>
      <c r="BM6" s="573"/>
    </row>
    <row r="7" spans="1:65" ht="11.25" customHeight="1">
      <c r="A7" s="587" t="s">
        <v>20</v>
      </c>
      <c r="B7" s="584" t="s">
        <v>21</v>
      </c>
      <c r="C7" s="576"/>
      <c r="D7" s="585" t="s">
        <v>22</v>
      </c>
      <c r="E7" s="587" t="s">
        <v>23</v>
      </c>
      <c r="F7" s="574" t="s">
        <v>24</v>
      </c>
      <c r="G7" s="575"/>
      <c r="H7" s="575"/>
      <c r="I7" s="576"/>
      <c r="J7" s="577" t="s">
        <v>7</v>
      </c>
      <c r="K7" s="578"/>
      <c r="L7" s="577" t="s">
        <v>25</v>
      </c>
      <c r="M7" s="578"/>
      <c r="N7" s="577" t="s">
        <v>26</v>
      </c>
      <c r="O7" s="578"/>
      <c r="P7" s="577" t="s">
        <v>27</v>
      </c>
      <c r="Q7" s="578"/>
      <c r="R7" s="577" t="s">
        <v>28</v>
      </c>
      <c r="S7" s="578"/>
      <c r="T7" s="577" t="s">
        <v>29</v>
      </c>
      <c r="U7" s="578"/>
      <c r="V7" s="577" t="s">
        <v>30</v>
      </c>
      <c r="W7" s="578"/>
      <c r="X7" s="577" t="s">
        <v>31</v>
      </c>
      <c r="Y7" s="578"/>
      <c r="Z7" s="577" t="s">
        <v>32</v>
      </c>
      <c r="AA7" s="578"/>
      <c r="AB7" s="577" t="s">
        <v>33</v>
      </c>
      <c r="AC7" s="578"/>
      <c r="AD7" s="577" t="s">
        <v>34</v>
      </c>
      <c r="AE7" s="578"/>
      <c r="AF7" s="577" t="s">
        <v>35</v>
      </c>
      <c r="AG7" s="578"/>
      <c r="AH7" s="577" t="s">
        <v>36</v>
      </c>
      <c r="AI7" s="578"/>
      <c r="AJ7" s="577" t="s">
        <v>37</v>
      </c>
      <c r="AK7" s="578"/>
      <c r="AL7" s="577" t="s">
        <v>38</v>
      </c>
      <c r="AM7" s="578"/>
      <c r="AN7" s="577" t="s">
        <v>39</v>
      </c>
      <c r="AO7" s="578"/>
      <c r="AP7" s="577" t="s">
        <v>40</v>
      </c>
      <c r="AQ7" s="578"/>
      <c r="AR7" s="577" t="s">
        <v>41</v>
      </c>
      <c r="AS7" s="578"/>
      <c r="AT7" s="577" t="s">
        <v>42</v>
      </c>
      <c r="AU7" s="578"/>
      <c r="AV7" s="577" t="s">
        <v>43</v>
      </c>
      <c r="AW7" s="578"/>
      <c r="AX7" s="577" t="s">
        <v>44</v>
      </c>
      <c r="AY7" s="578"/>
      <c r="AZ7" s="577" t="s">
        <v>45</v>
      </c>
      <c r="BA7" s="578"/>
      <c r="BB7" s="577" t="s">
        <v>46</v>
      </c>
      <c r="BC7" s="578"/>
      <c r="BD7" s="577" t="s">
        <v>47</v>
      </c>
      <c r="BE7" s="578"/>
      <c r="BF7" s="577" t="s">
        <v>48</v>
      </c>
      <c r="BG7" s="578"/>
      <c r="BH7" s="591" t="s">
        <v>49</v>
      </c>
      <c r="BI7" s="575"/>
      <c r="BJ7" s="576"/>
      <c r="BK7" s="591" t="s">
        <v>50</v>
      </c>
      <c r="BL7" s="575"/>
      <c r="BM7" s="576"/>
    </row>
    <row r="8" spans="1:65" ht="11.25" customHeight="1">
      <c r="A8" s="586"/>
      <c r="B8" s="5" t="s">
        <v>51</v>
      </c>
      <c r="C8" s="5" t="s">
        <v>52</v>
      </c>
      <c r="D8" s="586"/>
      <c r="E8" s="586"/>
      <c r="F8" s="6" t="s">
        <v>53</v>
      </c>
      <c r="G8" s="7" t="s">
        <v>54</v>
      </c>
      <c r="H8" s="7" t="s">
        <v>55</v>
      </c>
      <c r="I8" s="8" t="s">
        <v>56</v>
      </c>
      <c r="J8" s="9" t="s">
        <v>53</v>
      </c>
      <c r="K8" s="10" t="s">
        <v>57</v>
      </c>
      <c r="L8" s="9" t="s">
        <v>53</v>
      </c>
      <c r="M8" s="10" t="s">
        <v>57</v>
      </c>
      <c r="N8" s="9" t="s">
        <v>53</v>
      </c>
      <c r="O8" s="10" t="s">
        <v>57</v>
      </c>
      <c r="P8" s="9" t="s">
        <v>53</v>
      </c>
      <c r="Q8" s="10" t="s">
        <v>57</v>
      </c>
      <c r="R8" s="9" t="s">
        <v>53</v>
      </c>
      <c r="S8" s="10" t="s">
        <v>57</v>
      </c>
      <c r="T8" s="9" t="s">
        <v>53</v>
      </c>
      <c r="U8" s="10" t="s">
        <v>57</v>
      </c>
      <c r="V8" s="9" t="s">
        <v>53</v>
      </c>
      <c r="W8" s="10" t="s">
        <v>57</v>
      </c>
      <c r="X8" s="9" t="s">
        <v>53</v>
      </c>
      <c r="Y8" s="10" t="s">
        <v>57</v>
      </c>
      <c r="Z8" s="9" t="s">
        <v>53</v>
      </c>
      <c r="AA8" s="10" t="s">
        <v>57</v>
      </c>
      <c r="AB8" s="9" t="s">
        <v>53</v>
      </c>
      <c r="AC8" s="10" t="s">
        <v>57</v>
      </c>
      <c r="AD8" s="9" t="s">
        <v>53</v>
      </c>
      <c r="AE8" s="10" t="s">
        <v>57</v>
      </c>
      <c r="AF8" s="9" t="s">
        <v>53</v>
      </c>
      <c r="AG8" s="10" t="s">
        <v>57</v>
      </c>
      <c r="AH8" s="9" t="s">
        <v>53</v>
      </c>
      <c r="AI8" s="10" t="s">
        <v>57</v>
      </c>
      <c r="AJ8" s="9" t="s">
        <v>53</v>
      </c>
      <c r="AK8" s="10" t="s">
        <v>57</v>
      </c>
      <c r="AL8" s="9" t="s">
        <v>53</v>
      </c>
      <c r="AM8" s="10" t="s">
        <v>57</v>
      </c>
      <c r="AN8" s="9" t="s">
        <v>53</v>
      </c>
      <c r="AO8" s="10" t="s">
        <v>57</v>
      </c>
      <c r="AP8" s="9" t="s">
        <v>53</v>
      </c>
      <c r="AQ8" s="10" t="s">
        <v>57</v>
      </c>
      <c r="AR8" s="9" t="s">
        <v>53</v>
      </c>
      <c r="AS8" s="10" t="s">
        <v>57</v>
      </c>
      <c r="AT8" s="9" t="s">
        <v>53</v>
      </c>
      <c r="AU8" s="10" t="s">
        <v>57</v>
      </c>
      <c r="AV8" s="9" t="s">
        <v>53</v>
      </c>
      <c r="AW8" s="10" t="s">
        <v>57</v>
      </c>
      <c r="AX8" s="9" t="s">
        <v>53</v>
      </c>
      <c r="AY8" s="10" t="s">
        <v>57</v>
      </c>
      <c r="AZ8" s="9" t="s">
        <v>53</v>
      </c>
      <c r="BA8" s="10" t="s">
        <v>57</v>
      </c>
      <c r="BB8" s="9" t="s">
        <v>53</v>
      </c>
      <c r="BC8" s="10" t="s">
        <v>57</v>
      </c>
      <c r="BD8" s="9" t="s">
        <v>53</v>
      </c>
      <c r="BE8" s="10" t="s">
        <v>57</v>
      </c>
      <c r="BF8" s="9" t="s">
        <v>53</v>
      </c>
      <c r="BG8" s="10" t="s">
        <v>57</v>
      </c>
      <c r="BH8" s="11" t="s">
        <v>53</v>
      </c>
      <c r="BI8" s="12" t="s">
        <v>57</v>
      </c>
      <c r="BJ8" s="11" t="s">
        <v>58</v>
      </c>
      <c r="BK8" s="11" t="s">
        <v>53</v>
      </c>
      <c r="BL8" s="11" t="s">
        <v>57</v>
      </c>
      <c r="BM8" s="11" t="s">
        <v>58</v>
      </c>
    </row>
    <row r="9" spans="1:65">
      <c r="A9" s="13">
        <v>1</v>
      </c>
      <c r="B9" s="14"/>
      <c r="C9" s="14"/>
      <c r="D9" s="15" t="s">
        <v>59</v>
      </c>
      <c r="E9" s="16" t="s">
        <v>60</v>
      </c>
      <c r="F9" s="17"/>
      <c r="G9" s="18" t="str">
        <f t="shared" ref="G9:G10" si="0">IF(C9="","",IF(#REF!="NÃO DESONERADO",IF(B9="SINAPI",VLOOKUP(C9,'[2]Referência NÃO DESONERADO'!$A:$D,4,0),IF(B9="ORSE",VLOOKUP(C9,'[2]Referência NÃO DESONERADO'!$F:$I,4,0),IF(B9="CCU",VLOOKUP(C9,'[2]CCUs Não SINAPI'!$A:$G,6,0)))),IF(B9="SINAPI",VLOOKUP(C9,'[2]Referência DESONERADO'!$A:$D,4,0),IF(B9="ORSE",VLOOKUP(C9,'[2]Referência DESONERADO'!$F:$I,4,0),IF(B9="CCU",VLOOKUP(C9,'[2]CCUs Não SINAPI'!$A:$G,6,0))))))</f>
        <v/>
      </c>
      <c r="H9" s="115" t="str">
        <f>IF(C9="","",IF(G9=#REF!,(E9*(1+#REF!)),(E9*(1+#REF!))))</f>
        <v/>
      </c>
      <c r="I9" s="116">
        <f>ROUND((I10+I16),2)</f>
        <v>378166.79</v>
      </c>
      <c r="J9" s="104"/>
      <c r="K9" s="126">
        <f>ROUND((K10+K16),2)</f>
        <v>56437.72</v>
      </c>
      <c r="L9" s="19"/>
      <c r="M9" s="126">
        <f>ROUND((M10+M16),2)</f>
        <v>21612.43</v>
      </c>
      <c r="N9" s="19"/>
      <c r="O9" s="126">
        <f>ROUND((O10+O16),2)</f>
        <v>0</v>
      </c>
      <c r="P9" s="19"/>
      <c r="Q9" s="126">
        <f>ROUND((Q10+Q16),2)</f>
        <v>0</v>
      </c>
      <c r="R9" s="19"/>
      <c r="S9" s="126">
        <f>ROUND((S10+S16),2)</f>
        <v>0</v>
      </c>
      <c r="T9" s="19"/>
      <c r="U9" s="126">
        <f>ROUND((U10+U16),2)</f>
        <v>0</v>
      </c>
      <c r="V9" s="19"/>
      <c r="W9" s="126">
        <f>ROUND((W10+W16),2)</f>
        <v>0</v>
      </c>
      <c r="X9" s="19"/>
      <c r="Y9" s="126">
        <f>ROUND((Y10+Y16),2)</f>
        <v>0</v>
      </c>
      <c r="Z9" s="19"/>
      <c r="AA9" s="126">
        <f>ROUND((AA10+AA16),2)</f>
        <v>0</v>
      </c>
      <c r="AB9" s="19"/>
      <c r="AC9" s="126">
        <f>ROUND((AC10+AC16),2)</f>
        <v>0</v>
      </c>
      <c r="AD9" s="19"/>
      <c r="AE9" s="126">
        <f>ROUND((AE10+AE16),2)</f>
        <v>0</v>
      </c>
      <c r="AF9" s="19"/>
      <c r="AG9" s="126">
        <f>ROUND((AG10+AG16),2)</f>
        <v>0</v>
      </c>
      <c r="AH9" s="19"/>
      <c r="AI9" s="126">
        <f>ROUND((AI10+AI16),2)</f>
        <v>0</v>
      </c>
      <c r="AJ9" s="19"/>
      <c r="AK9" s="126">
        <f>ROUND((AK10+AK16),2)</f>
        <v>0</v>
      </c>
      <c r="AL9" s="19"/>
      <c r="AM9" s="126">
        <f>ROUND((AM10+AM16),2)</f>
        <v>0</v>
      </c>
      <c r="AN9" s="19"/>
      <c r="AO9" s="126">
        <f>ROUND((AO10+AO16),2)</f>
        <v>0</v>
      </c>
      <c r="AP9" s="19"/>
      <c r="AQ9" s="126">
        <f>ROUND((AQ10+AQ16),2)</f>
        <v>0</v>
      </c>
      <c r="AR9" s="19"/>
      <c r="AS9" s="126">
        <f>ROUND((AS10+AS16),2)</f>
        <v>0</v>
      </c>
      <c r="AT9" s="19"/>
      <c r="AU9" s="126">
        <f>ROUND((AU10+AU16),2)</f>
        <v>0</v>
      </c>
      <c r="AV9" s="19"/>
      <c r="AW9" s="126">
        <f>ROUND((AW10+AW16),2)</f>
        <v>0</v>
      </c>
      <c r="AX9" s="19"/>
      <c r="AY9" s="126">
        <f>ROUND((AY10+AY16),2)</f>
        <v>0</v>
      </c>
      <c r="AZ9" s="19"/>
      <c r="BA9" s="126">
        <f>ROUND((BA10+BA16),2)</f>
        <v>0</v>
      </c>
      <c r="BB9" s="19"/>
      <c r="BC9" s="126">
        <f>ROUND((BC10+BC16),2)</f>
        <v>0</v>
      </c>
      <c r="BD9" s="19"/>
      <c r="BE9" s="126">
        <f>ROUND((BE10+BE16),2)</f>
        <v>0</v>
      </c>
      <c r="BF9" s="19"/>
      <c r="BG9" s="126">
        <f>ROUND((BG10+BG16),2)</f>
        <v>0</v>
      </c>
      <c r="BH9" s="20"/>
      <c r="BI9" s="122">
        <f>ROUND((BI10+BI16),2)</f>
        <v>78050.149999999994</v>
      </c>
      <c r="BJ9" s="20"/>
      <c r="BK9" s="20"/>
      <c r="BL9" s="122">
        <f>ROUND((BL10+BL16),2)</f>
        <v>300116.64</v>
      </c>
      <c r="BM9" s="20"/>
    </row>
    <row r="10" spans="1:65">
      <c r="A10" s="21" t="s">
        <v>61</v>
      </c>
      <c r="B10" s="22" t="s">
        <v>60</v>
      </c>
      <c r="C10" s="22" t="s">
        <v>60</v>
      </c>
      <c r="D10" s="23" t="s">
        <v>62</v>
      </c>
      <c r="E10" s="21" t="s">
        <v>60</v>
      </c>
      <c r="F10" s="24"/>
      <c r="G10" s="25" t="str">
        <f t="shared" si="0"/>
        <v/>
      </c>
      <c r="H10" s="117"/>
      <c r="I10" s="118">
        <f>I11</f>
        <v>290623.3</v>
      </c>
      <c r="J10" s="105"/>
      <c r="K10" s="127">
        <f>K11</f>
        <v>18751.180763756136</v>
      </c>
      <c r="L10" s="26"/>
      <c r="M10" s="127">
        <f>M11</f>
        <v>18751.180763756136</v>
      </c>
      <c r="N10" s="26"/>
      <c r="O10" s="127">
        <f>O11</f>
        <v>0</v>
      </c>
      <c r="P10" s="26"/>
      <c r="Q10" s="127">
        <f>Q11</f>
        <v>0</v>
      </c>
      <c r="R10" s="26"/>
      <c r="S10" s="127">
        <f>S11</f>
        <v>0</v>
      </c>
      <c r="T10" s="26"/>
      <c r="U10" s="127">
        <f>U11</f>
        <v>0</v>
      </c>
      <c r="V10" s="26"/>
      <c r="W10" s="127">
        <f>W11</f>
        <v>0</v>
      </c>
      <c r="X10" s="26"/>
      <c r="Y10" s="127">
        <f>Y11</f>
        <v>0</v>
      </c>
      <c r="Z10" s="26"/>
      <c r="AA10" s="127">
        <f>AA11</f>
        <v>0</v>
      </c>
      <c r="AB10" s="26"/>
      <c r="AC10" s="127">
        <f>AC11</f>
        <v>0</v>
      </c>
      <c r="AD10" s="26"/>
      <c r="AE10" s="127">
        <f>AE11</f>
        <v>0</v>
      </c>
      <c r="AF10" s="26"/>
      <c r="AG10" s="127">
        <f>AG11</f>
        <v>0</v>
      </c>
      <c r="AH10" s="26"/>
      <c r="AI10" s="127">
        <f>AI11</f>
        <v>0</v>
      </c>
      <c r="AJ10" s="26"/>
      <c r="AK10" s="127">
        <f>AK11</f>
        <v>0</v>
      </c>
      <c r="AL10" s="26"/>
      <c r="AM10" s="127">
        <f>AM11</f>
        <v>0</v>
      </c>
      <c r="AN10" s="26"/>
      <c r="AO10" s="127">
        <f>AO11</f>
        <v>0</v>
      </c>
      <c r="AP10" s="26"/>
      <c r="AQ10" s="127">
        <f>AQ11</f>
        <v>0</v>
      </c>
      <c r="AR10" s="26"/>
      <c r="AS10" s="127">
        <f>AS11</f>
        <v>0</v>
      </c>
      <c r="AT10" s="26"/>
      <c r="AU10" s="127">
        <f>AU11</f>
        <v>0</v>
      </c>
      <c r="AV10" s="26"/>
      <c r="AW10" s="127">
        <f>AW11</f>
        <v>0</v>
      </c>
      <c r="AX10" s="26"/>
      <c r="AY10" s="127">
        <f>AY11</f>
        <v>0</v>
      </c>
      <c r="AZ10" s="26"/>
      <c r="BA10" s="127">
        <f>BA11</f>
        <v>0</v>
      </c>
      <c r="BB10" s="26"/>
      <c r="BC10" s="127">
        <f>BC11</f>
        <v>0</v>
      </c>
      <c r="BD10" s="26"/>
      <c r="BE10" s="127">
        <f>BE11</f>
        <v>0</v>
      </c>
      <c r="BF10" s="26"/>
      <c r="BG10" s="127">
        <f>BG11</f>
        <v>0</v>
      </c>
      <c r="BH10" s="27"/>
      <c r="BI10" s="121">
        <f>BI11</f>
        <v>37502.361527512272</v>
      </c>
      <c r="BJ10" s="27"/>
      <c r="BK10" s="27"/>
      <c r="BL10" s="121">
        <f>BL11</f>
        <v>253120.93847248773</v>
      </c>
      <c r="BM10" s="27"/>
    </row>
    <row r="11" spans="1:65">
      <c r="A11" s="21" t="s">
        <v>63</v>
      </c>
      <c r="B11" s="22"/>
      <c r="C11" s="22"/>
      <c r="D11" s="23" t="s">
        <v>64</v>
      </c>
      <c r="E11" s="21"/>
      <c r="F11" s="24"/>
      <c r="G11" s="25"/>
      <c r="H11" s="117"/>
      <c r="I11" s="118">
        <f>SUM(I12:I15)</f>
        <v>290623.3</v>
      </c>
      <c r="J11" s="105"/>
      <c r="K11" s="127">
        <f>SUM(K12:K15)</f>
        <v>18751.180763756136</v>
      </c>
      <c r="L11" s="26"/>
      <c r="M11" s="127">
        <f>SUM(M12:M15)</f>
        <v>18751.180763756136</v>
      </c>
      <c r="N11" s="26"/>
      <c r="O11" s="127">
        <f>SUM(O12:O15)</f>
        <v>0</v>
      </c>
      <c r="P11" s="26"/>
      <c r="Q11" s="127">
        <f>SUM(Q12:Q15)</f>
        <v>0</v>
      </c>
      <c r="R11" s="26"/>
      <c r="S11" s="127">
        <f>SUM(S12:S15)</f>
        <v>0</v>
      </c>
      <c r="T11" s="26"/>
      <c r="U11" s="127">
        <f>SUM(U12:U15)</f>
        <v>0</v>
      </c>
      <c r="V11" s="26"/>
      <c r="W11" s="127">
        <f>SUM(W12:W15)</f>
        <v>0</v>
      </c>
      <c r="X11" s="26"/>
      <c r="Y11" s="127">
        <f>SUM(Y12:Y15)</f>
        <v>0</v>
      </c>
      <c r="Z11" s="26"/>
      <c r="AA11" s="127">
        <f>SUM(AA12:AA15)</f>
        <v>0</v>
      </c>
      <c r="AB11" s="26"/>
      <c r="AC11" s="127">
        <f>SUM(AC12:AC15)</f>
        <v>0</v>
      </c>
      <c r="AD11" s="26"/>
      <c r="AE11" s="127">
        <f>SUM(AE12:AE15)</f>
        <v>0</v>
      </c>
      <c r="AF11" s="26"/>
      <c r="AG11" s="127">
        <f>SUM(AG12:AG15)</f>
        <v>0</v>
      </c>
      <c r="AH11" s="26"/>
      <c r="AI11" s="127">
        <f>SUM(AI12:AI15)</f>
        <v>0</v>
      </c>
      <c r="AJ11" s="26"/>
      <c r="AK11" s="127">
        <f>SUM(AK12:AK15)</f>
        <v>0</v>
      </c>
      <c r="AL11" s="26"/>
      <c r="AM11" s="127">
        <f>SUM(AM12:AM15)</f>
        <v>0</v>
      </c>
      <c r="AN11" s="26"/>
      <c r="AO11" s="127">
        <f>SUM(AO12:AO15)</f>
        <v>0</v>
      </c>
      <c r="AP11" s="26"/>
      <c r="AQ11" s="127">
        <f>SUM(AQ12:AQ15)</f>
        <v>0</v>
      </c>
      <c r="AR11" s="26"/>
      <c r="AS11" s="127">
        <f>SUM(AS12:AS15)</f>
        <v>0</v>
      </c>
      <c r="AT11" s="26"/>
      <c r="AU11" s="127">
        <f>SUM(AU12:AU15)</f>
        <v>0</v>
      </c>
      <c r="AV11" s="26"/>
      <c r="AW11" s="127">
        <f>SUM(AW12:AW15)</f>
        <v>0</v>
      </c>
      <c r="AX11" s="26"/>
      <c r="AY11" s="127">
        <f>SUM(AY12:AY15)</f>
        <v>0</v>
      </c>
      <c r="AZ11" s="26"/>
      <c r="BA11" s="127">
        <f>SUM(BA12:BA15)</f>
        <v>0</v>
      </c>
      <c r="BB11" s="26"/>
      <c r="BC11" s="127">
        <f>SUM(BC12:BC15)</f>
        <v>0</v>
      </c>
      <c r="BD11" s="26"/>
      <c r="BE11" s="127">
        <f>SUM(BE12:BE15)</f>
        <v>0</v>
      </c>
      <c r="BF11" s="26"/>
      <c r="BG11" s="127">
        <f>SUM(BG12:BG15)</f>
        <v>0</v>
      </c>
      <c r="BH11" s="27"/>
      <c r="BI11" s="121">
        <f>SUM(BI12:BI15)</f>
        <v>37502.361527512272</v>
      </c>
      <c r="BJ11" s="27"/>
      <c r="BK11" s="27"/>
      <c r="BL11" s="121">
        <f>SUM(BL12:BL15)</f>
        <v>253120.93847248773</v>
      </c>
      <c r="BM11" s="27"/>
    </row>
    <row r="12" spans="1:65" s="88" customFormat="1" ht="22.5">
      <c r="A12" s="29" t="s">
        <v>65</v>
      </c>
      <c r="B12" s="29" t="s">
        <v>66</v>
      </c>
      <c r="C12" s="29">
        <v>100305</v>
      </c>
      <c r="D12" s="101" t="s">
        <v>67</v>
      </c>
      <c r="E12" s="29" t="s">
        <v>68</v>
      </c>
      <c r="F12" s="30">
        <v>1320</v>
      </c>
      <c r="G12" s="31">
        <v>104.24</v>
      </c>
      <c r="H12" s="119">
        <v>128.08734179728674</v>
      </c>
      <c r="I12" s="120">
        <f t="shared" ref="I12:I15" si="1">ROUND(SUM(F12*H12),2)</f>
        <v>169075.29</v>
      </c>
      <c r="J12" s="111">
        <f>'MEMÓRIA DE CÁLCULO'!J11</f>
        <v>88</v>
      </c>
      <c r="K12" s="114">
        <f t="shared" ref="K12:K15" si="2">J12*$H12</f>
        <v>11271.686078161234</v>
      </c>
      <c r="L12" s="32">
        <f>'MEMÓRIA DE CÁLCULO'!J12</f>
        <v>88</v>
      </c>
      <c r="M12" s="114">
        <f t="shared" ref="M12:M15" si="3">L12*$H12</f>
        <v>11271.686078161234</v>
      </c>
      <c r="N12" s="32"/>
      <c r="O12" s="114">
        <f t="shared" ref="O12:O15" si="4">N12*$H12</f>
        <v>0</v>
      </c>
      <c r="P12" s="32"/>
      <c r="Q12" s="114">
        <f t="shared" ref="Q12:Q15" si="5">P12*$H12</f>
        <v>0</v>
      </c>
      <c r="R12" s="32"/>
      <c r="S12" s="114">
        <f t="shared" ref="S12:S15" si="6">R12*$H12</f>
        <v>0</v>
      </c>
      <c r="T12" s="32"/>
      <c r="U12" s="114">
        <f t="shared" ref="U12:U15" si="7">T12*$H12</f>
        <v>0</v>
      </c>
      <c r="V12" s="32"/>
      <c r="W12" s="114">
        <f t="shared" ref="W12:W15" si="8">V12*$H12</f>
        <v>0</v>
      </c>
      <c r="X12" s="32"/>
      <c r="Y12" s="114">
        <f t="shared" ref="Y12:Y15" si="9">X12*$H12</f>
        <v>0</v>
      </c>
      <c r="Z12" s="32"/>
      <c r="AA12" s="114">
        <f t="shared" ref="AA12:AA15" si="10">Z12*$H12</f>
        <v>0</v>
      </c>
      <c r="AB12" s="32"/>
      <c r="AC12" s="114">
        <f t="shared" ref="AC12:AC15" si="11">AB12*$H12</f>
        <v>0</v>
      </c>
      <c r="AD12" s="32"/>
      <c r="AE12" s="114">
        <f t="shared" ref="AE12:AE15" si="12">AD12*$H12</f>
        <v>0</v>
      </c>
      <c r="AF12" s="32"/>
      <c r="AG12" s="114">
        <f t="shared" ref="AG12:AG15" si="13">AF12*$H12</f>
        <v>0</v>
      </c>
      <c r="AH12" s="32"/>
      <c r="AI12" s="114">
        <f t="shared" ref="AI12:AI15" si="14">AH12*$H12</f>
        <v>0</v>
      </c>
      <c r="AJ12" s="32"/>
      <c r="AK12" s="114">
        <f t="shared" ref="AK12:AK15" si="15">AJ12*$H12</f>
        <v>0</v>
      </c>
      <c r="AL12" s="32"/>
      <c r="AM12" s="114">
        <f t="shared" ref="AM12:AM15" si="16">AL12*$H12</f>
        <v>0</v>
      </c>
      <c r="AN12" s="32"/>
      <c r="AO12" s="114">
        <f t="shared" ref="AO12:AO15" si="17">AN12*$H12</f>
        <v>0</v>
      </c>
      <c r="AP12" s="32"/>
      <c r="AQ12" s="114">
        <f t="shared" ref="AQ12:AQ15" si="18">AP12*$H12</f>
        <v>0</v>
      </c>
      <c r="AR12" s="32"/>
      <c r="AS12" s="114">
        <f t="shared" ref="AS12:AS15" si="19">AR12*$H12</f>
        <v>0</v>
      </c>
      <c r="AT12" s="32"/>
      <c r="AU12" s="114">
        <f t="shared" ref="AU12:AU15" si="20">AT12*$H12</f>
        <v>0</v>
      </c>
      <c r="AV12" s="32"/>
      <c r="AW12" s="114">
        <f t="shared" ref="AW12:AW15" si="21">AV12*$H12</f>
        <v>0</v>
      </c>
      <c r="AX12" s="32"/>
      <c r="AY12" s="114">
        <f t="shared" ref="AY12:AY15" si="22">AX12*$H12</f>
        <v>0</v>
      </c>
      <c r="AZ12" s="32"/>
      <c r="BA12" s="114">
        <f t="shared" ref="BA12:BA15" si="23">AZ12*$H12</f>
        <v>0</v>
      </c>
      <c r="BB12" s="32"/>
      <c r="BC12" s="114">
        <f t="shared" ref="BC12:BC15" si="24">BB12*$H12</f>
        <v>0</v>
      </c>
      <c r="BD12" s="32"/>
      <c r="BE12" s="114">
        <f t="shared" ref="BE12:BE15" si="25">BD12*$H12</f>
        <v>0</v>
      </c>
      <c r="BF12" s="32"/>
      <c r="BG12" s="114">
        <f t="shared" ref="BG12:BG15" si="26">BF12*$H12</f>
        <v>0</v>
      </c>
      <c r="BH12" s="108">
        <f t="shared" ref="BH12:BI12" si="27">SUM(J12,L12,N12,P12,R12,T12,V12,X12,Z12,AB12,AD12,AF12,AH12,AJ12,AL12,AN12,AP12,AR12,AT12,AV12,AX12,AZ12,BB12,BD12,BF12)</f>
        <v>176</v>
      </c>
      <c r="BI12" s="119">
        <f t="shared" si="27"/>
        <v>22543.372156322468</v>
      </c>
      <c r="BJ12" s="87">
        <f t="shared" ref="BJ12:BJ15" si="28">BI12/I12</f>
        <v>0.13333333425790644</v>
      </c>
      <c r="BK12" s="108">
        <f t="shared" ref="BK12:BK15" si="29">F12-BH12</f>
        <v>1144</v>
      </c>
      <c r="BL12" s="119">
        <f t="shared" ref="BL12:BL15" si="30">I12-BI12</f>
        <v>146531.91784367754</v>
      </c>
      <c r="BM12" s="87">
        <f t="shared" ref="BM12:BM15" si="31">1-BJ12</f>
        <v>0.86666666574209361</v>
      </c>
    </row>
    <row r="13" spans="1:65" s="88" customFormat="1" ht="22.5">
      <c r="A13" s="29" t="s">
        <v>69</v>
      </c>
      <c r="B13" s="29" t="s">
        <v>66</v>
      </c>
      <c r="C13" s="29">
        <v>90776</v>
      </c>
      <c r="D13" s="101" t="s">
        <v>70</v>
      </c>
      <c r="E13" s="29" t="s">
        <v>68</v>
      </c>
      <c r="F13" s="30">
        <v>2640</v>
      </c>
      <c r="G13" s="31">
        <v>20.99</v>
      </c>
      <c r="H13" s="119">
        <v>25.79195418577368</v>
      </c>
      <c r="I13" s="120">
        <f t="shared" si="1"/>
        <v>68090.759999999995</v>
      </c>
      <c r="J13" s="111">
        <f>'MEMÓRIA DE CÁLCULO'!J31</f>
        <v>176</v>
      </c>
      <c r="K13" s="114">
        <f t="shared" si="2"/>
        <v>4539.3839366961674</v>
      </c>
      <c r="L13" s="32">
        <f>'MEMÓRIA DE CÁLCULO'!J32</f>
        <v>176</v>
      </c>
      <c r="M13" s="114">
        <f t="shared" si="3"/>
        <v>4539.3839366961674</v>
      </c>
      <c r="N13" s="32"/>
      <c r="O13" s="114">
        <f t="shared" si="4"/>
        <v>0</v>
      </c>
      <c r="P13" s="32"/>
      <c r="Q13" s="114">
        <f t="shared" si="5"/>
        <v>0</v>
      </c>
      <c r="R13" s="32"/>
      <c r="S13" s="114">
        <f t="shared" si="6"/>
        <v>0</v>
      </c>
      <c r="T13" s="32"/>
      <c r="U13" s="114">
        <f t="shared" si="7"/>
        <v>0</v>
      </c>
      <c r="V13" s="32"/>
      <c r="W13" s="114">
        <f t="shared" si="8"/>
        <v>0</v>
      </c>
      <c r="X13" s="32"/>
      <c r="Y13" s="114">
        <f t="shared" si="9"/>
        <v>0</v>
      </c>
      <c r="Z13" s="32"/>
      <c r="AA13" s="114">
        <f t="shared" si="10"/>
        <v>0</v>
      </c>
      <c r="AB13" s="32"/>
      <c r="AC13" s="114">
        <f t="shared" si="11"/>
        <v>0</v>
      </c>
      <c r="AD13" s="32"/>
      <c r="AE13" s="114">
        <f t="shared" si="12"/>
        <v>0</v>
      </c>
      <c r="AF13" s="32"/>
      <c r="AG13" s="114">
        <f t="shared" si="13"/>
        <v>0</v>
      </c>
      <c r="AH13" s="32"/>
      <c r="AI13" s="114">
        <f t="shared" si="14"/>
        <v>0</v>
      </c>
      <c r="AJ13" s="32"/>
      <c r="AK13" s="114">
        <f t="shared" si="15"/>
        <v>0</v>
      </c>
      <c r="AL13" s="32"/>
      <c r="AM13" s="114">
        <f t="shared" si="16"/>
        <v>0</v>
      </c>
      <c r="AN13" s="32"/>
      <c r="AO13" s="114">
        <f t="shared" si="17"/>
        <v>0</v>
      </c>
      <c r="AP13" s="32"/>
      <c r="AQ13" s="114">
        <f t="shared" si="18"/>
        <v>0</v>
      </c>
      <c r="AR13" s="32"/>
      <c r="AS13" s="114">
        <f t="shared" si="19"/>
        <v>0</v>
      </c>
      <c r="AT13" s="32"/>
      <c r="AU13" s="114">
        <f t="shared" si="20"/>
        <v>0</v>
      </c>
      <c r="AV13" s="32"/>
      <c r="AW13" s="114">
        <f t="shared" si="21"/>
        <v>0</v>
      </c>
      <c r="AX13" s="32"/>
      <c r="AY13" s="114">
        <f t="shared" si="22"/>
        <v>0</v>
      </c>
      <c r="AZ13" s="32"/>
      <c r="BA13" s="114">
        <f t="shared" si="23"/>
        <v>0</v>
      </c>
      <c r="BB13" s="32"/>
      <c r="BC13" s="114">
        <f t="shared" si="24"/>
        <v>0</v>
      </c>
      <c r="BD13" s="32"/>
      <c r="BE13" s="114">
        <f t="shared" si="25"/>
        <v>0</v>
      </c>
      <c r="BF13" s="32"/>
      <c r="BG13" s="114">
        <f t="shared" si="26"/>
        <v>0</v>
      </c>
      <c r="BH13" s="108">
        <f t="shared" ref="BH13:BI13" si="32">SUM(J13,L13,N13,P13,R13,T13,V13,X13,Z13,AB13,AD13,AF13,AH13,AJ13,AL13,AN13,AP13,AR13,AT13,AV13,AX13,AZ13,BB13,BD13,BF13)</f>
        <v>352</v>
      </c>
      <c r="BI13" s="119">
        <f t="shared" si="32"/>
        <v>9078.7678733923349</v>
      </c>
      <c r="BJ13" s="87">
        <f t="shared" si="28"/>
        <v>0.13333333147393767</v>
      </c>
      <c r="BK13" s="108">
        <f t="shared" si="29"/>
        <v>2288</v>
      </c>
      <c r="BL13" s="119">
        <f t="shared" si="30"/>
        <v>59011.992126607656</v>
      </c>
      <c r="BM13" s="87">
        <f t="shared" si="31"/>
        <v>0.86666666852606233</v>
      </c>
    </row>
    <row r="14" spans="1:65" s="88" customFormat="1" ht="22.5">
      <c r="A14" s="29" t="s">
        <v>71</v>
      </c>
      <c r="B14" s="29" t="s">
        <v>66</v>
      </c>
      <c r="C14" s="29">
        <v>100533</v>
      </c>
      <c r="D14" s="101" t="s">
        <v>72</v>
      </c>
      <c r="E14" s="29" t="s">
        <v>68</v>
      </c>
      <c r="F14" s="30">
        <v>1320</v>
      </c>
      <c r="G14" s="31">
        <v>27.19</v>
      </c>
      <c r="H14" s="119">
        <v>33.410349419303785</v>
      </c>
      <c r="I14" s="120">
        <f t="shared" si="1"/>
        <v>44101.66</v>
      </c>
      <c r="J14" s="111">
        <f>'MEMÓRIA DE CÁLCULO'!J51</f>
        <v>88</v>
      </c>
      <c r="K14" s="114">
        <f t="shared" si="2"/>
        <v>2940.1107488987332</v>
      </c>
      <c r="L14" s="32">
        <f>'MEMÓRIA DE CÁLCULO'!J52</f>
        <v>88</v>
      </c>
      <c r="M14" s="114">
        <f t="shared" si="3"/>
        <v>2940.1107488987332</v>
      </c>
      <c r="N14" s="32"/>
      <c r="O14" s="114">
        <f t="shared" si="4"/>
        <v>0</v>
      </c>
      <c r="P14" s="32"/>
      <c r="Q14" s="114">
        <f t="shared" si="5"/>
        <v>0</v>
      </c>
      <c r="R14" s="32"/>
      <c r="S14" s="114">
        <f t="shared" si="6"/>
        <v>0</v>
      </c>
      <c r="T14" s="32"/>
      <c r="U14" s="114">
        <f t="shared" si="7"/>
        <v>0</v>
      </c>
      <c r="V14" s="32"/>
      <c r="W14" s="114">
        <f t="shared" si="8"/>
        <v>0</v>
      </c>
      <c r="X14" s="32"/>
      <c r="Y14" s="114">
        <f t="shared" si="9"/>
        <v>0</v>
      </c>
      <c r="Z14" s="32"/>
      <c r="AA14" s="114">
        <f t="shared" si="10"/>
        <v>0</v>
      </c>
      <c r="AB14" s="32"/>
      <c r="AC14" s="114">
        <f t="shared" si="11"/>
        <v>0</v>
      </c>
      <c r="AD14" s="32"/>
      <c r="AE14" s="114">
        <f t="shared" si="12"/>
        <v>0</v>
      </c>
      <c r="AF14" s="32"/>
      <c r="AG14" s="114">
        <f t="shared" si="13"/>
        <v>0</v>
      </c>
      <c r="AH14" s="32"/>
      <c r="AI14" s="114">
        <f t="shared" si="14"/>
        <v>0</v>
      </c>
      <c r="AJ14" s="32"/>
      <c r="AK14" s="114">
        <f t="shared" si="15"/>
        <v>0</v>
      </c>
      <c r="AL14" s="32"/>
      <c r="AM14" s="114">
        <f t="shared" si="16"/>
        <v>0</v>
      </c>
      <c r="AN14" s="32"/>
      <c r="AO14" s="114">
        <f t="shared" si="17"/>
        <v>0</v>
      </c>
      <c r="AP14" s="32"/>
      <c r="AQ14" s="114">
        <f t="shared" si="18"/>
        <v>0</v>
      </c>
      <c r="AR14" s="32"/>
      <c r="AS14" s="114">
        <f t="shared" si="19"/>
        <v>0</v>
      </c>
      <c r="AT14" s="32"/>
      <c r="AU14" s="114">
        <f t="shared" si="20"/>
        <v>0</v>
      </c>
      <c r="AV14" s="32"/>
      <c r="AW14" s="114">
        <f t="shared" si="21"/>
        <v>0</v>
      </c>
      <c r="AX14" s="32"/>
      <c r="AY14" s="114">
        <f t="shared" si="22"/>
        <v>0</v>
      </c>
      <c r="AZ14" s="32"/>
      <c r="BA14" s="114">
        <f t="shared" si="23"/>
        <v>0</v>
      </c>
      <c r="BB14" s="32"/>
      <c r="BC14" s="114">
        <f t="shared" si="24"/>
        <v>0</v>
      </c>
      <c r="BD14" s="32"/>
      <c r="BE14" s="114">
        <f t="shared" si="25"/>
        <v>0</v>
      </c>
      <c r="BF14" s="32"/>
      <c r="BG14" s="114">
        <f t="shared" si="26"/>
        <v>0</v>
      </c>
      <c r="BH14" s="108">
        <f t="shared" ref="BH14:BI14" si="33">SUM(J14,L14,N14,P14,R14,T14,V14,X14,Z14,AB14,AD14,AF14,AH14,AJ14,AL14,AN14,AP14,AR14,AT14,AV14,AX14,AZ14,BB14,BD14,BF14)</f>
        <v>176</v>
      </c>
      <c r="BI14" s="119">
        <f t="shared" si="33"/>
        <v>5880.2214977974663</v>
      </c>
      <c r="BJ14" s="87">
        <f t="shared" si="28"/>
        <v>0.13333333706253836</v>
      </c>
      <c r="BK14" s="108">
        <f t="shared" si="29"/>
        <v>1144</v>
      </c>
      <c r="BL14" s="119">
        <f t="shared" si="30"/>
        <v>38221.438502202538</v>
      </c>
      <c r="BM14" s="87">
        <f t="shared" si="31"/>
        <v>0.86666666293746164</v>
      </c>
    </row>
    <row r="15" spans="1:65" s="88" customFormat="1" ht="22.5">
      <c r="A15" s="29" t="s">
        <v>73</v>
      </c>
      <c r="B15" s="29" t="s">
        <v>66</v>
      </c>
      <c r="C15" s="29">
        <v>100308</v>
      </c>
      <c r="D15" s="101" t="s">
        <v>74</v>
      </c>
      <c r="E15" s="29" t="s">
        <v>68</v>
      </c>
      <c r="F15" s="30">
        <v>352</v>
      </c>
      <c r="G15" s="31">
        <v>21.63</v>
      </c>
      <c r="H15" s="119">
        <v>26.578369177621951</v>
      </c>
      <c r="I15" s="120">
        <f t="shared" si="1"/>
        <v>9355.59</v>
      </c>
      <c r="J15" s="111"/>
      <c r="K15" s="114">
        <f t="shared" si="2"/>
        <v>0</v>
      </c>
      <c r="L15" s="32"/>
      <c r="M15" s="114">
        <f t="shared" si="3"/>
        <v>0</v>
      </c>
      <c r="N15" s="32"/>
      <c r="O15" s="114">
        <f t="shared" si="4"/>
        <v>0</v>
      </c>
      <c r="P15" s="32"/>
      <c r="Q15" s="114">
        <f t="shared" si="5"/>
        <v>0</v>
      </c>
      <c r="R15" s="32"/>
      <c r="S15" s="114">
        <f t="shared" si="6"/>
        <v>0</v>
      </c>
      <c r="T15" s="32"/>
      <c r="U15" s="114">
        <f t="shared" si="7"/>
        <v>0</v>
      </c>
      <c r="V15" s="32"/>
      <c r="W15" s="114">
        <f t="shared" si="8"/>
        <v>0</v>
      </c>
      <c r="X15" s="32"/>
      <c r="Y15" s="114">
        <f t="shared" si="9"/>
        <v>0</v>
      </c>
      <c r="Z15" s="32"/>
      <c r="AA15" s="114">
        <f t="shared" si="10"/>
        <v>0</v>
      </c>
      <c r="AB15" s="32"/>
      <c r="AC15" s="114">
        <f t="shared" si="11"/>
        <v>0</v>
      </c>
      <c r="AD15" s="32"/>
      <c r="AE15" s="114">
        <f t="shared" si="12"/>
        <v>0</v>
      </c>
      <c r="AF15" s="32"/>
      <c r="AG15" s="114">
        <f t="shared" si="13"/>
        <v>0</v>
      </c>
      <c r="AH15" s="32"/>
      <c r="AI15" s="114">
        <f t="shared" si="14"/>
        <v>0</v>
      </c>
      <c r="AJ15" s="32"/>
      <c r="AK15" s="114">
        <f t="shared" si="15"/>
        <v>0</v>
      </c>
      <c r="AL15" s="32"/>
      <c r="AM15" s="114">
        <f t="shared" si="16"/>
        <v>0</v>
      </c>
      <c r="AN15" s="32"/>
      <c r="AO15" s="114">
        <f t="shared" si="17"/>
        <v>0</v>
      </c>
      <c r="AP15" s="32"/>
      <c r="AQ15" s="114">
        <f t="shared" si="18"/>
        <v>0</v>
      </c>
      <c r="AR15" s="32"/>
      <c r="AS15" s="114">
        <f t="shared" si="19"/>
        <v>0</v>
      </c>
      <c r="AT15" s="32"/>
      <c r="AU15" s="114">
        <f t="shared" si="20"/>
        <v>0</v>
      </c>
      <c r="AV15" s="32"/>
      <c r="AW15" s="114">
        <f t="shared" si="21"/>
        <v>0</v>
      </c>
      <c r="AX15" s="32"/>
      <c r="AY15" s="114">
        <f t="shared" si="22"/>
        <v>0</v>
      </c>
      <c r="AZ15" s="32"/>
      <c r="BA15" s="114">
        <f t="shared" si="23"/>
        <v>0</v>
      </c>
      <c r="BB15" s="32"/>
      <c r="BC15" s="114">
        <f t="shared" si="24"/>
        <v>0</v>
      </c>
      <c r="BD15" s="32"/>
      <c r="BE15" s="114">
        <f t="shared" si="25"/>
        <v>0</v>
      </c>
      <c r="BF15" s="32"/>
      <c r="BG15" s="114">
        <f t="shared" si="26"/>
        <v>0</v>
      </c>
      <c r="BH15" s="108">
        <f t="shared" ref="BH15:BI15" si="34">SUM(J15,L15,N15,P15,R15,T15,V15,X15,Z15,AB15,AD15,AF15,AH15,AJ15,AL15,AN15,AP15,AR15,AT15,AV15,AX15,AZ15,BB15,BD15,BF15)</f>
        <v>0</v>
      </c>
      <c r="BI15" s="119">
        <f t="shared" si="34"/>
        <v>0</v>
      </c>
      <c r="BJ15" s="87">
        <f t="shared" si="28"/>
        <v>0</v>
      </c>
      <c r="BK15" s="108">
        <f t="shared" si="29"/>
        <v>352</v>
      </c>
      <c r="BL15" s="119">
        <f t="shared" si="30"/>
        <v>9355.59</v>
      </c>
      <c r="BM15" s="87">
        <f t="shared" si="31"/>
        <v>1</v>
      </c>
    </row>
    <row r="16" spans="1:65" s="88" customFormat="1">
      <c r="A16" s="22" t="s">
        <v>75</v>
      </c>
      <c r="B16" s="22" t="s">
        <v>60</v>
      </c>
      <c r="C16" s="22" t="s">
        <v>60</v>
      </c>
      <c r="D16" s="102" t="s">
        <v>76</v>
      </c>
      <c r="E16" s="22" t="s">
        <v>60</v>
      </c>
      <c r="F16" s="89"/>
      <c r="G16" s="27"/>
      <c r="H16" s="121"/>
      <c r="I16" s="118">
        <f>I17</f>
        <v>87543.49</v>
      </c>
      <c r="J16" s="112"/>
      <c r="K16" s="127">
        <f>K17</f>
        <v>37686.543727800745</v>
      </c>
      <c r="L16" s="26"/>
      <c r="M16" s="127">
        <f>M17</f>
        <v>2861.2480704974491</v>
      </c>
      <c r="N16" s="26"/>
      <c r="O16" s="127">
        <f>O17</f>
        <v>0</v>
      </c>
      <c r="P16" s="26"/>
      <c r="Q16" s="127">
        <f>Q17</f>
        <v>0</v>
      </c>
      <c r="R16" s="26"/>
      <c r="S16" s="127">
        <f>S17</f>
        <v>0</v>
      </c>
      <c r="T16" s="26"/>
      <c r="U16" s="127">
        <f>U17</f>
        <v>0</v>
      </c>
      <c r="V16" s="26"/>
      <c r="W16" s="127">
        <f>W17</f>
        <v>0</v>
      </c>
      <c r="X16" s="26"/>
      <c r="Y16" s="127">
        <f>Y17</f>
        <v>0</v>
      </c>
      <c r="Z16" s="26"/>
      <c r="AA16" s="127">
        <f>AA17</f>
        <v>0</v>
      </c>
      <c r="AB16" s="26"/>
      <c r="AC16" s="127">
        <f>AC17</f>
        <v>0</v>
      </c>
      <c r="AD16" s="26"/>
      <c r="AE16" s="127">
        <f>AE17</f>
        <v>0</v>
      </c>
      <c r="AF16" s="26"/>
      <c r="AG16" s="127">
        <f>AG17</f>
        <v>0</v>
      </c>
      <c r="AH16" s="26"/>
      <c r="AI16" s="127">
        <f>AI17</f>
        <v>0</v>
      </c>
      <c r="AJ16" s="26"/>
      <c r="AK16" s="127">
        <f>AK17</f>
        <v>0</v>
      </c>
      <c r="AL16" s="26"/>
      <c r="AM16" s="127">
        <f>AM17</f>
        <v>0</v>
      </c>
      <c r="AN16" s="26"/>
      <c r="AO16" s="127">
        <f>AO17</f>
        <v>0</v>
      </c>
      <c r="AP16" s="26"/>
      <c r="AQ16" s="127">
        <f>AQ17</f>
        <v>0</v>
      </c>
      <c r="AR16" s="26"/>
      <c r="AS16" s="127">
        <f>AS17</f>
        <v>0</v>
      </c>
      <c r="AT16" s="26"/>
      <c r="AU16" s="127">
        <f>AU17</f>
        <v>0</v>
      </c>
      <c r="AV16" s="26"/>
      <c r="AW16" s="127">
        <f>AW17</f>
        <v>0</v>
      </c>
      <c r="AX16" s="26"/>
      <c r="AY16" s="127">
        <f>AY17</f>
        <v>0</v>
      </c>
      <c r="AZ16" s="26"/>
      <c r="BA16" s="127">
        <f>BA17</f>
        <v>0</v>
      </c>
      <c r="BB16" s="26"/>
      <c r="BC16" s="127">
        <f>BC17</f>
        <v>0</v>
      </c>
      <c r="BD16" s="26"/>
      <c r="BE16" s="127">
        <f>BE17</f>
        <v>0</v>
      </c>
      <c r="BF16" s="26"/>
      <c r="BG16" s="127">
        <f>BG17</f>
        <v>0</v>
      </c>
      <c r="BH16" s="109"/>
      <c r="BI16" s="121">
        <f>BI17</f>
        <v>40547.791798298204</v>
      </c>
      <c r="BJ16" s="27"/>
      <c r="BK16" s="109"/>
      <c r="BL16" s="121">
        <f>BL17</f>
        <v>46995.698201701794</v>
      </c>
      <c r="BM16" s="27"/>
    </row>
    <row r="17" spans="1:65" s="88" customFormat="1">
      <c r="A17" s="22" t="s">
        <v>77</v>
      </c>
      <c r="B17" s="22"/>
      <c r="C17" s="22"/>
      <c r="D17" s="102" t="s">
        <v>64</v>
      </c>
      <c r="E17" s="22"/>
      <c r="F17" s="89"/>
      <c r="G17" s="27"/>
      <c r="H17" s="121"/>
      <c r="I17" s="118">
        <f>SUM(I18:I26)</f>
        <v>87543.49</v>
      </c>
      <c r="J17" s="112"/>
      <c r="K17" s="127">
        <f>SUM(K18:K26)</f>
        <v>37686.543727800745</v>
      </c>
      <c r="L17" s="26"/>
      <c r="M17" s="127">
        <f>SUM(M18:M26)</f>
        <v>2861.2480704974491</v>
      </c>
      <c r="N17" s="26"/>
      <c r="O17" s="127">
        <f>SUM(O18:O26)</f>
        <v>0</v>
      </c>
      <c r="P17" s="26"/>
      <c r="Q17" s="127">
        <f>SUM(Q18:Q26)</f>
        <v>0</v>
      </c>
      <c r="R17" s="26"/>
      <c r="S17" s="127">
        <f>SUM(S18:S26)</f>
        <v>0</v>
      </c>
      <c r="T17" s="26"/>
      <c r="U17" s="127">
        <f>SUM(U18:U26)</f>
        <v>0</v>
      </c>
      <c r="V17" s="26"/>
      <c r="W17" s="127">
        <f>SUM(W18:W26)</f>
        <v>0</v>
      </c>
      <c r="X17" s="26"/>
      <c r="Y17" s="127">
        <f>SUM(Y18:Y26)</f>
        <v>0</v>
      </c>
      <c r="Z17" s="26"/>
      <c r="AA17" s="127">
        <f>SUM(AA18:AA26)</f>
        <v>0</v>
      </c>
      <c r="AB17" s="26"/>
      <c r="AC17" s="127">
        <f>SUM(AC18:AC26)</f>
        <v>0</v>
      </c>
      <c r="AD17" s="26"/>
      <c r="AE17" s="127">
        <f>SUM(AE18:AE26)</f>
        <v>0</v>
      </c>
      <c r="AF17" s="26"/>
      <c r="AG17" s="127">
        <f>SUM(AG18:AG26)</f>
        <v>0</v>
      </c>
      <c r="AH17" s="26"/>
      <c r="AI17" s="127">
        <f>SUM(AI18:AI26)</f>
        <v>0</v>
      </c>
      <c r="AJ17" s="26"/>
      <c r="AK17" s="127">
        <f>SUM(AK18:AK26)</f>
        <v>0</v>
      </c>
      <c r="AL17" s="26"/>
      <c r="AM17" s="127">
        <f>SUM(AM18:AM26)</f>
        <v>0</v>
      </c>
      <c r="AN17" s="26"/>
      <c r="AO17" s="127">
        <f>SUM(AO18:AO26)</f>
        <v>0</v>
      </c>
      <c r="AP17" s="26"/>
      <c r="AQ17" s="127">
        <f>SUM(AQ18:AQ26)</f>
        <v>0</v>
      </c>
      <c r="AR17" s="26"/>
      <c r="AS17" s="127">
        <f>SUM(AS18:AS26)</f>
        <v>0</v>
      </c>
      <c r="AT17" s="26"/>
      <c r="AU17" s="127">
        <f>SUM(AU18:AU26)</f>
        <v>0</v>
      </c>
      <c r="AV17" s="26"/>
      <c r="AW17" s="127">
        <f>SUM(AW18:AW26)</f>
        <v>0</v>
      </c>
      <c r="AX17" s="26"/>
      <c r="AY17" s="127">
        <f>SUM(AY18:AY26)</f>
        <v>0</v>
      </c>
      <c r="AZ17" s="26"/>
      <c r="BA17" s="127">
        <f>SUM(BA18:BA26)</f>
        <v>0</v>
      </c>
      <c r="BB17" s="26"/>
      <c r="BC17" s="127">
        <f>SUM(BC18:BC26)</f>
        <v>0</v>
      </c>
      <c r="BD17" s="26"/>
      <c r="BE17" s="127">
        <f>SUM(BE18:BE26)</f>
        <v>0</v>
      </c>
      <c r="BF17" s="26"/>
      <c r="BG17" s="127">
        <f>SUM(BG18:BG26)</f>
        <v>0</v>
      </c>
      <c r="BH17" s="109"/>
      <c r="BI17" s="121">
        <f>SUM(BI18:BI26)</f>
        <v>40547.791798298204</v>
      </c>
      <c r="BJ17" s="27"/>
      <c r="BK17" s="109"/>
      <c r="BL17" s="121">
        <f>SUM(BL18:BL26)</f>
        <v>46995.698201701794</v>
      </c>
      <c r="BM17" s="27"/>
    </row>
    <row r="18" spans="1:65" s="88" customFormat="1" ht="22.5">
      <c r="A18" s="29" t="s">
        <v>78</v>
      </c>
      <c r="B18" s="29" t="s">
        <v>79</v>
      </c>
      <c r="C18" s="29" t="s">
        <v>80</v>
      </c>
      <c r="D18" s="101" t="s">
        <v>81</v>
      </c>
      <c r="E18" s="29" t="s">
        <v>82</v>
      </c>
      <c r="F18" s="30">
        <v>6</v>
      </c>
      <c r="G18" s="31">
        <v>490.23</v>
      </c>
      <c r="H18" s="119">
        <v>602.38159602152609</v>
      </c>
      <c r="I18" s="120">
        <f t="shared" ref="I18:I26" si="35">ROUND(SUM(F18*H18),2)</f>
        <v>3614.29</v>
      </c>
      <c r="J18" s="111">
        <f>'MEMÓRIA DE CÁLCULO'!L91</f>
        <v>3.75</v>
      </c>
      <c r="K18" s="114">
        <f t="shared" ref="K18:K26" si="36">J18*$H18</f>
        <v>2258.9309850807231</v>
      </c>
      <c r="L18" s="32"/>
      <c r="M18" s="114">
        <f t="shared" ref="M18:M26" si="37">L18*$H18</f>
        <v>0</v>
      </c>
      <c r="N18" s="32"/>
      <c r="O18" s="114">
        <f t="shared" ref="O18:O26" si="38">N18*$H18</f>
        <v>0</v>
      </c>
      <c r="P18" s="32"/>
      <c r="Q18" s="114">
        <f t="shared" ref="Q18:Q26" si="39">P18*$H18</f>
        <v>0</v>
      </c>
      <c r="R18" s="32"/>
      <c r="S18" s="114">
        <f t="shared" ref="S18:S26" si="40">R18*$H18</f>
        <v>0</v>
      </c>
      <c r="T18" s="32"/>
      <c r="U18" s="114">
        <f t="shared" ref="U18:U26" si="41">T18*$H18</f>
        <v>0</v>
      </c>
      <c r="V18" s="32"/>
      <c r="W18" s="114">
        <f t="shared" ref="W18:W26" si="42">V18*$H18</f>
        <v>0</v>
      </c>
      <c r="X18" s="32"/>
      <c r="Y18" s="114">
        <f t="shared" ref="Y18:Y26" si="43">X18*$H18</f>
        <v>0</v>
      </c>
      <c r="Z18" s="32"/>
      <c r="AA18" s="114">
        <f t="shared" ref="AA18:AA26" si="44">Z18*$H18</f>
        <v>0</v>
      </c>
      <c r="AB18" s="32"/>
      <c r="AC18" s="114">
        <f t="shared" ref="AC18:AC26" si="45">AB18*$H18</f>
        <v>0</v>
      </c>
      <c r="AD18" s="32"/>
      <c r="AE18" s="114">
        <f t="shared" ref="AE18:AE26" si="46">AD18*$H18</f>
        <v>0</v>
      </c>
      <c r="AF18" s="32"/>
      <c r="AG18" s="114">
        <f t="shared" ref="AG18:AG26" si="47">AF18*$H18</f>
        <v>0</v>
      </c>
      <c r="AH18" s="32"/>
      <c r="AI18" s="114">
        <f t="shared" ref="AI18:AI26" si="48">AH18*$H18</f>
        <v>0</v>
      </c>
      <c r="AJ18" s="32"/>
      <c r="AK18" s="114">
        <f t="shared" ref="AK18:AK26" si="49">AJ18*$H18</f>
        <v>0</v>
      </c>
      <c r="AL18" s="32"/>
      <c r="AM18" s="114">
        <f t="shared" ref="AM18:AM26" si="50">AL18*$H18</f>
        <v>0</v>
      </c>
      <c r="AN18" s="32"/>
      <c r="AO18" s="114">
        <f t="shared" ref="AO18:AO26" si="51">AN18*$H18</f>
        <v>0</v>
      </c>
      <c r="AP18" s="32"/>
      <c r="AQ18" s="114">
        <f t="shared" ref="AQ18:AQ26" si="52">AP18*$H18</f>
        <v>0</v>
      </c>
      <c r="AR18" s="32"/>
      <c r="AS18" s="114">
        <f t="shared" ref="AS18:AS26" si="53">AR18*$H18</f>
        <v>0</v>
      </c>
      <c r="AT18" s="32"/>
      <c r="AU18" s="114">
        <f t="shared" ref="AU18:AU26" si="54">AT18*$H18</f>
        <v>0</v>
      </c>
      <c r="AV18" s="32"/>
      <c r="AW18" s="114">
        <f t="shared" ref="AW18:AW26" si="55">AV18*$H18</f>
        <v>0</v>
      </c>
      <c r="AX18" s="32"/>
      <c r="AY18" s="114">
        <f t="shared" ref="AY18:AY26" si="56">AX18*$H18</f>
        <v>0</v>
      </c>
      <c r="AZ18" s="32"/>
      <c r="BA18" s="114">
        <f t="shared" ref="BA18:BA26" si="57">AZ18*$H18</f>
        <v>0</v>
      </c>
      <c r="BB18" s="32"/>
      <c r="BC18" s="114">
        <f t="shared" ref="BC18:BC26" si="58">BB18*$H18</f>
        <v>0</v>
      </c>
      <c r="BD18" s="32"/>
      <c r="BE18" s="114">
        <f t="shared" ref="BE18:BE26" si="59">BD18*$H18</f>
        <v>0</v>
      </c>
      <c r="BF18" s="32"/>
      <c r="BG18" s="114">
        <f t="shared" ref="BG18:BG26" si="60">BF18*$H18</f>
        <v>0</v>
      </c>
      <c r="BH18" s="108">
        <f t="shared" ref="BH18:BI18" si="61">SUM(J18,L18,N18,P18,R18,T18,V18,X18,Z18,AB18,AD18,AF18,AH18,AJ18,AL18,AN18,AP18,AR18,AT18,AV18,AX18,AZ18,BB18,BD18,BF18)</f>
        <v>3.75</v>
      </c>
      <c r="BI18" s="119">
        <f t="shared" si="61"/>
        <v>2258.9309850807231</v>
      </c>
      <c r="BJ18" s="87">
        <f t="shared" ref="BJ18:BJ26" si="62">BI18/I18</f>
        <v>0.62499992670226323</v>
      </c>
      <c r="BK18" s="108">
        <f t="shared" ref="BK18:BK26" si="63">F18-BH18</f>
        <v>2.25</v>
      </c>
      <c r="BL18" s="119">
        <f t="shared" ref="BL18:BL26" si="64">I18-BI18</f>
        <v>1355.3590149192769</v>
      </c>
      <c r="BM18" s="87">
        <f t="shared" ref="BM18:BM26" si="65">1-BJ18</f>
        <v>0.37500007329773677</v>
      </c>
    </row>
    <row r="19" spans="1:65" s="88" customFormat="1" ht="22.5">
      <c r="A19" s="29" t="s">
        <v>83</v>
      </c>
      <c r="B19" s="29" t="s">
        <v>66</v>
      </c>
      <c r="C19" s="29">
        <v>10775</v>
      </c>
      <c r="D19" s="101" t="s">
        <v>84</v>
      </c>
      <c r="E19" s="29" t="s">
        <v>85</v>
      </c>
      <c r="F19" s="30">
        <v>15</v>
      </c>
      <c r="G19" s="31">
        <v>798.35</v>
      </c>
      <c r="H19" s="119">
        <v>980.99126365947689</v>
      </c>
      <c r="I19" s="120">
        <f t="shared" si="35"/>
        <v>14714.87</v>
      </c>
      <c r="J19" s="111">
        <f>'MEMÓRIA DE CÁLCULO'!J97</f>
        <v>1</v>
      </c>
      <c r="K19" s="114">
        <f t="shared" si="36"/>
        <v>980.99126365947689</v>
      </c>
      <c r="L19" s="32">
        <f>'MEMÓRIA DE CÁLCULO'!J98</f>
        <v>1</v>
      </c>
      <c r="M19" s="114">
        <f t="shared" si="37"/>
        <v>980.99126365947689</v>
      </c>
      <c r="N19" s="32"/>
      <c r="O19" s="114">
        <f t="shared" si="38"/>
        <v>0</v>
      </c>
      <c r="P19" s="32"/>
      <c r="Q19" s="114">
        <f t="shared" si="39"/>
        <v>0</v>
      </c>
      <c r="R19" s="32"/>
      <c r="S19" s="114">
        <f t="shared" si="40"/>
        <v>0</v>
      </c>
      <c r="T19" s="32"/>
      <c r="U19" s="114">
        <f t="shared" si="41"/>
        <v>0</v>
      </c>
      <c r="V19" s="32"/>
      <c r="W19" s="114">
        <f t="shared" si="42"/>
        <v>0</v>
      </c>
      <c r="X19" s="32"/>
      <c r="Y19" s="114">
        <f t="shared" si="43"/>
        <v>0</v>
      </c>
      <c r="Z19" s="32"/>
      <c r="AA19" s="114">
        <f t="shared" si="44"/>
        <v>0</v>
      </c>
      <c r="AB19" s="32"/>
      <c r="AC19" s="114">
        <f t="shared" si="45"/>
        <v>0</v>
      </c>
      <c r="AD19" s="32"/>
      <c r="AE19" s="114">
        <f t="shared" si="46"/>
        <v>0</v>
      </c>
      <c r="AF19" s="32"/>
      <c r="AG19" s="114">
        <f t="shared" si="47"/>
        <v>0</v>
      </c>
      <c r="AH19" s="32"/>
      <c r="AI19" s="114">
        <f t="shared" si="48"/>
        <v>0</v>
      </c>
      <c r="AJ19" s="32"/>
      <c r="AK19" s="114">
        <f t="shared" si="49"/>
        <v>0</v>
      </c>
      <c r="AL19" s="32"/>
      <c r="AM19" s="114">
        <f t="shared" si="50"/>
        <v>0</v>
      </c>
      <c r="AN19" s="32"/>
      <c r="AO19" s="114">
        <f t="shared" si="51"/>
        <v>0</v>
      </c>
      <c r="AP19" s="32"/>
      <c r="AQ19" s="114">
        <f t="shared" si="52"/>
        <v>0</v>
      </c>
      <c r="AR19" s="32"/>
      <c r="AS19" s="114">
        <f t="shared" si="53"/>
        <v>0</v>
      </c>
      <c r="AT19" s="32"/>
      <c r="AU19" s="114">
        <f t="shared" si="54"/>
        <v>0</v>
      </c>
      <c r="AV19" s="32"/>
      <c r="AW19" s="114">
        <f t="shared" si="55"/>
        <v>0</v>
      </c>
      <c r="AX19" s="32"/>
      <c r="AY19" s="114">
        <f t="shared" si="56"/>
        <v>0</v>
      </c>
      <c r="AZ19" s="32"/>
      <c r="BA19" s="114">
        <f t="shared" si="57"/>
        <v>0</v>
      </c>
      <c r="BB19" s="32"/>
      <c r="BC19" s="114">
        <f t="shared" si="58"/>
        <v>0</v>
      </c>
      <c r="BD19" s="32"/>
      <c r="BE19" s="114">
        <f t="shared" si="59"/>
        <v>0</v>
      </c>
      <c r="BF19" s="32"/>
      <c r="BG19" s="114">
        <f t="shared" si="60"/>
        <v>0</v>
      </c>
      <c r="BH19" s="108">
        <f t="shared" ref="BH19:BI19" si="66">SUM(J19,L19,N19,P19,R19,T19,V19,X19,Z19,AB19,AD19,AF19,AH19,AJ19,AL19,AN19,AP19,AR19,AT19,AV19,AX19,AZ19,BB19,BD19,BF19)</f>
        <v>2</v>
      </c>
      <c r="BI19" s="119">
        <f t="shared" si="66"/>
        <v>1961.9825273189538</v>
      </c>
      <c r="BJ19" s="87">
        <f t="shared" si="62"/>
        <v>0.13333332386347646</v>
      </c>
      <c r="BK19" s="108">
        <f t="shared" si="63"/>
        <v>13</v>
      </c>
      <c r="BL19" s="119">
        <f t="shared" si="64"/>
        <v>12752.887472681046</v>
      </c>
      <c r="BM19" s="87">
        <f t="shared" si="65"/>
        <v>0.86666667613652359</v>
      </c>
    </row>
    <row r="20" spans="1:65" s="88" customFormat="1" ht="22.5">
      <c r="A20" s="29" t="s">
        <v>86</v>
      </c>
      <c r="B20" s="29" t="s">
        <v>66</v>
      </c>
      <c r="C20" s="29">
        <v>10777</v>
      </c>
      <c r="D20" s="101" t="s">
        <v>87</v>
      </c>
      <c r="E20" s="29" t="s">
        <v>85</v>
      </c>
      <c r="F20" s="30">
        <v>15</v>
      </c>
      <c r="G20" s="31">
        <v>906.47</v>
      </c>
      <c r="H20" s="119">
        <v>1113.8462463448438</v>
      </c>
      <c r="I20" s="120">
        <f t="shared" si="35"/>
        <v>16707.689999999999</v>
      </c>
      <c r="J20" s="111">
        <f>'MEMÓRIA DE CÁLCULO'!J117</f>
        <v>1</v>
      </c>
      <c r="K20" s="114">
        <f t="shared" si="36"/>
        <v>1113.8462463448438</v>
      </c>
      <c r="L20" s="32">
        <f>'MEMÓRIA DE CÁLCULO'!J118</f>
        <v>1</v>
      </c>
      <c r="M20" s="114">
        <f t="shared" si="37"/>
        <v>1113.8462463448438</v>
      </c>
      <c r="N20" s="32"/>
      <c r="O20" s="114">
        <f t="shared" si="38"/>
        <v>0</v>
      </c>
      <c r="P20" s="32"/>
      <c r="Q20" s="114">
        <f t="shared" si="39"/>
        <v>0</v>
      </c>
      <c r="R20" s="32"/>
      <c r="S20" s="114">
        <f t="shared" si="40"/>
        <v>0</v>
      </c>
      <c r="T20" s="32"/>
      <c r="U20" s="114">
        <f t="shared" si="41"/>
        <v>0</v>
      </c>
      <c r="V20" s="32"/>
      <c r="W20" s="114">
        <f t="shared" si="42"/>
        <v>0</v>
      </c>
      <c r="X20" s="32"/>
      <c r="Y20" s="114">
        <f t="shared" si="43"/>
        <v>0</v>
      </c>
      <c r="Z20" s="32"/>
      <c r="AA20" s="114">
        <f t="shared" si="44"/>
        <v>0</v>
      </c>
      <c r="AB20" s="32"/>
      <c r="AC20" s="114">
        <f t="shared" si="45"/>
        <v>0</v>
      </c>
      <c r="AD20" s="32"/>
      <c r="AE20" s="114">
        <f t="shared" si="46"/>
        <v>0</v>
      </c>
      <c r="AF20" s="32"/>
      <c r="AG20" s="114">
        <f t="shared" si="47"/>
        <v>0</v>
      </c>
      <c r="AH20" s="32"/>
      <c r="AI20" s="114">
        <f t="shared" si="48"/>
        <v>0</v>
      </c>
      <c r="AJ20" s="32"/>
      <c r="AK20" s="114">
        <f t="shared" si="49"/>
        <v>0</v>
      </c>
      <c r="AL20" s="32"/>
      <c r="AM20" s="114">
        <f t="shared" si="50"/>
        <v>0</v>
      </c>
      <c r="AN20" s="32"/>
      <c r="AO20" s="114">
        <f t="shared" si="51"/>
        <v>0</v>
      </c>
      <c r="AP20" s="32"/>
      <c r="AQ20" s="114">
        <f t="shared" si="52"/>
        <v>0</v>
      </c>
      <c r="AR20" s="32"/>
      <c r="AS20" s="114">
        <f t="shared" si="53"/>
        <v>0</v>
      </c>
      <c r="AT20" s="32"/>
      <c r="AU20" s="114">
        <f t="shared" si="54"/>
        <v>0</v>
      </c>
      <c r="AV20" s="32"/>
      <c r="AW20" s="114">
        <f t="shared" si="55"/>
        <v>0</v>
      </c>
      <c r="AX20" s="32"/>
      <c r="AY20" s="114">
        <f t="shared" si="56"/>
        <v>0</v>
      </c>
      <c r="AZ20" s="32"/>
      <c r="BA20" s="114">
        <f t="shared" si="57"/>
        <v>0</v>
      </c>
      <c r="BB20" s="32"/>
      <c r="BC20" s="114">
        <f t="shared" si="58"/>
        <v>0</v>
      </c>
      <c r="BD20" s="32"/>
      <c r="BE20" s="114">
        <f t="shared" si="59"/>
        <v>0</v>
      </c>
      <c r="BF20" s="32"/>
      <c r="BG20" s="114">
        <f t="shared" si="60"/>
        <v>0</v>
      </c>
      <c r="BH20" s="108">
        <f t="shared" ref="BH20:BI20" si="67">SUM(J20,L20,N20,P20,R20,T20,V20,X20,Z20,AB20,AD20,AF20,AH20,AJ20,AL20,AN20,AP20,AR20,AT20,AV20,AX20,AZ20,BB20,BD20,BF20)</f>
        <v>2</v>
      </c>
      <c r="BI20" s="119">
        <f t="shared" si="67"/>
        <v>2227.6924926896877</v>
      </c>
      <c r="BJ20" s="87">
        <f t="shared" si="62"/>
        <v>0.13333336282213087</v>
      </c>
      <c r="BK20" s="108">
        <f t="shared" si="63"/>
        <v>13</v>
      </c>
      <c r="BL20" s="119">
        <f t="shared" si="64"/>
        <v>14479.997507310311</v>
      </c>
      <c r="BM20" s="87">
        <f t="shared" si="65"/>
        <v>0.86666663717786907</v>
      </c>
    </row>
    <row r="21" spans="1:65" s="88" customFormat="1" ht="22.5">
      <c r="A21" s="29" t="s">
        <v>88</v>
      </c>
      <c r="B21" s="29" t="s">
        <v>66</v>
      </c>
      <c r="C21" s="29">
        <v>10776</v>
      </c>
      <c r="D21" s="101" t="s">
        <v>89</v>
      </c>
      <c r="E21" s="29" t="s">
        <v>85</v>
      </c>
      <c r="F21" s="30">
        <v>15</v>
      </c>
      <c r="G21" s="31">
        <v>623.72</v>
      </c>
      <c r="H21" s="119">
        <v>766.41056049312829</v>
      </c>
      <c r="I21" s="120">
        <f t="shared" si="35"/>
        <v>11496.16</v>
      </c>
      <c r="J21" s="111">
        <f>'MEMÓRIA DE CÁLCULO'!J137</f>
        <v>1</v>
      </c>
      <c r="K21" s="114">
        <f t="shared" si="36"/>
        <v>766.41056049312829</v>
      </c>
      <c r="L21" s="32">
        <f>'MEMÓRIA DE CÁLCULO'!J138</f>
        <v>1</v>
      </c>
      <c r="M21" s="114">
        <f t="shared" si="37"/>
        <v>766.41056049312829</v>
      </c>
      <c r="N21" s="32"/>
      <c r="O21" s="114">
        <f t="shared" si="38"/>
        <v>0</v>
      </c>
      <c r="P21" s="32"/>
      <c r="Q21" s="114">
        <f t="shared" si="39"/>
        <v>0</v>
      </c>
      <c r="R21" s="32"/>
      <c r="S21" s="114">
        <f t="shared" si="40"/>
        <v>0</v>
      </c>
      <c r="T21" s="32"/>
      <c r="U21" s="114">
        <f t="shared" si="41"/>
        <v>0</v>
      </c>
      <c r="V21" s="32"/>
      <c r="W21" s="114">
        <f t="shared" si="42"/>
        <v>0</v>
      </c>
      <c r="X21" s="32"/>
      <c r="Y21" s="114">
        <f t="shared" si="43"/>
        <v>0</v>
      </c>
      <c r="Z21" s="32"/>
      <c r="AA21" s="114">
        <f t="shared" si="44"/>
        <v>0</v>
      </c>
      <c r="AB21" s="32"/>
      <c r="AC21" s="114">
        <f t="shared" si="45"/>
        <v>0</v>
      </c>
      <c r="AD21" s="32"/>
      <c r="AE21" s="114">
        <f t="shared" si="46"/>
        <v>0</v>
      </c>
      <c r="AF21" s="32"/>
      <c r="AG21" s="114">
        <f t="shared" si="47"/>
        <v>0</v>
      </c>
      <c r="AH21" s="32"/>
      <c r="AI21" s="114">
        <f t="shared" si="48"/>
        <v>0</v>
      </c>
      <c r="AJ21" s="32"/>
      <c r="AK21" s="114">
        <f t="shared" si="49"/>
        <v>0</v>
      </c>
      <c r="AL21" s="32"/>
      <c r="AM21" s="114">
        <f t="shared" si="50"/>
        <v>0</v>
      </c>
      <c r="AN21" s="32"/>
      <c r="AO21" s="114">
        <f t="shared" si="51"/>
        <v>0</v>
      </c>
      <c r="AP21" s="32"/>
      <c r="AQ21" s="114">
        <f t="shared" si="52"/>
        <v>0</v>
      </c>
      <c r="AR21" s="32"/>
      <c r="AS21" s="114">
        <f t="shared" si="53"/>
        <v>0</v>
      </c>
      <c r="AT21" s="32"/>
      <c r="AU21" s="114">
        <f t="shared" si="54"/>
        <v>0</v>
      </c>
      <c r="AV21" s="32"/>
      <c r="AW21" s="114">
        <f t="shared" si="55"/>
        <v>0</v>
      </c>
      <c r="AX21" s="32"/>
      <c r="AY21" s="114">
        <f t="shared" si="56"/>
        <v>0</v>
      </c>
      <c r="AZ21" s="32"/>
      <c r="BA21" s="114">
        <f t="shared" si="57"/>
        <v>0</v>
      </c>
      <c r="BB21" s="32"/>
      <c r="BC21" s="114">
        <f t="shared" si="58"/>
        <v>0</v>
      </c>
      <c r="BD21" s="32"/>
      <c r="BE21" s="114">
        <f t="shared" si="59"/>
        <v>0</v>
      </c>
      <c r="BF21" s="32"/>
      <c r="BG21" s="114">
        <f t="shared" si="60"/>
        <v>0</v>
      </c>
      <c r="BH21" s="108">
        <f t="shared" ref="BH21:BI21" si="68">SUM(J21,L21,N21,P21,R21,T21,V21,X21,Z21,AB21,AD21,AF21,AH21,AJ21,AL21,AN21,AP21,AR21,AT21,AV21,AX21,AZ21,BB21,BD21,BF21)</f>
        <v>2</v>
      </c>
      <c r="BI21" s="119">
        <f t="shared" si="68"/>
        <v>1532.8211209862566</v>
      </c>
      <c r="BJ21" s="87">
        <f t="shared" si="62"/>
        <v>0.13333331486220237</v>
      </c>
      <c r="BK21" s="108">
        <f t="shared" si="63"/>
        <v>13</v>
      </c>
      <c r="BL21" s="119">
        <f t="shared" si="64"/>
        <v>9963.3388790137433</v>
      </c>
      <c r="BM21" s="87">
        <f t="shared" si="65"/>
        <v>0.86666668513779765</v>
      </c>
    </row>
    <row r="22" spans="1:65" s="88" customFormat="1">
      <c r="A22" s="29" t="s">
        <v>90</v>
      </c>
      <c r="B22" s="29" t="s">
        <v>79</v>
      </c>
      <c r="C22" s="29" t="s">
        <v>91</v>
      </c>
      <c r="D22" s="101" t="s">
        <v>92</v>
      </c>
      <c r="E22" s="29" t="s">
        <v>93</v>
      </c>
      <c r="F22" s="30">
        <v>3</v>
      </c>
      <c r="G22" s="31">
        <v>1513.28</v>
      </c>
      <c r="H22" s="119">
        <v>1859.478248225231</v>
      </c>
      <c r="I22" s="120">
        <f t="shared" si="35"/>
        <v>5578.43</v>
      </c>
      <c r="J22" s="111">
        <f>'MEMÓRIA DE CÁLCULO'!L157</f>
        <v>3</v>
      </c>
      <c r="K22" s="114">
        <f t="shared" si="36"/>
        <v>5578.4347446756929</v>
      </c>
      <c r="L22" s="32"/>
      <c r="M22" s="114">
        <f t="shared" si="37"/>
        <v>0</v>
      </c>
      <c r="N22" s="32"/>
      <c r="O22" s="114">
        <f t="shared" si="38"/>
        <v>0</v>
      </c>
      <c r="P22" s="32"/>
      <c r="Q22" s="114">
        <f t="shared" si="39"/>
        <v>0</v>
      </c>
      <c r="R22" s="32"/>
      <c r="S22" s="114">
        <f t="shared" si="40"/>
        <v>0</v>
      </c>
      <c r="T22" s="32"/>
      <c r="U22" s="114">
        <f t="shared" si="41"/>
        <v>0</v>
      </c>
      <c r="V22" s="32"/>
      <c r="W22" s="114">
        <f t="shared" si="42"/>
        <v>0</v>
      </c>
      <c r="X22" s="32"/>
      <c r="Y22" s="114">
        <f t="shared" si="43"/>
        <v>0</v>
      </c>
      <c r="Z22" s="32"/>
      <c r="AA22" s="114">
        <f t="shared" si="44"/>
        <v>0</v>
      </c>
      <c r="AB22" s="32"/>
      <c r="AC22" s="114">
        <f t="shared" si="45"/>
        <v>0</v>
      </c>
      <c r="AD22" s="32"/>
      <c r="AE22" s="114">
        <f t="shared" si="46"/>
        <v>0</v>
      </c>
      <c r="AF22" s="32"/>
      <c r="AG22" s="114">
        <f t="shared" si="47"/>
        <v>0</v>
      </c>
      <c r="AH22" s="32"/>
      <c r="AI22" s="114">
        <f t="shared" si="48"/>
        <v>0</v>
      </c>
      <c r="AJ22" s="32"/>
      <c r="AK22" s="114">
        <f t="shared" si="49"/>
        <v>0</v>
      </c>
      <c r="AL22" s="32"/>
      <c r="AM22" s="114">
        <f t="shared" si="50"/>
        <v>0</v>
      </c>
      <c r="AN22" s="32"/>
      <c r="AO22" s="114">
        <f t="shared" si="51"/>
        <v>0</v>
      </c>
      <c r="AP22" s="32"/>
      <c r="AQ22" s="114">
        <f t="shared" si="52"/>
        <v>0</v>
      </c>
      <c r="AR22" s="32"/>
      <c r="AS22" s="114">
        <f t="shared" si="53"/>
        <v>0</v>
      </c>
      <c r="AT22" s="32"/>
      <c r="AU22" s="114">
        <f t="shared" si="54"/>
        <v>0</v>
      </c>
      <c r="AV22" s="32"/>
      <c r="AW22" s="114">
        <f t="shared" si="55"/>
        <v>0</v>
      </c>
      <c r="AX22" s="32"/>
      <c r="AY22" s="114">
        <f t="shared" si="56"/>
        <v>0</v>
      </c>
      <c r="AZ22" s="32"/>
      <c r="BA22" s="114">
        <f t="shared" si="57"/>
        <v>0</v>
      </c>
      <c r="BB22" s="32"/>
      <c r="BC22" s="114">
        <f t="shared" si="58"/>
        <v>0</v>
      </c>
      <c r="BD22" s="32"/>
      <c r="BE22" s="114">
        <f t="shared" si="59"/>
        <v>0</v>
      </c>
      <c r="BF22" s="32"/>
      <c r="BG22" s="114">
        <f t="shared" si="60"/>
        <v>0</v>
      </c>
      <c r="BH22" s="108">
        <f t="shared" ref="BH22:BI22" si="69">SUM(J22,L22,N22,P22,R22,T22,V22,X22,Z22,AB22,AD22,AF22,AH22,AJ22,AL22,AN22,AP22,AR22,AT22,AV22,AX22,AZ22,BB22,BD22,BF22)</f>
        <v>3</v>
      </c>
      <c r="BI22" s="119">
        <f t="shared" si="69"/>
        <v>5578.4347446756929</v>
      </c>
      <c r="BJ22" s="87">
        <f t="shared" si="62"/>
        <v>1.000000850539613</v>
      </c>
      <c r="BK22" s="108">
        <f t="shared" si="63"/>
        <v>0</v>
      </c>
      <c r="BL22" s="119">
        <f t="shared" si="64"/>
        <v>-4.7446756925637601E-3</v>
      </c>
      <c r="BM22" s="87">
        <f t="shared" si="65"/>
        <v>-8.50539612962109E-7</v>
      </c>
    </row>
    <row r="23" spans="1:65" s="88" customFormat="1">
      <c r="A23" s="29" t="s">
        <v>94</v>
      </c>
      <c r="B23" s="29" t="s">
        <v>79</v>
      </c>
      <c r="C23" s="29" t="s">
        <v>95</v>
      </c>
      <c r="D23" s="101" t="s">
        <v>96</v>
      </c>
      <c r="E23" s="29" t="s">
        <v>93</v>
      </c>
      <c r="F23" s="30">
        <v>2</v>
      </c>
      <c r="G23" s="31">
        <v>451.69</v>
      </c>
      <c r="H23" s="119">
        <v>555.0246682311631</v>
      </c>
      <c r="I23" s="120">
        <f t="shared" si="35"/>
        <v>1110.05</v>
      </c>
      <c r="J23" s="111">
        <f>'MEMÓRIA DE CÁLCULO'!L163</f>
        <v>2</v>
      </c>
      <c r="K23" s="114">
        <f t="shared" si="36"/>
        <v>1110.0493364623262</v>
      </c>
      <c r="L23" s="32"/>
      <c r="M23" s="114">
        <f t="shared" si="37"/>
        <v>0</v>
      </c>
      <c r="N23" s="32"/>
      <c r="O23" s="114">
        <f t="shared" si="38"/>
        <v>0</v>
      </c>
      <c r="P23" s="32"/>
      <c r="Q23" s="114">
        <f t="shared" si="39"/>
        <v>0</v>
      </c>
      <c r="R23" s="32"/>
      <c r="S23" s="114">
        <f t="shared" si="40"/>
        <v>0</v>
      </c>
      <c r="T23" s="32"/>
      <c r="U23" s="114">
        <f t="shared" si="41"/>
        <v>0</v>
      </c>
      <c r="V23" s="32"/>
      <c r="W23" s="114">
        <f t="shared" si="42"/>
        <v>0</v>
      </c>
      <c r="X23" s="32"/>
      <c r="Y23" s="114">
        <f t="shared" si="43"/>
        <v>0</v>
      </c>
      <c r="Z23" s="32"/>
      <c r="AA23" s="114">
        <f t="shared" si="44"/>
        <v>0</v>
      </c>
      <c r="AB23" s="32"/>
      <c r="AC23" s="114">
        <f t="shared" si="45"/>
        <v>0</v>
      </c>
      <c r="AD23" s="32"/>
      <c r="AE23" s="114">
        <f t="shared" si="46"/>
        <v>0</v>
      </c>
      <c r="AF23" s="32"/>
      <c r="AG23" s="114">
        <f t="shared" si="47"/>
        <v>0</v>
      </c>
      <c r="AH23" s="32"/>
      <c r="AI23" s="114">
        <f t="shared" si="48"/>
        <v>0</v>
      </c>
      <c r="AJ23" s="32"/>
      <c r="AK23" s="114">
        <f t="shared" si="49"/>
        <v>0</v>
      </c>
      <c r="AL23" s="32"/>
      <c r="AM23" s="114">
        <f t="shared" si="50"/>
        <v>0</v>
      </c>
      <c r="AN23" s="32"/>
      <c r="AO23" s="114">
        <f t="shared" si="51"/>
        <v>0</v>
      </c>
      <c r="AP23" s="32"/>
      <c r="AQ23" s="114">
        <f t="shared" si="52"/>
        <v>0</v>
      </c>
      <c r="AR23" s="32"/>
      <c r="AS23" s="114">
        <f t="shared" si="53"/>
        <v>0</v>
      </c>
      <c r="AT23" s="32"/>
      <c r="AU23" s="114">
        <f t="shared" si="54"/>
        <v>0</v>
      </c>
      <c r="AV23" s="32"/>
      <c r="AW23" s="114">
        <f t="shared" si="55"/>
        <v>0</v>
      </c>
      <c r="AX23" s="32"/>
      <c r="AY23" s="114">
        <f t="shared" si="56"/>
        <v>0</v>
      </c>
      <c r="AZ23" s="32"/>
      <c r="BA23" s="114">
        <f t="shared" si="57"/>
        <v>0</v>
      </c>
      <c r="BB23" s="32"/>
      <c r="BC23" s="114">
        <f t="shared" si="58"/>
        <v>0</v>
      </c>
      <c r="BD23" s="32"/>
      <c r="BE23" s="114">
        <f t="shared" si="59"/>
        <v>0</v>
      </c>
      <c r="BF23" s="32"/>
      <c r="BG23" s="114">
        <f t="shared" si="60"/>
        <v>0</v>
      </c>
      <c r="BH23" s="108">
        <f t="shared" ref="BH23:BI23" si="70">SUM(J23,L23,N23,P23,R23,T23,V23,X23,Z23,AB23,AD23,AF23,AH23,AJ23,AL23,AN23,AP23,AR23,AT23,AV23,AX23,AZ23,BB23,BD23,BF23)</f>
        <v>2</v>
      </c>
      <c r="BI23" s="119">
        <f t="shared" si="70"/>
        <v>1110.0493364623262</v>
      </c>
      <c r="BJ23" s="87">
        <f t="shared" si="62"/>
        <v>0.99999940224523787</v>
      </c>
      <c r="BK23" s="108">
        <f t="shared" si="63"/>
        <v>0</v>
      </c>
      <c r="BL23" s="119">
        <f t="shared" si="64"/>
        <v>6.6353767374494055E-4</v>
      </c>
      <c r="BM23" s="87">
        <f t="shared" si="65"/>
        <v>5.9775476213275169E-7</v>
      </c>
    </row>
    <row r="24" spans="1:65" s="88" customFormat="1">
      <c r="A24" s="29" t="s">
        <v>97</v>
      </c>
      <c r="B24" s="29" t="s">
        <v>79</v>
      </c>
      <c r="C24" s="29" t="s">
        <v>98</v>
      </c>
      <c r="D24" s="101" t="s">
        <v>99</v>
      </c>
      <c r="E24" s="29" t="s">
        <v>100</v>
      </c>
      <c r="F24" s="30">
        <v>3</v>
      </c>
      <c r="G24" s="31">
        <v>915</v>
      </c>
      <c r="H24" s="119">
        <v>1124.3276836580715</v>
      </c>
      <c r="I24" s="120">
        <f t="shared" si="35"/>
        <v>3372.98</v>
      </c>
      <c r="J24" s="111">
        <f>'MEMÓRIA DE CÁLCULO'!L169</f>
        <v>3</v>
      </c>
      <c r="K24" s="114">
        <f t="shared" si="36"/>
        <v>3372.9830509742142</v>
      </c>
      <c r="L24" s="32"/>
      <c r="M24" s="114">
        <f t="shared" si="37"/>
        <v>0</v>
      </c>
      <c r="N24" s="32"/>
      <c r="O24" s="114">
        <f t="shared" si="38"/>
        <v>0</v>
      </c>
      <c r="P24" s="32"/>
      <c r="Q24" s="114">
        <f t="shared" si="39"/>
        <v>0</v>
      </c>
      <c r="R24" s="32"/>
      <c r="S24" s="114">
        <f t="shared" si="40"/>
        <v>0</v>
      </c>
      <c r="T24" s="32"/>
      <c r="U24" s="114">
        <f t="shared" si="41"/>
        <v>0</v>
      </c>
      <c r="V24" s="32"/>
      <c r="W24" s="114">
        <f t="shared" si="42"/>
        <v>0</v>
      </c>
      <c r="X24" s="32"/>
      <c r="Y24" s="114">
        <f t="shared" si="43"/>
        <v>0</v>
      </c>
      <c r="Z24" s="32"/>
      <c r="AA24" s="114">
        <f t="shared" si="44"/>
        <v>0</v>
      </c>
      <c r="AB24" s="32"/>
      <c r="AC24" s="114">
        <f t="shared" si="45"/>
        <v>0</v>
      </c>
      <c r="AD24" s="32"/>
      <c r="AE24" s="114">
        <f t="shared" si="46"/>
        <v>0</v>
      </c>
      <c r="AF24" s="32"/>
      <c r="AG24" s="114">
        <f t="shared" si="47"/>
        <v>0</v>
      </c>
      <c r="AH24" s="32"/>
      <c r="AI24" s="114">
        <f t="shared" si="48"/>
        <v>0</v>
      </c>
      <c r="AJ24" s="32"/>
      <c r="AK24" s="114">
        <f t="shared" si="49"/>
        <v>0</v>
      </c>
      <c r="AL24" s="32"/>
      <c r="AM24" s="114">
        <f t="shared" si="50"/>
        <v>0</v>
      </c>
      <c r="AN24" s="32"/>
      <c r="AO24" s="114">
        <f t="shared" si="51"/>
        <v>0</v>
      </c>
      <c r="AP24" s="32"/>
      <c r="AQ24" s="114">
        <f t="shared" si="52"/>
        <v>0</v>
      </c>
      <c r="AR24" s="32"/>
      <c r="AS24" s="114">
        <f t="shared" si="53"/>
        <v>0</v>
      </c>
      <c r="AT24" s="32"/>
      <c r="AU24" s="114">
        <f t="shared" si="54"/>
        <v>0</v>
      </c>
      <c r="AV24" s="32"/>
      <c r="AW24" s="114">
        <f t="shared" si="55"/>
        <v>0</v>
      </c>
      <c r="AX24" s="32"/>
      <c r="AY24" s="114">
        <f t="shared" si="56"/>
        <v>0</v>
      </c>
      <c r="AZ24" s="32"/>
      <c r="BA24" s="114">
        <f t="shared" si="57"/>
        <v>0</v>
      </c>
      <c r="BB24" s="32"/>
      <c r="BC24" s="114">
        <f t="shared" si="58"/>
        <v>0</v>
      </c>
      <c r="BD24" s="32"/>
      <c r="BE24" s="114">
        <f t="shared" si="59"/>
        <v>0</v>
      </c>
      <c r="BF24" s="32"/>
      <c r="BG24" s="114">
        <f t="shared" si="60"/>
        <v>0</v>
      </c>
      <c r="BH24" s="108">
        <f t="shared" ref="BH24:BI24" si="71">SUM(J24,L24,N24,P24,R24,T24,V24,X24,Z24,AB24,AD24,AF24,AH24,AJ24,AL24,AN24,AP24,AR24,AT24,AV24,AX24,AZ24,BB24,BD24,BF24)</f>
        <v>3</v>
      </c>
      <c r="BI24" s="119">
        <f t="shared" si="71"/>
        <v>3372.9830509742142</v>
      </c>
      <c r="BJ24" s="87">
        <f t="shared" si="62"/>
        <v>1.0000009045337399</v>
      </c>
      <c r="BK24" s="108">
        <f t="shared" si="63"/>
        <v>0</v>
      </c>
      <c r="BL24" s="119">
        <f t="shared" si="64"/>
        <v>-3.0509742141475726E-3</v>
      </c>
      <c r="BM24" s="87">
        <f t="shared" si="65"/>
        <v>-9.0453373990939667E-7</v>
      </c>
    </row>
    <row r="25" spans="1:65" s="88" customFormat="1">
      <c r="A25" s="29" t="s">
        <v>101</v>
      </c>
      <c r="B25" s="29" t="s">
        <v>66</v>
      </c>
      <c r="C25" s="29">
        <v>98458</v>
      </c>
      <c r="D25" s="101" t="s">
        <v>102</v>
      </c>
      <c r="E25" s="29" t="s">
        <v>82</v>
      </c>
      <c r="F25" s="30">
        <v>195</v>
      </c>
      <c r="G25" s="31">
        <v>97.02</v>
      </c>
      <c r="H25" s="119">
        <v>119.21559767049845</v>
      </c>
      <c r="I25" s="120">
        <f t="shared" si="35"/>
        <v>23247.040000000001</v>
      </c>
      <c r="J25" s="111">
        <f>'MEMÓRIA DE CÁLCULO'!L175</f>
        <v>88.929999999999993</v>
      </c>
      <c r="K25" s="114">
        <f t="shared" si="36"/>
        <v>10601.843100837426</v>
      </c>
      <c r="L25" s="32"/>
      <c r="M25" s="114">
        <f t="shared" si="37"/>
        <v>0</v>
      </c>
      <c r="N25" s="32"/>
      <c r="O25" s="114">
        <f t="shared" si="38"/>
        <v>0</v>
      </c>
      <c r="P25" s="32"/>
      <c r="Q25" s="114">
        <f t="shared" si="39"/>
        <v>0</v>
      </c>
      <c r="R25" s="32"/>
      <c r="S25" s="114">
        <f t="shared" si="40"/>
        <v>0</v>
      </c>
      <c r="T25" s="32"/>
      <c r="U25" s="114">
        <f t="shared" si="41"/>
        <v>0</v>
      </c>
      <c r="V25" s="32"/>
      <c r="W25" s="114">
        <f t="shared" si="42"/>
        <v>0</v>
      </c>
      <c r="X25" s="32"/>
      <c r="Y25" s="114">
        <f t="shared" si="43"/>
        <v>0</v>
      </c>
      <c r="Z25" s="32"/>
      <c r="AA25" s="114">
        <f t="shared" si="44"/>
        <v>0</v>
      </c>
      <c r="AB25" s="32"/>
      <c r="AC25" s="114">
        <f t="shared" si="45"/>
        <v>0</v>
      </c>
      <c r="AD25" s="32"/>
      <c r="AE25" s="114">
        <f t="shared" si="46"/>
        <v>0</v>
      </c>
      <c r="AF25" s="32"/>
      <c r="AG25" s="114">
        <f t="shared" si="47"/>
        <v>0</v>
      </c>
      <c r="AH25" s="32"/>
      <c r="AI25" s="114">
        <f t="shared" si="48"/>
        <v>0</v>
      </c>
      <c r="AJ25" s="32"/>
      <c r="AK25" s="114">
        <f t="shared" si="49"/>
        <v>0</v>
      </c>
      <c r="AL25" s="32"/>
      <c r="AM25" s="114">
        <f t="shared" si="50"/>
        <v>0</v>
      </c>
      <c r="AN25" s="32"/>
      <c r="AO25" s="114">
        <f t="shared" si="51"/>
        <v>0</v>
      </c>
      <c r="AP25" s="32"/>
      <c r="AQ25" s="114">
        <f t="shared" si="52"/>
        <v>0</v>
      </c>
      <c r="AR25" s="32"/>
      <c r="AS25" s="114">
        <f t="shared" si="53"/>
        <v>0</v>
      </c>
      <c r="AT25" s="32"/>
      <c r="AU25" s="114">
        <f t="shared" si="54"/>
        <v>0</v>
      </c>
      <c r="AV25" s="32"/>
      <c r="AW25" s="114">
        <f t="shared" si="55"/>
        <v>0</v>
      </c>
      <c r="AX25" s="32"/>
      <c r="AY25" s="114">
        <f t="shared" si="56"/>
        <v>0</v>
      </c>
      <c r="AZ25" s="32"/>
      <c r="BA25" s="114">
        <f t="shared" si="57"/>
        <v>0</v>
      </c>
      <c r="BB25" s="32"/>
      <c r="BC25" s="114">
        <f t="shared" si="58"/>
        <v>0</v>
      </c>
      <c r="BD25" s="32"/>
      <c r="BE25" s="114">
        <f t="shared" si="59"/>
        <v>0</v>
      </c>
      <c r="BF25" s="32"/>
      <c r="BG25" s="114">
        <f t="shared" si="60"/>
        <v>0</v>
      </c>
      <c r="BH25" s="108">
        <f t="shared" ref="BH25:BI25" si="72">SUM(J25,L25,N25,P25,R25,T25,V25,X25,Z25,AB25,AD25,AF25,AH25,AJ25,AL25,AN25,AP25,AR25,AT25,AV25,AX25,AZ25,BB25,BD25,BF25)</f>
        <v>88.929999999999993</v>
      </c>
      <c r="BI25" s="119">
        <f t="shared" si="72"/>
        <v>10601.843100837426</v>
      </c>
      <c r="BJ25" s="87">
        <f t="shared" si="62"/>
        <v>0.45605131237514224</v>
      </c>
      <c r="BK25" s="108">
        <f t="shared" si="63"/>
        <v>106.07000000000001</v>
      </c>
      <c r="BL25" s="119">
        <f t="shared" si="64"/>
        <v>12645.196899162574</v>
      </c>
      <c r="BM25" s="87">
        <f t="shared" si="65"/>
        <v>0.54394868762485782</v>
      </c>
    </row>
    <row r="26" spans="1:65" s="88" customFormat="1">
      <c r="A26" s="29" t="s">
        <v>103</v>
      </c>
      <c r="B26" s="29" t="s">
        <v>66</v>
      </c>
      <c r="C26" s="29">
        <v>98459</v>
      </c>
      <c r="D26" s="101" t="s">
        <v>104</v>
      </c>
      <c r="E26" s="29" t="s">
        <v>82</v>
      </c>
      <c r="F26" s="30">
        <v>66</v>
      </c>
      <c r="G26" s="31">
        <v>94.97</v>
      </c>
      <c r="H26" s="119">
        <v>116.69661214973448</v>
      </c>
      <c r="I26" s="120">
        <f t="shared" si="35"/>
        <v>7701.98</v>
      </c>
      <c r="J26" s="111">
        <f>'MEMÓRIA DE CÁLCULO'!L198</f>
        <v>102</v>
      </c>
      <c r="K26" s="114">
        <f t="shared" si="36"/>
        <v>11903.054439272917</v>
      </c>
      <c r="L26" s="32"/>
      <c r="M26" s="114">
        <f t="shared" si="37"/>
        <v>0</v>
      </c>
      <c r="N26" s="32"/>
      <c r="O26" s="114">
        <f t="shared" si="38"/>
        <v>0</v>
      </c>
      <c r="P26" s="32"/>
      <c r="Q26" s="114">
        <f t="shared" si="39"/>
        <v>0</v>
      </c>
      <c r="R26" s="32"/>
      <c r="S26" s="114">
        <f t="shared" si="40"/>
        <v>0</v>
      </c>
      <c r="T26" s="32"/>
      <c r="U26" s="114">
        <f t="shared" si="41"/>
        <v>0</v>
      </c>
      <c r="V26" s="32"/>
      <c r="W26" s="114">
        <f t="shared" si="42"/>
        <v>0</v>
      </c>
      <c r="X26" s="32"/>
      <c r="Y26" s="114">
        <f t="shared" si="43"/>
        <v>0</v>
      </c>
      <c r="Z26" s="32"/>
      <c r="AA26" s="114">
        <f t="shared" si="44"/>
        <v>0</v>
      </c>
      <c r="AB26" s="32"/>
      <c r="AC26" s="114">
        <f t="shared" si="45"/>
        <v>0</v>
      </c>
      <c r="AD26" s="32"/>
      <c r="AE26" s="114">
        <f t="shared" si="46"/>
        <v>0</v>
      </c>
      <c r="AF26" s="32"/>
      <c r="AG26" s="114">
        <f t="shared" si="47"/>
        <v>0</v>
      </c>
      <c r="AH26" s="32"/>
      <c r="AI26" s="114">
        <f t="shared" si="48"/>
        <v>0</v>
      </c>
      <c r="AJ26" s="32"/>
      <c r="AK26" s="114">
        <f t="shared" si="49"/>
        <v>0</v>
      </c>
      <c r="AL26" s="32"/>
      <c r="AM26" s="114">
        <f t="shared" si="50"/>
        <v>0</v>
      </c>
      <c r="AN26" s="32"/>
      <c r="AO26" s="114">
        <f t="shared" si="51"/>
        <v>0</v>
      </c>
      <c r="AP26" s="32"/>
      <c r="AQ26" s="114">
        <f t="shared" si="52"/>
        <v>0</v>
      </c>
      <c r="AR26" s="32"/>
      <c r="AS26" s="114">
        <f t="shared" si="53"/>
        <v>0</v>
      </c>
      <c r="AT26" s="32"/>
      <c r="AU26" s="114">
        <f t="shared" si="54"/>
        <v>0</v>
      </c>
      <c r="AV26" s="32"/>
      <c r="AW26" s="114">
        <f t="shared" si="55"/>
        <v>0</v>
      </c>
      <c r="AX26" s="32"/>
      <c r="AY26" s="114">
        <f t="shared" si="56"/>
        <v>0</v>
      </c>
      <c r="AZ26" s="32"/>
      <c r="BA26" s="114">
        <f t="shared" si="57"/>
        <v>0</v>
      </c>
      <c r="BB26" s="32"/>
      <c r="BC26" s="114">
        <f t="shared" si="58"/>
        <v>0</v>
      </c>
      <c r="BD26" s="32"/>
      <c r="BE26" s="114">
        <f t="shared" si="59"/>
        <v>0</v>
      </c>
      <c r="BF26" s="32"/>
      <c r="BG26" s="114">
        <f t="shared" si="60"/>
        <v>0</v>
      </c>
      <c r="BH26" s="108">
        <f t="shared" ref="BH26:BI26" si="73">SUM(J26,L26,N26,P26,R26,T26,V26,X26,Z26,AB26,AD26,AF26,AH26,AJ26,AL26,AN26,AP26,AR26,AT26,AV26,AX26,AZ26,BB26,BD26,BF26)</f>
        <v>102</v>
      </c>
      <c r="BI26" s="119">
        <f t="shared" si="73"/>
        <v>11903.054439272917</v>
      </c>
      <c r="BJ26" s="87">
        <f t="shared" si="62"/>
        <v>1.5454538234678508</v>
      </c>
      <c r="BK26" s="108">
        <f t="shared" si="63"/>
        <v>-36</v>
      </c>
      <c r="BL26" s="119">
        <f t="shared" si="64"/>
        <v>-4201.0744392729175</v>
      </c>
      <c r="BM26" s="87">
        <f t="shared" si="65"/>
        <v>-0.54545382346785076</v>
      </c>
    </row>
    <row r="27" spans="1:65" s="88" customFormat="1">
      <c r="A27" s="14">
        <v>2</v>
      </c>
      <c r="B27" s="14" t="s">
        <v>60</v>
      </c>
      <c r="C27" s="14" t="s">
        <v>60</v>
      </c>
      <c r="D27" s="103" t="s">
        <v>105</v>
      </c>
      <c r="E27" s="16" t="s">
        <v>60</v>
      </c>
      <c r="F27" s="17"/>
      <c r="G27" s="20"/>
      <c r="H27" s="122"/>
      <c r="I27" s="116">
        <f>I28+I49+I65+I81+I97+I113</f>
        <v>108652.17000000001</v>
      </c>
      <c r="J27" s="113"/>
      <c r="K27" s="126">
        <f>K28+K49+K65+K81+K97+K113</f>
        <v>0</v>
      </c>
      <c r="L27" s="19"/>
      <c r="M27" s="126">
        <f>M28+M49+M65+M81+M97+M113</f>
        <v>15531.669451653004</v>
      </c>
      <c r="N27" s="19"/>
      <c r="O27" s="126">
        <f>O28+O49+O65+O81+O97+O113</f>
        <v>0</v>
      </c>
      <c r="P27" s="19"/>
      <c r="Q27" s="126">
        <f>Q28+Q49+Q65+Q81+Q97+Q113</f>
        <v>0</v>
      </c>
      <c r="R27" s="19"/>
      <c r="S27" s="126">
        <f>S28+S49+S65+S81+S97+S113</f>
        <v>0</v>
      </c>
      <c r="T27" s="19"/>
      <c r="U27" s="126">
        <f>U28+U49+U65+U81+U97+U113</f>
        <v>0</v>
      </c>
      <c r="V27" s="19"/>
      <c r="W27" s="126">
        <f>W28+W49+W65+W81+W97+W113</f>
        <v>0</v>
      </c>
      <c r="X27" s="19"/>
      <c r="Y27" s="126">
        <f>Y28+Y49+Y65+Y81+Y97+Y113</f>
        <v>0</v>
      </c>
      <c r="Z27" s="19"/>
      <c r="AA27" s="126">
        <f>AA28+AA49+AA65+AA81+AA97+AA113</f>
        <v>0</v>
      </c>
      <c r="AB27" s="19"/>
      <c r="AC27" s="126">
        <f>AC28+AC49+AC65+AC81+AC97+AC113</f>
        <v>0</v>
      </c>
      <c r="AD27" s="19"/>
      <c r="AE27" s="126">
        <f>AE28+AE49+AE65+AE81+AE97+AE113</f>
        <v>0</v>
      </c>
      <c r="AF27" s="19"/>
      <c r="AG27" s="126">
        <f>AG28+AG49+AG65+AG81+AG97+AG113</f>
        <v>0</v>
      </c>
      <c r="AH27" s="19"/>
      <c r="AI27" s="126">
        <f>AI28+AI49+AI65+AI81+AI97+AI113</f>
        <v>0</v>
      </c>
      <c r="AJ27" s="19"/>
      <c r="AK27" s="126">
        <f>AK28+AK49+AK65+AK81+AK97+AK113</f>
        <v>0</v>
      </c>
      <c r="AL27" s="19"/>
      <c r="AM27" s="126">
        <f>AM28+AM49+AM65+AM81+AM97+AM113</f>
        <v>0</v>
      </c>
      <c r="AN27" s="19"/>
      <c r="AO27" s="126">
        <f>AO28+AO49+AO65+AO81+AO97+AO113</f>
        <v>0</v>
      </c>
      <c r="AP27" s="19"/>
      <c r="AQ27" s="126">
        <f>AQ28+AQ49+AQ65+AQ81+AQ97+AQ113</f>
        <v>0</v>
      </c>
      <c r="AR27" s="19"/>
      <c r="AS27" s="126">
        <f>AS28+AS49+AS65+AS81+AS97+AS113</f>
        <v>0</v>
      </c>
      <c r="AT27" s="19"/>
      <c r="AU27" s="126">
        <f>AU28+AU49+AU65+AU81+AU97+AU113</f>
        <v>0</v>
      </c>
      <c r="AV27" s="19"/>
      <c r="AW27" s="126">
        <f>AW28+AW49+AW65+AW81+AW97+AW113</f>
        <v>0</v>
      </c>
      <c r="AX27" s="19"/>
      <c r="AY27" s="126">
        <f>AY28+AY49+AY65+AY81+AY97+AY113</f>
        <v>0</v>
      </c>
      <c r="AZ27" s="19"/>
      <c r="BA27" s="126">
        <f>BA28+BA49+BA65+BA81+BA97+BA113</f>
        <v>0</v>
      </c>
      <c r="BB27" s="19"/>
      <c r="BC27" s="126">
        <f>BC28+BC49+BC65+BC81+BC97+BC113</f>
        <v>0</v>
      </c>
      <c r="BD27" s="19"/>
      <c r="BE27" s="126">
        <f>BE28+BE49+BE65+BE81+BE97+BE113</f>
        <v>0</v>
      </c>
      <c r="BF27" s="19"/>
      <c r="BG27" s="126">
        <f>BG28+BG49+BG65+BG81+BG97+BG113</f>
        <v>0</v>
      </c>
      <c r="BH27" s="110"/>
      <c r="BI27" s="122">
        <f>BI28+BI49+BI65+BI81+BI97+BI113</f>
        <v>15531.669451653004</v>
      </c>
      <c r="BJ27" s="20"/>
      <c r="BK27" s="110"/>
      <c r="BL27" s="122">
        <f>BL28+BL49+BL65+BL81+BL97+BL113</f>
        <v>93120.500548347016</v>
      </c>
      <c r="BM27" s="20"/>
    </row>
    <row r="28" spans="1:65" s="88" customFormat="1">
      <c r="A28" s="22" t="s">
        <v>106</v>
      </c>
      <c r="B28" s="22" t="s">
        <v>60</v>
      </c>
      <c r="C28" s="22" t="s">
        <v>60</v>
      </c>
      <c r="D28" s="102" t="s">
        <v>107</v>
      </c>
      <c r="E28" s="22" t="s">
        <v>60</v>
      </c>
      <c r="F28" s="89"/>
      <c r="G28" s="27"/>
      <c r="H28" s="121"/>
      <c r="I28" s="118">
        <f>I29+I44+I47</f>
        <v>56964.33</v>
      </c>
      <c r="J28" s="112"/>
      <c r="K28" s="127">
        <f>K29+K44+K47</f>
        <v>0</v>
      </c>
      <c r="L28" s="26"/>
      <c r="M28" s="127">
        <f>M29+M44+M47</f>
        <v>9357.0113276956527</v>
      </c>
      <c r="N28" s="26"/>
      <c r="O28" s="127">
        <f>O29+O44+O47</f>
        <v>0</v>
      </c>
      <c r="P28" s="26"/>
      <c r="Q28" s="127">
        <f>Q29+Q44+Q47</f>
        <v>0</v>
      </c>
      <c r="R28" s="26"/>
      <c r="S28" s="127">
        <f>S29+S44+S47</f>
        <v>0</v>
      </c>
      <c r="T28" s="26"/>
      <c r="U28" s="127">
        <f>U29+U44+U47</f>
        <v>0</v>
      </c>
      <c r="V28" s="26"/>
      <c r="W28" s="127">
        <f>W29+W44+W47</f>
        <v>0</v>
      </c>
      <c r="X28" s="26"/>
      <c r="Y28" s="127">
        <f>Y29+Y44+Y47</f>
        <v>0</v>
      </c>
      <c r="Z28" s="26"/>
      <c r="AA28" s="127">
        <f>AA29+AA44+AA47</f>
        <v>0</v>
      </c>
      <c r="AB28" s="26"/>
      <c r="AC28" s="127">
        <f>AC29+AC44+AC47</f>
        <v>0</v>
      </c>
      <c r="AD28" s="26"/>
      <c r="AE28" s="127">
        <f>AE29+AE44+AE47</f>
        <v>0</v>
      </c>
      <c r="AF28" s="26"/>
      <c r="AG28" s="127">
        <f>AG29+AG44+AG47</f>
        <v>0</v>
      </c>
      <c r="AH28" s="26"/>
      <c r="AI28" s="127">
        <f>AI29+AI44+AI47</f>
        <v>0</v>
      </c>
      <c r="AJ28" s="26"/>
      <c r="AK28" s="127">
        <f>AK29+AK44+AK47</f>
        <v>0</v>
      </c>
      <c r="AL28" s="26"/>
      <c r="AM28" s="127">
        <f>AM29+AM44+AM47</f>
        <v>0</v>
      </c>
      <c r="AN28" s="26"/>
      <c r="AO28" s="127">
        <f>AO29+AO44+AO47</f>
        <v>0</v>
      </c>
      <c r="AP28" s="26"/>
      <c r="AQ28" s="127">
        <f>AQ29+AQ44+AQ47</f>
        <v>0</v>
      </c>
      <c r="AR28" s="26"/>
      <c r="AS28" s="127">
        <f>AS29+AS44+AS47</f>
        <v>0</v>
      </c>
      <c r="AT28" s="26"/>
      <c r="AU28" s="127">
        <f>AU29+AU44+AU47</f>
        <v>0</v>
      </c>
      <c r="AV28" s="26"/>
      <c r="AW28" s="127">
        <f>AW29+AW44+AW47</f>
        <v>0</v>
      </c>
      <c r="AX28" s="26"/>
      <c r="AY28" s="127">
        <f>AY29+AY44+AY47</f>
        <v>0</v>
      </c>
      <c r="AZ28" s="26"/>
      <c r="BA28" s="127">
        <f>BA29+BA44+BA47</f>
        <v>0</v>
      </c>
      <c r="BB28" s="26"/>
      <c r="BC28" s="127">
        <f>BC29+BC44+BC47</f>
        <v>0</v>
      </c>
      <c r="BD28" s="26"/>
      <c r="BE28" s="127">
        <f>BE29+BE44+BE47</f>
        <v>0</v>
      </c>
      <c r="BF28" s="26"/>
      <c r="BG28" s="127">
        <f>BG29+BG44+BG47</f>
        <v>0</v>
      </c>
      <c r="BH28" s="109"/>
      <c r="BI28" s="121">
        <f>BI29+BI44+BI47</f>
        <v>9357.0113276956527</v>
      </c>
      <c r="BJ28" s="27"/>
      <c r="BK28" s="109"/>
      <c r="BL28" s="121">
        <f>BL29+BL44+BL47</f>
        <v>47607.318672304347</v>
      </c>
      <c r="BM28" s="27"/>
    </row>
    <row r="29" spans="1:65" s="88" customFormat="1">
      <c r="A29" s="22" t="s">
        <v>108</v>
      </c>
      <c r="B29" s="22" t="s">
        <v>60</v>
      </c>
      <c r="C29" s="22" t="s">
        <v>60</v>
      </c>
      <c r="D29" s="102" t="s">
        <v>109</v>
      </c>
      <c r="E29" s="22" t="s">
        <v>60</v>
      </c>
      <c r="F29" s="89"/>
      <c r="G29" s="27"/>
      <c r="H29" s="121"/>
      <c r="I29" s="118">
        <f>SUM(I30:I43)</f>
        <v>30192.13</v>
      </c>
      <c r="J29" s="112"/>
      <c r="K29" s="127">
        <f>SUM(K30:K43)</f>
        <v>0</v>
      </c>
      <c r="L29" s="26"/>
      <c r="M29" s="127">
        <f>SUM(M30:M43)</f>
        <v>9357.0113276956527</v>
      </c>
      <c r="N29" s="26"/>
      <c r="O29" s="127">
        <f>SUM(O30:O43)</f>
        <v>0</v>
      </c>
      <c r="P29" s="26"/>
      <c r="Q29" s="127">
        <f>SUM(Q30:Q43)</f>
        <v>0</v>
      </c>
      <c r="R29" s="26"/>
      <c r="S29" s="127">
        <f>SUM(S30:S43)</f>
        <v>0</v>
      </c>
      <c r="T29" s="26"/>
      <c r="U29" s="127">
        <f>SUM(U30:U43)</f>
        <v>0</v>
      </c>
      <c r="V29" s="26"/>
      <c r="W29" s="127">
        <f>SUM(W30:W43)</f>
        <v>0</v>
      </c>
      <c r="X29" s="26"/>
      <c r="Y29" s="127">
        <f>SUM(Y30:Y43)</f>
        <v>0</v>
      </c>
      <c r="Z29" s="26"/>
      <c r="AA29" s="127">
        <f>SUM(AA30:AA43)</f>
        <v>0</v>
      </c>
      <c r="AB29" s="26"/>
      <c r="AC29" s="127">
        <f>SUM(AC30:AC43)</f>
        <v>0</v>
      </c>
      <c r="AD29" s="26"/>
      <c r="AE29" s="127">
        <f>SUM(AE30:AE43)</f>
        <v>0</v>
      </c>
      <c r="AF29" s="26"/>
      <c r="AG29" s="127">
        <f>SUM(AG30:AG43)</f>
        <v>0</v>
      </c>
      <c r="AH29" s="26"/>
      <c r="AI29" s="127">
        <f>SUM(AI30:AI43)</f>
        <v>0</v>
      </c>
      <c r="AJ29" s="26"/>
      <c r="AK29" s="127">
        <f>SUM(AK30:AK43)</f>
        <v>0</v>
      </c>
      <c r="AL29" s="26"/>
      <c r="AM29" s="127">
        <f>SUM(AM30:AM43)</f>
        <v>0</v>
      </c>
      <c r="AN29" s="26"/>
      <c r="AO29" s="127">
        <f>SUM(AO30:AO43)</f>
        <v>0</v>
      </c>
      <c r="AP29" s="26"/>
      <c r="AQ29" s="127">
        <f>SUM(AQ30:AQ43)</f>
        <v>0</v>
      </c>
      <c r="AR29" s="26"/>
      <c r="AS29" s="127">
        <f>SUM(AS30:AS43)</f>
        <v>0</v>
      </c>
      <c r="AT29" s="26"/>
      <c r="AU29" s="127">
        <f>SUM(AU30:AU43)</f>
        <v>0</v>
      </c>
      <c r="AV29" s="26"/>
      <c r="AW29" s="127">
        <f>SUM(AW30:AW43)</f>
        <v>0</v>
      </c>
      <c r="AX29" s="26"/>
      <c r="AY29" s="127">
        <f>SUM(AY30:AY43)</f>
        <v>0</v>
      </c>
      <c r="AZ29" s="26"/>
      <c r="BA29" s="127">
        <f>SUM(BA30:BA43)</f>
        <v>0</v>
      </c>
      <c r="BB29" s="26"/>
      <c r="BC29" s="127">
        <f>SUM(BC30:BC43)</f>
        <v>0</v>
      </c>
      <c r="BD29" s="26"/>
      <c r="BE29" s="127">
        <f>SUM(BE30:BE43)</f>
        <v>0</v>
      </c>
      <c r="BF29" s="26"/>
      <c r="BG29" s="127">
        <f>SUM(BG30:BG43)</f>
        <v>0</v>
      </c>
      <c r="BH29" s="109"/>
      <c r="BI29" s="121">
        <f>SUM(BI30:BI43)</f>
        <v>9357.0113276956527</v>
      </c>
      <c r="BJ29" s="27"/>
      <c r="BK29" s="109"/>
      <c r="BL29" s="121">
        <f>SUM(BL30:BL43)</f>
        <v>20835.118672304347</v>
      </c>
      <c r="BM29" s="27"/>
    </row>
    <row r="30" spans="1:65" s="88" customFormat="1">
      <c r="A30" s="29" t="s">
        <v>110</v>
      </c>
      <c r="B30" s="29" t="s">
        <v>66</v>
      </c>
      <c r="C30" s="29">
        <v>97622</v>
      </c>
      <c r="D30" s="101" t="s">
        <v>111</v>
      </c>
      <c r="E30" s="29" t="s">
        <v>112</v>
      </c>
      <c r="F30" s="30">
        <v>220.91</v>
      </c>
      <c r="G30" s="31">
        <v>44.06</v>
      </c>
      <c r="H30" s="119">
        <v>54.139757095054243</v>
      </c>
      <c r="I30" s="120">
        <f t="shared" ref="I30:I43" si="74">ROUND(SUM(F30*H30),2)</f>
        <v>11960.01</v>
      </c>
      <c r="J30" s="111"/>
      <c r="K30" s="114">
        <f t="shared" ref="K30:K43" si="75">J30*$H30</f>
        <v>0</v>
      </c>
      <c r="L30" s="32"/>
      <c r="M30" s="114">
        <f t="shared" ref="M30:M43" si="76">L30*$H30</f>
        <v>0</v>
      </c>
      <c r="N30" s="32"/>
      <c r="O30" s="114">
        <f t="shared" ref="O30:O43" si="77">N30*$H30</f>
        <v>0</v>
      </c>
      <c r="P30" s="32"/>
      <c r="Q30" s="114">
        <f t="shared" ref="Q30:Q43" si="78">P30*$H30</f>
        <v>0</v>
      </c>
      <c r="R30" s="32"/>
      <c r="S30" s="114">
        <f t="shared" ref="S30:S43" si="79">R30*$H30</f>
        <v>0</v>
      </c>
      <c r="T30" s="32"/>
      <c r="U30" s="114">
        <f t="shared" ref="U30:U43" si="80">T30*$H30</f>
        <v>0</v>
      </c>
      <c r="V30" s="32"/>
      <c r="W30" s="114">
        <f t="shared" ref="W30:W43" si="81">V30*$H30</f>
        <v>0</v>
      </c>
      <c r="X30" s="32"/>
      <c r="Y30" s="114">
        <f t="shared" ref="Y30:Y43" si="82">X30*$H30</f>
        <v>0</v>
      </c>
      <c r="Z30" s="32"/>
      <c r="AA30" s="114">
        <f t="shared" ref="AA30:AA43" si="83">Z30*$H30</f>
        <v>0</v>
      </c>
      <c r="AB30" s="32"/>
      <c r="AC30" s="114">
        <f t="shared" ref="AC30:AC43" si="84">AB30*$H30</f>
        <v>0</v>
      </c>
      <c r="AD30" s="32"/>
      <c r="AE30" s="114">
        <f t="shared" ref="AE30:AE43" si="85">AD30*$H30</f>
        <v>0</v>
      </c>
      <c r="AF30" s="32"/>
      <c r="AG30" s="114">
        <f t="shared" ref="AG30:AG43" si="86">AF30*$H30</f>
        <v>0</v>
      </c>
      <c r="AH30" s="32"/>
      <c r="AI30" s="114">
        <f t="shared" ref="AI30:AI43" si="87">AH30*$H30</f>
        <v>0</v>
      </c>
      <c r="AJ30" s="32"/>
      <c r="AK30" s="114">
        <f t="shared" ref="AK30:AK43" si="88">AJ30*$H30</f>
        <v>0</v>
      </c>
      <c r="AL30" s="32"/>
      <c r="AM30" s="114">
        <f t="shared" ref="AM30:AM43" si="89">AL30*$H30</f>
        <v>0</v>
      </c>
      <c r="AN30" s="32"/>
      <c r="AO30" s="114">
        <f t="shared" ref="AO30:AO43" si="90">AN30*$H30</f>
        <v>0</v>
      </c>
      <c r="AP30" s="32"/>
      <c r="AQ30" s="114">
        <f t="shared" ref="AQ30:AQ43" si="91">AP30*$H30</f>
        <v>0</v>
      </c>
      <c r="AR30" s="32"/>
      <c r="AS30" s="114">
        <f t="shared" ref="AS30:AS43" si="92">AR30*$H30</f>
        <v>0</v>
      </c>
      <c r="AT30" s="32"/>
      <c r="AU30" s="114">
        <f t="shared" ref="AU30:AU43" si="93">AT30*$H30</f>
        <v>0</v>
      </c>
      <c r="AV30" s="32"/>
      <c r="AW30" s="114">
        <f t="shared" ref="AW30:AW43" si="94">AV30*$H30</f>
        <v>0</v>
      </c>
      <c r="AX30" s="32"/>
      <c r="AY30" s="114">
        <f t="shared" ref="AY30:AY43" si="95">AX30*$H30</f>
        <v>0</v>
      </c>
      <c r="AZ30" s="32"/>
      <c r="BA30" s="114">
        <f t="shared" ref="BA30:BA43" si="96">AZ30*$H30</f>
        <v>0</v>
      </c>
      <c r="BB30" s="32"/>
      <c r="BC30" s="114">
        <f t="shared" ref="BC30:BC43" si="97">BB30*$H30</f>
        <v>0</v>
      </c>
      <c r="BD30" s="32"/>
      <c r="BE30" s="114">
        <f t="shared" ref="BE30:BE43" si="98">BD30*$H30</f>
        <v>0</v>
      </c>
      <c r="BF30" s="32"/>
      <c r="BG30" s="114">
        <f t="shared" ref="BG30:BG43" si="99">BF30*$H30</f>
        <v>0</v>
      </c>
      <c r="BH30" s="108">
        <f t="shared" ref="BH30:BI30" si="100">SUM(J30,L30,N30,P30,R30,T30,V30,X30,Z30,AB30,AD30,AF30,AH30,AJ30,AL30,AN30,AP30,AR30,AT30,AV30,AX30,AZ30,BB30,BD30,BF30)</f>
        <v>0</v>
      </c>
      <c r="BI30" s="119">
        <f t="shared" si="100"/>
        <v>0</v>
      </c>
      <c r="BJ30" s="87">
        <f t="shared" ref="BJ30:BJ43" si="101">BI30/I30</f>
        <v>0</v>
      </c>
      <c r="BK30" s="108">
        <f t="shared" ref="BK30:BK43" si="102">F30-BH30</f>
        <v>220.91</v>
      </c>
      <c r="BL30" s="119">
        <f t="shared" ref="BL30:BL43" si="103">I30-BI30</f>
        <v>11960.01</v>
      </c>
      <c r="BM30" s="87">
        <f t="shared" ref="BM30:BM43" si="104">1-BJ30</f>
        <v>1</v>
      </c>
    </row>
    <row r="31" spans="1:65" s="88" customFormat="1">
      <c r="A31" s="29" t="s">
        <v>113</v>
      </c>
      <c r="B31" s="29" t="s">
        <v>66</v>
      </c>
      <c r="C31" s="29">
        <v>97633</v>
      </c>
      <c r="D31" s="101" t="s">
        <v>114</v>
      </c>
      <c r="E31" s="29" t="s">
        <v>82</v>
      </c>
      <c r="F31" s="30">
        <v>212.41</v>
      </c>
      <c r="G31" s="31">
        <v>17.600000000000001</v>
      </c>
      <c r="H31" s="119">
        <v>21.626412275827388</v>
      </c>
      <c r="I31" s="120">
        <f t="shared" si="74"/>
        <v>4593.67</v>
      </c>
      <c r="J31" s="111"/>
      <c r="K31" s="114">
        <f t="shared" si="75"/>
        <v>0</v>
      </c>
      <c r="L31" s="32"/>
      <c r="M31" s="114">
        <f t="shared" si="76"/>
        <v>0</v>
      </c>
      <c r="N31" s="32"/>
      <c r="O31" s="114">
        <f t="shared" si="77"/>
        <v>0</v>
      </c>
      <c r="P31" s="32"/>
      <c r="Q31" s="114">
        <f t="shared" si="78"/>
        <v>0</v>
      </c>
      <c r="R31" s="32"/>
      <c r="S31" s="114">
        <f t="shared" si="79"/>
        <v>0</v>
      </c>
      <c r="T31" s="32"/>
      <c r="U31" s="114">
        <f t="shared" si="80"/>
        <v>0</v>
      </c>
      <c r="V31" s="32"/>
      <c r="W31" s="114">
        <f t="shared" si="81"/>
        <v>0</v>
      </c>
      <c r="X31" s="32"/>
      <c r="Y31" s="114">
        <f t="shared" si="82"/>
        <v>0</v>
      </c>
      <c r="Z31" s="32"/>
      <c r="AA31" s="114">
        <f t="shared" si="83"/>
        <v>0</v>
      </c>
      <c r="AB31" s="32"/>
      <c r="AC31" s="114">
        <f t="shared" si="84"/>
        <v>0</v>
      </c>
      <c r="AD31" s="32"/>
      <c r="AE31" s="114">
        <f t="shared" si="85"/>
        <v>0</v>
      </c>
      <c r="AF31" s="32"/>
      <c r="AG31" s="114">
        <f t="shared" si="86"/>
        <v>0</v>
      </c>
      <c r="AH31" s="32"/>
      <c r="AI31" s="114">
        <f t="shared" si="87"/>
        <v>0</v>
      </c>
      <c r="AJ31" s="32"/>
      <c r="AK31" s="114">
        <f t="shared" si="88"/>
        <v>0</v>
      </c>
      <c r="AL31" s="32"/>
      <c r="AM31" s="114">
        <f t="shared" si="89"/>
        <v>0</v>
      </c>
      <c r="AN31" s="32"/>
      <c r="AO31" s="114">
        <f t="shared" si="90"/>
        <v>0</v>
      </c>
      <c r="AP31" s="32"/>
      <c r="AQ31" s="114">
        <f t="shared" si="91"/>
        <v>0</v>
      </c>
      <c r="AR31" s="32"/>
      <c r="AS31" s="114">
        <f t="shared" si="92"/>
        <v>0</v>
      </c>
      <c r="AT31" s="32"/>
      <c r="AU31" s="114">
        <f t="shared" si="93"/>
        <v>0</v>
      </c>
      <c r="AV31" s="32"/>
      <c r="AW31" s="114">
        <f t="shared" si="94"/>
        <v>0</v>
      </c>
      <c r="AX31" s="32"/>
      <c r="AY31" s="114">
        <f t="shared" si="95"/>
        <v>0</v>
      </c>
      <c r="AZ31" s="32"/>
      <c r="BA31" s="114">
        <f t="shared" si="96"/>
        <v>0</v>
      </c>
      <c r="BB31" s="32"/>
      <c r="BC31" s="114">
        <f t="shared" si="97"/>
        <v>0</v>
      </c>
      <c r="BD31" s="32"/>
      <c r="BE31" s="114">
        <f t="shared" si="98"/>
        <v>0</v>
      </c>
      <c r="BF31" s="32"/>
      <c r="BG31" s="114">
        <f t="shared" si="99"/>
        <v>0</v>
      </c>
      <c r="BH31" s="108">
        <f t="shared" ref="BH31:BI31" si="105">SUM(J31,L31,N31,P31,R31,T31,V31,X31,Z31,AB31,AD31,AF31,AH31,AJ31,AL31,AN31,AP31,AR31,AT31,AV31,AX31,AZ31,BB31,BD31,BF31)</f>
        <v>0</v>
      </c>
      <c r="BI31" s="119">
        <f t="shared" si="105"/>
        <v>0</v>
      </c>
      <c r="BJ31" s="87">
        <f t="shared" si="101"/>
        <v>0</v>
      </c>
      <c r="BK31" s="108">
        <f t="shared" si="102"/>
        <v>212.41</v>
      </c>
      <c r="BL31" s="119">
        <f t="shared" si="103"/>
        <v>4593.67</v>
      </c>
      <c r="BM31" s="87">
        <f t="shared" si="104"/>
        <v>1</v>
      </c>
    </row>
    <row r="32" spans="1:65" s="88" customFormat="1">
      <c r="A32" s="29" t="s">
        <v>115</v>
      </c>
      <c r="B32" s="29" t="s">
        <v>66</v>
      </c>
      <c r="C32" s="29">
        <v>97634</v>
      </c>
      <c r="D32" s="101" t="s">
        <v>116</v>
      </c>
      <c r="E32" s="29" t="s">
        <v>82</v>
      </c>
      <c r="F32" s="30">
        <v>115.3</v>
      </c>
      <c r="G32" s="31">
        <v>9.58</v>
      </c>
      <c r="H32" s="119">
        <v>11.77164940922877</v>
      </c>
      <c r="I32" s="120">
        <f t="shared" si="74"/>
        <v>1357.27</v>
      </c>
      <c r="J32" s="111"/>
      <c r="K32" s="114">
        <f t="shared" si="75"/>
        <v>0</v>
      </c>
      <c r="L32" s="32"/>
      <c r="M32" s="114">
        <f t="shared" si="76"/>
        <v>0</v>
      </c>
      <c r="N32" s="32"/>
      <c r="O32" s="114">
        <f t="shared" si="77"/>
        <v>0</v>
      </c>
      <c r="P32" s="32"/>
      <c r="Q32" s="114">
        <f t="shared" si="78"/>
        <v>0</v>
      </c>
      <c r="R32" s="32"/>
      <c r="S32" s="114">
        <f t="shared" si="79"/>
        <v>0</v>
      </c>
      <c r="T32" s="32"/>
      <c r="U32" s="114">
        <f t="shared" si="80"/>
        <v>0</v>
      </c>
      <c r="V32" s="32"/>
      <c r="W32" s="114">
        <f t="shared" si="81"/>
        <v>0</v>
      </c>
      <c r="X32" s="32"/>
      <c r="Y32" s="114">
        <f t="shared" si="82"/>
        <v>0</v>
      </c>
      <c r="Z32" s="32"/>
      <c r="AA32" s="114">
        <f t="shared" si="83"/>
        <v>0</v>
      </c>
      <c r="AB32" s="32"/>
      <c r="AC32" s="114">
        <f t="shared" si="84"/>
        <v>0</v>
      </c>
      <c r="AD32" s="32"/>
      <c r="AE32" s="114">
        <f t="shared" si="85"/>
        <v>0</v>
      </c>
      <c r="AF32" s="32"/>
      <c r="AG32" s="114">
        <f t="shared" si="86"/>
        <v>0</v>
      </c>
      <c r="AH32" s="32"/>
      <c r="AI32" s="114">
        <f t="shared" si="87"/>
        <v>0</v>
      </c>
      <c r="AJ32" s="32"/>
      <c r="AK32" s="114">
        <f t="shared" si="88"/>
        <v>0</v>
      </c>
      <c r="AL32" s="32"/>
      <c r="AM32" s="114">
        <f t="shared" si="89"/>
        <v>0</v>
      </c>
      <c r="AN32" s="32"/>
      <c r="AO32" s="114">
        <f t="shared" si="90"/>
        <v>0</v>
      </c>
      <c r="AP32" s="32"/>
      <c r="AQ32" s="114">
        <f t="shared" si="91"/>
        <v>0</v>
      </c>
      <c r="AR32" s="32"/>
      <c r="AS32" s="114">
        <f t="shared" si="92"/>
        <v>0</v>
      </c>
      <c r="AT32" s="32"/>
      <c r="AU32" s="114">
        <f t="shared" si="93"/>
        <v>0</v>
      </c>
      <c r="AV32" s="32"/>
      <c r="AW32" s="114">
        <f t="shared" si="94"/>
        <v>0</v>
      </c>
      <c r="AX32" s="32"/>
      <c r="AY32" s="114">
        <f t="shared" si="95"/>
        <v>0</v>
      </c>
      <c r="AZ32" s="32"/>
      <c r="BA32" s="114">
        <f t="shared" si="96"/>
        <v>0</v>
      </c>
      <c r="BB32" s="32"/>
      <c r="BC32" s="114">
        <f t="shared" si="97"/>
        <v>0</v>
      </c>
      <c r="BD32" s="32"/>
      <c r="BE32" s="114">
        <f t="shared" si="98"/>
        <v>0</v>
      </c>
      <c r="BF32" s="32"/>
      <c r="BG32" s="114">
        <f t="shared" si="99"/>
        <v>0</v>
      </c>
      <c r="BH32" s="108">
        <f t="shared" ref="BH32:BI32" si="106">SUM(J32,L32,N32,P32,R32,T32,V32,X32,Z32,AB32,AD32,AF32,AH32,AJ32,AL32,AN32,AP32,AR32,AT32,AV32,AX32,AZ32,BB32,BD32,BF32)</f>
        <v>0</v>
      </c>
      <c r="BI32" s="119">
        <f t="shared" si="106"/>
        <v>0</v>
      </c>
      <c r="BJ32" s="87">
        <f t="shared" si="101"/>
        <v>0</v>
      </c>
      <c r="BK32" s="108">
        <f t="shared" si="102"/>
        <v>115.3</v>
      </c>
      <c r="BL32" s="119">
        <f t="shared" si="103"/>
        <v>1357.27</v>
      </c>
      <c r="BM32" s="87">
        <f t="shared" si="104"/>
        <v>1</v>
      </c>
    </row>
    <row r="33" spans="1:65" s="88" customFormat="1">
      <c r="A33" s="29" t="s">
        <v>117</v>
      </c>
      <c r="B33" s="29" t="s">
        <v>79</v>
      </c>
      <c r="C33" s="29" t="s">
        <v>118</v>
      </c>
      <c r="D33" s="101" t="s">
        <v>119</v>
      </c>
      <c r="E33" s="29" t="s">
        <v>82</v>
      </c>
      <c r="F33" s="30">
        <v>12.76</v>
      </c>
      <c r="G33" s="31">
        <v>12.99</v>
      </c>
      <c r="H33" s="119">
        <v>15.961766787670326</v>
      </c>
      <c r="I33" s="120">
        <f t="shared" si="74"/>
        <v>203.67</v>
      </c>
      <c r="J33" s="111"/>
      <c r="K33" s="114">
        <f t="shared" si="75"/>
        <v>0</v>
      </c>
      <c r="L33" s="32"/>
      <c r="M33" s="114">
        <f t="shared" si="76"/>
        <v>0</v>
      </c>
      <c r="N33" s="32"/>
      <c r="O33" s="114">
        <f t="shared" si="77"/>
        <v>0</v>
      </c>
      <c r="P33" s="32"/>
      <c r="Q33" s="114">
        <f t="shared" si="78"/>
        <v>0</v>
      </c>
      <c r="R33" s="32"/>
      <c r="S33" s="114">
        <f t="shared" si="79"/>
        <v>0</v>
      </c>
      <c r="T33" s="32"/>
      <c r="U33" s="114">
        <f t="shared" si="80"/>
        <v>0</v>
      </c>
      <c r="V33" s="32"/>
      <c r="W33" s="114">
        <f t="shared" si="81"/>
        <v>0</v>
      </c>
      <c r="X33" s="32"/>
      <c r="Y33" s="114">
        <f t="shared" si="82"/>
        <v>0</v>
      </c>
      <c r="Z33" s="32"/>
      <c r="AA33" s="114">
        <f t="shared" si="83"/>
        <v>0</v>
      </c>
      <c r="AB33" s="32"/>
      <c r="AC33" s="114">
        <f t="shared" si="84"/>
        <v>0</v>
      </c>
      <c r="AD33" s="32"/>
      <c r="AE33" s="114">
        <f t="shared" si="85"/>
        <v>0</v>
      </c>
      <c r="AF33" s="32"/>
      <c r="AG33" s="114">
        <f t="shared" si="86"/>
        <v>0</v>
      </c>
      <c r="AH33" s="32"/>
      <c r="AI33" s="114">
        <f t="shared" si="87"/>
        <v>0</v>
      </c>
      <c r="AJ33" s="32"/>
      <c r="AK33" s="114">
        <f t="shared" si="88"/>
        <v>0</v>
      </c>
      <c r="AL33" s="32"/>
      <c r="AM33" s="114">
        <f t="shared" si="89"/>
        <v>0</v>
      </c>
      <c r="AN33" s="32"/>
      <c r="AO33" s="114">
        <f t="shared" si="90"/>
        <v>0</v>
      </c>
      <c r="AP33" s="32"/>
      <c r="AQ33" s="114">
        <f t="shared" si="91"/>
        <v>0</v>
      </c>
      <c r="AR33" s="32"/>
      <c r="AS33" s="114">
        <f t="shared" si="92"/>
        <v>0</v>
      </c>
      <c r="AT33" s="32"/>
      <c r="AU33" s="114">
        <f t="shared" si="93"/>
        <v>0</v>
      </c>
      <c r="AV33" s="32"/>
      <c r="AW33" s="114">
        <f t="shared" si="94"/>
        <v>0</v>
      </c>
      <c r="AX33" s="32"/>
      <c r="AY33" s="114">
        <f t="shared" si="95"/>
        <v>0</v>
      </c>
      <c r="AZ33" s="32"/>
      <c r="BA33" s="114">
        <f t="shared" si="96"/>
        <v>0</v>
      </c>
      <c r="BB33" s="32"/>
      <c r="BC33" s="114">
        <f t="shared" si="97"/>
        <v>0</v>
      </c>
      <c r="BD33" s="32"/>
      <c r="BE33" s="114">
        <f t="shared" si="98"/>
        <v>0</v>
      </c>
      <c r="BF33" s="32"/>
      <c r="BG33" s="114">
        <f t="shared" si="99"/>
        <v>0</v>
      </c>
      <c r="BH33" s="108">
        <f t="shared" ref="BH33:BI33" si="107">SUM(J33,L33,N33,P33,R33,T33,V33,X33,Z33,AB33,AD33,AF33,AH33,AJ33,AL33,AN33,AP33,AR33,AT33,AV33,AX33,AZ33,BB33,BD33,BF33)</f>
        <v>0</v>
      </c>
      <c r="BI33" s="119">
        <f t="shared" si="107"/>
        <v>0</v>
      </c>
      <c r="BJ33" s="87">
        <f t="shared" si="101"/>
        <v>0</v>
      </c>
      <c r="BK33" s="108">
        <f t="shared" si="102"/>
        <v>12.76</v>
      </c>
      <c r="BL33" s="119">
        <f t="shared" si="103"/>
        <v>203.67</v>
      </c>
      <c r="BM33" s="87">
        <f t="shared" si="104"/>
        <v>1</v>
      </c>
    </row>
    <row r="34" spans="1:65" s="88" customFormat="1">
      <c r="A34" s="29" t="s">
        <v>120</v>
      </c>
      <c r="B34" s="29" t="s">
        <v>66</v>
      </c>
      <c r="C34" s="29">
        <v>97644</v>
      </c>
      <c r="D34" s="101" t="s">
        <v>121</v>
      </c>
      <c r="E34" s="29" t="s">
        <v>82</v>
      </c>
      <c r="F34" s="30">
        <v>30.26</v>
      </c>
      <c r="G34" s="31">
        <v>7.18</v>
      </c>
      <c r="H34" s="119">
        <v>8.8225931897977627</v>
      </c>
      <c r="I34" s="120">
        <f t="shared" si="74"/>
        <v>266.97000000000003</v>
      </c>
      <c r="J34" s="111"/>
      <c r="K34" s="114">
        <f t="shared" si="75"/>
        <v>0</v>
      </c>
      <c r="L34" s="32"/>
      <c r="M34" s="114">
        <f t="shared" si="76"/>
        <v>0</v>
      </c>
      <c r="N34" s="32"/>
      <c r="O34" s="114">
        <f t="shared" si="77"/>
        <v>0</v>
      </c>
      <c r="P34" s="32"/>
      <c r="Q34" s="114">
        <f t="shared" si="78"/>
        <v>0</v>
      </c>
      <c r="R34" s="32"/>
      <c r="S34" s="114">
        <f t="shared" si="79"/>
        <v>0</v>
      </c>
      <c r="T34" s="32"/>
      <c r="U34" s="114">
        <f t="shared" si="80"/>
        <v>0</v>
      </c>
      <c r="V34" s="32"/>
      <c r="W34" s="114">
        <f t="shared" si="81"/>
        <v>0</v>
      </c>
      <c r="X34" s="32"/>
      <c r="Y34" s="114">
        <f t="shared" si="82"/>
        <v>0</v>
      </c>
      <c r="Z34" s="32"/>
      <c r="AA34" s="114">
        <f t="shared" si="83"/>
        <v>0</v>
      </c>
      <c r="AB34" s="32"/>
      <c r="AC34" s="114">
        <f t="shared" si="84"/>
        <v>0</v>
      </c>
      <c r="AD34" s="32"/>
      <c r="AE34" s="114">
        <f t="shared" si="85"/>
        <v>0</v>
      </c>
      <c r="AF34" s="32"/>
      <c r="AG34" s="114">
        <f t="shared" si="86"/>
        <v>0</v>
      </c>
      <c r="AH34" s="32"/>
      <c r="AI34" s="114">
        <f t="shared" si="87"/>
        <v>0</v>
      </c>
      <c r="AJ34" s="32"/>
      <c r="AK34" s="114">
        <f t="shared" si="88"/>
        <v>0</v>
      </c>
      <c r="AL34" s="32"/>
      <c r="AM34" s="114">
        <f t="shared" si="89"/>
        <v>0</v>
      </c>
      <c r="AN34" s="32"/>
      <c r="AO34" s="114">
        <f t="shared" si="90"/>
        <v>0</v>
      </c>
      <c r="AP34" s="32"/>
      <c r="AQ34" s="114">
        <f t="shared" si="91"/>
        <v>0</v>
      </c>
      <c r="AR34" s="32"/>
      <c r="AS34" s="114">
        <f t="shared" si="92"/>
        <v>0</v>
      </c>
      <c r="AT34" s="32"/>
      <c r="AU34" s="114">
        <f t="shared" si="93"/>
        <v>0</v>
      </c>
      <c r="AV34" s="32"/>
      <c r="AW34" s="114">
        <f t="shared" si="94"/>
        <v>0</v>
      </c>
      <c r="AX34" s="32"/>
      <c r="AY34" s="114">
        <f t="shared" si="95"/>
        <v>0</v>
      </c>
      <c r="AZ34" s="32"/>
      <c r="BA34" s="114">
        <f t="shared" si="96"/>
        <v>0</v>
      </c>
      <c r="BB34" s="32"/>
      <c r="BC34" s="114">
        <f t="shared" si="97"/>
        <v>0</v>
      </c>
      <c r="BD34" s="32"/>
      <c r="BE34" s="114">
        <f t="shared" si="98"/>
        <v>0</v>
      </c>
      <c r="BF34" s="32"/>
      <c r="BG34" s="114">
        <f t="shared" si="99"/>
        <v>0</v>
      </c>
      <c r="BH34" s="108">
        <f t="shared" ref="BH34:BI34" si="108">SUM(J34,L34,N34,P34,R34,T34,V34,X34,Z34,AB34,AD34,AF34,AH34,AJ34,AL34,AN34,AP34,AR34,AT34,AV34,AX34,AZ34,BB34,BD34,BF34)</f>
        <v>0</v>
      </c>
      <c r="BI34" s="119">
        <f t="shared" si="108"/>
        <v>0</v>
      </c>
      <c r="BJ34" s="87">
        <f t="shared" si="101"/>
        <v>0</v>
      </c>
      <c r="BK34" s="108">
        <f t="shared" si="102"/>
        <v>30.26</v>
      </c>
      <c r="BL34" s="119">
        <f t="shared" si="103"/>
        <v>266.97000000000003</v>
      </c>
      <c r="BM34" s="87">
        <f t="shared" si="104"/>
        <v>1</v>
      </c>
    </row>
    <row r="35" spans="1:65" s="88" customFormat="1">
      <c r="A35" s="29" t="s">
        <v>122</v>
      </c>
      <c r="B35" s="29" t="s">
        <v>66</v>
      </c>
      <c r="C35" s="29">
        <v>97663</v>
      </c>
      <c r="D35" s="101" t="s">
        <v>123</v>
      </c>
      <c r="E35" s="29" t="s">
        <v>100</v>
      </c>
      <c r="F35" s="30">
        <v>12</v>
      </c>
      <c r="G35" s="31">
        <v>9.4700000000000006</v>
      </c>
      <c r="H35" s="119">
        <v>11.63648433250485</v>
      </c>
      <c r="I35" s="120">
        <f t="shared" si="74"/>
        <v>139.63999999999999</v>
      </c>
      <c r="J35" s="111"/>
      <c r="K35" s="114">
        <f t="shared" si="75"/>
        <v>0</v>
      </c>
      <c r="L35" s="32"/>
      <c r="M35" s="114">
        <f t="shared" si="76"/>
        <v>0</v>
      </c>
      <c r="N35" s="32"/>
      <c r="O35" s="114">
        <f t="shared" si="77"/>
        <v>0</v>
      </c>
      <c r="P35" s="32"/>
      <c r="Q35" s="114">
        <f t="shared" si="78"/>
        <v>0</v>
      </c>
      <c r="R35" s="32"/>
      <c r="S35" s="114">
        <f t="shared" si="79"/>
        <v>0</v>
      </c>
      <c r="T35" s="32"/>
      <c r="U35" s="114">
        <f t="shared" si="80"/>
        <v>0</v>
      </c>
      <c r="V35" s="32"/>
      <c r="W35" s="114">
        <f t="shared" si="81"/>
        <v>0</v>
      </c>
      <c r="X35" s="32"/>
      <c r="Y35" s="114">
        <f t="shared" si="82"/>
        <v>0</v>
      </c>
      <c r="Z35" s="32"/>
      <c r="AA35" s="114">
        <f t="shared" si="83"/>
        <v>0</v>
      </c>
      <c r="AB35" s="32"/>
      <c r="AC35" s="114">
        <f t="shared" si="84"/>
        <v>0</v>
      </c>
      <c r="AD35" s="32"/>
      <c r="AE35" s="114">
        <f t="shared" si="85"/>
        <v>0</v>
      </c>
      <c r="AF35" s="32"/>
      <c r="AG35" s="114">
        <f t="shared" si="86"/>
        <v>0</v>
      </c>
      <c r="AH35" s="32"/>
      <c r="AI35" s="114">
        <f t="shared" si="87"/>
        <v>0</v>
      </c>
      <c r="AJ35" s="32"/>
      <c r="AK35" s="114">
        <f t="shared" si="88"/>
        <v>0</v>
      </c>
      <c r="AL35" s="32"/>
      <c r="AM35" s="114">
        <f t="shared" si="89"/>
        <v>0</v>
      </c>
      <c r="AN35" s="32"/>
      <c r="AO35" s="114">
        <f t="shared" si="90"/>
        <v>0</v>
      </c>
      <c r="AP35" s="32"/>
      <c r="AQ35" s="114">
        <f t="shared" si="91"/>
        <v>0</v>
      </c>
      <c r="AR35" s="32"/>
      <c r="AS35" s="114">
        <f t="shared" si="92"/>
        <v>0</v>
      </c>
      <c r="AT35" s="32"/>
      <c r="AU35" s="114">
        <f t="shared" si="93"/>
        <v>0</v>
      </c>
      <c r="AV35" s="32"/>
      <c r="AW35" s="114">
        <f t="shared" si="94"/>
        <v>0</v>
      </c>
      <c r="AX35" s="32"/>
      <c r="AY35" s="114">
        <f t="shared" si="95"/>
        <v>0</v>
      </c>
      <c r="AZ35" s="32"/>
      <c r="BA35" s="114">
        <f t="shared" si="96"/>
        <v>0</v>
      </c>
      <c r="BB35" s="32"/>
      <c r="BC35" s="114">
        <f t="shared" si="97"/>
        <v>0</v>
      </c>
      <c r="BD35" s="32"/>
      <c r="BE35" s="114">
        <f t="shared" si="98"/>
        <v>0</v>
      </c>
      <c r="BF35" s="32"/>
      <c r="BG35" s="114">
        <f t="shared" si="99"/>
        <v>0</v>
      </c>
      <c r="BH35" s="108">
        <f t="shared" ref="BH35:BI35" si="109">SUM(J35,L35,N35,P35,R35,T35,V35,X35,Z35,AB35,AD35,AF35,AH35,AJ35,AL35,AN35,AP35,AR35,AT35,AV35,AX35,AZ35,BB35,BD35,BF35)</f>
        <v>0</v>
      </c>
      <c r="BI35" s="119">
        <f t="shared" si="109"/>
        <v>0</v>
      </c>
      <c r="BJ35" s="87">
        <f t="shared" si="101"/>
        <v>0</v>
      </c>
      <c r="BK35" s="108">
        <f t="shared" si="102"/>
        <v>12</v>
      </c>
      <c r="BL35" s="119">
        <f t="shared" si="103"/>
        <v>139.63999999999999</v>
      </c>
      <c r="BM35" s="87">
        <f t="shared" si="104"/>
        <v>1</v>
      </c>
    </row>
    <row r="36" spans="1:65" s="88" customFormat="1">
      <c r="A36" s="29" t="s">
        <v>124</v>
      </c>
      <c r="B36" s="29" t="s">
        <v>66</v>
      </c>
      <c r="C36" s="29">
        <v>97666</v>
      </c>
      <c r="D36" s="101" t="s">
        <v>125</v>
      </c>
      <c r="E36" s="29" t="s">
        <v>100</v>
      </c>
      <c r="F36" s="30">
        <v>42</v>
      </c>
      <c r="G36" s="31">
        <v>6.91</v>
      </c>
      <c r="H36" s="119">
        <v>8.4908243651117754</v>
      </c>
      <c r="I36" s="120">
        <f t="shared" si="74"/>
        <v>356.61</v>
      </c>
      <c r="J36" s="111"/>
      <c r="K36" s="114">
        <f t="shared" si="75"/>
        <v>0</v>
      </c>
      <c r="L36" s="32"/>
      <c r="M36" s="114">
        <f t="shared" si="76"/>
        <v>0</v>
      </c>
      <c r="N36" s="32"/>
      <c r="O36" s="114">
        <f t="shared" si="77"/>
        <v>0</v>
      </c>
      <c r="P36" s="32"/>
      <c r="Q36" s="114">
        <f t="shared" si="78"/>
        <v>0</v>
      </c>
      <c r="R36" s="32"/>
      <c r="S36" s="114">
        <f t="shared" si="79"/>
        <v>0</v>
      </c>
      <c r="T36" s="32"/>
      <c r="U36" s="114">
        <f t="shared" si="80"/>
        <v>0</v>
      </c>
      <c r="V36" s="32"/>
      <c r="W36" s="114">
        <f t="shared" si="81"/>
        <v>0</v>
      </c>
      <c r="X36" s="32"/>
      <c r="Y36" s="114">
        <f t="shared" si="82"/>
        <v>0</v>
      </c>
      <c r="Z36" s="32"/>
      <c r="AA36" s="114">
        <f t="shared" si="83"/>
        <v>0</v>
      </c>
      <c r="AB36" s="32"/>
      <c r="AC36" s="114">
        <f t="shared" si="84"/>
        <v>0</v>
      </c>
      <c r="AD36" s="32"/>
      <c r="AE36" s="114">
        <f t="shared" si="85"/>
        <v>0</v>
      </c>
      <c r="AF36" s="32"/>
      <c r="AG36" s="114">
        <f t="shared" si="86"/>
        <v>0</v>
      </c>
      <c r="AH36" s="32"/>
      <c r="AI36" s="114">
        <f t="shared" si="87"/>
        <v>0</v>
      </c>
      <c r="AJ36" s="32"/>
      <c r="AK36" s="114">
        <f t="shared" si="88"/>
        <v>0</v>
      </c>
      <c r="AL36" s="32"/>
      <c r="AM36" s="114">
        <f t="shared" si="89"/>
        <v>0</v>
      </c>
      <c r="AN36" s="32"/>
      <c r="AO36" s="114">
        <f t="shared" si="90"/>
        <v>0</v>
      </c>
      <c r="AP36" s="32"/>
      <c r="AQ36" s="114">
        <f t="shared" si="91"/>
        <v>0</v>
      </c>
      <c r="AR36" s="32"/>
      <c r="AS36" s="114">
        <f t="shared" si="92"/>
        <v>0</v>
      </c>
      <c r="AT36" s="32"/>
      <c r="AU36" s="114">
        <f t="shared" si="93"/>
        <v>0</v>
      </c>
      <c r="AV36" s="32"/>
      <c r="AW36" s="114">
        <f t="shared" si="94"/>
        <v>0</v>
      </c>
      <c r="AX36" s="32"/>
      <c r="AY36" s="114">
        <f t="shared" si="95"/>
        <v>0</v>
      </c>
      <c r="AZ36" s="32"/>
      <c r="BA36" s="114">
        <f t="shared" si="96"/>
        <v>0</v>
      </c>
      <c r="BB36" s="32"/>
      <c r="BC36" s="114">
        <f t="shared" si="97"/>
        <v>0</v>
      </c>
      <c r="BD36" s="32"/>
      <c r="BE36" s="114">
        <f t="shared" si="98"/>
        <v>0</v>
      </c>
      <c r="BF36" s="32"/>
      <c r="BG36" s="114">
        <f t="shared" si="99"/>
        <v>0</v>
      </c>
      <c r="BH36" s="108">
        <f t="shared" ref="BH36:BI36" si="110">SUM(J36,L36,N36,P36,R36,T36,V36,X36,Z36,AB36,AD36,AF36,AH36,AJ36,AL36,AN36,AP36,AR36,AT36,AV36,AX36,AZ36,BB36,BD36,BF36)</f>
        <v>0</v>
      </c>
      <c r="BI36" s="119">
        <f t="shared" si="110"/>
        <v>0</v>
      </c>
      <c r="BJ36" s="87">
        <f t="shared" si="101"/>
        <v>0</v>
      </c>
      <c r="BK36" s="108">
        <f t="shared" si="102"/>
        <v>42</v>
      </c>
      <c r="BL36" s="119">
        <f t="shared" si="103"/>
        <v>356.61</v>
      </c>
      <c r="BM36" s="87">
        <f t="shared" si="104"/>
        <v>1</v>
      </c>
    </row>
    <row r="37" spans="1:65" s="88" customFormat="1">
      <c r="A37" s="29" t="s">
        <v>126</v>
      </c>
      <c r="B37" s="29" t="s">
        <v>79</v>
      </c>
      <c r="C37" s="29" t="s">
        <v>127</v>
      </c>
      <c r="D37" s="101" t="s">
        <v>128</v>
      </c>
      <c r="E37" s="29" t="s">
        <v>82</v>
      </c>
      <c r="F37" s="30">
        <v>5.36</v>
      </c>
      <c r="G37" s="31">
        <v>15.55</v>
      </c>
      <c r="H37" s="119">
        <v>19.1074267550634</v>
      </c>
      <c r="I37" s="120">
        <f t="shared" si="74"/>
        <v>102.42</v>
      </c>
      <c r="J37" s="111"/>
      <c r="K37" s="114">
        <f t="shared" si="75"/>
        <v>0</v>
      </c>
      <c r="L37" s="32"/>
      <c r="M37" s="114">
        <f t="shared" si="76"/>
        <v>0</v>
      </c>
      <c r="N37" s="32"/>
      <c r="O37" s="114">
        <f t="shared" si="77"/>
        <v>0</v>
      </c>
      <c r="P37" s="32"/>
      <c r="Q37" s="114">
        <f t="shared" si="78"/>
        <v>0</v>
      </c>
      <c r="R37" s="32"/>
      <c r="S37" s="114">
        <f t="shared" si="79"/>
        <v>0</v>
      </c>
      <c r="T37" s="32"/>
      <c r="U37" s="114">
        <f t="shared" si="80"/>
        <v>0</v>
      </c>
      <c r="V37" s="32"/>
      <c r="W37" s="114">
        <f t="shared" si="81"/>
        <v>0</v>
      </c>
      <c r="X37" s="32"/>
      <c r="Y37" s="114">
        <f t="shared" si="82"/>
        <v>0</v>
      </c>
      <c r="Z37" s="32"/>
      <c r="AA37" s="114">
        <f t="shared" si="83"/>
        <v>0</v>
      </c>
      <c r="AB37" s="32"/>
      <c r="AC37" s="114">
        <f t="shared" si="84"/>
        <v>0</v>
      </c>
      <c r="AD37" s="32"/>
      <c r="AE37" s="114">
        <f t="shared" si="85"/>
        <v>0</v>
      </c>
      <c r="AF37" s="32"/>
      <c r="AG37" s="114">
        <f t="shared" si="86"/>
        <v>0</v>
      </c>
      <c r="AH37" s="32"/>
      <c r="AI37" s="114">
        <f t="shared" si="87"/>
        <v>0</v>
      </c>
      <c r="AJ37" s="32"/>
      <c r="AK37" s="114">
        <f t="shared" si="88"/>
        <v>0</v>
      </c>
      <c r="AL37" s="32"/>
      <c r="AM37" s="114">
        <f t="shared" si="89"/>
        <v>0</v>
      </c>
      <c r="AN37" s="32"/>
      <c r="AO37" s="114">
        <f t="shared" si="90"/>
        <v>0</v>
      </c>
      <c r="AP37" s="32"/>
      <c r="AQ37" s="114">
        <f t="shared" si="91"/>
        <v>0</v>
      </c>
      <c r="AR37" s="32"/>
      <c r="AS37" s="114">
        <f t="shared" si="92"/>
        <v>0</v>
      </c>
      <c r="AT37" s="32"/>
      <c r="AU37" s="114">
        <f t="shared" si="93"/>
        <v>0</v>
      </c>
      <c r="AV37" s="32"/>
      <c r="AW37" s="114">
        <f t="shared" si="94"/>
        <v>0</v>
      </c>
      <c r="AX37" s="32"/>
      <c r="AY37" s="114">
        <f t="shared" si="95"/>
        <v>0</v>
      </c>
      <c r="AZ37" s="32"/>
      <c r="BA37" s="114">
        <f t="shared" si="96"/>
        <v>0</v>
      </c>
      <c r="BB37" s="32"/>
      <c r="BC37" s="114">
        <f t="shared" si="97"/>
        <v>0</v>
      </c>
      <c r="BD37" s="32"/>
      <c r="BE37" s="114">
        <f t="shared" si="98"/>
        <v>0</v>
      </c>
      <c r="BF37" s="32"/>
      <c r="BG37" s="114">
        <f t="shared" si="99"/>
        <v>0</v>
      </c>
      <c r="BH37" s="108">
        <f t="shared" ref="BH37:BI37" si="111">SUM(J37,L37,N37,P37,R37,T37,V37,X37,Z37,AB37,AD37,AF37,AH37,AJ37,AL37,AN37,AP37,AR37,AT37,AV37,AX37,AZ37,BB37,BD37,BF37)</f>
        <v>0</v>
      </c>
      <c r="BI37" s="119">
        <f t="shared" si="111"/>
        <v>0</v>
      </c>
      <c r="BJ37" s="87">
        <f t="shared" si="101"/>
        <v>0</v>
      </c>
      <c r="BK37" s="108">
        <f t="shared" si="102"/>
        <v>5.36</v>
      </c>
      <c r="BL37" s="119">
        <f t="shared" si="103"/>
        <v>102.42</v>
      </c>
      <c r="BM37" s="87">
        <f t="shared" si="104"/>
        <v>1</v>
      </c>
    </row>
    <row r="38" spans="1:65" s="88" customFormat="1">
      <c r="A38" s="29" t="s">
        <v>129</v>
      </c>
      <c r="B38" s="29" t="s">
        <v>79</v>
      </c>
      <c r="C38" s="29" t="s">
        <v>130</v>
      </c>
      <c r="D38" s="101" t="s">
        <v>131</v>
      </c>
      <c r="E38" s="29" t="s">
        <v>132</v>
      </c>
      <c r="F38" s="30">
        <v>66.569999999999993</v>
      </c>
      <c r="G38" s="31">
        <v>19.45</v>
      </c>
      <c r="H38" s="119">
        <v>23.899643111638785</v>
      </c>
      <c r="I38" s="120">
        <f t="shared" si="74"/>
        <v>1591</v>
      </c>
      <c r="J38" s="111"/>
      <c r="K38" s="114">
        <f t="shared" si="75"/>
        <v>0</v>
      </c>
      <c r="L38" s="32"/>
      <c r="M38" s="114">
        <f t="shared" si="76"/>
        <v>0</v>
      </c>
      <c r="N38" s="32"/>
      <c r="O38" s="114">
        <f t="shared" si="77"/>
        <v>0</v>
      </c>
      <c r="P38" s="32"/>
      <c r="Q38" s="114">
        <f t="shared" si="78"/>
        <v>0</v>
      </c>
      <c r="R38" s="32"/>
      <c r="S38" s="114">
        <f t="shared" si="79"/>
        <v>0</v>
      </c>
      <c r="T38" s="32"/>
      <c r="U38" s="114">
        <f t="shared" si="80"/>
        <v>0</v>
      </c>
      <c r="V38" s="32"/>
      <c r="W38" s="114">
        <f t="shared" si="81"/>
        <v>0</v>
      </c>
      <c r="X38" s="32"/>
      <c r="Y38" s="114">
        <f t="shared" si="82"/>
        <v>0</v>
      </c>
      <c r="Z38" s="32"/>
      <c r="AA38" s="114">
        <f t="shared" si="83"/>
        <v>0</v>
      </c>
      <c r="AB38" s="32"/>
      <c r="AC38" s="114">
        <f t="shared" si="84"/>
        <v>0</v>
      </c>
      <c r="AD38" s="32"/>
      <c r="AE38" s="114">
        <f t="shared" si="85"/>
        <v>0</v>
      </c>
      <c r="AF38" s="32"/>
      <c r="AG38" s="114">
        <f t="shared" si="86"/>
        <v>0</v>
      </c>
      <c r="AH38" s="32"/>
      <c r="AI38" s="114">
        <f t="shared" si="87"/>
        <v>0</v>
      </c>
      <c r="AJ38" s="32"/>
      <c r="AK38" s="114">
        <f t="shared" si="88"/>
        <v>0</v>
      </c>
      <c r="AL38" s="32"/>
      <c r="AM38" s="114">
        <f t="shared" si="89"/>
        <v>0</v>
      </c>
      <c r="AN38" s="32"/>
      <c r="AO38" s="114">
        <f t="shared" si="90"/>
        <v>0</v>
      </c>
      <c r="AP38" s="32"/>
      <c r="AQ38" s="114">
        <f t="shared" si="91"/>
        <v>0</v>
      </c>
      <c r="AR38" s="32"/>
      <c r="AS38" s="114">
        <f t="shared" si="92"/>
        <v>0</v>
      </c>
      <c r="AT38" s="32"/>
      <c r="AU38" s="114">
        <f t="shared" si="93"/>
        <v>0</v>
      </c>
      <c r="AV38" s="32"/>
      <c r="AW38" s="114">
        <f t="shared" si="94"/>
        <v>0</v>
      </c>
      <c r="AX38" s="32"/>
      <c r="AY38" s="114">
        <f t="shared" si="95"/>
        <v>0</v>
      </c>
      <c r="AZ38" s="32"/>
      <c r="BA38" s="114">
        <f t="shared" si="96"/>
        <v>0</v>
      </c>
      <c r="BB38" s="32"/>
      <c r="BC38" s="114">
        <f t="shared" si="97"/>
        <v>0</v>
      </c>
      <c r="BD38" s="32"/>
      <c r="BE38" s="114">
        <f t="shared" si="98"/>
        <v>0</v>
      </c>
      <c r="BF38" s="32"/>
      <c r="BG38" s="114">
        <f t="shared" si="99"/>
        <v>0</v>
      </c>
      <c r="BH38" s="108">
        <f t="shared" ref="BH38:BI38" si="112">SUM(J38,L38,N38,P38,R38,T38,V38,X38,Z38,AB38,AD38,AF38,AH38,AJ38,AL38,AN38,AP38,AR38,AT38,AV38,AX38,AZ38,BB38,BD38,BF38)</f>
        <v>0</v>
      </c>
      <c r="BI38" s="119">
        <f t="shared" si="112"/>
        <v>0</v>
      </c>
      <c r="BJ38" s="87">
        <f t="shared" si="101"/>
        <v>0</v>
      </c>
      <c r="BK38" s="108">
        <f t="shared" si="102"/>
        <v>66.569999999999993</v>
      </c>
      <c r="BL38" s="119">
        <f t="shared" si="103"/>
        <v>1591</v>
      </c>
      <c r="BM38" s="87">
        <f t="shared" si="104"/>
        <v>1</v>
      </c>
    </row>
    <row r="39" spans="1:65" s="88" customFormat="1">
      <c r="A39" s="29" t="s">
        <v>133</v>
      </c>
      <c r="B39" s="29" t="s">
        <v>66</v>
      </c>
      <c r="C39" s="29">
        <v>97628</v>
      </c>
      <c r="D39" s="101" t="s">
        <v>134</v>
      </c>
      <c r="E39" s="29" t="s">
        <v>112</v>
      </c>
      <c r="F39" s="30">
        <v>7.2</v>
      </c>
      <c r="G39" s="31">
        <v>217.78</v>
      </c>
      <c r="H39" s="119">
        <v>267.60227644486866</v>
      </c>
      <c r="I39" s="120">
        <f t="shared" si="74"/>
        <v>1926.74</v>
      </c>
      <c r="J39" s="111"/>
      <c r="K39" s="114">
        <f t="shared" si="75"/>
        <v>0</v>
      </c>
      <c r="L39" s="32"/>
      <c r="M39" s="114">
        <f t="shared" si="76"/>
        <v>0</v>
      </c>
      <c r="N39" s="32"/>
      <c r="O39" s="114">
        <f t="shared" si="77"/>
        <v>0</v>
      </c>
      <c r="P39" s="32"/>
      <c r="Q39" s="114">
        <f t="shared" si="78"/>
        <v>0</v>
      </c>
      <c r="R39" s="32"/>
      <c r="S39" s="114">
        <f t="shared" si="79"/>
        <v>0</v>
      </c>
      <c r="T39" s="32"/>
      <c r="U39" s="114">
        <f t="shared" si="80"/>
        <v>0</v>
      </c>
      <c r="V39" s="32"/>
      <c r="W39" s="114">
        <f t="shared" si="81"/>
        <v>0</v>
      </c>
      <c r="X39" s="32"/>
      <c r="Y39" s="114">
        <f t="shared" si="82"/>
        <v>0</v>
      </c>
      <c r="Z39" s="32"/>
      <c r="AA39" s="114">
        <f t="shared" si="83"/>
        <v>0</v>
      </c>
      <c r="AB39" s="32"/>
      <c r="AC39" s="114">
        <f t="shared" si="84"/>
        <v>0</v>
      </c>
      <c r="AD39" s="32"/>
      <c r="AE39" s="114">
        <f t="shared" si="85"/>
        <v>0</v>
      </c>
      <c r="AF39" s="32"/>
      <c r="AG39" s="114">
        <f t="shared" si="86"/>
        <v>0</v>
      </c>
      <c r="AH39" s="32"/>
      <c r="AI39" s="114">
        <f t="shared" si="87"/>
        <v>0</v>
      </c>
      <c r="AJ39" s="32"/>
      <c r="AK39" s="114">
        <f t="shared" si="88"/>
        <v>0</v>
      </c>
      <c r="AL39" s="32"/>
      <c r="AM39" s="114">
        <f t="shared" si="89"/>
        <v>0</v>
      </c>
      <c r="AN39" s="32"/>
      <c r="AO39" s="114">
        <f t="shared" si="90"/>
        <v>0</v>
      </c>
      <c r="AP39" s="32"/>
      <c r="AQ39" s="114">
        <f t="shared" si="91"/>
        <v>0</v>
      </c>
      <c r="AR39" s="32"/>
      <c r="AS39" s="114">
        <f t="shared" si="92"/>
        <v>0</v>
      </c>
      <c r="AT39" s="32"/>
      <c r="AU39" s="114">
        <f t="shared" si="93"/>
        <v>0</v>
      </c>
      <c r="AV39" s="32"/>
      <c r="AW39" s="114">
        <f t="shared" si="94"/>
        <v>0</v>
      </c>
      <c r="AX39" s="32"/>
      <c r="AY39" s="114">
        <f t="shared" si="95"/>
        <v>0</v>
      </c>
      <c r="AZ39" s="32"/>
      <c r="BA39" s="114">
        <f t="shared" si="96"/>
        <v>0</v>
      </c>
      <c r="BB39" s="32"/>
      <c r="BC39" s="114">
        <f t="shared" si="97"/>
        <v>0</v>
      </c>
      <c r="BD39" s="32"/>
      <c r="BE39" s="114">
        <f t="shared" si="98"/>
        <v>0</v>
      </c>
      <c r="BF39" s="32"/>
      <c r="BG39" s="114">
        <f t="shared" si="99"/>
        <v>0</v>
      </c>
      <c r="BH39" s="108">
        <f t="shared" ref="BH39:BI39" si="113">SUM(J39,L39,N39,P39,R39,T39,V39,X39,Z39,AB39,AD39,AF39,AH39,AJ39,AL39,AN39,AP39,AR39,AT39,AV39,AX39,AZ39,BB39,BD39,BF39)</f>
        <v>0</v>
      </c>
      <c r="BI39" s="119">
        <f t="shared" si="113"/>
        <v>0</v>
      </c>
      <c r="BJ39" s="87">
        <f t="shared" si="101"/>
        <v>0</v>
      </c>
      <c r="BK39" s="108">
        <f t="shared" si="102"/>
        <v>7.2</v>
      </c>
      <c r="BL39" s="119">
        <f t="shared" si="103"/>
        <v>1926.74</v>
      </c>
      <c r="BM39" s="87">
        <f t="shared" si="104"/>
        <v>1</v>
      </c>
    </row>
    <row r="40" spans="1:65" s="88" customFormat="1">
      <c r="A40" s="29" t="s">
        <v>135</v>
      </c>
      <c r="B40" s="29" t="s">
        <v>79</v>
      </c>
      <c r="C40" s="29" t="s">
        <v>136</v>
      </c>
      <c r="D40" s="101" t="s">
        <v>137</v>
      </c>
      <c r="E40" s="29" t="s">
        <v>100</v>
      </c>
      <c r="F40" s="30">
        <v>36</v>
      </c>
      <c r="G40" s="31">
        <v>59.96</v>
      </c>
      <c r="H40" s="119">
        <v>73.67725454878466</v>
      </c>
      <c r="I40" s="120">
        <f t="shared" si="74"/>
        <v>2652.38</v>
      </c>
      <c r="J40" s="111"/>
      <c r="K40" s="114">
        <f t="shared" si="75"/>
        <v>0</v>
      </c>
      <c r="L40" s="32">
        <f>'MEMÓRIA DE CÁLCULO'!E204</f>
        <v>127</v>
      </c>
      <c r="M40" s="114">
        <f t="shared" si="76"/>
        <v>9357.0113276956527</v>
      </c>
      <c r="N40" s="32"/>
      <c r="O40" s="114">
        <f t="shared" si="77"/>
        <v>0</v>
      </c>
      <c r="P40" s="32"/>
      <c r="Q40" s="114">
        <f t="shared" si="78"/>
        <v>0</v>
      </c>
      <c r="R40" s="32"/>
      <c r="S40" s="114">
        <f t="shared" si="79"/>
        <v>0</v>
      </c>
      <c r="T40" s="32"/>
      <c r="U40" s="114">
        <f t="shared" si="80"/>
        <v>0</v>
      </c>
      <c r="V40" s="32"/>
      <c r="W40" s="114">
        <f t="shared" si="81"/>
        <v>0</v>
      </c>
      <c r="X40" s="32"/>
      <c r="Y40" s="114">
        <f t="shared" si="82"/>
        <v>0</v>
      </c>
      <c r="Z40" s="32"/>
      <c r="AA40" s="114">
        <f t="shared" si="83"/>
        <v>0</v>
      </c>
      <c r="AB40" s="32"/>
      <c r="AC40" s="114">
        <f t="shared" si="84"/>
        <v>0</v>
      </c>
      <c r="AD40" s="32"/>
      <c r="AE40" s="114">
        <f t="shared" si="85"/>
        <v>0</v>
      </c>
      <c r="AF40" s="32"/>
      <c r="AG40" s="114">
        <f t="shared" si="86"/>
        <v>0</v>
      </c>
      <c r="AH40" s="32"/>
      <c r="AI40" s="114">
        <f t="shared" si="87"/>
        <v>0</v>
      </c>
      <c r="AJ40" s="32"/>
      <c r="AK40" s="114">
        <f t="shared" si="88"/>
        <v>0</v>
      </c>
      <c r="AL40" s="32"/>
      <c r="AM40" s="114">
        <f t="shared" si="89"/>
        <v>0</v>
      </c>
      <c r="AN40" s="32"/>
      <c r="AO40" s="114">
        <f t="shared" si="90"/>
        <v>0</v>
      </c>
      <c r="AP40" s="32"/>
      <c r="AQ40" s="114">
        <f t="shared" si="91"/>
        <v>0</v>
      </c>
      <c r="AR40" s="32"/>
      <c r="AS40" s="114">
        <f t="shared" si="92"/>
        <v>0</v>
      </c>
      <c r="AT40" s="32"/>
      <c r="AU40" s="114">
        <f t="shared" si="93"/>
        <v>0</v>
      </c>
      <c r="AV40" s="32"/>
      <c r="AW40" s="114">
        <f t="shared" si="94"/>
        <v>0</v>
      </c>
      <c r="AX40" s="32"/>
      <c r="AY40" s="114">
        <f t="shared" si="95"/>
        <v>0</v>
      </c>
      <c r="AZ40" s="32"/>
      <c r="BA40" s="114">
        <f t="shared" si="96"/>
        <v>0</v>
      </c>
      <c r="BB40" s="32"/>
      <c r="BC40" s="114">
        <f t="shared" si="97"/>
        <v>0</v>
      </c>
      <c r="BD40" s="32"/>
      <c r="BE40" s="114">
        <f t="shared" si="98"/>
        <v>0</v>
      </c>
      <c r="BF40" s="32"/>
      <c r="BG40" s="114">
        <f t="shared" si="99"/>
        <v>0</v>
      </c>
      <c r="BH40" s="108">
        <f t="shared" ref="BH40:BI40" si="114">SUM(J40,L40,N40,P40,R40,T40,V40,X40,Z40,AB40,AD40,AF40,AH40,AJ40,AL40,AN40,AP40,AR40,AT40,AV40,AX40,AZ40,BB40,BD40,BF40)</f>
        <v>127</v>
      </c>
      <c r="BI40" s="119">
        <f t="shared" si="114"/>
        <v>9357.0113276956527</v>
      </c>
      <c r="BJ40" s="87">
        <f t="shared" si="101"/>
        <v>3.5277793256228942</v>
      </c>
      <c r="BK40" s="108">
        <f t="shared" si="102"/>
        <v>-91</v>
      </c>
      <c r="BL40" s="119">
        <f t="shared" si="103"/>
        <v>-6704.6313276956525</v>
      </c>
      <c r="BM40" s="87">
        <f t="shared" si="104"/>
        <v>-2.5277793256228942</v>
      </c>
    </row>
    <row r="41" spans="1:65" s="88" customFormat="1">
      <c r="A41" s="29" t="s">
        <v>138</v>
      </c>
      <c r="B41" s="29" t="s">
        <v>66</v>
      </c>
      <c r="C41" s="29">
        <v>97627</v>
      </c>
      <c r="D41" s="101" t="s">
        <v>139</v>
      </c>
      <c r="E41" s="29" t="s">
        <v>112</v>
      </c>
      <c r="F41" s="30">
        <v>12.5</v>
      </c>
      <c r="G41" s="31">
        <v>232.92</v>
      </c>
      <c r="H41" s="119">
        <v>286.2059060957792</v>
      </c>
      <c r="I41" s="120">
        <f t="shared" si="74"/>
        <v>3577.57</v>
      </c>
      <c r="J41" s="111"/>
      <c r="K41" s="114">
        <f t="shared" si="75"/>
        <v>0</v>
      </c>
      <c r="L41" s="32"/>
      <c r="M41" s="114">
        <f t="shared" si="76"/>
        <v>0</v>
      </c>
      <c r="N41" s="32"/>
      <c r="O41" s="114">
        <f t="shared" si="77"/>
        <v>0</v>
      </c>
      <c r="P41" s="32"/>
      <c r="Q41" s="114">
        <f t="shared" si="78"/>
        <v>0</v>
      </c>
      <c r="R41" s="32"/>
      <c r="S41" s="114">
        <f t="shared" si="79"/>
        <v>0</v>
      </c>
      <c r="T41" s="32"/>
      <c r="U41" s="114">
        <f t="shared" si="80"/>
        <v>0</v>
      </c>
      <c r="V41" s="32"/>
      <c r="W41" s="114">
        <f t="shared" si="81"/>
        <v>0</v>
      </c>
      <c r="X41" s="32"/>
      <c r="Y41" s="114">
        <f t="shared" si="82"/>
        <v>0</v>
      </c>
      <c r="Z41" s="32"/>
      <c r="AA41" s="114">
        <f t="shared" si="83"/>
        <v>0</v>
      </c>
      <c r="AB41" s="32"/>
      <c r="AC41" s="114">
        <f t="shared" si="84"/>
        <v>0</v>
      </c>
      <c r="AD41" s="32"/>
      <c r="AE41" s="114">
        <f t="shared" si="85"/>
        <v>0</v>
      </c>
      <c r="AF41" s="32"/>
      <c r="AG41" s="114">
        <f t="shared" si="86"/>
        <v>0</v>
      </c>
      <c r="AH41" s="32"/>
      <c r="AI41" s="114">
        <f t="shared" si="87"/>
        <v>0</v>
      </c>
      <c r="AJ41" s="32"/>
      <c r="AK41" s="114">
        <f t="shared" si="88"/>
        <v>0</v>
      </c>
      <c r="AL41" s="32"/>
      <c r="AM41" s="114">
        <f t="shared" si="89"/>
        <v>0</v>
      </c>
      <c r="AN41" s="32"/>
      <c r="AO41" s="114">
        <f t="shared" si="90"/>
        <v>0</v>
      </c>
      <c r="AP41" s="32"/>
      <c r="AQ41" s="114">
        <f t="shared" si="91"/>
        <v>0</v>
      </c>
      <c r="AR41" s="32"/>
      <c r="AS41" s="114">
        <f t="shared" si="92"/>
        <v>0</v>
      </c>
      <c r="AT41" s="32"/>
      <c r="AU41" s="114">
        <f t="shared" si="93"/>
        <v>0</v>
      </c>
      <c r="AV41" s="32"/>
      <c r="AW41" s="114">
        <f t="shared" si="94"/>
        <v>0</v>
      </c>
      <c r="AX41" s="32"/>
      <c r="AY41" s="114">
        <f t="shared" si="95"/>
        <v>0</v>
      </c>
      <c r="AZ41" s="32"/>
      <c r="BA41" s="114">
        <f t="shared" si="96"/>
        <v>0</v>
      </c>
      <c r="BB41" s="32"/>
      <c r="BC41" s="114">
        <f t="shared" si="97"/>
        <v>0</v>
      </c>
      <c r="BD41" s="32"/>
      <c r="BE41" s="114">
        <f t="shared" si="98"/>
        <v>0</v>
      </c>
      <c r="BF41" s="32"/>
      <c r="BG41" s="114">
        <f t="shared" si="99"/>
        <v>0</v>
      </c>
      <c r="BH41" s="108">
        <f t="shared" ref="BH41:BI41" si="115">SUM(J41,L41,N41,P41,R41,T41,V41,X41,Z41,AB41,AD41,AF41,AH41,AJ41,AL41,AN41,AP41,AR41,AT41,AV41,AX41,AZ41,BB41,BD41,BF41)</f>
        <v>0</v>
      </c>
      <c r="BI41" s="119">
        <f t="shared" si="115"/>
        <v>0</v>
      </c>
      <c r="BJ41" s="87">
        <f t="shared" si="101"/>
        <v>0</v>
      </c>
      <c r="BK41" s="108">
        <f t="shared" si="102"/>
        <v>12.5</v>
      </c>
      <c r="BL41" s="119">
        <f t="shared" si="103"/>
        <v>3577.57</v>
      </c>
      <c r="BM41" s="87">
        <f t="shared" si="104"/>
        <v>1</v>
      </c>
    </row>
    <row r="42" spans="1:65" s="88" customFormat="1">
      <c r="A42" s="29" t="s">
        <v>140</v>
      </c>
      <c r="B42" s="29" t="s">
        <v>79</v>
      </c>
      <c r="C42" s="29" t="s">
        <v>141</v>
      </c>
      <c r="D42" s="101" t="s">
        <v>142</v>
      </c>
      <c r="E42" s="29" t="s">
        <v>132</v>
      </c>
      <c r="F42" s="30">
        <v>1680</v>
      </c>
      <c r="G42" s="31">
        <v>0.56000000000000005</v>
      </c>
      <c r="H42" s="119">
        <v>0.68811311786723506</v>
      </c>
      <c r="I42" s="120">
        <f t="shared" si="74"/>
        <v>1156.03</v>
      </c>
      <c r="J42" s="111"/>
      <c r="K42" s="114">
        <f t="shared" si="75"/>
        <v>0</v>
      </c>
      <c r="L42" s="32"/>
      <c r="M42" s="114">
        <f t="shared" si="76"/>
        <v>0</v>
      </c>
      <c r="N42" s="32"/>
      <c r="O42" s="114">
        <f t="shared" si="77"/>
        <v>0</v>
      </c>
      <c r="P42" s="32"/>
      <c r="Q42" s="114">
        <f t="shared" si="78"/>
        <v>0</v>
      </c>
      <c r="R42" s="32"/>
      <c r="S42" s="114">
        <f t="shared" si="79"/>
        <v>0</v>
      </c>
      <c r="T42" s="32"/>
      <c r="U42" s="114">
        <f t="shared" si="80"/>
        <v>0</v>
      </c>
      <c r="V42" s="32"/>
      <c r="W42" s="114">
        <f t="shared" si="81"/>
        <v>0</v>
      </c>
      <c r="X42" s="32"/>
      <c r="Y42" s="114">
        <f t="shared" si="82"/>
        <v>0</v>
      </c>
      <c r="Z42" s="32"/>
      <c r="AA42" s="114">
        <f t="shared" si="83"/>
        <v>0</v>
      </c>
      <c r="AB42" s="32"/>
      <c r="AC42" s="114">
        <f t="shared" si="84"/>
        <v>0</v>
      </c>
      <c r="AD42" s="32"/>
      <c r="AE42" s="114">
        <f t="shared" si="85"/>
        <v>0</v>
      </c>
      <c r="AF42" s="32"/>
      <c r="AG42" s="114">
        <f t="shared" si="86"/>
        <v>0</v>
      </c>
      <c r="AH42" s="32"/>
      <c r="AI42" s="114">
        <f t="shared" si="87"/>
        <v>0</v>
      </c>
      <c r="AJ42" s="32"/>
      <c r="AK42" s="114">
        <f t="shared" si="88"/>
        <v>0</v>
      </c>
      <c r="AL42" s="32"/>
      <c r="AM42" s="114">
        <f t="shared" si="89"/>
        <v>0</v>
      </c>
      <c r="AN42" s="32"/>
      <c r="AO42" s="114">
        <f t="shared" si="90"/>
        <v>0</v>
      </c>
      <c r="AP42" s="32"/>
      <c r="AQ42" s="114">
        <f t="shared" si="91"/>
        <v>0</v>
      </c>
      <c r="AR42" s="32"/>
      <c r="AS42" s="114">
        <f t="shared" si="92"/>
        <v>0</v>
      </c>
      <c r="AT42" s="32"/>
      <c r="AU42" s="114">
        <f t="shared" si="93"/>
        <v>0</v>
      </c>
      <c r="AV42" s="32"/>
      <c r="AW42" s="114">
        <f t="shared" si="94"/>
        <v>0</v>
      </c>
      <c r="AX42" s="32"/>
      <c r="AY42" s="114">
        <f t="shared" si="95"/>
        <v>0</v>
      </c>
      <c r="AZ42" s="32"/>
      <c r="BA42" s="114">
        <f t="shared" si="96"/>
        <v>0</v>
      </c>
      <c r="BB42" s="32"/>
      <c r="BC42" s="114">
        <f t="shared" si="97"/>
        <v>0</v>
      </c>
      <c r="BD42" s="32"/>
      <c r="BE42" s="114">
        <f t="shared" si="98"/>
        <v>0</v>
      </c>
      <c r="BF42" s="32"/>
      <c r="BG42" s="114">
        <f t="shared" si="99"/>
        <v>0</v>
      </c>
      <c r="BH42" s="108">
        <f t="shared" ref="BH42:BI42" si="116">SUM(J42,L42,N42,P42,R42,T42,V42,X42,Z42,AB42,AD42,AF42,AH42,AJ42,AL42,AN42,AP42,AR42,AT42,AV42,AX42,AZ42,BB42,BD42,BF42)</f>
        <v>0</v>
      </c>
      <c r="BI42" s="119">
        <f t="shared" si="116"/>
        <v>0</v>
      </c>
      <c r="BJ42" s="87">
        <f t="shared" si="101"/>
        <v>0</v>
      </c>
      <c r="BK42" s="108">
        <f t="shared" si="102"/>
        <v>1680</v>
      </c>
      <c r="BL42" s="119">
        <f t="shared" si="103"/>
        <v>1156.03</v>
      </c>
      <c r="BM42" s="87">
        <f t="shared" si="104"/>
        <v>1</v>
      </c>
    </row>
    <row r="43" spans="1:65" s="88" customFormat="1">
      <c r="A43" s="29" t="s">
        <v>143</v>
      </c>
      <c r="B43" s="29" t="s">
        <v>79</v>
      </c>
      <c r="C43" s="29" t="s">
        <v>144</v>
      </c>
      <c r="D43" s="101" t="s">
        <v>145</v>
      </c>
      <c r="E43" s="29" t="s">
        <v>132</v>
      </c>
      <c r="F43" s="30">
        <v>626.95000000000005</v>
      </c>
      <c r="G43" s="31">
        <v>0.4</v>
      </c>
      <c r="H43" s="119">
        <v>0.49150936990516786</v>
      </c>
      <c r="I43" s="120">
        <f t="shared" si="74"/>
        <v>308.14999999999998</v>
      </c>
      <c r="J43" s="111"/>
      <c r="K43" s="114">
        <f t="shared" si="75"/>
        <v>0</v>
      </c>
      <c r="L43" s="32"/>
      <c r="M43" s="114">
        <f t="shared" si="76"/>
        <v>0</v>
      </c>
      <c r="N43" s="32"/>
      <c r="O43" s="114">
        <f t="shared" si="77"/>
        <v>0</v>
      </c>
      <c r="P43" s="32"/>
      <c r="Q43" s="114">
        <f t="shared" si="78"/>
        <v>0</v>
      </c>
      <c r="R43" s="32"/>
      <c r="S43" s="114">
        <f t="shared" si="79"/>
        <v>0</v>
      </c>
      <c r="T43" s="32"/>
      <c r="U43" s="114">
        <f t="shared" si="80"/>
        <v>0</v>
      </c>
      <c r="V43" s="32"/>
      <c r="W43" s="114">
        <f t="shared" si="81"/>
        <v>0</v>
      </c>
      <c r="X43" s="32"/>
      <c r="Y43" s="114">
        <f t="shared" si="82"/>
        <v>0</v>
      </c>
      <c r="Z43" s="32"/>
      <c r="AA43" s="114">
        <f t="shared" si="83"/>
        <v>0</v>
      </c>
      <c r="AB43" s="32"/>
      <c r="AC43" s="114">
        <f t="shared" si="84"/>
        <v>0</v>
      </c>
      <c r="AD43" s="32"/>
      <c r="AE43" s="114">
        <f t="shared" si="85"/>
        <v>0</v>
      </c>
      <c r="AF43" s="32"/>
      <c r="AG43" s="114">
        <f t="shared" si="86"/>
        <v>0</v>
      </c>
      <c r="AH43" s="32"/>
      <c r="AI43" s="114">
        <f t="shared" si="87"/>
        <v>0</v>
      </c>
      <c r="AJ43" s="32"/>
      <c r="AK43" s="114">
        <f t="shared" si="88"/>
        <v>0</v>
      </c>
      <c r="AL43" s="32"/>
      <c r="AM43" s="114">
        <f t="shared" si="89"/>
        <v>0</v>
      </c>
      <c r="AN43" s="32"/>
      <c r="AO43" s="114">
        <f t="shared" si="90"/>
        <v>0</v>
      </c>
      <c r="AP43" s="32"/>
      <c r="AQ43" s="114">
        <f t="shared" si="91"/>
        <v>0</v>
      </c>
      <c r="AR43" s="32"/>
      <c r="AS43" s="114">
        <f t="shared" si="92"/>
        <v>0</v>
      </c>
      <c r="AT43" s="32"/>
      <c r="AU43" s="114">
        <f t="shared" si="93"/>
        <v>0</v>
      </c>
      <c r="AV43" s="32"/>
      <c r="AW43" s="114">
        <f t="shared" si="94"/>
        <v>0</v>
      </c>
      <c r="AX43" s="32"/>
      <c r="AY43" s="114">
        <f t="shared" si="95"/>
        <v>0</v>
      </c>
      <c r="AZ43" s="32"/>
      <c r="BA43" s="114">
        <f t="shared" si="96"/>
        <v>0</v>
      </c>
      <c r="BB43" s="32"/>
      <c r="BC43" s="114">
        <f t="shared" si="97"/>
        <v>0</v>
      </c>
      <c r="BD43" s="32"/>
      <c r="BE43" s="114">
        <f t="shared" si="98"/>
        <v>0</v>
      </c>
      <c r="BF43" s="32"/>
      <c r="BG43" s="114">
        <f t="shared" si="99"/>
        <v>0</v>
      </c>
      <c r="BH43" s="108">
        <f t="shared" ref="BH43:BI43" si="117">SUM(J43,L43,N43,P43,R43,T43,V43,X43,Z43,AB43,AD43,AF43,AH43,AJ43,AL43,AN43,AP43,AR43,AT43,AV43,AX43,AZ43,BB43,BD43,BF43)</f>
        <v>0</v>
      </c>
      <c r="BI43" s="119">
        <f t="shared" si="117"/>
        <v>0</v>
      </c>
      <c r="BJ43" s="87">
        <f t="shared" si="101"/>
        <v>0</v>
      </c>
      <c r="BK43" s="108">
        <f t="shared" si="102"/>
        <v>626.95000000000005</v>
      </c>
      <c r="BL43" s="119">
        <f t="shared" si="103"/>
        <v>308.14999999999998</v>
      </c>
      <c r="BM43" s="87">
        <f t="shared" si="104"/>
        <v>1</v>
      </c>
    </row>
    <row r="44" spans="1:65" s="88" customFormat="1">
      <c r="A44" s="22" t="s">
        <v>146</v>
      </c>
      <c r="B44" s="22" t="s">
        <v>60</v>
      </c>
      <c r="C44" s="22" t="s">
        <v>60</v>
      </c>
      <c r="D44" s="102" t="s">
        <v>147</v>
      </c>
      <c r="E44" s="22" t="s">
        <v>60</v>
      </c>
      <c r="F44" s="89"/>
      <c r="G44" s="27"/>
      <c r="H44" s="121"/>
      <c r="I44" s="118">
        <f>SUM(I45:I46)</f>
        <v>21080.03</v>
      </c>
      <c r="J44" s="112"/>
      <c r="K44" s="127">
        <f>SUM(K45:K46)</f>
        <v>0</v>
      </c>
      <c r="L44" s="26"/>
      <c r="M44" s="127">
        <f>SUM(M45:M46)</f>
        <v>0</v>
      </c>
      <c r="N44" s="26"/>
      <c r="O44" s="127">
        <f>SUM(O45:O46)</f>
        <v>0</v>
      </c>
      <c r="P44" s="26"/>
      <c r="Q44" s="127">
        <f>SUM(Q45:Q46)</f>
        <v>0</v>
      </c>
      <c r="R44" s="26"/>
      <c r="S44" s="127">
        <f>SUM(S45:S46)</f>
        <v>0</v>
      </c>
      <c r="T44" s="26"/>
      <c r="U44" s="127">
        <f>SUM(U45:U46)</f>
        <v>0</v>
      </c>
      <c r="V44" s="26"/>
      <c r="W44" s="127">
        <f>SUM(W45:W46)</f>
        <v>0</v>
      </c>
      <c r="X44" s="26"/>
      <c r="Y44" s="127">
        <f>SUM(Y45:Y46)</f>
        <v>0</v>
      </c>
      <c r="Z44" s="26"/>
      <c r="AA44" s="127">
        <f>SUM(AA45:AA46)</f>
        <v>0</v>
      </c>
      <c r="AB44" s="26"/>
      <c r="AC44" s="127">
        <f>SUM(AC45:AC46)</f>
        <v>0</v>
      </c>
      <c r="AD44" s="26"/>
      <c r="AE44" s="127">
        <f>SUM(AE45:AE46)</f>
        <v>0</v>
      </c>
      <c r="AF44" s="26"/>
      <c r="AG44" s="127">
        <f>SUM(AG45:AG46)</f>
        <v>0</v>
      </c>
      <c r="AH44" s="26"/>
      <c r="AI44" s="127">
        <f>SUM(AI45:AI46)</f>
        <v>0</v>
      </c>
      <c r="AJ44" s="26"/>
      <c r="AK44" s="127">
        <f>SUM(AK45:AK46)</f>
        <v>0</v>
      </c>
      <c r="AL44" s="26"/>
      <c r="AM44" s="127">
        <f>SUM(AM45:AM46)</f>
        <v>0</v>
      </c>
      <c r="AN44" s="26"/>
      <c r="AO44" s="127">
        <f>SUM(AO45:AO46)</f>
        <v>0</v>
      </c>
      <c r="AP44" s="26"/>
      <c r="AQ44" s="127">
        <f>SUM(AQ45:AQ46)</f>
        <v>0</v>
      </c>
      <c r="AR44" s="26"/>
      <c r="AS44" s="127">
        <f>SUM(AS45:AS46)</f>
        <v>0</v>
      </c>
      <c r="AT44" s="26"/>
      <c r="AU44" s="127">
        <f>SUM(AU45:AU46)</f>
        <v>0</v>
      </c>
      <c r="AV44" s="26"/>
      <c r="AW44" s="127">
        <f>SUM(AW45:AW46)</f>
        <v>0</v>
      </c>
      <c r="AX44" s="26"/>
      <c r="AY44" s="127">
        <f>SUM(AY45:AY46)</f>
        <v>0</v>
      </c>
      <c r="AZ44" s="26"/>
      <c r="BA44" s="127">
        <f>SUM(BA45:BA46)</f>
        <v>0</v>
      </c>
      <c r="BB44" s="26"/>
      <c r="BC44" s="127">
        <f>SUM(BC45:BC46)</f>
        <v>0</v>
      </c>
      <c r="BD44" s="26"/>
      <c r="BE44" s="127">
        <f>SUM(BE45:BE46)</f>
        <v>0</v>
      </c>
      <c r="BF44" s="26"/>
      <c r="BG44" s="127">
        <f>SUM(BG45:BG46)</f>
        <v>0</v>
      </c>
      <c r="BH44" s="109"/>
      <c r="BI44" s="121">
        <f>SUM(BI45:BI46)</f>
        <v>0</v>
      </c>
      <c r="BJ44" s="27"/>
      <c r="BK44" s="109"/>
      <c r="BL44" s="121">
        <f>SUM(BL45:BL46)</f>
        <v>21080.03</v>
      </c>
      <c r="BM44" s="27"/>
    </row>
    <row r="45" spans="1:65" s="88" customFormat="1" ht="33.75">
      <c r="A45" s="29" t="s">
        <v>148</v>
      </c>
      <c r="B45" s="29" t="s">
        <v>66</v>
      </c>
      <c r="C45" s="29">
        <v>100981</v>
      </c>
      <c r="D45" s="101" t="s">
        <v>149</v>
      </c>
      <c r="E45" s="29" t="s">
        <v>112</v>
      </c>
      <c r="F45" s="30">
        <v>310.5</v>
      </c>
      <c r="G45" s="31">
        <v>7.65</v>
      </c>
      <c r="H45" s="119">
        <v>9.4001166994363352</v>
      </c>
      <c r="I45" s="120">
        <f t="shared" ref="I45:I46" si="118">ROUND(SUM(F45*H45),2)</f>
        <v>2918.74</v>
      </c>
      <c r="J45" s="111"/>
      <c r="K45" s="114">
        <f t="shared" ref="K45:K46" si="119">J45*$H45</f>
        <v>0</v>
      </c>
      <c r="L45" s="32"/>
      <c r="M45" s="114">
        <f t="shared" ref="M45:M46" si="120">L45*$H45</f>
        <v>0</v>
      </c>
      <c r="N45" s="32"/>
      <c r="O45" s="114">
        <f t="shared" ref="O45:O46" si="121">N45*$H45</f>
        <v>0</v>
      </c>
      <c r="P45" s="32"/>
      <c r="Q45" s="114">
        <f t="shared" ref="Q45:Q46" si="122">P45*$H45</f>
        <v>0</v>
      </c>
      <c r="R45" s="32"/>
      <c r="S45" s="114">
        <f t="shared" ref="S45:S46" si="123">R45*$H45</f>
        <v>0</v>
      </c>
      <c r="T45" s="32"/>
      <c r="U45" s="114">
        <f t="shared" ref="U45:U46" si="124">T45*$H45</f>
        <v>0</v>
      </c>
      <c r="V45" s="32"/>
      <c r="W45" s="114">
        <f t="shared" ref="W45:W46" si="125">V45*$H45</f>
        <v>0</v>
      </c>
      <c r="X45" s="32"/>
      <c r="Y45" s="114">
        <f t="shared" ref="Y45:Y46" si="126">X45*$H45</f>
        <v>0</v>
      </c>
      <c r="Z45" s="32"/>
      <c r="AA45" s="114">
        <f t="shared" ref="AA45:AA46" si="127">Z45*$H45</f>
        <v>0</v>
      </c>
      <c r="AB45" s="32"/>
      <c r="AC45" s="114">
        <f t="shared" ref="AC45:AC46" si="128">AB45*$H45</f>
        <v>0</v>
      </c>
      <c r="AD45" s="32"/>
      <c r="AE45" s="114">
        <f t="shared" ref="AE45:AE46" si="129">AD45*$H45</f>
        <v>0</v>
      </c>
      <c r="AF45" s="32"/>
      <c r="AG45" s="114">
        <f t="shared" ref="AG45:AG46" si="130">AF45*$H45</f>
        <v>0</v>
      </c>
      <c r="AH45" s="32"/>
      <c r="AI45" s="114">
        <f t="shared" ref="AI45:AI46" si="131">AH45*$H45</f>
        <v>0</v>
      </c>
      <c r="AJ45" s="32"/>
      <c r="AK45" s="114">
        <f t="shared" ref="AK45:AK46" si="132">AJ45*$H45</f>
        <v>0</v>
      </c>
      <c r="AL45" s="32"/>
      <c r="AM45" s="114">
        <f t="shared" ref="AM45:AM46" si="133">AL45*$H45</f>
        <v>0</v>
      </c>
      <c r="AN45" s="32"/>
      <c r="AO45" s="114">
        <f t="shared" ref="AO45:AO46" si="134">AN45*$H45</f>
        <v>0</v>
      </c>
      <c r="AP45" s="32"/>
      <c r="AQ45" s="114">
        <f t="shared" ref="AQ45:AQ46" si="135">AP45*$H45</f>
        <v>0</v>
      </c>
      <c r="AR45" s="32"/>
      <c r="AS45" s="114">
        <f t="shared" ref="AS45:AS46" si="136">AR45*$H45</f>
        <v>0</v>
      </c>
      <c r="AT45" s="32"/>
      <c r="AU45" s="114">
        <f t="shared" ref="AU45:AU46" si="137">AT45*$H45</f>
        <v>0</v>
      </c>
      <c r="AV45" s="32"/>
      <c r="AW45" s="114">
        <f t="shared" ref="AW45:AW46" si="138">AV45*$H45</f>
        <v>0</v>
      </c>
      <c r="AX45" s="32"/>
      <c r="AY45" s="114">
        <f t="shared" ref="AY45:AY46" si="139">AX45*$H45</f>
        <v>0</v>
      </c>
      <c r="AZ45" s="32"/>
      <c r="BA45" s="114">
        <f t="shared" ref="BA45:BA46" si="140">AZ45*$H45</f>
        <v>0</v>
      </c>
      <c r="BB45" s="32"/>
      <c r="BC45" s="114">
        <f t="shared" ref="BC45:BC46" si="141">BB45*$H45</f>
        <v>0</v>
      </c>
      <c r="BD45" s="32"/>
      <c r="BE45" s="114">
        <f t="shared" ref="BE45:BE46" si="142">BD45*$H45</f>
        <v>0</v>
      </c>
      <c r="BF45" s="32"/>
      <c r="BG45" s="114">
        <f t="shared" ref="BG45:BG46" si="143">BF45*$H45</f>
        <v>0</v>
      </c>
      <c r="BH45" s="108">
        <f t="shared" ref="BH45:BI45" si="144">SUM(J45,L45,N45,P45,R45,T45,V45,X45,Z45,AB45,AD45,AF45,AH45,AJ45,AL45,AN45,AP45,AR45,AT45,AV45,AX45,AZ45,BB45,BD45,BF45)</f>
        <v>0</v>
      </c>
      <c r="BI45" s="119">
        <f t="shared" si="144"/>
        <v>0</v>
      </c>
      <c r="BJ45" s="87">
        <f t="shared" ref="BJ45:BJ46" si="145">BI45/I45</f>
        <v>0</v>
      </c>
      <c r="BK45" s="108">
        <f t="shared" ref="BK45:BK46" si="146">F45-BH45</f>
        <v>310.5</v>
      </c>
      <c r="BL45" s="119">
        <f t="shared" ref="BL45:BL46" si="147">I45-BI45</f>
        <v>2918.74</v>
      </c>
      <c r="BM45" s="87">
        <f t="shared" ref="BM45:BM46" si="148">1-BJ45</f>
        <v>1</v>
      </c>
    </row>
    <row r="46" spans="1:65" s="88" customFormat="1" ht="22.5">
      <c r="A46" s="29" t="s">
        <v>150</v>
      </c>
      <c r="B46" s="29" t="s">
        <v>66</v>
      </c>
      <c r="C46" s="29">
        <v>97914</v>
      </c>
      <c r="D46" s="101" t="s">
        <v>151</v>
      </c>
      <c r="E46" s="29" t="s">
        <v>152</v>
      </c>
      <c r="F46" s="30">
        <v>6210.09</v>
      </c>
      <c r="G46" s="31">
        <v>2.38</v>
      </c>
      <c r="H46" s="119">
        <v>2.9244807509357487</v>
      </c>
      <c r="I46" s="120">
        <f t="shared" si="118"/>
        <v>18161.29</v>
      </c>
      <c r="J46" s="111"/>
      <c r="K46" s="114">
        <f t="shared" si="119"/>
        <v>0</v>
      </c>
      <c r="L46" s="32"/>
      <c r="M46" s="114">
        <f t="shared" si="120"/>
        <v>0</v>
      </c>
      <c r="N46" s="32"/>
      <c r="O46" s="114">
        <f t="shared" si="121"/>
        <v>0</v>
      </c>
      <c r="P46" s="32"/>
      <c r="Q46" s="114">
        <f t="shared" si="122"/>
        <v>0</v>
      </c>
      <c r="R46" s="32"/>
      <c r="S46" s="114">
        <f t="shared" si="123"/>
        <v>0</v>
      </c>
      <c r="T46" s="32"/>
      <c r="U46" s="114">
        <f t="shared" si="124"/>
        <v>0</v>
      </c>
      <c r="V46" s="32"/>
      <c r="W46" s="114">
        <f t="shared" si="125"/>
        <v>0</v>
      </c>
      <c r="X46" s="32"/>
      <c r="Y46" s="114">
        <f t="shared" si="126"/>
        <v>0</v>
      </c>
      <c r="Z46" s="32"/>
      <c r="AA46" s="114">
        <f t="shared" si="127"/>
        <v>0</v>
      </c>
      <c r="AB46" s="32"/>
      <c r="AC46" s="114">
        <f t="shared" si="128"/>
        <v>0</v>
      </c>
      <c r="AD46" s="32"/>
      <c r="AE46" s="114">
        <f t="shared" si="129"/>
        <v>0</v>
      </c>
      <c r="AF46" s="32"/>
      <c r="AG46" s="114">
        <f t="shared" si="130"/>
        <v>0</v>
      </c>
      <c r="AH46" s="32"/>
      <c r="AI46" s="114">
        <f t="shared" si="131"/>
        <v>0</v>
      </c>
      <c r="AJ46" s="32"/>
      <c r="AK46" s="114">
        <f t="shared" si="132"/>
        <v>0</v>
      </c>
      <c r="AL46" s="32"/>
      <c r="AM46" s="114">
        <f t="shared" si="133"/>
        <v>0</v>
      </c>
      <c r="AN46" s="32"/>
      <c r="AO46" s="114">
        <f t="shared" si="134"/>
        <v>0</v>
      </c>
      <c r="AP46" s="32"/>
      <c r="AQ46" s="114">
        <f t="shared" si="135"/>
        <v>0</v>
      </c>
      <c r="AR46" s="32"/>
      <c r="AS46" s="114">
        <f t="shared" si="136"/>
        <v>0</v>
      </c>
      <c r="AT46" s="32"/>
      <c r="AU46" s="114">
        <f t="shared" si="137"/>
        <v>0</v>
      </c>
      <c r="AV46" s="32"/>
      <c r="AW46" s="114">
        <f t="shared" si="138"/>
        <v>0</v>
      </c>
      <c r="AX46" s="32"/>
      <c r="AY46" s="114">
        <f t="shared" si="139"/>
        <v>0</v>
      </c>
      <c r="AZ46" s="32"/>
      <c r="BA46" s="114">
        <f t="shared" si="140"/>
        <v>0</v>
      </c>
      <c r="BB46" s="32"/>
      <c r="BC46" s="114">
        <f t="shared" si="141"/>
        <v>0</v>
      </c>
      <c r="BD46" s="32"/>
      <c r="BE46" s="114">
        <f t="shared" si="142"/>
        <v>0</v>
      </c>
      <c r="BF46" s="32"/>
      <c r="BG46" s="114">
        <f t="shared" si="143"/>
        <v>0</v>
      </c>
      <c r="BH46" s="108">
        <f t="shared" ref="BH46:BI46" si="149">SUM(J46,L46,N46,P46,R46,T46,V46,X46,Z46,AB46,AD46,AF46,AH46,AJ46,AL46,AN46,AP46,AR46,AT46,AV46,AX46,AZ46,BB46,BD46,BF46)</f>
        <v>0</v>
      </c>
      <c r="BI46" s="119">
        <f t="shared" si="149"/>
        <v>0</v>
      </c>
      <c r="BJ46" s="87">
        <f t="shared" si="145"/>
        <v>0</v>
      </c>
      <c r="BK46" s="108">
        <f t="shared" si="146"/>
        <v>6210.09</v>
      </c>
      <c r="BL46" s="119">
        <f t="shared" si="147"/>
        <v>18161.29</v>
      </c>
      <c r="BM46" s="87">
        <f t="shared" si="148"/>
        <v>1</v>
      </c>
    </row>
    <row r="47" spans="1:65" s="88" customFormat="1">
      <c r="A47" s="90" t="s">
        <v>153</v>
      </c>
      <c r="B47" s="22" t="s">
        <v>60</v>
      </c>
      <c r="C47" s="22" t="s">
        <v>60</v>
      </c>
      <c r="D47" s="102" t="s">
        <v>154</v>
      </c>
      <c r="E47" s="22" t="s">
        <v>60</v>
      </c>
      <c r="F47" s="89"/>
      <c r="G47" s="27"/>
      <c r="H47" s="121"/>
      <c r="I47" s="118">
        <f>I48</f>
        <v>5692.17</v>
      </c>
      <c r="J47" s="112"/>
      <c r="K47" s="127">
        <f>K48</f>
        <v>0</v>
      </c>
      <c r="L47" s="26"/>
      <c r="M47" s="127">
        <f>M48</f>
        <v>0</v>
      </c>
      <c r="N47" s="26"/>
      <c r="O47" s="127">
        <f>O48</f>
        <v>0</v>
      </c>
      <c r="P47" s="26"/>
      <c r="Q47" s="127">
        <f>Q48</f>
        <v>0</v>
      </c>
      <c r="R47" s="26"/>
      <c r="S47" s="127">
        <f>S48</f>
        <v>0</v>
      </c>
      <c r="T47" s="26"/>
      <c r="U47" s="127">
        <f>U48</f>
        <v>0</v>
      </c>
      <c r="V47" s="26"/>
      <c r="W47" s="127">
        <f>W48</f>
        <v>0</v>
      </c>
      <c r="X47" s="26"/>
      <c r="Y47" s="127">
        <f>Y48</f>
        <v>0</v>
      </c>
      <c r="Z47" s="26"/>
      <c r="AA47" s="127">
        <f>AA48</f>
        <v>0</v>
      </c>
      <c r="AB47" s="26"/>
      <c r="AC47" s="127">
        <f>AC48</f>
        <v>0</v>
      </c>
      <c r="AD47" s="26"/>
      <c r="AE47" s="127">
        <f>AE48</f>
        <v>0</v>
      </c>
      <c r="AF47" s="26"/>
      <c r="AG47" s="127">
        <f>AG48</f>
        <v>0</v>
      </c>
      <c r="AH47" s="26"/>
      <c r="AI47" s="127">
        <f>AI48</f>
        <v>0</v>
      </c>
      <c r="AJ47" s="26"/>
      <c r="AK47" s="127">
        <f>AK48</f>
        <v>0</v>
      </c>
      <c r="AL47" s="26"/>
      <c r="AM47" s="127">
        <f>AM48</f>
        <v>0</v>
      </c>
      <c r="AN47" s="26"/>
      <c r="AO47" s="127">
        <f>AO48</f>
        <v>0</v>
      </c>
      <c r="AP47" s="26"/>
      <c r="AQ47" s="127">
        <f>AQ48</f>
        <v>0</v>
      </c>
      <c r="AR47" s="26"/>
      <c r="AS47" s="127">
        <f>AS48</f>
        <v>0</v>
      </c>
      <c r="AT47" s="26"/>
      <c r="AU47" s="127">
        <f>AU48</f>
        <v>0</v>
      </c>
      <c r="AV47" s="26"/>
      <c r="AW47" s="127">
        <f>AW48</f>
        <v>0</v>
      </c>
      <c r="AX47" s="26"/>
      <c r="AY47" s="127">
        <f>AY48</f>
        <v>0</v>
      </c>
      <c r="AZ47" s="26"/>
      <c r="BA47" s="127">
        <f>BA48</f>
        <v>0</v>
      </c>
      <c r="BB47" s="26"/>
      <c r="BC47" s="127">
        <f>BC48</f>
        <v>0</v>
      </c>
      <c r="BD47" s="26"/>
      <c r="BE47" s="127">
        <f>BE48</f>
        <v>0</v>
      </c>
      <c r="BF47" s="26"/>
      <c r="BG47" s="127">
        <f>BG48</f>
        <v>0</v>
      </c>
      <c r="BH47" s="109"/>
      <c r="BI47" s="121">
        <f>BI48</f>
        <v>0</v>
      </c>
      <c r="BJ47" s="27"/>
      <c r="BK47" s="109"/>
      <c r="BL47" s="121">
        <f>BL48</f>
        <v>5692.17</v>
      </c>
      <c r="BM47" s="27"/>
    </row>
    <row r="48" spans="1:65" s="88" customFormat="1" ht="22.5">
      <c r="A48" s="29" t="s">
        <v>155</v>
      </c>
      <c r="B48" s="29" t="s">
        <v>66</v>
      </c>
      <c r="C48" s="29">
        <v>93358</v>
      </c>
      <c r="D48" s="101" t="s">
        <v>156</v>
      </c>
      <c r="E48" s="29" t="s">
        <v>112</v>
      </c>
      <c r="F48" s="30">
        <v>69.42</v>
      </c>
      <c r="G48" s="31">
        <v>66.73</v>
      </c>
      <c r="H48" s="119">
        <v>81.996050634429636</v>
      </c>
      <c r="I48" s="120">
        <f>ROUND(SUM(F48*H48),2)</f>
        <v>5692.17</v>
      </c>
      <c r="J48" s="111"/>
      <c r="K48" s="114">
        <f>J48*$H48</f>
        <v>0</v>
      </c>
      <c r="L48" s="32"/>
      <c r="M48" s="114">
        <f>L48*$H48</f>
        <v>0</v>
      </c>
      <c r="N48" s="32"/>
      <c r="O48" s="114">
        <f>N48*$H48</f>
        <v>0</v>
      </c>
      <c r="P48" s="32"/>
      <c r="Q48" s="114">
        <f>P48*$H48</f>
        <v>0</v>
      </c>
      <c r="R48" s="32"/>
      <c r="S48" s="114">
        <f>R48*$H48</f>
        <v>0</v>
      </c>
      <c r="T48" s="32"/>
      <c r="U48" s="114">
        <f>T48*$H48</f>
        <v>0</v>
      </c>
      <c r="V48" s="32"/>
      <c r="W48" s="114">
        <f>V48*$H48</f>
        <v>0</v>
      </c>
      <c r="X48" s="32"/>
      <c r="Y48" s="114">
        <f>X48*$H48</f>
        <v>0</v>
      </c>
      <c r="Z48" s="32"/>
      <c r="AA48" s="114">
        <f>Z48*$H48</f>
        <v>0</v>
      </c>
      <c r="AB48" s="32"/>
      <c r="AC48" s="114">
        <f>AB48*$H48</f>
        <v>0</v>
      </c>
      <c r="AD48" s="32"/>
      <c r="AE48" s="114">
        <f>AD48*$H48</f>
        <v>0</v>
      </c>
      <c r="AF48" s="32"/>
      <c r="AG48" s="114">
        <f>AF48*$H48</f>
        <v>0</v>
      </c>
      <c r="AH48" s="32"/>
      <c r="AI48" s="114">
        <f>AH48*$H48</f>
        <v>0</v>
      </c>
      <c r="AJ48" s="32"/>
      <c r="AK48" s="114">
        <f>AJ48*$H48</f>
        <v>0</v>
      </c>
      <c r="AL48" s="32"/>
      <c r="AM48" s="114">
        <f>AL48*$H48</f>
        <v>0</v>
      </c>
      <c r="AN48" s="32"/>
      <c r="AO48" s="114">
        <f>AN48*$H48</f>
        <v>0</v>
      </c>
      <c r="AP48" s="32"/>
      <c r="AQ48" s="114">
        <f>AP48*$H48</f>
        <v>0</v>
      </c>
      <c r="AR48" s="32"/>
      <c r="AS48" s="114">
        <f>AR48*$H48</f>
        <v>0</v>
      </c>
      <c r="AT48" s="32"/>
      <c r="AU48" s="114">
        <f>AT48*$H48</f>
        <v>0</v>
      </c>
      <c r="AV48" s="32"/>
      <c r="AW48" s="114">
        <f>AV48*$H48</f>
        <v>0</v>
      </c>
      <c r="AX48" s="32"/>
      <c r="AY48" s="114">
        <f>AX48*$H48</f>
        <v>0</v>
      </c>
      <c r="AZ48" s="32"/>
      <c r="BA48" s="114">
        <f>AZ48*$H48</f>
        <v>0</v>
      </c>
      <c r="BB48" s="32"/>
      <c r="BC48" s="114">
        <f>BB48*$H48</f>
        <v>0</v>
      </c>
      <c r="BD48" s="32"/>
      <c r="BE48" s="114">
        <f>BD48*$H48</f>
        <v>0</v>
      </c>
      <c r="BF48" s="32"/>
      <c r="BG48" s="114">
        <f>BF48*$H48</f>
        <v>0</v>
      </c>
      <c r="BH48" s="108">
        <f t="shared" ref="BH48:BI48" si="150">SUM(J48,L48,N48,P48,R48,T48,V48,X48,Z48,AB48,AD48,AF48,AH48,AJ48,AL48,AN48,AP48,AR48,AT48,AV48,AX48,AZ48,BB48,BD48,BF48)</f>
        <v>0</v>
      </c>
      <c r="BI48" s="119">
        <f t="shared" si="150"/>
        <v>0</v>
      </c>
      <c r="BJ48" s="87">
        <f>BI48/I48</f>
        <v>0</v>
      </c>
      <c r="BK48" s="108">
        <f>F48-BH48</f>
        <v>69.42</v>
      </c>
      <c r="BL48" s="119">
        <f>I48-BI48</f>
        <v>5692.17</v>
      </c>
      <c r="BM48" s="87">
        <f>1-BJ48</f>
        <v>1</v>
      </c>
    </row>
    <row r="49" spans="1:65" s="88" customFormat="1">
      <c r="A49" s="22" t="s">
        <v>157</v>
      </c>
      <c r="B49" s="22" t="s">
        <v>60</v>
      </c>
      <c r="C49" s="22" t="s">
        <v>60</v>
      </c>
      <c r="D49" s="102" t="s">
        <v>158</v>
      </c>
      <c r="E49" s="22" t="s">
        <v>60</v>
      </c>
      <c r="F49" s="89"/>
      <c r="G49" s="27"/>
      <c r="H49" s="121"/>
      <c r="I49" s="118">
        <f>I50+I62</f>
        <v>13631.439999999999</v>
      </c>
      <c r="J49" s="112"/>
      <c r="K49" s="127">
        <f>K50+K62</f>
        <v>0</v>
      </c>
      <c r="L49" s="26"/>
      <c r="M49" s="127">
        <f>M50+M62</f>
        <v>0</v>
      </c>
      <c r="N49" s="26"/>
      <c r="O49" s="127">
        <f>O50+O62</f>
        <v>0</v>
      </c>
      <c r="P49" s="26"/>
      <c r="Q49" s="127">
        <f>Q50+Q62</f>
        <v>0</v>
      </c>
      <c r="R49" s="26"/>
      <c r="S49" s="127">
        <f>S50+S62</f>
        <v>0</v>
      </c>
      <c r="T49" s="26"/>
      <c r="U49" s="127">
        <f>U50+U62</f>
        <v>0</v>
      </c>
      <c r="V49" s="26"/>
      <c r="W49" s="127">
        <f>W50+W62</f>
        <v>0</v>
      </c>
      <c r="X49" s="26"/>
      <c r="Y49" s="127">
        <f>Y50+Y62</f>
        <v>0</v>
      </c>
      <c r="Z49" s="26"/>
      <c r="AA49" s="127">
        <f>AA50+AA62</f>
        <v>0</v>
      </c>
      <c r="AB49" s="26"/>
      <c r="AC49" s="127">
        <f>AC50+AC62</f>
        <v>0</v>
      </c>
      <c r="AD49" s="26"/>
      <c r="AE49" s="127">
        <f>AE50+AE62</f>
        <v>0</v>
      </c>
      <c r="AF49" s="26"/>
      <c r="AG49" s="127">
        <f>AG50+AG62</f>
        <v>0</v>
      </c>
      <c r="AH49" s="26"/>
      <c r="AI49" s="127">
        <f>AI50+AI62</f>
        <v>0</v>
      </c>
      <c r="AJ49" s="26"/>
      <c r="AK49" s="127">
        <f>AK50+AK62</f>
        <v>0</v>
      </c>
      <c r="AL49" s="26"/>
      <c r="AM49" s="127">
        <f>AM50+AM62</f>
        <v>0</v>
      </c>
      <c r="AN49" s="26"/>
      <c r="AO49" s="127">
        <f>AO50+AO62</f>
        <v>0</v>
      </c>
      <c r="AP49" s="26"/>
      <c r="AQ49" s="127">
        <f>AQ50+AQ62</f>
        <v>0</v>
      </c>
      <c r="AR49" s="26"/>
      <c r="AS49" s="127">
        <f>AS50+AS62</f>
        <v>0</v>
      </c>
      <c r="AT49" s="26"/>
      <c r="AU49" s="127">
        <f>AU50+AU62</f>
        <v>0</v>
      </c>
      <c r="AV49" s="26"/>
      <c r="AW49" s="127">
        <f>AW50+AW62</f>
        <v>0</v>
      </c>
      <c r="AX49" s="26"/>
      <c r="AY49" s="127">
        <f>AY50+AY62</f>
        <v>0</v>
      </c>
      <c r="AZ49" s="26"/>
      <c r="BA49" s="127">
        <f>BA50+BA62</f>
        <v>0</v>
      </c>
      <c r="BB49" s="26"/>
      <c r="BC49" s="127">
        <f>BC50+BC62</f>
        <v>0</v>
      </c>
      <c r="BD49" s="26"/>
      <c r="BE49" s="127">
        <f>BE50+BE62</f>
        <v>0</v>
      </c>
      <c r="BF49" s="26"/>
      <c r="BG49" s="127">
        <f>BG50+BG62</f>
        <v>0</v>
      </c>
      <c r="BH49" s="109"/>
      <c r="BI49" s="121">
        <f>BI50+BI62</f>
        <v>0</v>
      </c>
      <c r="BJ49" s="27"/>
      <c r="BK49" s="109"/>
      <c r="BL49" s="121">
        <f>BL50+BL62</f>
        <v>13631.439999999999</v>
      </c>
      <c r="BM49" s="27"/>
    </row>
    <row r="50" spans="1:65" s="88" customFormat="1">
      <c r="A50" s="22" t="s">
        <v>159</v>
      </c>
      <c r="B50" s="22" t="s">
        <v>60</v>
      </c>
      <c r="C50" s="22" t="s">
        <v>60</v>
      </c>
      <c r="D50" s="102" t="s">
        <v>109</v>
      </c>
      <c r="E50" s="22" t="s">
        <v>60</v>
      </c>
      <c r="F50" s="89"/>
      <c r="G50" s="27"/>
      <c r="H50" s="121"/>
      <c r="I50" s="118">
        <f>SUM(I51:I61)</f>
        <v>12453.05</v>
      </c>
      <c r="J50" s="112"/>
      <c r="K50" s="127">
        <f>SUM(K51:K61)</f>
        <v>0</v>
      </c>
      <c r="L50" s="26"/>
      <c r="M50" s="127">
        <f>SUM(M51:M61)</f>
        <v>0</v>
      </c>
      <c r="N50" s="26"/>
      <c r="O50" s="127">
        <f>SUM(O51:O61)</f>
        <v>0</v>
      </c>
      <c r="P50" s="26"/>
      <c r="Q50" s="127">
        <f>SUM(Q51:Q61)</f>
        <v>0</v>
      </c>
      <c r="R50" s="26"/>
      <c r="S50" s="127">
        <f>SUM(S51:S61)</f>
        <v>0</v>
      </c>
      <c r="T50" s="26"/>
      <c r="U50" s="127">
        <f>SUM(U51:U61)</f>
        <v>0</v>
      </c>
      <c r="V50" s="26"/>
      <c r="W50" s="127">
        <f>SUM(W51:W61)</f>
        <v>0</v>
      </c>
      <c r="X50" s="26"/>
      <c r="Y50" s="127">
        <f>SUM(Y51:Y61)</f>
        <v>0</v>
      </c>
      <c r="Z50" s="26"/>
      <c r="AA50" s="127">
        <f>SUM(AA51:AA61)</f>
        <v>0</v>
      </c>
      <c r="AB50" s="26"/>
      <c r="AC50" s="127">
        <f>SUM(AC51:AC61)</f>
        <v>0</v>
      </c>
      <c r="AD50" s="26"/>
      <c r="AE50" s="127">
        <f>SUM(AE51:AE61)</f>
        <v>0</v>
      </c>
      <c r="AF50" s="26"/>
      <c r="AG50" s="127">
        <f>SUM(AG51:AG61)</f>
        <v>0</v>
      </c>
      <c r="AH50" s="26"/>
      <c r="AI50" s="127">
        <f>SUM(AI51:AI61)</f>
        <v>0</v>
      </c>
      <c r="AJ50" s="26"/>
      <c r="AK50" s="127">
        <f>SUM(AK51:AK61)</f>
        <v>0</v>
      </c>
      <c r="AL50" s="26"/>
      <c r="AM50" s="127">
        <f>SUM(AM51:AM61)</f>
        <v>0</v>
      </c>
      <c r="AN50" s="26"/>
      <c r="AO50" s="127">
        <f>SUM(AO51:AO61)</f>
        <v>0</v>
      </c>
      <c r="AP50" s="26"/>
      <c r="AQ50" s="127">
        <f>SUM(AQ51:AQ61)</f>
        <v>0</v>
      </c>
      <c r="AR50" s="26"/>
      <c r="AS50" s="127">
        <f>SUM(AS51:AS61)</f>
        <v>0</v>
      </c>
      <c r="AT50" s="26"/>
      <c r="AU50" s="127">
        <f>SUM(AU51:AU61)</f>
        <v>0</v>
      </c>
      <c r="AV50" s="26"/>
      <c r="AW50" s="127">
        <f>SUM(AW51:AW61)</f>
        <v>0</v>
      </c>
      <c r="AX50" s="26"/>
      <c r="AY50" s="127">
        <f>SUM(AY51:AY61)</f>
        <v>0</v>
      </c>
      <c r="AZ50" s="26"/>
      <c r="BA50" s="127">
        <f>SUM(BA51:BA61)</f>
        <v>0</v>
      </c>
      <c r="BB50" s="26"/>
      <c r="BC50" s="127">
        <f>SUM(BC51:BC61)</f>
        <v>0</v>
      </c>
      <c r="BD50" s="26"/>
      <c r="BE50" s="127">
        <f>SUM(BE51:BE61)</f>
        <v>0</v>
      </c>
      <c r="BF50" s="26"/>
      <c r="BG50" s="127">
        <f>SUM(BG51:BG61)</f>
        <v>0</v>
      </c>
      <c r="BH50" s="109"/>
      <c r="BI50" s="121">
        <f>SUM(BI51:BI61)</f>
        <v>0</v>
      </c>
      <c r="BJ50" s="27"/>
      <c r="BK50" s="109"/>
      <c r="BL50" s="121">
        <f>SUM(BL51:BL61)</f>
        <v>12453.05</v>
      </c>
      <c r="BM50" s="27"/>
    </row>
    <row r="51" spans="1:65" s="88" customFormat="1">
      <c r="A51" s="29" t="s">
        <v>160</v>
      </c>
      <c r="B51" s="29" t="s">
        <v>66</v>
      </c>
      <c r="C51" s="29">
        <v>97622</v>
      </c>
      <c r="D51" s="101" t="s">
        <v>111</v>
      </c>
      <c r="E51" s="29" t="s">
        <v>112</v>
      </c>
      <c r="F51" s="30">
        <v>6.09</v>
      </c>
      <c r="G51" s="31">
        <v>44.06</v>
      </c>
      <c r="H51" s="119">
        <v>54.139757095054243</v>
      </c>
      <c r="I51" s="120">
        <f t="shared" ref="I51:I61" si="151">ROUND(SUM(F51*H51),2)</f>
        <v>329.71</v>
      </c>
      <c r="J51" s="111"/>
      <c r="K51" s="114">
        <f t="shared" ref="K51:K61" si="152">J51*$H51</f>
        <v>0</v>
      </c>
      <c r="L51" s="32"/>
      <c r="M51" s="114">
        <f t="shared" ref="M51:M61" si="153">L51*$H51</f>
        <v>0</v>
      </c>
      <c r="N51" s="32"/>
      <c r="O51" s="114">
        <f t="shared" ref="O51:O61" si="154">N51*$H51</f>
        <v>0</v>
      </c>
      <c r="P51" s="32"/>
      <c r="Q51" s="114">
        <f t="shared" ref="Q51:Q61" si="155">P51*$H51</f>
        <v>0</v>
      </c>
      <c r="R51" s="32"/>
      <c r="S51" s="114">
        <f t="shared" ref="S51:S61" si="156">R51*$H51</f>
        <v>0</v>
      </c>
      <c r="T51" s="32"/>
      <c r="U51" s="114">
        <f t="shared" ref="U51:U61" si="157">T51*$H51</f>
        <v>0</v>
      </c>
      <c r="V51" s="32"/>
      <c r="W51" s="114">
        <f t="shared" ref="W51:W61" si="158">V51*$H51</f>
        <v>0</v>
      </c>
      <c r="X51" s="32"/>
      <c r="Y51" s="114">
        <f t="shared" ref="Y51:Y61" si="159">X51*$H51</f>
        <v>0</v>
      </c>
      <c r="Z51" s="32"/>
      <c r="AA51" s="114">
        <f t="shared" ref="AA51:AA61" si="160">Z51*$H51</f>
        <v>0</v>
      </c>
      <c r="AB51" s="32"/>
      <c r="AC51" s="114">
        <f t="shared" ref="AC51:AC61" si="161">AB51*$H51</f>
        <v>0</v>
      </c>
      <c r="AD51" s="32"/>
      <c r="AE51" s="114">
        <f t="shared" ref="AE51:AE61" si="162">AD51*$H51</f>
        <v>0</v>
      </c>
      <c r="AF51" s="32"/>
      <c r="AG51" s="114">
        <f t="shared" ref="AG51:AG61" si="163">AF51*$H51</f>
        <v>0</v>
      </c>
      <c r="AH51" s="32"/>
      <c r="AI51" s="114">
        <f t="shared" ref="AI51:AI61" si="164">AH51*$H51</f>
        <v>0</v>
      </c>
      <c r="AJ51" s="32"/>
      <c r="AK51" s="114">
        <f t="shared" ref="AK51:AK61" si="165">AJ51*$H51</f>
        <v>0</v>
      </c>
      <c r="AL51" s="32"/>
      <c r="AM51" s="114">
        <f t="shared" ref="AM51:AM61" si="166">AL51*$H51</f>
        <v>0</v>
      </c>
      <c r="AN51" s="32"/>
      <c r="AO51" s="114">
        <f t="shared" ref="AO51:AO61" si="167">AN51*$H51</f>
        <v>0</v>
      </c>
      <c r="AP51" s="32"/>
      <c r="AQ51" s="114">
        <f t="shared" ref="AQ51:AQ61" si="168">AP51*$H51</f>
        <v>0</v>
      </c>
      <c r="AR51" s="32"/>
      <c r="AS51" s="114">
        <f t="shared" ref="AS51:AS61" si="169">AR51*$H51</f>
        <v>0</v>
      </c>
      <c r="AT51" s="32"/>
      <c r="AU51" s="114">
        <f t="shared" ref="AU51:AU61" si="170">AT51*$H51</f>
        <v>0</v>
      </c>
      <c r="AV51" s="32"/>
      <c r="AW51" s="114">
        <f t="shared" ref="AW51:AW61" si="171">AV51*$H51</f>
        <v>0</v>
      </c>
      <c r="AX51" s="32"/>
      <c r="AY51" s="114">
        <f t="shared" ref="AY51:AY61" si="172">AX51*$H51</f>
        <v>0</v>
      </c>
      <c r="AZ51" s="32"/>
      <c r="BA51" s="114">
        <f t="shared" ref="BA51:BA61" si="173">AZ51*$H51</f>
        <v>0</v>
      </c>
      <c r="BB51" s="32"/>
      <c r="BC51" s="114">
        <f t="shared" ref="BC51:BC61" si="174">BB51*$H51</f>
        <v>0</v>
      </c>
      <c r="BD51" s="32"/>
      <c r="BE51" s="114">
        <f t="shared" ref="BE51:BE61" si="175">BD51*$H51</f>
        <v>0</v>
      </c>
      <c r="BF51" s="32"/>
      <c r="BG51" s="114">
        <f t="shared" ref="BG51:BG61" si="176">BF51*$H51</f>
        <v>0</v>
      </c>
      <c r="BH51" s="108">
        <f t="shared" ref="BH51:BI51" si="177">SUM(J51,L51,N51,P51,R51,T51,V51,X51,Z51,AB51,AD51,AF51,AH51,AJ51,AL51,AN51,AP51,AR51,AT51,AV51,AX51,AZ51,BB51,BD51,BF51)</f>
        <v>0</v>
      </c>
      <c r="BI51" s="119">
        <f t="shared" si="177"/>
        <v>0</v>
      </c>
      <c r="BJ51" s="87">
        <f t="shared" ref="BJ51:BJ61" si="178">BI51/I51</f>
        <v>0</v>
      </c>
      <c r="BK51" s="108">
        <f t="shared" ref="BK51:BK61" si="179">F51-BH51</f>
        <v>6.09</v>
      </c>
      <c r="BL51" s="119">
        <f t="shared" ref="BL51:BL61" si="180">I51-BI51</f>
        <v>329.71</v>
      </c>
      <c r="BM51" s="87">
        <f t="shared" ref="BM51:BM61" si="181">1-BJ51</f>
        <v>1</v>
      </c>
    </row>
    <row r="52" spans="1:65" s="88" customFormat="1">
      <c r="A52" s="29" t="s">
        <v>161</v>
      </c>
      <c r="B52" s="29" t="s">
        <v>66</v>
      </c>
      <c r="C52" s="29">
        <v>97633</v>
      </c>
      <c r="D52" s="101" t="s">
        <v>114</v>
      </c>
      <c r="E52" s="29" t="s">
        <v>82</v>
      </c>
      <c r="F52" s="30">
        <v>112.73</v>
      </c>
      <c r="G52" s="31">
        <v>17.600000000000001</v>
      </c>
      <c r="H52" s="119">
        <v>21.626412275827388</v>
      </c>
      <c r="I52" s="120">
        <f t="shared" si="151"/>
        <v>2437.9499999999998</v>
      </c>
      <c r="J52" s="111"/>
      <c r="K52" s="114">
        <f t="shared" si="152"/>
        <v>0</v>
      </c>
      <c r="L52" s="32"/>
      <c r="M52" s="114">
        <f t="shared" si="153"/>
        <v>0</v>
      </c>
      <c r="N52" s="32"/>
      <c r="O52" s="114">
        <f t="shared" si="154"/>
        <v>0</v>
      </c>
      <c r="P52" s="32"/>
      <c r="Q52" s="114">
        <f t="shared" si="155"/>
        <v>0</v>
      </c>
      <c r="R52" s="32"/>
      <c r="S52" s="114">
        <f t="shared" si="156"/>
        <v>0</v>
      </c>
      <c r="T52" s="32"/>
      <c r="U52" s="114">
        <f t="shared" si="157"/>
        <v>0</v>
      </c>
      <c r="V52" s="32"/>
      <c r="W52" s="114">
        <f t="shared" si="158"/>
        <v>0</v>
      </c>
      <c r="X52" s="32"/>
      <c r="Y52" s="114">
        <f t="shared" si="159"/>
        <v>0</v>
      </c>
      <c r="Z52" s="32"/>
      <c r="AA52" s="114">
        <f t="shared" si="160"/>
        <v>0</v>
      </c>
      <c r="AB52" s="32"/>
      <c r="AC52" s="114">
        <f t="shared" si="161"/>
        <v>0</v>
      </c>
      <c r="AD52" s="32"/>
      <c r="AE52" s="114">
        <f t="shared" si="162"/>
        <v>0</v>
      </c>
      <c r="AF52" s="32"/>
      <c r="AG52" s="114">
        <f t="shared" si="163"/>
        <v>0</v>
      </c>
      <c r="AH52" s="32"/>
      <c r="AI52" s="114">
        <f t="shared" si="164"/>
        <v>0</v>
      </c>
      <c r="AJ52" s="32"/>
      <c r="AK52" s="114">
        <f t="shared" si="165"/>
        <v>0</v>
      </c>
      <c r="AL52" s="32"/>
      <c r="AM52" s="114">
        <f t="shared" si="166"/>
        <v>0</v>
      </c>
      <c r="AN52" s="32"/>
      <c r="AO52" s="114">
        <f t="shared" si="167"/>
        <v>0</v>
      </c>
      <c r="AP52" s="32"/>
      <c r="AQ52" s="114">
        <f t="shared" si="168"/>
        <v>0</v>
      </c>
      <c r="AR52" s="32"/>
      <c r="AS52" s="114">
        <f t="shared" si="169"/>
        <v>0</v>
      </c>
      <c r="AT52" s="32"/>
      <c r="AU52" s="114">
        <f t="shared" si="170"/>
        <v>0</v>
      </c>
      <c r="AV52" s="32"/>
      <c r="AW52" s="114">
        <f t="shared" si="171"/>
        <v>0</v>
      </c>
      <c r="AX52" s="32"/>
      <c r="AY52" s="114">
        <f t="shared" si="172"/>
        <v>0</v>
      </c>
      <c r="AZ52" s="32"/>
      <c r="BA52" s="114">
        <f t="shared" si="173"/>
        <v>0</v>
      </c>
      <c r="BB52" s="32"/>
      <c r="BC52" s="114">
        <f t="shared" si="174"/>
        <v>0</v>
      </c>
      <c r="BD52" s="32"/>
      <c r="BE52" s="114">
        <f t="shared" si="175"/>
        <v>0</v>
      </c>
      <c r="BF52" s="32"/>
      <c r="BG52" s="114">
        <f t="shared" si="176"/>
        <v>0</v>
      </c>
      <c r="BH52" s="108">
        <f t="shared" ref="BH52:BI52" si="182">SUM(J52,L52,N52,P52,R52,T52,V52,X52,Z52,AB52,AD52,AF52,AH52,AJ52,AL52,AN52,AP52,AR52,AT52,AV52,AX52,AZ52,BB52,BD52,BF52)</f>
        <v>0</v>
      </c>
      <c r="BI52" s="119">
        <f t="shared" si="182"/>
        <v>0</v>
      </c>
      <c r="BJ52" s="87">
        <f t="shared" si="178"/>
        <v>0</v>
      </c>
      <c r="BK52" s="108">
        <f t="shared" si="179"/>
        <v>112.73</v>
      </c>
      <c r="BL52" s="119">
        <f t="shared" si="180"/>
        <v>2437.9499999999998</v>
      </c>
      <c r="BM52" s="87">
        <f t="shared" si="181"/>
        <v>1</v>
      </c>
    </row>
    <row r="53" spans="1:65" s="88" customFormat="1">
      <c r="A53" s="29" t="s">
        <v>162</v>
      </c>
      <c r="B53" s="29" t="s">
        <v>66</v>
      </c>
      <c r="C53" s="29">
        <v>97634</v>
      </c>
      <c r="D53" s="101" t="s">
        <v>116</v>
      </c>
      <c r="E53" s="29" t="s">
        <v>82</v>
      </c>
      <c r="F53" s="30">
        <v>49.69</v>
      </c>
      <c r="G53" s="31">
        <v>9.58</v>
      </c>
      <c r="H53" s="119">
        <v>11.77164940922877</v>
      </c>
      <c r="I53" s="120">
        <f t="shared" si="151"/>
        <v>584.92999999999995</v>
      </c>
      <c r="J53" s="111"/>
      <c r="K53" s="114">
        <f t="shared" si="152"/>
        <v>0</v>
      </c>
      <c r="L53" s="32"/>
      <c r="M53" s="114">
        <f t="shared" si="153"/>
        <v>0</v>
      </c>
      <c r="N53" s="32"/>
      <c r="O53" s="114">
        <f t="shared" si="154"/>
        <v>0</v>
      </c>
      <c r="P53" s="32"/>
      <c r="Q53" s="114">
        <f t="shared" si="155"/>
        <v>0</v>
      </c>
      <c r="R53" s="32"/>
      <c r="S53" s="114">
        <f t="shared" si="156"/>
        <v>0</v>
      </c>
      <c r="T53" s="32"/>
      <c r="U53" s="114">
        <f t="shared" si="157"/>
        <v>0</v>
      </c>
      <c r="V53" s="32"/>
      <c r="W53" s="114">
        <f t="shared" si="158"/>
        <v>0</v>
      </c>
      <c r="X53" s="32"/>
      <c r="Y53" s="114">
        <f t="shared" si="159"/>
        <v>0</v>
      </c>
      <c r="Z53" s="32"/>
      <c r="AA53" s="114">
        <f t="shared" si="160"/>
        <v>0</v>
      </c>
      <c r="AB53" s="32"/>
      <c r="AC53" s="114">
        <f t="shared" si="161"/>
        <v>0</v>
      </c>
      <c r="AD53" s="32"/>
      <c r="AE53" s="114">
        <f t="shared" si="162"/>
        <v>0</v>
      </c>
      <c r="AF53" s="32"/>
      <c r="AG53" s="114">
        <f t="shared" si="163"/>
        <v>0</v>
      </c>
      <c r="AH53" s="32"/>
      <c r="AI53" s="114">
        <f t="shared" si="164"/>
        <v>0</v>
      </c>
      <c r="AJ53" s="32"/>
      <c r="AK53" s="114">
        <f t="shared" si="165"/>
        <v>0</v>
      </c>
      <c r="AL53" s="32"/>
      <c r="AM53" s="114">
        <f t="shared" si="166"/>
        <v>0</v>
      </c>
      <c r="AN53" s="32"/>
      <c r="AO53" s="114">
        <f t="shared" si="167"/>
        <v>0</v>
      </c>
      <c r="AP53" s="32"/>
      <c r="AQ53" s="114">
        <f t="shared" si="168"/>
        <v>0</v>
      </c>
      <c r="AR53" s="32"/>
      <c r="AS53" s="114">
        <f t="shared" si="169"/>
        <v>0</v>
      </c>
      <c r="AT53" s="32"/>
      <c r="AU53" s="114">
        <f t="shared" si="170"/>
        <v>0</v>
      </c>
      <c r="AV53" s="32"/>
      <c r="AW53" s="114">
        <f t="shared" si="171"/>
        <v>0</v>
      </c>
      <c r="AX53" s="32"/>
      <c r="AY53" s="114">
        <f t="shared" si="172"/>
        <v>0</v>
      </c>
      <c r="AZ53" s="32"/>
      <c r="BA53" s="114">
        <f t="shared" si="173"/>
        <v>0</v>
      </c>
      <c r="BB53" s="32"/>
      <c r="BC53" s="114">
        <f t="shared" si="174"/>
        <v>0</v>
      </c>
      <c r="BD53" s="32"/>
      <c r="BE53" s="114">
        <f t="shared" si="175"/>
        <v>0</v>
      </c>
      <c r="BF53" s="32"/>
      <c r="BG53" s="114">
        <f t="shared" si="176"/>
        <v>0</v>
      </c>
      <c r="BH53" s="108">
        <f t="shared" ref="BH53:BI53" si="183">SUM(J53,L53,N53,P53,R53,T53,V53,X53,Z53,AB53,AD53,AF53,AH53,AJ53,AL53,AN53,AP53,AR53,AT53,AV53,AX53,AZ53,BB53,BD53,BF53)</f>
        <v>0</v>
      </c>
      <c r="BI53" s="119">
        <f t="shared" si="183"/>
        <v>0</v>
      </c>
      <c r="BJ53" s="87">
        <f t="shared" si="178"/>
        <v>0</v>
      </c>
      <c r="BK53" s="108">
        <f t="shared" si="179"/>
        <v>49.69</v>
      </c>
      <c r="BL53" s="119">
        <f t="shared" si="180"/>
        <v>584.92999999999995</v>
      </c>
      <c r="BM53" s="87">
        <f t="shared" si="181"/>
        <v>1</v>
      </c>
    </row>
    <row r="54" spans="1:65" s="88" customFormat="1">
      <c r="A54" s="29" t="s">
        <v>163</v>
      </c>
      <c r="B54" s="29" t="s">
        <v>79</v>
      </c>
      <c r="C54" s="29" t="s">
        <v>118</v>
      </c>
      <c r="D54" s="101" t="s">
        <v>119</v>
      </c>
      <c r="E54" s="29" t="s">
        <v>82</v>
      </c>
      <c r="F54" s="30">
        <v>12.76</v>
      </c>
      <c r="G54" s="31">
        <v>12.99</v>
      </c>
      <c r="H54" s="119">
        <v>15.961766787670326</v>
      </c>
      <c r="I54" s="120">
        <f t="shared" si="151"/>
        <v>203.67</v>
      </c>
      <c r="J54" s="111"/>
      <c r="K54" s="114">
        <f t="shared" si="152"/>
        <v>0</v>
      </c>
      <c r="L54" s="32"/>
      <c r="M54" s="114">
        <f t="shared" si="153"/>
        <v>0</v>
      </c>
      <c r="N54" s="32"/>
      <c r="O54" s="114">
        <f t="shared" si="154"/>
        <v>0</v>
      </c>
      <c r="P54" s="32"/>
      <c r="Q54" s="114">
        <f t="shared" si="155"/>
        <v>0</v>
      </c>
      <c r="R54" s="32"/>
      <c r="S54" s="114">
        <f t="shared" si="156"/>
        <v>0</v>
      </c>
      <c r="T54" s="32"/>
      <c r="U54" s="114">
        <f t="shared" si="157"/>
        <v>0</v>
      </c>
      <c r="V54" s="32"/>
      <c r="W54" s="114">
        <f t="shared" si="158"/>
        <v>0</v>
      </c>
      <c r="X54" s="32"/>
      <c r="Y54" s="114">
        <f t="shared" si="159"/>
        <v>0</v>
      </c>
      <c r="Z54" s="32"/>
      <c r="AA54" s="114">
        <f t="shared" si="160"/>
        <v>0</v>
      </c>
      <c r="AB54" s="32"/>
      <c r="AC54" s="114">
        <f t="shared" si="161"/>
        <v>0</v>
      </c>
      <c r="AD54" s="32"/>
      <c r="AE54" s="114">
        <f t="shared" si="162"/>
        <v>0</v>
      </c>
      <c r="AF54" s="32"/>
      <c r="AG54" s="114">
        <f t="shared" si="163"/>
        <v>0</v>
      </c>
      <c r="AH54" s="32"/>
      <c r="AI54" s="114">
        <f t="shared" si="164"/>
        <v>0</v>
      </c>
      <c r="AJ54" s="32"/>
      <c r="AK54" s="114">
        <f t="shared" si="165"/>
        <v>0</v>
      </c>
      <c r="AL54" s="32"/>
      <c r="AM54" s="114">
        <f t="shared" si="166"/>
        <v>0</v>
      </c>
      <c r="AN54" s="32"/>
      <c r="AO54" s="114">
        <f t="shared" si="167"/>
        <v>0</v>
      </c>
      <c r="AP54" s="32"/>
      <c r="AQ54" s="114">
        <f t="shared" si="168"/>
        <v>0</v>
      </c>
      <c r="AR54" s="32"/>
      <c r="AS54" s="114">
        <f t="shared" si="169"/>
        <v>0</v>
      </c>
      <c r="AT54" s="32"/>
      <c r="AU54" s="114">
        <f t="shared" si="170"/>
        <v>0</v>
      </c>
      <c r="AV54" s="32"/>
      <c r="AW54" s="114">
        <f t="shared" si="171"/>
        <v>0</v>
      </c>
      <c r="AX54" s="32"/>
      <c r="AY54" s="114">
        <f t="shared" si="172"/>
        <v>0</v>
      </c>
      <c r="AZ54" s="32"/>
      <c r="BA54" s="114">
        <f t="shared" si="173"/>
        <v>0</v>
      </c>
      <c r="BB54" s="32"/>
      <c r="BC54" s="114">
        <f t="shared" si="174"/>
        <v>0</v>
      </c>
      <c r="BD54" s="32"/>
      <c r="BE54" s="114">
        <f t="shared" si="175"/>
        <v>0</v>
      </c>
      <c r="BF54" s="32"/>
      <c r="BG54" s="114">
        <f t="shared" si="176"/>
        <v>0</v>
      </c>
      <c r="BH54" s="108">
        <f t="shared" ref="BH54:BI54" si="184">SUM(J54,L54,N54,P54,R54,T54,V54,X54,Z54,AB54,AD54,AF54,AH54,AJ54,AL54,AN54,AP54,AR54,AT54,AV54,AX54,AZ54,BB54,BD54,BF54)</f>
        <v>0</v>
      </c>
      <c r="BI54" s="119">
        <f t="shared" si="184"/>
        <v>0</v>
      </c>
      <c r="BJ54" s="87">
        <f t="shared" si="178"/>
        <v>0</v>
      </c>
      <c r="BK54" s="108">
        <f t="shared" si="179"/>
        <v>12.76</v>
      </c>
      <c r="BL54" s="119">
        <f t="shared" si="180"/>
        <v>203.67</v>
      </c>
      <c r="BM54" s="87">
        <f t="shared" si="181"/>
        <v>1</v>
      </c>
    </row>
    <row r="55" spans="1:65" s="88" customFormat="1">
      <c r="A55" s="29" t="s">
        <v>164</v>
      </c>
      <c r="B55" s="29" t="s">
        <v>66</v>
      </c>
      <c r="C55" s="29">
        <v>97644</v>
      </c>
      <c r="D55" s="101" t="s">
        <v>121</v>
      </c>
      <c r="E55" s="29" t="s">
        <v>82</v>
      </c>
      <c r="F55" s="30">
        <v>18.899999999999999</v>
      </c>
      <c r="G55" s="31">
        <v>7.18</v>
      </c>
      <c r="H55" s="119">
        <v>8.8225931897977627</v>
      </c>
      <c r="I55" s="120">
        <f t="shared" si="151"/>
        <v>166.75</v>
      </c>
      <c r="J55" s="111"/>
      <c r="K55" s="114">
        <f t="shared" si="152"/>
        <v>0</v>
      </c>
      <c r="L55" s="32"/>
      <c r="M55" s="114">
        <f t="shared" si="153"/>
        <v>0</v>
      </c>
      <c r="N55" s="32"/>
      <c r="O55" s="114">
        <f t="shared" si="154"/>
        <v>0</v>
      </c>
      <c r="P55" s="32"/>
      <c r="Q55" s="114">
        <f t="shared" si="155"/>
        <v>0</v>
      </c>
      <c r="R55" s="32"/>
      <c r="S55" s="114">
        <f t="shared" si="156"/>
        <v>0</v>
      </c>
      <c r="T55" s="32"/>
      <c r="U55" s="114">
        <f t="shared" si="157"/>
        <v>0</v>
      </c>
      <c r="V55" s="32"/>
      <c r="W55" s="114">
        <f t="shared" si="158"/>
        <v>0</v>
      </c>
      <c r="X55" s="32"/>
      <c r="Y55" s="114">
        <f t="shared" si="159"/>
        <v>0</v>
      </c>
      <c r="Z55" s="32"/>
      <c r="AA55" s="114">
        <f t="shared" si="160"/>
        <v>0</v>
      </c>
      <c r="AB55" s="32"/>
      <c r="AC55" s="114">
        <f t="shared" si="161"/>
        <v>0</v>
      </c>
      <c r="AD55" s="32"/>
      <c r="AE55" s="114">
        <f t="shared" si="162"/>
        <v>0</v>
      </c>
      <c r="AF55" s="32"/>
      <c r="AG55" s="114">
        <f t="shared" si="163"/>
        <v>0</v>
      </c>
      <c r="AH55" s="32"/>
      <c r="AI55" s="114">
        <f t="shared" si="164"/>
        <v>0</v>
      </c>
      <c r="AJ55" s="32"/>
      <c r="AK55" s="114">
        <f t="shared" si="165"/>
        <v>0</v>
      </c>
      <c r="AL55" s="32"/>
      <c r="AM55" s="114">
        <f t="shared" si="166"/>
        <v>0</v>
      </c>
      <c r="AN55" s="32"/>
      <c r="AO55" s="114">
        <f t="shared" si="167"/>
        <v>0</v>
      </c>
      <c r="AP55" s="32"/>
      <c r="AQ55" s="114">
        <f t="shared" si="168"/>
        <v>0</v>
      </c>
      <c r="AR55" s="32"/>
      <c r="AS55" s="114">
        <f t="shared" si="169"/>
        <v>0</v>
      </c>
      <c r="AT55" s="32"/>
      <c r="AU55" s="114">
        <f t="shared" si="170"/>
        <v>0</v>
      </c>
      <c r="AV55" s="32"/>
      <c r="AW55" s="114">
        <f t="shared" si="171"/>
        <v>0</v>
      </c>
      <c r="AX55" s="32"/>
      <c r="AY55" s="114">
        <f t="shared" si="172"/>
        <v>0</v>
      </c>
      <c r="AZ55" s="32"/>
      <c r="BA55" s="114">
        <f t="shared" si="173"/>
        <v>0</v>
      </c>
      <c r="BB55" s="32"/>
      <c r="BC55" s="114">
        <f t="shared" si="174"/>
        <v>0</v>
      </c>
      <c r="BD55" s="32"/>
      <c r="BE55" s="114">
        <f t="shared" si="175"/>
        <v>0</v>
      </c>
      <c r="BF55" s="32"/>
      <c r="BG55" s="114">
        <f t="shared" si="176"/>
        <v>0</v>
      </c>
      <c r="BH55" s="108">
        <f t="shared" ref="BH55:BI55" si="185">SUM(J55,L55,N55,P55,R55,T55,V55,X55,Z55,AB55,AD55,AF55,AH55,AJ55,AL55,AN55,AP55,AR55,AT55,AV55,AX55,AZ55,BB55,BD55,BF55)</f>
        <v>0</v>
      </c>
      <c r="BI55" s="119">
        <f t="shared" si="185"/>
        <v>0</v>
      </c>
      <c r="BJ55" s="87">
        <f t="shared" si="178"/>
        <v>0</v>
      </c>
      <c r="BK55" s="108">
        <f t="shared" si="179"/>
        <v>18.899999999999999</v>
      </c>
      <c r="BL55" s="119">
        <f t="shared" si="180"/>
        <v>166.75</v>
      </c>
      <c r="BM55" s="87">
        <f t="shared" si="181"/>
        <v>1</v>
      </c>
    </row>
    <row r="56" spans="1:65" s="88" customFormat="1">
      <c r="A56" s="29" t="s">
        <v>165</v>
      </c>
      <c r="B56" s="29" t="s">
        <v>66</v>
      </c>
      <c r="C56" s="29">
        <v>97663</v>
      </c>
      <c r="D56" s="101" t="s">
        <v>123</v>
      </c>
      <c r="E56" s="29" t="s">
        <v>100</v>
      </c>
      <c r="F56" s="30">
        <v>10</v>
      </c>
      <c r="G56" s="31">
        <v>9.4700000000000006</v>
      </c>
      <c r="H56" s="119">
        <v>11.63648433250485</v>
      </c>
      <c r="I56" s="120">
        <f t="shared" si="151"/>
        <v>116.36</v>
      </c>
      <c r="J56" s="111"/>
      <c r="K56" s="114">
        <f t="shared" si="152"/>
        <v>0</v>
      </c>
      <c r="L56" s="32"/>
      <c r="M56" s="114">
        <f t="shared" si="153"/>
        <v>0</v>
      </c>
      <c r="N56" s="32"/>
      <c r="O56" s="114">
        <f t="shared" si="154"/>
        <v>0</v>
      </c>
      <c r="P56" s="32"/>
      <c r="Q56" s="114">
        <f t="shared" si="155"/>
        <v>0</v>
      </c>
      <c r="R56" s="32"/>
      <c r="S56" s="114">
        <f t="shared" si="156"/>
        <v>0</v>
      </c>
      <c r="T56" s="32"/>
      <c r="U56" s="114">
        <f t="shared" si="157"/>
        <v>0</v>
      </c>
      <c r="V56" s="32"/>
      <c r="W56" s="114">
        <f t="shared" si="158"/>
        <v>0</v>
      </c>
      <c r="X56" s="32"/>
      <c r="Y56" s="114">
        <f t="shared" si="159"/>
        <v>0</v>
      </c>
      <c r="Z56" s="32"/>
      <c r="AA56" s="114">
        <f t="shared" si="160"/>
        <v>0</v>
      </c>
      <c r="AB56" s="32"/>
      <c r="AC56" s="114">
        <f t="shared" si="161"/>
        <v>0</v>
      </c>
      <c r="AD56" s="32"/>
      <c r="AE56" s="114">
        <f t="shared" si="162"/>
        <v>0</v>
      </c>
      <c r="AF56" s="32"/>
      <c r="AG56" s="114">
        <f t="shared" si="163"/>
        <v>0</v>
      </c>
      <c r="AH56" s="32"/>
      <c r="AI56" s="114">
        <f t="shared" si="164"/>
        <v>0</v>
      </c>
      <c r="AJ56" s="32"/>
      <c r="AK56" s="114">
        <f t="shared" si="165"/>
        <v>0</v>
      </c>
      <c r="AL56" s="32"/>
      <c r="AM56" s="114">
        <f t="shared" si="166"/>
        <v>0</v>
      </c>
      <c r="AN56" s="32"/>
      <c r="AO56" s="114">
        <f t="shared" si="167"/>
        <v>0</v>
      </c>
      <c r="AP56" s="32"/>
      <c r="AQ56" s="114">
        <f t="shared" si="168"/>
        <v>0</v>
      </c>
      <c r="AR56" s="32"/>
      <c r="AS56" s="114">
        <f t="shared" si="169"/>
        <v>0</v>
      </c>
      <c r="AT56" s="32"/>
      <c r="AU56" s="114">
        <f t="shared" si="170"/>
        <v>0</v>
      </c>
      <c r="AV56" s="32"/>
      <c r="AW56" s="114">
        <f t="shared" si="171"/>
        <v>0</v>
      </c>
      <c r="AX56" s="32"/>
      <c r="AY56" s="114">
        <f t="shared" si="172"/>
        <v>0</v>
      </c>
      <c r="AZ56" s="32"/>
      <c r="BA56" s="114">
        <f t="shared" si="173"/>
        <v>0</v>
      </c>
      <c r="BB56" s="32"/>
      <c r="BC56" s="114">
        <f t="shared" si="174"/>
        <v>0</v>
      </c>
      <c r="BD56" s="32"/>
      <c r="BE56" s="114">
        <f t="shared" si="175"/>
        <v>0</v>
      </c>
      <c r="BF56" s="32"/>
      <c r="BG56" s="114">
        <f t="shared" si="176"/>
        <v>0</v>
      </c>
      <c r="BH56" s="108">
        <f t="shared" ref="BH56:BI56" si="186">SUM(J56,L56,N56,P56,R56,T56,V56,X56,Z56,AB56,AD56,AF56,AH56,AJ56,AL56,AN56,AP56,AR56,AT56,AV56,AX56,AZ56,BB56,BD56,BF56)</f>
        <v>0</v>
      </c>
      <c r="BI56" s="119">
        <f t="shared" si="186"/>
        <v>0</v>
      </c>
      <c r="BJ56" s="87">
        <f t="shared" si="178"/>
        <v>0</v>
      </c>
      <c r="BK56" s="108">
        <f t="shared" si="179"/>
        <v>10</v>
      </c>
      <c r="BL56" s="119">
        <f t="shared" si="180"/>
        <v>116.36</v>
      </c>
      <c r="BM56" s="87">
        <f t="shared" si="181"/>
        <v>1</v>
      </c>
    </row>
    <row r="57" spans="1:65" s="88" customFormat="1">
      <c r="A57" s="29" t="s">
        <v>166</v>
      </c>
      <c r="B57" s="29" t="s">
        <v>66</v>
      </c>
      <c r="C57" s="29">
        <v>97666</v>
      </c>
      <c r="D57" s="101" t="s">
        <v>125</v>
      </c>
      <c r="E57" s="29" t="s">
        <v>100</v>
      </c>
      <c r="F57" s="30">
        <v>38</v>
      </c>
      <c r="G57" s="31">
        <v>6.91</v>
      </c>
      <c r="H57" s="119">
        <v>8.4908243651117754</v>
      </c>
      <c r="I57" s="120">
        <f t="shared" si="151"/>
        <v>322.64999999999998</v>
      </c>
      <c r="J57" s="111"/>
      <c r="K57" s="114">
        <f t="shared" si="152"/>
        <v>0</v>
      </c>
      <c r="L57" s="32"/>
      <c r="M57" s="114">
        <f t="shared" si="153"/>
        <v>0</v>
      </c>
      <c r="N57" s="32"/>
      <c r="O57" s="114">
        <f t="shared" si="154"/>
        <v>0</v>
      </c>
      <c r="P57" s="32"/>
      <c r="Q57" s="114">
        <f t="shared" si="155"/>
        <v>0</v>
      </c>
      <c r="R57" s="32"/>
      <c r="S57" s="114">
        <f t="shared" si="156"/>
        <v>0</v>
      </c>
      <c r="T57" s="32"/>
      <c r="U57" s="114">
        <f t="shared" si="157"/>
        <v>0</v>
      </c>
      <c r="V57" s="32"/>
      <c r="W57" s="114">
        <f t="shared" si="158"/>
        <v>0</v>
      </c>
      <c r="X57" s="32"/>
      <c r="Y57" s="114">
        <f t="shared" si="159"/>
        <v>0</v>
      </c>
      <c r="Z57" s="32"/>
      <c r="AA57" s="114">
        <f t="shared" si="160"/>
        <v>0</v>
      </c>
      <c r="AB57" s="32"/>
      <c r="AC57" s="114">
        <f t="shared" si="161"/>
        <v>0</v>
      </c>
      <c r="AD57" s="32"/>
      <c r="AE57" s="114">
        <f t="shared" si="162"/>
        <v>0</v>
      </c>
      <c r="AF57" s="32"/>
      <c r="AG57" s="114">
        <f t="shared" si="163"/>
        <v>0</v>
      </c>
      <c r="AH57" s="32"/>
      <c r="AI57" s="114">
        <f t="shared" si="164"/>
        <v>0</v>
      </c>
      <c r="AJ57" s="32"/>
      <c r="AK57" s="114">
        <f t="shared" si="165"/>
        <v>0</v>
      </c>
      <c r="AL57" s="32"/>
      <c r="AM57" s="114">
        <f t="shared" si="166"/>
        <v>0</v>
      </c>
      <c r="AN57" s="32"/>
      <c r="AO57" s="114">
        <f t="shared" si="167"/>
        <v>0</v>
      </c>
      <c r="AP57" s="32"/>
      <c r="AQ57" s="114">
        <f t="shared" si="168"/>
        <v>0</v>
      </c>
      <c r="AR57" s="32"/>
      <c r="AS57" s="114">
        <f t="shared" si="169"/>
        <v>0</v>
      </c>
      <c r="AT57" s="32"/>
      <c r="AU57" s="114">
        <f t="shared" si="170"/>
        <v>0</v>
      </c>
      <c r="AV57" s="32"/>
      <c r="AW57" s="114">
        <f t="shared" si="171"/>
        <v>0</v>
      </c>
      <c r="AX57" s="32"/>
      <c r="AY57" s="114">
        <f t="shared" si="172"/>
        <v>0</v>
      </c>
      <c r="AZ57" s="32"/>
      <c r="BA57" s="114">
        <f t="shared" si="173"/>
        <v>0</v>
      </c>
      <c r="BB57" s="32"/>
      <c r="BC57" s="114">
        <f t="shared" si="174"/>
        <v>0</v>
      </c>
      <c r="BD57" s="32"/>
      <c r="BE57" s="114">
        <f t="shared" si="175"/>
        <v>0</v>
      </c>
      <c r="BF57" s="32"/>
      <c r="BG57" s="114">
        <f t="shared" si="176"/>
        <v>0</v>
      </c>
      <c r="BH57" s="108">
        <f t="shared" ref="BH57:BI57" si="187">SUM(J57,L57,N57,P57,R57,T57,V57,X57,Z57,AB57,AD57,AF57,AH57,AJ57,AL57,AN57,AP57,AR57,AT57,AV57,AX57,AZ57,BB57,BD57,BF57)</f>
        <v>0</v>
      </c>
      <c r="BI57" s="119">
        <f t="shared" si="187"/>
        <v>0</v>
      </c>
      <c r="BJ57" s="87">
        <f t="shared" si="178"/>
        <v>0</v>
      </c>
      <c r="BK57" s="108">
        <f t="shared" si="179"/>
        <v>38</v>
      </c>
      <c r="BL57" s="119">
        <f t="shared" si="180"/>
        <v>322.64999999999998</v>
      </c>
      <c r="BM57" s="87">
        <f t="shared" si="181"/>
        <v>1</v>
      </c>
    </row>
    <row r="58" spans="1:65" s="88" customFormat="1">
      <c r="A58" s="29" t="s">
        <v>167</v>
      </c>
      <c r="B58" s="29" t="s">
        <v>79</v>
      </c>
      <c r="C58" s="29" t="s">
        <v>127</v>
      </c>
      <c r="D58" s="101" t="s">
        <v>128</v>
      </c>
      <c r="E58" s="29" t="s">
        <v>82</v>
      </c>
      <c r="F58" s="30">
        <v>4.3600000000000003</v>
      </c>
      <c r="G58" s="31">
        <v>15.55</v>
      </c>
      <c r="H58" s="119">
        <v>19.1074267550634</v>
      </c>
      <c r="I58" s="120">
        <f t="shared" si="151"/>
        <v>83.31</v>
      </c>
      <c r="J58" s="111"/>
      <c r="K58" s="114">
        <f t="shared" si="152"/>
        <v>0</v>
      </c>
      <c r="L58" s="32"/>
      <c r="M58" s="114">
        <f t="shared" si="153"/>
        <v>0</v>
      </c>
      <c r="N58" s="32"/>
      <c r="O58" s="114">
        <f t="shared" si="154"/>
        <v>0</v>
      </c>
      <c r="P58" s="32"/>
      <c r="Q58" s="114">
        <f t="shared" si="155"/>
        <v>0</v>
      </c>
      <c r="R58" s="32"/>
      <c r="S58" s="114">
        <f t="shared" si="156"/>
        <v>0</v>
      </c>
      <c r="T58" s="32"/>
      <c r="U58" s="114">
        <f t="shared" si="157"/>
        <v>0</v>
      </c>
      <c r="V58" s="32"/>
      <c r="W58" s="114">
        <f t="shared" si="158"/>
        <v>0</v>
      </c>
      <c r="X58" s="32"/>
      <c r="Y58" s="114">
        <f t="shared" si="159"/>
        <v>0</v>
      </c>
      <c r="Z58" s="32"/>
      <c r="AA58" s="114">
        <f t="shared" si="160"/>
        <v>0</v>
      </c>
      <c r="AB58" s="32"/>
      <c r="AC58" s="114">
        <f t="shared" si="161"/>
        <v>0</v>
      </c>
      <c r="AD58" s="32"/>
      <c r="AE58" s="114">
        <f t="shared" si="162"/>
        <v>0</v>
      </c>
      <c r="AF58" s="32"/>
      <c r="AG58" s="114">
        <f t="shared" si="163"/>
        <v>0</v>
      </c>
      <c r="AH58" s="32"/>
      <c r="AI58" s="114">
        <f t="shared" si="164"/>
        <v>0</v>
      </c>
      <c r="AJ58" s="32"/>
      <c r="AK58" s="114">
        <f t="shared" si="165"/>
        <v>0</v>
      </c>
      <c r="AL58" s="32"/>
      <c r="AM58" s="114">
        <f t="shared" si="166"/>
        <v>0</v>
      </c>
      <c r="AN58" s="32"/>
      <c r="AO58" s="114">
        <f t="shared" si="167"/>
        <v>0</v>
      </c>
      <c r="AP58" s="32"/>
      <c r="AQ58" s="114">
        <f t="shared" si="168"/>
        <v>0</v>
      </c>
      <c r="AR58" s="32"/>
      <c r="AS58" s="114">
        <f t="shared" si="169"/>
        <v>0</v>
      </c>
      <c r="AT58" s="32"/>
      <c r="AU58" s="114">
        <f t="shared" si="170"/>
        <v>0</v>
      </c>
      <c r="AV58" s="32"/>
      <c r="AW58" s="114">
        <f t="shared" si="171"/>
        <v>0</v>
      </c>
      <c r="AX58" s="32"/>
      <c r="AY58" s="114">
        <f t="shared" si="172"/>
        <v>0</v>
      </c>
      <c r="AZ58" s="32"/>
      <c r="BA58" s="114">
        <f t="shared" si="173"/>
        <v>0</v>
      </c>
      <c r="BB58" s="32"/>
      <c r="BC58" s="114">
        <f t="shared" si="174"/>
        <v>0</v>
      </c>
      <c r="BD58" s="32"/>
      <c r="BE58" s="114">
        <f t="shared" si="175"/>
        <v>0</v>
      </c>
      <c r="BF58" s="32"/>
      <c r="BG58" s="114">
        <f t="shared" si="176"/>
        <v>0</v>
      </c>
      <c r="BH58" s="108">
        <f t="shared" ref="BH58:BI58" si="188">SUM(J58,L58,N58,P58,R58,T58,V58,X58,Z58,AB58,AD58,AF58,AH58,AJ58,AL58,AN58,AP58,AR58,AT58,AV58,AX58,AZ58,BB58,BD58,BF58)</f>
        <v>0</v>
      </c>
      <c r="BI58" s="119">
        <f t="shared" si="188"/>
        <v>0</v>
      </c>
      <c r="BJ58" s="87">
        <f t="shared" si="178"/>
        <v>0</v>
      </c>
      <c r="BK58" s="108">
        <f t="shared" si="179"/>
        <v>4.3600000000000003</v>
      </c>
      <c r="BL58" s="119">
        <f t="shared" si="180"/>
        <v>83.31</v>
      </c>
      <c r="BM58" s="87">
        <f t="shared" si="181"/>
        <v>1</v>
      </c>
    </row>
    <row r="59" spans="1:65" s="88" customFormat="1">
      <c r="A59" s="29" t="s">
        <v>168</v>
      </c>
      <c r="B59" s="29" t="s">
        <v>79</v>
      </c>
      <c r="C59" s="29" t="s">
        <v>130</v>
      </c>
      <c r="D59" s="101" t="s">
        <v>131</v>
      </c>
      <c r="E59" s="29" t="s">
        <v>132</v>
      </c>
      <c r="F59" s="30">
        <v>66.569999999999993</v>
      </c>
      <c r="G59" s="31">
        <v>19.45</v>
      </c>
      <c r="H59" s="119">
        <v>23.899643111638785</v>
      </c>
      <c r="I59" s="120">
        <f t="shared" si="151"/>
        <v>1591</v>
      </c>
      <c r="J59" s="111"/>
      <c r="K59" s="114">
        <f t="shared" si="152"/>
        <v>0</v>
      </c>
      <c r="L59" s="32"/>
      <c r="M59" s="114">
        <f t="shared" si="153"/>
        <v>0</v>
      </c>
      <c r="N59" s="32"/>
      <c r="O59" s="114">
        <f t="shared" si="154"/>
        <v>0</v>
      </c>
      <c r="P59" s="32"/>
      <c r="Q59" s="114">
        <f t="shared" si="155"/>
        <v>0</v>
      </c>
      <c r="R59" s="32"/>
      <c r="S59" s="114">
        <f t="shared" si="156"/>
        <v>0</v>
      </c>
      <c r="T59" s="32"/>
      <c r="U59" s="114">
        <f t="shared" si="157"/>
        <v>0</v>
      </c>
      <c r="V59" s="32"/>
      <c r="W59" s="114">
        <f t="shared" si="158"/>
        <v>0</v>
      </c>
      <c r="X59" s="32"/>
      <c r="Y59" s="114">
        <f t="shared" si="159"/>
        <v>0</v>
      </c>
      <c r="Z59" s="32"/>
      <c r="AA59" s="114">
        <f t="shared" si="160"/>
        <v>0</v>
      </c>
      <c r="AB59" s="32"/>
      <c r="AC59" s="114">
        <f t="shared" si="161"/>
        <v>0</v>
      </c>
      <c r="AD59" s="32"/>
      <c r="AE59" s="114">
        <f t="shared" si="162"/>
        <v>0</v>
      </c>
      <c r="AF59" s="32"/>
      <c r="AG59" s="114">
        <f t="shared" si="163"/>
        <v>0</v>
      </c>
      <c r="AH59" s="32"/>
      <c r="AI59" s="114">
        <f t="shared" si="164"/>
        <v>0</v>
      </c>
      <c r="AJ59" s="32"/>
      <c r="AK59" s="114">
        <f t="shared" si="165"/>
        <v>0</v>
      </c>
      <c r="AL59" s="32"/>
      <c r="AM59" s="114">
        <f t="shared" si="166"/>
        <v>0</v>
      </c>
      <c r="AN59" s="32"/>
      <c r="AO59" s="114">
        <f t="shared" si="167"/>
        <v>0</v>
      </c>
      <c r="AP59" s="32"/>
      <c r="AQ59" s="114">
        <f t="shared" si="168"/>
        <v>0</v>
      </c>
      <c r="AR59" s="32"/>
      <c r="AS59" s="114">
        <f t="shared" si="169"/>
        <v>0</v>
      </c>
      <c r="AT59" s="32"/>
      <c r="AU59" s="114">
        <f t="shared" si="170"/>
        <v>0</v>
      </c>
      <c r="AV59" s="32"/>
      <c r="AW59" s="114">
        <f t="shared" si="171"/>
        <v>0</v>
      </c>
      <c r="AX59" s="32"/>
      <c r="AY59" s="114">
        <f t="shared" si="172"/>
        <v>0</v>
      </c>
      <c r="AZ59" s="32"/>
      <c r="BA59" s="114">
        <f t="shared" si="173"/>
        <v>0</v>
      </c>
      <c r="BB59" s="32"/>
      <c r="BC59" s="114">
        <f t="shared" si="174"/>
        <v>0</v>
      </c>
      <c r="BD59" s="32"/>
      <c r="BE59" s="114">
        <f t="shared" si="175"/>
        <v>0</v>
      </c>
      <c r="BF59" s="32"/>
      <c r="BG59" s="114">
        <f t="shared" si="176"/>
        <v>0</v>
      </c>
      <c r="BH59" s="108">
        <f t="shared" ref="BH59:BI59" si="189">SUM(J59,L59,N59,P59,R59,T59,V59,X59,Z59,AB59,AD59,AF59,AH59,AJ59,AL59,AN59,AP59,AR59,AT59,AV59,AX59,AZ59,BB59,BD59,BF59)</f>
        <v>0</v>
      </c>
      <c r="BI59" s="119">
        <f t="shared" si="189"/>
        <v>0</v>
      </c>
      <c r="BJ59" s="87">
        <f t="shared" si="178"/>
        <v>0</v>
      </c>
      <c r="BK59" s="108">
        <f t="shared" si="179"/>
        <v>66.569999999999993</v>
      </c>
      <c r="BL59" s="119">
        <f t="shared" si="180"/>
        <v>1591</v>
      </c>
      <c r="BM59" s="87">
        <f t="shared" si="181"/>
        <v>1</v>
      </c>
    </row>
    <row r="60" spans="1:65" s="88" customFormat="1">
      <c r="A60" s="29" t="s">
        <v>169</v>
      </c>
      <c r="B60" s="29" t="s">
        <v>79</v>
      </c>
      <c r="C60" s="29" t="s">
        <v>141</v>
      </c>
      <c r="D60" s="101" t="s">
        <v>142</v>
      </c>
      <c r="E60" s="29" t="s">
        <v>132</v>
      </c>
      <c r="F60" s="30">
        <v>9090</v>
      </c>
      <c r="G60" s="31">
        <v>0.56000000000000005</v>
      </c>
      <c r="H60" s="119">
        <v>0.68811311786723506</v>
      </c>
      <c r="I60" s="120">
        <f t="shared" si="151"/>
        <v>6254.95</v>
      </c>
      <c r="J60" s="111"/>
      <c r="K60" s="114">
        <f t="shared" si="152"/>
        <v>0</v>
      </c>
      <c r="L60" s="32"/>
      <c r="M60" s="114">
        <f t="shared" si="153"/>
        <v>0</v>
      </c>
      <c r="N60" s="32"/>
      <c r="O60" s="114">
        <f t="shared" si="154"/>
        <v>0</v>
      </c>
      <c r="P60" s="32"/>
      <c r="Q60" s="114">
        <f t="shared" si="155"/>
        <v>0</v>
      </c>
      <c r="R60" s="32"/>
      <c r="S60" s="114">
        <f t="shared" si="156"/>
        <v>0</v>
      </c>
      <c r="T60" s="32"/>
      <c r="U60" s="114">
        <f t="shared" si="157"/>
        <v>0</v>
      </c>
      <c r="V60" s="32"/>
      <c r="W60" s="114">
        <f t="shared" si="158"/>
        <v>0</v>
      </c>
      <c r="X60" s="32"/>
      <c r="Y60" s="114">
        <f t="shared" si="159"/>
        <v>0</v>
      </c>
      <c r="Z60" s="32"/>
      <c r="AA60" s="114">
        <f t="shared" si="160"/>
        <v>0</v>
      </c>
      <c r="AB60" s="32"/>
      <c r="AC60" s="114">
        <f t="shared" si="161"/>
        <v>0</v>
      </c>
      <c r="AD60" s="32"/>
      <c r="AE60" s="114">
        <f t="shared" si="162"/>
        <v>0</v>
      </c>
      <c r="AF60" s="32"/>
      <c r="AG60" s="114">
        <f t="shared" si="163"/>
        <v>0</v>
      </c>
      <c r="AH60" s="32"/>
      <c r="AI60" s="114">
        <f t="shared" si="164"/>
        <v>0</v>
      </c>
      <c r="AJ60" s="32"/>
      <c r="AK60" s="114">
        <f t="shared" si="165"/>
        <v>0</v>
      </c>
      <c r="AL60" s="32"/>
      <c r="AM60" s="114">
        <f t="shared" si="166"/>
        <v>0</v>
      </c>
      <c r="AN60" s="32"/>
      <c r="AO60" s="114">
        <f t="shared" si="167"/>
        <v>0</v>
      </c>
      <c r="AP60" s="32"/>
      <c r="AQ60" s="114">
        <f t="shared" si="168"/>
        <v>0</v>
      </c>
      <c r="AR60" s="32"/>
      <c r="AS60" s="114">
        <f t="shared" si="169"/>
        <v>0</v>
      </c>
      <c r="AT60" s="32"/>
      <c r="AU60" s="114">
        <f t="shared" si="170"/>
        <v>0</v>
      </c>
      <c r="AV60" s="32"/>
      <c r="AW60" s="114">
        <f t="shared" si="171"/>
        <v>0</v>
      </c>
      <c r="AX60" s="32"/>
      <c r="AY60" s="114">
        <f t="shared" si="172"/>
        <v>0</v>
      </c>
      <c r="AZ60" s="32"/>
      <c r="BA60" s="114">
        <f t="shared" si="173"/>
        <v>0</v>
      </c>
      <c r="BB60" s="32"/>
      <c r="BC60" s="114">
        <f t="shared" si="174"/>
        <v>0</v>
      </c>
      <c r="BD60" s="32"/>
      <c r="BE60" s="114">
        <f t="shared" si="175"/>
        <v>0</v>
      </c>
      <c r="BF60" s="32"/>
      <c r="BG60" s="114">
        <f t="shared" si="176"/>
        <v>0</v>
      </c>
      <c r="BH60" s="108">
        <f t="shared" ref="BH60:BI60" si="190">SUM(J60,L60,N60,P60,R60,T60,V60,X60,Z60,AB60,AD60,AF60,AH60,AJ60,AL60,AN60,AP60,AR60,AT60,AV60,AX60,AZ60,BB60,BD60,BF60)</f>
        <v>0</v>
      </c>
      <c r="BI60" s="119">
        <f t="shared" si="190"/>
        <v>0</v>
      </c>
      <c r="BJ60" s="87">
        <f t="shared" si="178"/>
        <v>0</v>
      </c>
      <c r="BK60" s="108">
        <f t="shared" si="179"/>
        <v>9090</v>
      </c>
      <c r="BL60" s="119">
        <f t="shared" si="180"/>
        <v>6254.95</v>
      </c>
      <c r="BM60" s="87">
        <f t="shared" si="181"/>
        <v>1</v>
      </c>
    </row>
    <row r="61" spans="1:65" s="88" customFormat="1">
      <c r="A61" s="29" t="s">
        <v>170</v>
      </c>
      <c r="B61" s="29" t="s">
        <v>79</v>
      </c>
      <c r="C61" s="29" t="s">
        <v>144</v>
      </c>
      <c r="D61" s="101" t="s">
        <v>145</v>
      </c>
      <c r="E61" s="29" t="s">
        <v>112</v>
      </c>
      <c r="F61" s="30">
        <v>736.03</v>
      </c>
      <c r="G61" s="31">
        <v>0.4</v>
      </c>
      <c r="H61" s="119">
        <v>0.49150936990516786</v>
      </c>
      <c r="I61" s="120">
        <f t="shared" si="151"/>
        <v>361.77</v>
      </c>
      <c r="J61" s="111"/>
      <c r="K61" s="114">
        <f t="shared" si="152"/>
        <v>0</v>
      </c>
      <c r="L61" s="32"/>
      <c r="M61" s="114">
        <f t="shared" si="153"/>
        <v>0</v>
      </c>
      <c r="N61" s="32"/>
      <c r="O61" s="114">
        <f t="shared" si="154"/>
        <v>0</v>
      </c>
      <c r="P61" s="32"/>
      <c r="Q61" s="114">
        <f t="shared" si="155"/>
        <v>0</v>
      </c>
      <c r="R61" s="32"/>
      <c r="S61" s="114">
        <f t="shared" si="156"/>
        <v>0</v>
      </c>
      <c r="T61" s="32"/>
      <c r="U61" s="114">
        <f t="shared" si="157"/>
        <v>0</v>
      </c>
      <c r="V61" s="32"/>
      <c r="W61" s="114">
        <f t="shared" si="158"/>
        <v>0</v>
      </c>
      <c r="X61" s="32"/>
      <c r="Y61" s="114">
        <f t="shared" si="159"/>
        <v>0</v>
      </c>
      <c r="Z61" s="32"/>
      <c r="AA61" s="114">
        <f t="shared" si="160"/>
        <v>0</v>
      </c>
      <c r="AB61" s="32"/>
      <c r="AC61" s="114">
        <f t="shared" si="161"/>
        <v>0</v>
      </c>
      <c r="AD61" s="32"/>
      <c r="AE61" s="114">
        <f t="shared" si="162"/>
        <v>0</v>
      </c>
      <c r="AF61" s="32"/>
      <c r="AG61" s="114">
        <f t="shared" si="163"/>
        <v>0</v>
      </c>
      <c r="AH61" s="32"/>
      <c r="AI61" s="114">
        <f t="shared" si="164"/>
        <v>0</v>
      </c>
      <c r="AJ61" s="32"/>
      <c r="AK61" s="114">
        <f t="shared" si="165"/>
        <v>0</v>
      </c>
      <c r="AL61" s="32"/>
      <c r="AM61" s="114">
        <f t="shared" si="166"/>
        <v>0</v>
      </c>
      <c r="AN61" s="32"/>
      <c r="AO61" s="114">
        <f t="shared" si="167"/>
        <v>0</v>
      </c>
      <c r="AP61" s="32"/>
      <c r="AQ61" s="114">
        <f t="shared" si="168"/>
        <v>0</v>
      </c>
      <c r="AR61" s="32"/>
      <c r="AS61" s="114">
        <f t="shared" si="169"/>
        <v>0</v>
      </c>
      <c r="AT61" s="32"/>
      <c r="AU61" s="114">
        <f t="shared" si="170"/>
        <v>0</v>
      </c>
      <c r="AV61" s="32"/>
      <c r="AW61" s="114">
        <f t="shared" si="171"/>
        <v>0</v>
      </c>
      <c r="AX61" s="32"/>
      <c r="AY61" s="114">
        <f t="shared" si="172"/>
        <v>0</v>
      </c>
      <c r="AZ61" s="32"/>
      <c r="BA61" s="114">
        <f t="shared" si="173"/>
        <v>0</v>
      </c>
      <c r="BB61" s="32"/>
      <c r="BC61" s="114">
        <f t="shared" si="174"/>
        <v>0</v>
      </c>
      <c r="BD61" s="32"/>
      <c r="BE61" s="114">
        <f t="shared" si="175"/>
        <v>0</v>
      </c>
      <c r="BF61" s="32"/>
      <c r="BG61" s="114">
        <f t="shared" si="176"/>
        <v>0</v>
      </c>
      <c r="BH61" s="108">
        <f t="shared" ref="BH61:BI61" si="191">SUM(J61,L61,N61,P61,R61,T61,V61,X61,Z61,AB61,AD61,AF61,AH61,AJ61,AL61,AN61,AP61,AR61,AT61,AV61,AX61,AZ61,BB61,BD61,BF61)</f>
        <v>0</v>
      </c>
      <c r="BI61" s="119">
        <f t="shared" si="191"/>
        <v>0</v>
      </c>
      <c r="BJ61" s="87">
        <f t="shared" si="178"/>
        <v>0</v>
      </c>
      <c r="BK61" s="108">
        <f t="shared" si="179"/>
        <v>736.03</v>
      </c>
      <c r="BL61" s="119">
        <f t="shared" si="180"/>
        <v>361.77</v>
      </c>
      <c r="BM61" s="87">
        <f t="shared" si="181"/>
        <v>1</v>
      </c>
    </row>
    <row r="62" spans="1:65" s="88" customFormat="1">
      <c r="A62" s="22" t="s">
        <v>171</v>
      </c>
      <c r="B62" s="22" t="s">
        <v>60</v>
      </c>
      <c r="C62" s="22" t="s">
        <v>60</v>
      </c>
      <c r="D62" s="102" t="s">
        <v>147</v>
      </c>
      <c r="E62" s="22" t="s">
        <v>60</v>
      </c>
      <c r="F62" s="89"/>
      <c r="G62" s="27"/>
      <c r="H62" s="121"/>
      <c r="I62" s="118">
        <f>SUM(I63:I64)</f>
        <v>1178.3900000000001</v>
      </c>
      <c r="J62" s="112"/>
      <c r="K62" s="127">
        <f>SUM(K63:K64)</f>
        <v>0</v>
      </c>
      <c r="L62" s="26"/>
      <c r="M62" s="127">
        <f>SUM(M63:M64)</f>
        <v>0</v>
      </c>
      <c r="N62" s="26"/>
      <c r="O62" s="127">
        <f>SUM(O63:O64)</f>
        <v>0</v>
      </c>
      <c r="P62" s="26"/>
      <c r="Q62" s="127">
        <f>SUM(Q63:Q64)</f>
        <v>0</v>
      </c>
      <c r="R62" s="26"/>
      <c r="S62" s="127">
        <f>SUM(S63:S64)</f>
        <v>0</v>
      </c>
      <c r="T62" s="26"/>
      <c r="U62" s="127">
        <f>SUM(U63:U64)</f>
        <v>0</v>
      </c>
      <c r="V62" s="26"/>
      <c r="W62" s="127">
        <f>SUM(W63:W64)</f>
        <v>0</v>
      </c>
      <c r="X62" s="26"/>
      <c r="Y62" s="127">
        <f>SUM(Y63:Y64)</f>
        <v>0</v>
      </c>
      <c r="Z62" s="26"/>
      <c r="AA62" s="127">
        <f>SUM(AA63:AA64)</f>
        <v>0</v>
      </c>
      <c r="AB62" s="26"/>
      <c r="AC62" s="127">
        <f>SUM(AC63:AC64)</f>
        <v>0</v>
      </c>
      <c r="AD62" s="26"/>
      <c r="AE62" s="127">
        <f>SUM(AE63:AE64)</f>
        <v>0</v>
      </c>
      <c r="AF62" s="26"/>
      <c r="AG62" s="127">
        <f>SUM(AG63:AG64)</f>
        <v>0</v>
      </c>
      <c r="AH62" s="26"/>
      <c r="AI62" s="127">
        <f>SUM(AI63:AI64)</f>
        <v>0</v>
      </c>
      <c r="AJ62" s="26"/>
      <c r="AK62" s="127">
        <f>SUM(AK63:AK64)</f>
        <v>0</v>
      </c>
      <c r="AL62" s="26"/>
      <c r="AM62" s="127">
        <f>SUM(AM63:AM64)</f>
        <v>0</v>
      </c>
      <c r="AN62" s="26"/>
      <c r="AO62" s="127">
        <f>SUM(AO63:AO64)</f>
        <v>0</v>
      </c>
      <c r="AP62" s="26"/>
      <c r="AQ62" s="127">
        <f>SUM(AQ63:AQ64)</f>
        <v>0</v>
      </c>
      <c r="AR62" s="26"/>
      <c r="AS62" s="127">
        <f>SUM(AS63:AS64)</f>
        <v>0</v>
      </c>
      <c r="AT62" s="26"/>
      <c r="AU62" s="127">
        <f>SUM(AU63:AU64)</f>
        <v>0</v>
      </c>
      <c r="AV62" s="26"/>
      <c r="AW62" s="127">
        <f>SUM(AW63:AW64)</f>
        <v>0</v>
      </c>
      <c r="AX62" s="26"/>
      <c r="AY62" s="127">
        <f>SUM(AY63:AY64)</f>
        <v>0</v>
      </c>
      <c r="AZ62" s="26"/>
      <c r="BA62" s="127">
        <f>SUM(BA63:BA64)</f>
        <v>0</v>
      </c>
      <c r="BB62" s="26"/>
      <c r="BC62" s="127">
        <f>SUM(BC63:BC64)</f>
        <v>0</v>
      </c>
      <c r="BD62" s="26"/>
      <c r="BE62" s="127">
        <f>SUM(BE63:BE64)</f>
        <v>0</v>
      </c>
      <c r="BF62" s="26"/>
      <c r="BG62" s="127">
        <f>SUM(BG63:BG64)</f>
        <v>0</v>
      </c>
      <c r="BH62" s="109"/>
      <c r="BI62" s="121">
        <f>SUM(BI63:BI64)</f>
        <v>0</v>
      </c>
      <c r="BJ62" s="27"/>
      <c r="BK62" s="109"/>
      <c r="BL62" s="121">
        <f>SUM(BL63:BL64)</f>
        <v>1178.3900000000001</v>
      </c>
      <c r="BM62" s="27"/>
    </row>
    <row r="63" spans="1:65" s="88" customFormat="1" ht="33.75">
      <c r="A63" s="29" t="s">
        <v>172</v>
      </c>
      <c r="B63" s="29" t="s">
        <v>66</v>
      </c>
      <c r="C63" s="29">
        <v>100981</v>
      </c>
      <c r="D63" s="101" t="s">
        <v>149</v>
      </c>
      <c r="E63" s="29" t="s">
        <v>112</v>
      </c>
      <c r="F63" s="30">
        <v>17.36</v>
      </c>
      <c r="G63" s="31">
        <v>7.65</v>
      </c>
      <c r="H63" s="119">
        <v>9.4001166994363352</v>
      </c>
      <c r="I63" s="120">
        <f t="shared" ref="I63:I64" si="192">ROUND(SUM(F63*H63),2)</f>
        <v>163.19</v>
      </c>
      <c r="J63" s="111"/>
      <c r="K63" s="114">
        <f t="shared" ref="K63:K64" si="193">J63*$H63</f>
        <v>0</v>
      </c>
      <c r="L63" s="32"/>
      <c r="M63" s="114">
        <f t="shared" ref="M63:M64" si="194">L63*$H63</f>
        <v>0</v>
      </c>
      <c r="N63" s="32"/>
      <c r="O63" s="114">
        <f t="shared" ref="O63:O64" si="195">N63*$H63</f>
        <v>0</v>
      </c>
      <c r="P63" s="32"/>
      <c r="Q63" s="114">
        <f t="shared" ref="Q63:Q64" si="196">P63*$H63</f>
        <v>0</v>
      </c>
      <c r="R63" s="32"/>
      <c r="S63" s="114">
        <f t="shared" ref="S63:S64" si="197">R63*$H63</f>
        <v>0</v>
      </c>
      <c r="T63" s="32"/>
      <c r="U63" s="114">
        <f t="shared" ref="U63:U64" si="198">T63*$H63</f>
        <v>0</v>
      </c>
      <c r="V63" s="32"/>
      <c r="W63" s="114">
        <f t="shared" ref="W63:W64" si="199">V63*$H63</f>
        <v>0</v>
      </c>
      <c r="X63" s="32"/>
      <c r="Y63" s="114">
        <f t="shared" ref="Y63:Y64" si="200">X63*$H63</f>
        <v>0</v>
      </c>
      <c r="Z63" s="32"/>
      <c r="AA63" s="114">
        <f t="shared" ref="AA63:AA64" si="201">Z63*$H63</f>
        <v>0</v>
      </c>
      <c r="AB63" s="32"/>
      <c r="AC63" s="114">
        <f t="shared" ref="AC63:AC64" si="202">AB63*$H63</f>
        <v>0</v>
      </c>
      <c r="AD63" s="32"/>
      <c r="AE63" s="114">
        <f t="shared" ref="AE63:AE64" si="203">AD63*$H63</f>
        <v>0</v>
      </c>
      <c r="AF63" s="32"/>
      <c r="AG63" s="114">
        <f t="shared" ref="AG63:AG64" si="204">AF63*$H63</f>
        <v>0</v>
      </c>
      <c r="AH63" s="32"/>
      <c r="AI63" s="114">
        <f t="shared" ref="AI63:AI64" si="205">AH63*$H63</f>
        <v>0</v>
      </c>
      <c r="AJ63" s="32"/>
      <c r="AK63" s="114">
        <f t="shared" ref="AK63:AK64" si="206">AJ63*$H63</f>
        <v>0</v>
      </c>
      <c r="AL63" s="32"/>
      <c r="AM63" s="114">
        <f t="shared" ref="AM63:AM64" si="207">AL63*$H63</f>
        <v>0</v>
      </c>
      <c r="AN63" s="32"/>
      <c r="AO63" s="114">
        <f t="shared" ref="AO63:AO64" si="208">AN63*$H63</f>
        <v>0</v>
      </c>
      <c r="AP63" s="32"/>
      <c r="AQ63" s="114">
        <f t="shared" ref="AQ63:AQ64" si="209">AP63*$H63</f>
        <v>0</v>
      </c>
      <c r="AR63" s="32"/>
      <c r="AS63" s="114">
        <f t="shared" ref="AS63:AS64" si="210">AR63*$H63</f>
        <v>0</v>
      </c>
      <c r="AT63" s="32"/>
      <c r="AU63" s="114">
        <f t="shared" ref="AU63:AU64" si="211">AT63*$H63</f>
        <v>0</v>
      </c>
      <c r="AV63" s="32"/>
      <c r="AW63" s="114">
        <f t="shared" ref="AW63:AW64" si="212">AV63*$H63</f>
        <v>0</v>
      </c>
      <c r="AX63" s="32"/>
      <c r="AY63" s="114">
        <f t="shared" ref="AY63:AY64" si="213">AX63*$H63</f>
        <v>0</v>
      </c>
      <c r="AZ63" s="32"/>
      <c r="BA63" s="114">
        <f t="shared" ref="BA63:BA64" si="214">AZ63*$H63</f>
        <v>0</v>
      </c>
      <c r="BB63" s="32"/>
      <c r="BC63" s="114">
        <f t="shared" ref="BC63:BC64" si="215">BB63*$H63</f>
        <v>0</v>
      </c>
      <c r="BD63" s="32"/>
      <c r="BE63" s="114">
        <f t="shared" ref="BE63:BE64" si="216">BD63*$H63</f>
        <v>0</v>
      </c>
      <c r="BF63" s="32"/>
      <c r="BG63" s="114">
        <f t="shared" ref="BG63:BG64" si="217">BF63*$H63</f>
        <v>0</v>
      </c>
      <c r="BH63" s="108">
        <f t="shared" ref="BH63:BI63" si="218">SUM(J63,L63,N63,P63,R63,T63,V63,X63,Z63,AB63,AD63,AF63,AH63,AJ63,AL63,AN63,AP63,AR63,AT63,AV63,AX63,AZ63,BB63,BD63,BF63)</f>
        <v>0</v>
      </c>
      <c r="BI63" s="119">
        <f t="shared" si="218"/>
        <v>0</v>
      </c>
      <c r="BJ63" s="87">
        <f t="shared" ref="BJ63:BJ64" si="219">BI63/I63</f>
        <v>0</v>
      </c>
      <c r="BK63" s="108">
        <f t="shared" ref="BK63:BK64" si="220">F63-BH63</f>
        <v>17.36</v>
      </c>
      <c r="BL63" s="119">
        <f t="shared" ref="BL63:BL64" si="221">I63-BI63</f>
        <v>163.19</v>
      </c>
      <c r="BM63" s="87">
        <f t="shared" ref="BM63:BM64" si="222">1-BJ63</f>
        <v>1</v>
      </c>
    </row>
    <row r="64" spans="1:65" s="88" customFormat="1" ht="22.5">
      <c r="A64" s="29" t="s">
        <v>173</v>
      </c>
      <c r="B64" s="29" t="s">
        <v>66</v>
      </c>
      <c r="C64" s="29">
        <v>97914</v>
      </c>
      <c r="D64" s="101" t="s">
        <v>151</v>
      </c>
      <c r="E64" s="29" t="s">
        <v>152</v>
      </c>
      <c r="F64" s="30">
        <v>347.14</v>
      </c>
      <c r="G64" s="31">
        <v>2.38</v>
      </c>
      <c r="H64" s="119">
        <v>2.9244807509357487</v>
      </c>
      <c r="I64" s="120">
        <f t="shared" si="192"/>
        <v>1015.2</v>
      </c>
      <c r="J64" s="111"/>
      <c r="K64" s="114">
        <f t="shared" si="193"/>
        <v>0</v>
      </c>
      <c r="L64" s="32"/>
      <c r="M64" s="114">
        <f t="shared" si="194"/>
        <v>0</v>
      </c>
      <c r="N64" s="32"/>
      <c r="O64" s="114">
        <f t="shared" si="195"/>
        <v>0</v>
      </c>
      <c r="P64" s="32"/>
      <c r="Q64" s="114">
        <f t="shared" si="196"/>
        <v>0</v>
      </c>
      <c r="R64" s="32"/>
      <c r="S64" s="114">
        <f t="shared" si="197"/>
        <v>0</v>
      </c>
      <c r="T64" s="32"/>
      <c r="U64" s="114">
        <f t="shared" si="198"/>
        <v>0</v>
      </c>
      <c r="V64" s="32"/>
      <c r="W64" s="114">
        <f t="shared" si="199"/>
        <v>0</v>
      </c>
      <c r="X64" s="32"/>
      <c r="Y64" s="114">
        <f t="shared" si="200"/>
        <v>0</v>
      </c>
      <c r="Z64" s="32"/>
      <c r="AA64" s="114">
        <f t="shared" si="201"/>
        <v>0</v>
      </c>
      <c r="AB64" s="32"/>
      <c r="AC64" s="114">
        <f t="shared" si="202"/>
        <v>0</v>
      </c>
      <c r="AD64" s="32"/>
      <c r="AE64" s="114">
        <f t="shared" si="203"/>
        <v>0</v>
      </c>
      <c r="AF64" s="32"/>
      <c r="AG64" s="114">
        <f t="shared" si="204"/>
        <v>0</v>
      </c>
      <c r="AH64" s="32"/>
      <c r="AI64" s="114">
        <f t="shared" si="205"/>
        <v>0</v>
      </c>
      <c r="AJ64" s="32"/>
      <c r="AK64" s="114">
        <f t="shared" si="206"/>
        <v>0</v>
      </c>
      <c r="AL64" s="32"/>
      <c r="AM64" s="114">
        <f t="shared" si="207"/>
        <v>0</v>
      </c>
      <c r="AN64" s="32"/>
      <c r="AO64" s="114">
        <f t="shared" si="208"/>
        <v>0</v>
      </c>
      <c r="AP64" s="32"/>
      <c r="AQ64" s="114">
        <f t="shared" si="209"/>
        <v>0</v>
      </c>
      <c r="AR64" s="32"/>
      <c r="AS64" s="114">
        <f t="shared" si="210"/>
        <v>0</v>
      </c>
      <c r="AT64" s="32"/>
      <c r="AU64" s="114">
        <f t="shared" si="211"/>
        <v>0</v>
      </c>
      <c r="AV64" s="32"/>
      <c r="AW64" s="114">
        <f t="shared" si="212"/>
        <v>0</v>
      </c>
      <c r="AX64" s="32"/>
      <c r="AY64" s="114">
        <f t="shared" si="213"/>
        <v>0</v>
      </c>
      <c r="AZ64" s="32"/>
      <c r="BA64" s="114">
        <f t="shared" si="214"/>
        <v>0</v>
      </c>
      <c r="BB64" s="32"/>
      <c r="BC64" s="114">
        <f t="shared" si="215"/>
        <v>0</v>
      </c>
      <c r="BD64" s="32"/>
      <c r="BE64" s="114">
        <f t="shared" si="216"/>
        <v>0</v>
      </c>
      <c r="BF64" s="32"/>
      <c r="BG64" s="114">
        <f t="shared" si="217"/>
        <v>0</v>
      </c>
      <c r="BH64" s="108">
        <f t="shared" ref="BH64:BI64" si="223">SUM(J64,L64,N64,P64,R64,T64,V64,X64,Z64,AB64,AD64,AF64,AH64,AJ64,AL64,AN64,AP64,AR64,AT64,AV64,AX64,AZ64,BB64,BD64,BF64)</f>
        <v>0</v>
      </c>
      <c r="BI64" s="119">
        <f t="shared" si="223"/>
        <v>0</v>
      </c>
      <c r="BJ64" s="87">
        <f t="shared" si="219"/>
        <v>0</v>
      </c>
      <c r="BK64" s="108">
        <f t="shared" si="220"/>
        <v>347.14</v>
      </c>
      <c r="BL64" s="119">
        <f t="shared" si="221"/>
        <v>1015.2</v>
      </c>
      <c r="BM64" s="87">
        <f t="shared" si="222"/>
        <v>1</v>
      </c>
    </row>
    <row r="65" spans="1:65" s="88" customFormat="1">
      <c r="A65" s="22" t="s">
        <v>174</v>
      </c>
      <c r="B65" s="22" t="s">
        <v>60</v>
      </c>
      <c r="C65" s="22" t="s">
        <v>60</v>
      </c>
      <c r="D65" s="102" t="s">
        <v>175</v>
      </c>
      <c r="E65" s="22" t="s">
        <v>60</v>
      </c>
      <c r="F65" s="89"/>
      <c r="G65" s="27"/>
      <c r="H65" s="121"/>
      <c r="I65" s="118">
        <f>I66+I78</f>
        <v>13845.689999999999</v>
      </c>
      <c r="J65" s="112"/>
      <c r="K65" s="127">
        <f>K66+K78</f>
        <v>0</v>
      </c>
      <c r="L65" s="26"/>
      <c r="M65" s="127">
        <f>M66+M78</f>
        <v>0</v>
      </c>
      <c r="N65" s="26"/>
      <c r="O65" s="127">
        <f>O66+O78</f>
        <v>0</v>
      </c>
      <c r="P65" s="26"/>
      <c r="Q65" s="127">
        <f>Q66+Q78</f>
        <v>0</v>
      </c>
      <c r="R65" s="26"/>
      <c r="S65" s="127">
        <f>S66+S78</f>
        <v>0</v>
      </c>
      <c r="T65" s="26"/>
      <c r="U65" s="127">
        <f>U66+U78</f>
        <v>0</v>
      </c>
      <c r="V65" s="26"/>
      <c r="W65" s="127">
        <f>W66+W78</f>
        <v>0</v>
      </c>
      <c r="X65" s="26"/>
      <c r="Y65" s="127">
        <f>Y66+Y78</f>
        <v>0</v>
      </c>
      <c r="Z65" s="26"/>
      <c r="AA65" s="127">
        <f>AA66+AA78</f>
        <v>0</v>
      </c>
      <c r="AB65" s="26"/>
      <c r="AC65" s="127">
        <f>AC66+AC78</f>
        <v>0</v>
      </c>
      <c r="AD65" s="26"/>
      <c r="AE65" s="127">
        <f>AE66+AE78</f>
        <v>0</v>
      </c>
      <c r="AF65" s="26"/>
      <c r="AG65" s="127">
        <f>AG66+AG78</f>
        <v>0</v>
      </c>
      <c r="AH65" s="26"/>
      <c r="AI65" s="127">
        <f>AI66+AI78</f>
        <v>0</v>
      </c>
      <c r="AJ65" s="26"/>
      <c r="AK65" s="127">
        <f>AK66+AK78</f>
        <v>0</v>
      </c>
      <c r="AL65" s="26"/>
      <c r="AM65" s="127">
        <f>AM66+AM78</f>
        <v>0</v>
      </c>
      <c r="AN65" s="26"/>
      <c r="AO65" s="127">
        <f>AO66+AO78</f>
        <v>0</v>
      </c>
      <c r="AP65" s="26"/>
      <c r="AQ65" s="127">
        <f>AQ66+AQ78</f>
        <v>0</v>
      </c>
      <c r="AR65" s="26"/>
      <c r="AS65" s="127">
        <f>AS66+AS78</f>
        <v>0</v>
      </c>
      <c r="AT65" s="26"/>
      <c r="AU65" s="127">
        <f>AU66+AU78</f>
        <v>0</v>
      </c>
      <c r="AV65" s="26"/>
      <c r="AW65" s="127">
        <f>AW66+AW78</f>
        <v>0</v>
      </c>
      <c r="AX65" s="26"/>
      <c r="AY65" s="127">
        <f>AY66+AY78</f>
        <v>0</v>
      </c>
      <c r="AZ65" s="26"/>
      <c r="BA65" s="127">
        <f>BA66+BA78</f>
        <v>0</v>
      </c>
      <c r="BB65" s="26"/>
      <c r="BC65" s="127">
        <f>BC66+BC78</f>
        <v>0</v>
      </c>
      <c r="BD65" s="26"/>
      <c r="BE65" s="127">
        <f>BE66+BE78</f>
        <v>0</v>
      </c>
      <c r="BF65" s="26"/>
      <c r="BG65" s="127">
        <f>BG66+BG78</f>
        <v>0</v>
      </c>
      <c r="BH65" s="109"/>
      <c r="BI65" s="121">
        <f>BI66+BI78</f>
        <v>0</v>
      </c>
      <c r="BJ65" s="27"/>
      <c r="BK65" s="109"/>
      <c r="BL65" s="121">
        <f>BL66+BL78</f>
        <v>13845.689999999999</v>
      </c>
      <c r="BM65" s="27"/>
    </row>
    <row r="66" spans="1:65" s="88" customFormat="1">
      <c r="A66" s="22" t="s">
        <v>176</v>
      </c>
      <c r="B66" s="22" t="s">
        <v>60</v>
      </c>
      <c r="C66" s="22" t="s">
        <v>60</v>
      </c>
      <c r="D66" s="102" t="s">
        <v>109</v>
      </c>
      <c r="E66" s="22" t="s">
        <v>60</v>
      </c>
      <c r="F66" s="89"/>
      <c r="G66" s="27"/>
      <c r="H66" s="121"/>
      <c r="I66" s="118">
        <f>SUM(I67:I77)</f>
        <v>12667.3</v>
      </c>
      <c r="J66" s="112"/>
      <c r="K66" s="127">
        <f>SUM(K67:K77)</f>
        <v>0</v>
      </c>
      <c r="L66" s="26"/>
      <c r="M66" s="127">
        <f>SUM(M67:M77)</f>
        <v>0</v>
      </c>
      <c r="N66" s="26"/>
      <c r="O66" s="127">
        <f>SUM(O67:O77)</f>
        <v>0</v>
      </c>
      <c r="P66" s="26"/>
      <c r="Q66" s="127">
        <f>SUM(Q67:Q77)</f>
        <v>0</v>
      </c>
      <c r="R66" s="26"/>
      <c r="S66" s="127">
        <f>SUM(S67:S77)</f>
        <v>0</v>
      </c>
      <c r="T66" s="26"/>
      <c r="U66" s="127">
        <f>SUM(U67:U77)</f>
        <v>0</v>
      </c>
      <c r="V66" s="26"/>
      <c r="W66" s="127">
        <f>SUM(W67:W77)</f>
        <v>0</v>
      </c>
      <c r="X66" s="26"/>
      <c r="Y66" s="127">
        <f>SUM(Y67:Y77)</f>
        <v>0</v>
      </c>
      <c r="Z66" s="26"/>
      <c r="AA66" s="127">
        <f>SUM(AA67:AA77)</f>
        <v>0</v>
      </c>
      <c r="AB66" s="26"/>
      <c r="AC66" s="127">
        <f>SUM(AC67:AC77)</f>
        <v>0</v>
      </c>
      <c r="AD66" s="26"/>
      <c r="AE66" s="127">
        <f>SUM(AE67:AE77)</f>
        <v>0</v>
      </c>
      <c r="AF66" s="26"/>
      <c r="AG66" s="127">
        <f>SUM(AG67:AG77)</f>
        <v>0</v>
      </c>
      <c r="AH66" s="26"/>
      <c r="AI66" s="127">
        <f>SUM(AI67:AI77)</f>
        <v>0</v>
      </c>
      <c r="AJ66" s="26"/>
      <c r="AK66" s="127">
        <f>SUM(AK67:AK77)</f>
        <v>0</v>
      </c>
      <c r="AL66" s="26"/>
      <c r="AM66" s="127">
        <f>SUM(AM67:AM77)</f>
        <v>0</v>
      </c>
      <c r="AN66" s="26"/>
      <c r="AO66" s="127">
        <f>SUM(AO67:AO77)</f>
        <v>0</v>
      </c>
      <c r="AP66" s="26"/>
      <c r="AQ66" s="127">
        <f>SUM(AQ67:AQ77)</f>
        <v>0</v>
      </c>
      <c r="AR66" s="26"/>
      <c r="AS66" s="127">
        <f>SUM(AS67:AS77)</f>
        <v>0</v>
      </c>
      <c r="AT66" s="26"/>
      <c r="AU66" s="127">
        <f>SUM(AU67:AU77)</f>
        <v>0</v>
      </c>
      <c r="AV66" s="26"/>
      <c r="AW66" s="127">
        <f>SUM(AW67:AW77)</f>
        <v>0</v>
      </c>
      <c r="AX66" s="26"/>
      <c r="AY66" s="127">
        <f>SUM(AY67:AY77)</f>
        <v>0</v>
      </c>
      <c r="AZ66" s="26"/>
      <c r="BA66" s="127">
        <f>SUM(BA67:BA77)</f>
        <v>0</v>
      </c>
      <c r="BB66" s="26"/>
      <c r="BC66" s="127">
        <f>SUM(BC67:BC77)</f>
        <v>0</v>
      </c>
      <c r="BD66" s="26"/>
      <c r="BE66" s="127">
        <f>SUM(BE67:BE77)</f>
        <v>0</v>
      </c>
      <c r="BF66" s="26"/>
      <c r="BG66" s="127">
        <f>SUM(BG67:BG77)</f>
        <v>0</v>
      </c>
      <c r="BH66" s="109"/>
      <c r="BI66" s="121">
        <f>SUM(BI67:BI77)</f>
        <v>0</v>
      </c>
      <c r="BJ66" s="27"/>
      <c r="BK66" s="109"/>
      <c r="BL66" s="121">
        <f>SUM(BL67:BL77)</f>
        <v>12667.3</v>
      </c>
      <c r="BM66" s="27"/>
    </row>
    <row r="67" spans="1:65" s="88" customFormat="1">
      <c r="A67" s="29" t="s">
        <v>177</v>
      </c>
      <c r="B67" s="29" t="s">
        <v>66</v>
      </c>
      <c r="C67" s="29">
        <v>97622</v>
      </c>
      <c r="D67" s="101" t="s">
        <v>111</v>
      </c>
      <c r="E67" s="29" t="s">
        <v>112</v>
      </c>
      <c r="F67" s="30">
        <v>6.09</v>
      </c>
      <c r="G67" s="31">
        <v>44.06</v>
      </c>
      <c r="H67" s="119">
        <v>54.139757095054243</v>
      </c>
      <c r="I67" s="120">
        <f t="shared" ref="I67:I77" si="224">ROUND(SUM(F67*H67),2)</f>
        <v>329.71</v>
      </c>
      <c r="J67" s="111"/>
      <c r="K67" s="114">
        <f t="shared" ref="K67:K77" si="225">J67*$H67</f>
        <v>0</v>
      </c>
      <c r="L67" s="32"/>
      <c r="M67" s="114">
        <f t="shared" ref="M67:M77" si="226">L67*$H67</f>
        <v>0</v>
      </c>
      <c r="N67" s="32"/>
      <c r="O67" s="114">
        <f t="shared" ref="O67:O77" si="227">N67*$H67</f>
        <v>0</v>
      </c>
      <c r="P67" s="32"/>
      <c r="Q67" s="114">
        <f t="shared" ref="Q67:Q77" si="228">P67*$H67</f>
        <v>0</v>
      </c>
      <c r="R67" s="32"/>
      <c r="S67" s="114">
        <f t="shared" ref="S67:S77" si="229">R67*$H67</f>
        <v>0</v>
      </c>
      <c r="T67" s="32"/>
      <c r="U67" s="114">
        <f t="shared" ref="U67:U77" si="230">T67*$H67</f>
        <v>0</v>
      </c>
      <c r="V67" s="32"/>
      <c r="W67" s="114">
        <f t="shared" ref="W67:W77" si="231">V67*$H67</f>
        <v>0</v>
      </c>
      <c r="X67" s="32"/>
      <c r="Y67" s="114">
        <f t="shared" ref="Y67:Y77" si="232">X67*$H67</f>
        <v>0</v>
      </c>
      <c r="Z67" s="32"/>
      <c r="AA67" s="114">
        <f t="shared" ref="AA67:AA77" si="233">Z67*$H67</f>
        <v>0</v>
      </c>
      <c r="AB67" s="32"/>
      <c r="AC67" s="114">
        <f t="shared" ref="AC67:AC77" si="234">AB67*$H67</f>
        <v>0</v>
      </c>
      <c r="AD67" s="32"/>
      <c r="AE67" s="114">
        <f t="shared" ref="AE67:AE77" si="235">AD67*$H67</f>
        <v>0</v>
      </c>
      <c r="AF67" s="32"/>
      <c r="AG67" s="114">
        <f t="shared" ref="AG67:AG77" si="236">AF67*$H67</f>
        <v>0</v>
      </c>
      <c r="AH67" s="32"/>
      <c r="AI67" s="114">
        <f t="shared" ref="AI67:AI77" si="237">AH67*$H67</f>
        <v>0</v>
      </c>
      <c r="AJ67" s="32"/>
      <c r="AK67" s="114">
        <f t="shared" ref="AK67:AK77" si="238">AJ67*$H67</f>
        <v>0</v>
      </c>
      <c r="AL67" s="32"/>
      <c r="AM67" s="114">
        <f t="shared" ref="AM67:AM77" si="239">AL67*$H67</f>
        <v>0</v>
      </c>
      <c r="AN67" s="32"/>
      <c r="AO67" s="114">
        <f t="shared" ref="AO67:AO77" si="240">AN67*$H67</f>
        <v>0</v>
      </c>
      <c r="AP67" s="32"/>
      <c r="AQ67" s="114">
        <f t="shared" ref="AQ67:AQ77" si="241">AP67*$H67</f>
        <v>0</v>
      </c>
      <c r="AR67" s="32"/>
      <c r="AS67" s="114">
        <f t="shared" ref="AS67:AS77" si="242">AR67*$H67</f>
        <v>0</v>
      </c>
      <c r="AT67" s="32"/>
      <c r="AU67" s="114">
        <f t="shared" ref="AU67:AU77" si="243">AT67*$H67</f>
        <v>0</v>
      </c>
      <c r="AV67" s="32"/>
      <c r="AW67" s="114">
        <f t="shared" ref="AW67:AW77" si="244">AV67*$H67</f>
        <v>0</v>
      </c>
      <c r="AX67" s="32"/>
      <c r="AY67" s="114">
        <f t="shared" ref="AY67:AY77" si="245">AX67*$H67</f>
        <v>0</v>
      </c>
      <c r="AZ67" s="32"/>
      <c r="BA67" s="114">
        <f t="shared" ref="BA67:BA77" si="246">AZ67*$H67</f>
        <v>0</v>
      </c>
      <c r="BB67" s="32"/>
      <c r="BC67" s="114">
        <f t="shared" ref="BC67:BC77" si="247">BB67*$H67</f>
        <v>0</v>
      </c>
      <c r="BD67" s="32"/>
      <c r="BE67" s="114">
        <f t="shared" ref="BE67:BE77" si="248">BD67*$H67</f>
        <v>0</v>
      </c>
      <c r="BF67" s="32"/>
      <c r="BG67" s="114">
        <f t="shared" ref="BG67:BG77" si="249">BF67*$H67</f>
        <v>0</v>
      </c>
      <c r="BH67" s="108">
        <f t="shared" ref="BH67:BI67" si="250">SUM(J67,L67,N67,P67,R67,T67,V67,X67,Z67,AB67,AD67,AF67,AH67,AJ67,AL67,AN67,AP67,AR67,AT67,AV67,AX67,AZ67,BB67,BD67,BF67)</f>
        <v>0</v>
      </c>
      <c r="BI67" s="119">
        <f t="shared" si="250"/>
        <v>0</v>
      </c>
      <c r="BJ67" s="87">
        <f t="shared" ref="BJ67:BJ77" si="251">BI67/I67</f>
        <v>0</v>
      </c>
      <c r="BK67" s="108">
        <f t="shared" ref="BK67:BK77" si="252">F67-BH67</f>
        <v>6.09</v>
      </c>
      <c r="BL67" s="119">
        <f t="shared" ref="BL67:BL77" si="253">I67-BI67</f>
        <v>329.71</v>
      </c>
      <c r="BM67" s="87">
        <f t="shared" ref="BM67:BM77" si="254">1-BJ67</f>
        <v>1</v>
      </c>
    </row>
    <row r="68" spans="1:65" s="88" customFormat="1">
      <c r="A68" s="29" t="s">
        <v>178</v>
      </c>
      <c r="B68" s="29" t="s">
        <v>66</v>
      </c>
      <c r="C68" s="29">
        <v>97633</v>
      </c>
      <c r="D68" s="101" t="s">
        <v>114</v>
      </c>
      <c r="E68" s="29" t="s">
        <v>82</v>
      </c>
      <c r="F68" s="30">
        <v>112.73</v>
      </c>
      <c r="G68" s="31">
        <v>17.600000000000001</v>
      </c>
      <c r="H68" s="119">
        <v>21.626412275827388</v>
      </c>
      <c r="I68" s="120">
        <f t="shared" si="224"/>
        <v>2437.9499999999998</v>
      </c>
      <c r="J68" s="111"/>
      <c r="K68" s="114">
        <f t="shared" si="225"/>
        <v>0</v>
      </c>
      <c r="L68" s="32"/>
      <c r="M68" s="114">
        <f t="shared" si="226"/>
        <v>0</v>
      </c>
      <c r="N68" s="32"/>
      <c r="O68" s="114">
        <f t="shared" si="227"/>
        <v>0</v>
      </c>
      <c r="P68" s="32"/>
      <c r="Q68" s="114">
        <f t="shared" si="228"/>
        <v>0</v>
      </c>
      <c r="R68" s="32"/>
      <c r="S68" s="114">
        <f t="shared" si="229"/>
        <v>0</v>
      </c>
      <c r="T68" s="32"/>
      <c r="U68" s="114">
        <f t="shared" si="230"/>
        <v>0</v>
      </c>
      <c r="V68" s="32"/>
      <c r="W68" s="114">
        <f t="shared" si="231"/>
        <v>0</v>
      </c>
      <c r="X68" s="32"/>
      <c r="Y68" s="114">
        <f t="shared" si="232"/>
        <v>0</v>
      </c>
      <c r="Z68" s="32"/>
      <c r="AA68" s="114">
        <f t="shared" si="233"/>
        <v>0</v>
      </c>
      <c r="AB68" s="32"/>
      <c r="AC68" s="114">
        <f t="shared" si="234"/>
        <v>0</v>
      </c>
      <c r="AD68" s="32"/>
      <c r="AE68" s="114">
        <f t="shared" si="235"/>
        <v>0</v>
      </c>
      <c r="AF68" s="32"/>
      <c r="AG68" s="114">
        <f t="shared" si="236"/>
        <v>0</v>
      </c>
      <c r="AH68" s="32"/>
      <c r="AI68" s="114">
        <f t="shared" si="237"/>
        <v>0</v>
      </c>
      <c r="AJ68" s="32"/>
      <c r="AK68" s="114">
        <f t="shared" si="238"/>
        <v>0</v>
      </c>
      <c r="AL68" s="32"/>
      <c r="AM68" s="114">
        <f t="shared" si="239"/>
        <v>0</v>
      </c>
      <c r="AN68" s="32"/>
      <c r="AO68" s="114">
        <f t="shared" si="240"/>
        <v>0</v>
      </c>
      <c r="AP68" s="32"/>
      <c r="AQ68" s="114">
        <f t="shared" si="241"/>
        <v>0</v>
      </c>
      <c r="AR68" s="32"/>
      <c r="AS68" s="114">
        <f t="shared" si="242"/>
        <v>0</v>
      </c>
      <c r="AT68" s="32"/>
      <c r="AU68" s="114">
        <f t="shared" si="243"/>
        <v>0</v>
      </c>
      <c r="AV68" s="32"/>
      <c r="AW68" s="114">
        <f t="shared" si="244"/>
        <v>0</v>
      </c>
      <c r="AX68" s="32"/>
      <c r="AY68" s="114">
        <f t="shared" si="245"/>
        <v>0</v>
      </c>
      <c r="AZ68" s="32"/>
      <c r="BA68" s="114">
        <f t="shared" si="246"/>
        <v>0</v>
      </c>
      <c r="BB68" s="32"/>
      <c r="BC68" s="114">
        <f t="shared" si="247"/>
        <v>0</v>
      </c>
      <c r="BD68" s="32"/>
      <c r="BE68" s="114">
        <f t="shared" si="248"/>
        <v>0</v>
      </c>
      <c r="BF68" s="32"/>
      <c r="BG68" s="114">
        <f t="shared" si="249"/>
        <v>0</v>
      </c>
      <c r="BH68" s="108">
        <f t="shared" ref="BH68:BI68" si="255">SUM(J68,L68,N68,P68,R68,T68,V68,X68,Z68,AB68,AD68,AF68,AH68,AJ68,AL68,AN68,AP68,AR68,AT68,AV68,AX68,AZ68,BB68,BD68,BF68)</f>
        <v>0</v>
      </c>
      <c r="BI68" s="119">
        <f t="shared" si="255"/>
        <v>0</v>
      </c>
      <c r="BJ68" s="87">
        <f t="shared" si="251"/>
        <v>0</v>
      </c>
      <c r="BK68" s="108">
        <f t="shared" si="252"/>
        <v>112.73</v>
      </c>
      <c r="BL68" s="119">
        <f t="shared" si="253"/>
        <v>2437.9499999999998</v>
      </c>
      <c r="BM68" s="87">
        <f t="shared" si="254"/>
        <v>1</v>
      </c>
    </row>
    <row r="69" spans="1:65" s="88" customFormat="1">
      <c r="A69" s="29" t="s">
        <v>179</v>
      </c>
      <c r="B69" s="29" t="s">
        <v>66</v>
      </c>
      <c r="C69" s="29">
        <v>97634</v>
      </c>
      <c r="D69" s="101" t="s">
        <v>116</v>
      </c>
      <c r="E69" s="29" t="s">
        <v>82</v>
      </c>
      <c r="F69" s="30">
        <v>49.69</v>
      </c>
      <c r="G69" s="31">
        <v>9.58</v>
      </c>
      <c r="H69" s="119">
        <v>11.77164940922877</v>
      </c>
      <c r="I69" s="120">
        <f t="shared" si="224"/>
        <v>584.92999999999995</v>
      </c>
      <c r="J69" s="111"/>
      <c r="K69" s="114">
        <f t="shared" si="225"/>
        <v>0</v>
      </c>
      <c r="L69" s="32"/>
      <c r="M69" s="114">
        <f t="shared" si="226"/>
        <v>0</v>
      </c>
      <c r="N69" s="32"/>
      <c r="O69" s="114">
        <f t="shared" si="227"/>
        <v>0</v>
      </c>
      <c r="P69" s="32"/>
      <c r="Q69" s="114">
        <f t="shared" si="228"/>
        <v>0</v>
      </c>
      <c r="R69" s="32"/>
      <c r="S69" s="114">
        <f t="shared" si="229"/>
        <v>0</v>
      </c>
      <c r="T69" s="32"/>
      <c r="U69" s="114">
        <f t="shared" si="230"/>
        <v>0</v>
      </c>
      <c r="V69" s="32"/>
      <c r="W69" s="114">
        <f t="shared" si="231"/>
        <v>0</v>
      </c>
      <c r="X69" s="32"/>
      <c r="Y69" s="114">
        <f t="shared" si="232"/>
        <v>0</v>
      </c>
      <c r="Z69" s="32"/>
      <c r="AA69" s="114">
        <f t="shared" si="233"/>
        <v>0</v>
      </c>
      <c r="AB69" s="32"/>
      <c r="AC69" s="114">
        <f t="shared" si="234"/>
        <v>0</v>
      </c>
      <c r="AD69" s="32"/>
      <c r="AE69" s="114">
        <f t="shared" si="235"/>
        <v>0</v>
      </c>
      <c r="AF69" s="32"/>
      <c r="AG69" s="114">
        <f t="shared" si="236"/>
        <v>0</v>
      </c>
      <c r="AH69" s="32"/>
      <c r="AI69" s="114">
        <f t="shared" si="237"/>
        <v>0</v>
      </c>
      <c r="AJ69" s="32"/>
      <c r="AK69" s="114">
        <f t="shared" si="238"/>
        <v>0</v>
      </c>
      <c r="AL69" s="32"/>
      <c r="AM69" s="114">
        <f t="shared" si="239"/>
        <v>0</v>
      </c>
      <c r="AN69" s="32"/>
      <c r="AO69" s="114">
        <f t="shared" si="240"/>
        <v>0</v>
      </c>
      <c r="AP69" s="32"/>
      <c r="AQ69" s="114">
        <f t="shared" si="241"/>
        <v>0</v>
      </c>
      <c r="AR69" s="32"/>
      <c r="AS69" s="114">
        <f t="shared" si="242"/>
        <v>0</v>
      </c>
      <c r="AT69" s="32"/>
      <c r="AU69" s="114">
        <f t="shared" si="243"/>
        <v>0</v>
      </c>
      <c r="AV69" s="32"/>
      <c r="AW69" s="114">
        <f t="shared" si="244"/>
        <v>0</v>
      </c>
      <c r="AX69" s="32"/>
      <c r="AY69" s="114">
        <f t="shared" si="245"/>
        <v>0</v>
      </c>
      <c r="AZ69" s="32"/>
      <c r="BA69" s="114">
        <f t="shared" si="246"/>
        <v>0</v>
      </c>
      <c r="BB69" s="32"/>
      <c r="BC69" s="114">
        <f t="shared" si="247"/>
        <v>0</v>
      </c>
      <c r="BD69" s="32"/>
      <c r="BE69" s="114">
        <f t="shared" si="248"/>
        <v>0</v>
      </c>
      <c r="BF69" s="32"/>
      <c r="BG69" s="114">
        <f t="shared" si="249"/>
        <v>0</v>
      </c>
      <c r="BH69" s="108">
        <f t="shared" ref="BH69:BI69" si="256">SUM(J69,L69,N69,P69,R69,T69,V69,X69,Z69,AB69,AD69,AF69,AH69,AJ69,AL69,AN69,AP69,AR69,AT69,AV69,AX69,AZ69,BB69,BD69,BF69)</f>
        <v>0</v>
      </c>
      <c r="BI69" s="119">
        <f t="shared" si="256"/>
        <v>0</v>
      </c>
      <c r="BJ69" s="87">
        <f t="shared" si="251"/>
        <v>0</v>
      </c>
      <c r="BK69" s="108">
        <f t="shared" si="252"/>
        <v>49.69</v>
      </c>
      <c r="BL69" s="119">
        <f t="shared" si="253"/>
        <v>584.92999999999995</v>
      </c>
      <c r="BM69" s="87">
        <f t="shared" si="254"/>
        <v>1</v>
      </c>
    </row>
    <row r="70" spans="1:65" s="88" customFormat="1">
      <c r="A70" s="29" t="s">
        <v>180</v>
      </c>
      <c r="B70" s="29" t="s">
        <v>79</v>
      </c>
      <c r="C70" s="29" t="s">
        <v>118</v>
      </c>
      <c r="D70" s="101" t="s">
        <v>119</v>
      </c>
      <c r="E70" s="29" t="s">
        <v>82</v>
      </c>
      <c r="F70" s="30">
        <v>12.76</v>
      </c>
      <c r="G70" s="31">
        <v>12.99</v>
      </c>
      <c r="H70" s="119">
        <v>15.961766787670326</v>
      </c>
      <c r="I70" s="120">
        <f t="shared" si="224"/>
        <v>203.67</v>
      </c>
      <c r="J70" s="111"/>
      <c r="K70" s="114">
        <f t="shared" si="225"/>
        <v>0</v>
      </c>
      <c r="L70" s="32"/>
      <c r="M70" s="114">
        <f t="shared" si="226"/>
        <v>0</v>
      </c>
      <c r="N70" s="32"/>
      <c r="O70" s="114">
        <f t="shared" si="227"/>
        <v>0</v>
      </c>
      <c r="P70" s="32"/>
      <c r="Q70" s="114">
        <f t="shared" si="228"/>
        <v>0</v>
      </c>
      <c r="R70" s="32"/>
      <c r="S70" s="114">
        <f t="shared" si="229"/>
        <v>0</v>
      </c>
      <c r="T70" s="32"/>
      <c r="U70" s="114">
        <f t="shared" si="230"/>
        <v>0</v>
      </c>
      <c r="V70" s="32"/>
      <c r="W70" s="114">
        <f t="shared" si="231"/>
        <v>0</v>
      </c>
      <c r="X70" s="32"/>
      <c r="Y70" s="114">
        <f t="shared" si="232"/>
        <v>0</v>
      </c>
      <c r="Z70" s="32"/>
      <c r="AA70" s="114">
        <f t="shared" si="233"/>
        <v>0</v>
      </c>
      <c r="AB70" s="32"/>
      <c r="AC70" s="114">
        <f t="shared" si="234"/>
        <v>0</v>
      </c>
      <c r="AD70" s="32"/>
      <c r="AE70" s="114">
        <f t="shared" si="235"/>
        <v>0</v>
      </c>
      <c r="AF70" s="32"/>
      <c r="AG70" s="114">
        <f t="shared" si="236"/>
        <v>0</v>
      </c>
      <c r="AH70" s="32"/>
      <c r="AI70" s="114">
        <f t="shared" si="237"/>
        <v>0</v>
      </c>
      <c r="AJ70" s="32"/>
      <c r="AK70" s="114">
        <f t="shared" si="238"/>
        <v>0</v>
      </c>
      <c r="AL70" s="32"/>
      <c r="AM70" s="114">
        <f t="shared" si="239"/>
        <v>0</v>
      </c>
      <c r="AN70" s="32"/>
      <c r="AO70" s="114">
        <f t="shared" si="240"/>
        <v>0</v>
      </c>
      <c r="AP70" s="32"/>
      <c r="AQ70" s="114">
        <f t="shared" si="241"/>
        <v>0</v>
      </c>
      <c r="AR70" s="32"/>
      <c r="AS70" s="114">
        <f t="shared" si="242"/>
        <v>0</v>
      </c>
      <c r="AT70" s="32"/>
      <c r="AU70" s="114">
        <f t="shared" si="243"/>
        <v>0</v>
      </c>
      <c r="AV70" s="32"/>
      <c r="AW70" s="114">
        <f t="shared" si="244"/>
        <v>0</v>
      </c>
      <c r="AX70" s="32"/>
      <c r="AY70" s="114">
        <f t="shared" si="245"/>
        <v>0</v>
      </c>
      <c r="AZ70" s="32"/>
      <c r="BA70" s="114">
        <f t="shared" si="246"/>
        <v>0</v>
      </c>
      <c r="BB70" s="32"/>
      <c r="BC70" s="114">
        <f t="shared" si="247"/>
        <v>0</v>
      </c>
      <c r="BD70" s="32"/>
      <c r="BE70" s="114">
        <f t="shared" si="248"/>
        <v>0</v>
      </c>
      <c r="BF70" s="32"/>
      <c r="BG70" s="114">
        <f t="shared" si="249"/>
        <v>0</v>
      </c>
      <c r="BH70" s="108">
        <f t="shared" ref="BH70:BI70" si="257">SUM(J70,L70,N70,P70,R70,T70,V70,X70,Z70,AB70,AD70,AF70,AH70,AJ70,AL70,AN70,AP70,AR70,AT70,AV70,AX70,AZ70,BB70,BD70,BF70)</f>
        <v>0</v>
      </c>
      <c r="BI70" s="119">
        <f t="shared" si="257"/>
        <v>0</v>
      </c>
      <c r="BJ70" s="87">
        <f t="shared" si="251"/>
        <v>0</v>
      </c>
      <c r="BK70" s="108">
        <f t="shared" si="252"/>
        <v>12.76</v>
      </c>
      <c r="BL70" s="119">
        <f t="shared" si="253"/>
        <v>203.67</v>
      </c>
      <c r="BM70" s="87">
        <f t="shared" si="254"/>
        <v>1</v>
      </c>
    </row>
    <row r="71" spans="1:65" s="88" customFormat="1">
      <c r="A71" s="29" t="s">
        <v>181</v>
      </c>
      <c r="B71" s="29" t="s">
        <v>66</v>
      </c>
      <c r="C71" s="29">
        <v>97644</v>
      </c>
      <c r="D71" s="101" t="s">
        <v>121</v>
      </c>
      <c r="E71" s="29" t="s">
        <v>82</v>
      </c>
      <c r="F71" s="30">
        <v>18.899999999999999</v>
      </c>
      <c r="G71" s="31">
        <v>7.18</v>
      </c>
      <c r="H71" s="119">
        <v>8.8225931897977627</v>
      </c>
      <c r="I71" s="120">
        <f t="shared" si="224"/>
        <v>166.75</v>
      </c>
      <c r="J71" s="111"/>
      <c r="K71" s="114">
        <f t="shared" si="225"/>
        <v>0</v>
      </c>
      <c r="L71" s="32"/>
      <c r="M71" s="114">
        <f t="shared" si="226"/>
        <v>0</v>
      </c>
      <c r="N71" s="32"/>
      <c r="O71" s="114">
        <f t="shared" si="227"/>
        <v>0</v>
      </c>
      <c r="P71" s="32"/>
      <c r="Q71" s="114">
        <f t="shared" si="228"/>
        <v>0</v>
      </c>
      <c r="R71" s="32"/>
      <c r="S71" s="114">
        <f t="shared" si="229"/>
        <v>0</v>
      </c>
      <c r="T71" s="32"/>
      <c r="U71" s="114">
        <f t="shared" si="230"/>
        <v>0</v>
      </c>
      <c r="V71" s="32"/>
      <c r="W71" s="114">
        <f t="shared" si="231"/>
        <v>0</v>
      </c>
      <c r="X71" s="32"/>
      <c r="Y71" s="114">
        <f t="shared" si="232"/>
        <v>0</v>
      </c>
      <c r="Z71" s="32"/>
      <c r="AA71" s="114">
        <f t="shared" si="233"/>
        <v>0</v>
      </c>
      <c r="AB71" s="32"/>
      <c r="AC71" s="114">
        <f t="shared" si="234"/>
        <v>0</v>
      </c>
      <c r="AD71" s="32"/>
      <c r="AE71" s="114">
        <f t="shared" si="235"/>
        <v>0</v>
      </c>
      <c r="AF71" s="32"/>
      <c r="AG71" s="114">
        <f t="shared" si="236"/>
        <v>0</v>
      </c>
      <c r="AH71" s="32"/>
      <c r="AI71" s="114">
        <f t="shared" si="237"/>
        <v>0</v>
      </c>
      <c r="AJ71" s="32"/>
      <c r="AK71" s="114">
        <f t="shared" si="238"/>
        <v>0</v>
      </c>
      <c r="AL71" s="32"/>
      <c r="AM71" s="114">
        <f t="shared" si="239"/>
        <v>0</v>
      </c>
      <c r="AN71" s="32"/>
      <c r="AO71" s="114">
        <f t="shared" si="240"/>
        <v>0</v>
      </c>
      <c r="AP71" s="32"/>
      <c r="AQ71" s="114">
        <f t="shared" si="241"/>
        <v>0</v>
      </c>
      <c r="AR71" s="32"/>
      <c r="AS71" s="114">
        <f t="shared" si="242"/>
        <v>0</v>
      </c>
      <c r="AT71" s="32"/>
      <c r="AU71" s="114">
        <f t="shared" si="243"/>
        <v>0</v>
      </c>
      <c r="AV71" s="32"/>
      <c r="AW71" s="114">
        <f t="shared" si="244"/>
        <v>0</v>
      </c>
      <c r="AX71" s="32"/>
      <c r="AY71" s="114">
        <f t="shared" si="245"/>
        <v>0</v>
      </c>
      <c r="AZ71" s="32"/>
      <c r="BA71" s="114">
        <f t="shared" si="246"/>
        <v>0</v>
      </c>
      <c r="BB71" s="32"/>
      <c r="BC71" s="114">
        <f t="shared" si="247"/>
        <v>0</v>
      </c>
      <c r="BD71" s="32"/>
      <c r="BE71" s="114">
        <f t="shared" si="248"/>
        <v>0</v>
      </c>
      <c r="BF71" s="32"/>
      <c r="BG71" s="114">
        <f t="shared" si="249"/>
        <v>0</v>
      </c>
      <c r="BH71" s="108">
        <f t="shared" ref="BH71:BI71" si="258">SUM(J71,L71,N71,P71,R71,T71,V71,X71,Z71,AB71,AD71,AF71,AH71,AJ71,AL71,AN71,AP71,AR71,AT71,AV71,AX71,AZ71,BB71,BD71,BF71)</f>
        <v>0</v>
      </c>
      <c r="BI71" s="119">
        <f t="shared" si="258"/>
        <v>0</v>
      </c>
      <c r="BJ71" s="87">
        <f t="shared" si="251"/>
        <v>0</v>
      </c>
      <c r="BK71" s="108">
        <f t="shared" si="252"/>
        <v>18.899999999999999</v>
      </c>
      <c r="BL71" s="119">
        <f t="shared" si="253"/>
        <v>166.75</v>
      </c>
      <c r="BM71" s="87">
        <f t="shared" si="254"/>
        <v>1</v>
      </c>
    </row>
    <row r="72" spans="1:65" s="88" customFormat="1">
      <c r="A72" s="29" t="s">
        <v>182</v>
      </c>
      <c r="B72" s="29" t="s">
        <v>66</v>
      </c>
      <c r="C72" s="29">
        <v>97663</v>
      </c>
      <c r="D72" s="101" t="s">
        <v>123</v>
      </c>
      <c r="E72" s="29" t="s">
        <v>100</v>
      </c>
      <c r="F72" s="30">
        <v>10</v>
      </c>
      <c r="G72" s="31">
        <v>9.4700000000000006</v>
      </c>
      <c r="H72" s="119">
        <v>11.63648433250485</v>
      </c>
      <c r="I72" s="120">
        <f t="shared" si="224"/>
        <v>116.36</v>
      </c>
      <c r="J72" s="111"/>
      <c r="K72" s="114">
        <f t="shared" si="225"/>
        <v>0</v>
      </c>
      <c r="L72" s="32"/>
      <c r="M72" s="114">
        <f t="shared" si="226"/>
        <v>0</v>
      </c>
      <c r="N72" s="32"/>
      <c r="O72" s="114">
        <f t="shared" si="227"/>
        <v>0</v>
      </c>
      <c r="P72" s="32"/>
      <c r="Q72" s="114">
        <f t="shared" si="228"/>
        <v>0</v>
      </c>
      <c r="R72" s="32"/>
      <c r="S72" s="114">
        <f t="shared" si="229"/>
        <v>0</v>
      </c>
      <c r="T72" s="32"/>
      <c r="U72" s="114">
        <f t="shared" si="230"/>
        <v>0</v>
      </c>
      <c r="V72" s="32"/>
      <c r="W72" s="114">
        <f t="shared" si="231"/>
        <v>0</v>
      </c>
      <c r="X72" s="32"/>
      <c r="Y72" s="114">
        <f t="shared" si="232"/>
        <v>0</v>
      </c>
      <c r="Z72" s="32"/>
      <c r="AA72" s="114">
        <f t="shared" si="233"/>
        <v>0</v>
      </c>
      <c r="AB72" s="32"/>
      <c r="AC72" s="114">
        <f t="shared" si="234"/>
        <v>0</v>
      </c>
      <c r="AD72" s="32"/>
      <c r="AE72" s="114">
        <f t="shared" si="235"/>
        <v>0</v>
      </c>
      <c r="AF72" s="32"/>
      <c r="AG72" s="114">
        <f t="shared" si="236"/>
        <v>0</v>
      </c>
      <c r="AH72" s="32"/>
      <c r="AI72" s="114">
        <f t="shared" si="237"/>
        <v>0</v>
      </c>
      <c r="AJ72" s="32"/>
      <c r="AK72" s="114">
        <f t="shared" si="238"/>
        <v>0</v>
      </c>
      <c r="AL72" s="32"/>
      <c r="AM72" s="114">
        <f t="shared" si="239"/>
        <v>0</v>
      </c>
      <c r="AN72" s="32"/>
      <c r="AO72" s="114">
        <f t="shared" si="240"/>
        <v>0</v>
      </c>
      <c r="AP72" s="32"/>
      <c r="AQ72" s="114">
        <f t="shared" si="241"/>
        <v>0</v>
      </c>
      <c r="AR72" s="32"/>
      <c r="AS72" s="114">
        <f t="shared" si="242"/>
        <v>0</v>
      </c>
      <c r="AT72" s="32"/>
      <c r="AU72" s="114">
        <f t="shared" si="243"/>
        <v>0</v>
      </c>
      <c r="AV72" s="32"/>
      <c r="AW72" s="114">
        <f t="shared" si="244"/>
        <v>0</v>
      </c>
      <c r="AX72" s="32"/>
      <c r="AY72" s="114">
        <f t="shared" si="245"/>
        <v>0</v>
      </c>
      <c r="AZ72" s="32"/>
      <c r="BA72" s="114">
        <f t="shared" si="246"/>
        <v>0</v>
      </c>
      <c r="BB72" s="32"/>
      <c r="BC72" s="114">
        <f t="shared" si="247"/>
        <v>0</v>
      </c>
      <c r="BD72" s="32"/>
      <c r="BE72" s="114">
        <f t="shared" si="248"/>
        <v>0</v>
      </c>
      <c r="BF72" s="32"/>
      <c r="BG72" s="114">
        <f t="shared" si="249"/>
        <v>0</v>
      </c>
      <c r="BH72" s="108">
        <f t="shared" ref="BH72:BI72" si="259">SUM(J72,L72,N72,P72,R72,T72,V72,X72,Z72,AB72,AD72,AF72,AH72,AJ72,AL72,AN72,AP72,AR72,AT72,AV72,AX72,AZ72,BB72,BD72,BF72)</f>
        <v>0</v>
      </c>
      <c r="BI72" s="119">
        <f t="shared" si="259"/>
        <v>0</v>
      </c>
      <c r="BJ72" s="87">
        <f t="shared" si="251"/>
        <v>0</v>
      </c>
      <c r="BK72" s="108">
        <f t="shared" si="252"/>
        <v>10</v>
      </c>
      <c r="BL72" s="119">
        <f t="shared" si="253"/>
        <v>116.36</v>
      </c>
      <c r="BM72" s="87">
        <f t="shared" si="254"/>
        <v>1</v>
      </c>
    </row>
    <row r="73" spans="1:65" s="88" customFormat="1">
      <c r="A73" s="29" t="s">
        <v>183</v>
      </c>
      <c r="B73" s="29" t="s">
        <v>66</v>
      </c>
      <c r="C73" s="29">
        <v>97666</v>
      </c>
      <c r="D73" s="101" t="s">
        <v>125</v>
      </c>
      <c r="E73" s="29" t="s">
        <v>100</v>
      </c>
      <c r="F73" s="30">
        <v>38</v>
      </c>
      <c r="G73" s="31">
        <v>6.91</v>
      </c>
      <c r="H73" s="119">
        <v>8.4908243651117754</v>
      </c>
      <c r="I73" s="120">
        <f t="shared" si="224"/>
        <v>322.64999999999998</v>
      </c>
      <c r="J73" s="111"/>
      <c r="K73" s="114">
        <f t="shared" si="225"/>
        <v>0</v>
      </c>
      <c r="L73" s="32"/>
      <c r="M73" s="114">
        <f t="shared" si="226"/>
        <v>0</v>
      </c>
      <c r="N73" s="32"/>
      <c r="O73" s="114">
        <f t="shared" si="227"/>
        <v>0</v>
      </c>
      <c r="P73" s="32"/>
      <c r="Q73" s="114">
        <f t="shared" si="228"/>
        <v>0</v>
      </c>
      <c r="R73" s="32"/>
      <c r="S73" s="114">
        <f t="shared" si="229"/>
        <v>0</v>
      </c>
      <c r="T73" s="32"/>
      <c r="U73" s="114">
        <f t="shared" si="230"/>
        <v>0</v>
      </c>
      <c r="V73" s="32"/>
      <c r="W73" s="114">
        <f t="shared" si="231"/>
        <v>0</v>
      </c>
      <c r="X73" s="32"/>
      <c r="Y73" s="114">
        <f t="shared" si="232"/>
        <v>0</v>
      </c>
      <c r="Z73" s="32"/>
      <c r="AA73" s="114">
        <f t="shared" si="233"/>
        <v>0</v>
      </c>
      <c r="AB73" s="32"/>
      <c r="AC73" s="114">
        <f t="shared" si="234"/>
        <v>0</v>
      </c>
      <c r="AD73" s="32"/>
      <c r="AE73" s="114">
        <f t="shared" si="235"/>
        <v>0</v>
      </c>
      <c r="AF73" s="32"/>
      <c r="AG73" s="114">
        <f t="shared" si="236"/>
        <v>0</v>
      </c>
      <c r="AH73" s="32"/>
      <c r="AI73" s="114">
        <f t="shared" si="237"/>
        <v>0</v>
      </c>
      <c r="AJ73" s="32"/>
      <c r="AK73" s="114">
        <f t="shared" si="238"/>
        <v>0</v>
      </c>
      <c r="AL73" s="32"/>
      <c r="AM73" s="114">
        <f t="shared" si="239"/>
        <v>0</v>
      </c>
      <c r="AN73" s="32"/>
      <c r="AO73" s="114">
        <f t="shared" si="240"/>
        <v>0</v>
      </c>
      <c r="AP73" s="32"/>
      <c r="AQ73" s="114">
        <f t="shared" si="241"/>
        <v>0</v>
      </c>
      <c r="AR73" s="32"/>
      <c r="AS73" s="114">
        <f t="shared" si="242"/>
        <v>0</v>
      </c>
      <c r="AT73" s="32"/>
      <c r="AU73" s="114">
        <f t="shared" si="243"/>
        <v>0</v>
      </c>
      <c r="AV73" s="32"/>
      <c r="AW73" s="114">
        <f t="shared" si="244"/>
        <v>0</v>
      </c>
      <c r="AX73" s="32"/>
      <c r="AY73" s="114">
        <f t="shared" si="245"/>
        <v>0</v>
      </c>
      <c r="AZ73" s="32"/>
      <c r="BA73" s="114">
        <f t="shared" si="246"/>
        <v>0</v>
      </c>
      <c r="BB73" s="32"/>
      <c r="BC73" s="114">
        <f t="shared" si="247"/>
        <v>0</v>
      </c>
      <c r="BD73" s="32"/>
      <c r="BE73" s="114">
        <f t="shared" si="248"/>
        <v>0</v>
      </c>
      <c r="BF73" s="32"/>
      <c r="BG73" s="114">
        <f t="shared" si="249"/>
        <v>0</v>
      </c>
      <c r="BH73" s="108">
        <f t="shared" ref="BH73:BI73" si="260">SUM(J73,L73,N73,P73,R73,T73,V73,X73,Z73,AB73,AD73,AF73,AH73,AJ73,AL73,AN73,AP73,AR73,AT73,AV73,AX73,AZ73,BB73,BD73,BF73)</f>
        <v>0</v>
      </c>
      <c r="BI73" s="119">
        <f t="shared" si="260"/>
        <v>0</v>
      </c>
      <c r="BJ73" s="87">
        <f t="shared" si="251"/>
        <v>0</v>
      </c>
      <c r="BK73" s="108">
        <f t="shared" si="252"/>
        <v>38</v>
      </c>
      <c r="BL73" s="119">
        <f t="shared" si="253"/>
        <v>322.64999999999998</v>
      </c>
      <c r="BM73" s="87">
        <f t="shared" si="254"/>
        <v>1</v>
      </c>
    </row>
    <row r="74" spans="1:65" s="88" customFormat="1">
      <c r="A74" s="29" t="s">
        <v>184</v>
      </c>
      <c r="B74" s="29" t="s">
        <v>79</v>
      </c>
      <c r="C74" s="29" t="s">
        <v>127</v>
      </c>
      <c r="D74" s="101" t="s">
        <v>128</v>
      </c>
      <c r="E74" s="29" t="s">
        <v>82</v>
      </c>
      <c r="F74" s="30">
        <v>4.3600000000000003</v>
      </c>
      <c r="G74" s="31">
        <v>15.55</v>
      </c>
      <c r="H74" s="119">
        <v>19.1074267550634</v>
      </c>
      <c r="I74" s="120">
        <f t="shared" si="224"/>
        <v>83.31</v>
      </c>
      <c r="J74" s="111"/>
      <c r="K74" s="114">
        <f t="shared" si="225"/>
        <v>0</v>
      </c>
      <c r="L74" s="32"/>
      <c r="M74" s="114">
        <f t="shared" si="226"/>
        <v>0</v>
      </c>
      <c r="N74" s="32"/>
      <c r="O74" s="114">
        <f t="shared" si="227"/>
        <v>0</v>
      </c>
      <c r="P74" s="32"/>
      <c r="Q74" s="114">
        <f t="shared" si="228"/>
        <v>0</v>
      </c>
      <c r="R74" s="32"/>
      <c r="S74" s="114">
        <f t="shared" si="229"/>
        <v>0</v>
      </c>
      <c r="T74" s="32"/>
      <c r="U74" s="114">
        <f t="shared" si="230"/>
        <v>0</v>
      </c>
      <c r="V74" s="32"/>
      <c r="W74" s="114">
        <f t="shared" si="231"/>
        <v>0</v>
      </c>
      <c r="X74" s="32"/>
      <c r="Y74" s="114">
        <f t="shared" si="232"/>
        <v>0</v>
      </c>
      <c r="Z74" s="32"/>
      <c r="AA74" s="114">
        <f t="shared" si="233"/>
        <v>0</v>
      </c>
      <c r="AB74" s="32"/>
      <c r="AC74" s="114">
        <f t="shared" si="234"/>
        <v>0</v>
      </c>
      <c r="AD74" s="32"/>
      <c r="AE74" s="114">
        <f t="shared" si="235"/>
        <v>0</v>
      </c>
      <c r="AF74" s="32"/>
      <c r="AG74" s="114">
        <f t="shared" si="236"/>
        <v>0</v>
      </c>
      <c r="AH74" s="32"/>
      <c r="AI74" s="114">
        <f t="shared" si="237"/>
        <v>0</v>
      </c>
      <c r="AJ74" s="32"/>
      <c r="AK74" s="114">
        <f t="shared" si="238"/>
        <v>0</v>
      </c>
      <c r="AL74" s="32"/>
      <c r="AM74" s="114">
        <f t="shared" si="239"/>
        <v>0</v>
      </c>
      <c r="AN74" s="32"/>
      <c r="AO74" s="114">
        <f t="shared" si="240"/>
        <v>0</v>
      </c>
      <c r="AP74" s="32"/>
      <c r="AQ74" s="114">
        <f t="shared" si="241"/>
        <v>0</v>
      </c>
      <c r="AR74" s="32"/>
      <c r="AS74" s="114">
        <f t="shared" si="242"/>
        <v>0</v>
      </c>
      <c r="AT74" s="32"/>
      <c r="AU74" s="114">
        <f t="shared" si="243"/>
        <v>0</v>
      </c>
      <c r="AV74" s="32"/>
      <c r="AW74" s="114">
        <f t="shared" si="244"/>
        <v>0</v>
      </c>
      <c r="AX74" s="32"/>
      <c r="AY74" s="114">
        <f t="shared" si="245"/>
        <v>0</v>
      </c>
      <c r="AZ74" s="32"/>
      <c r="BA74" s="114">
        <f t="shared" si="246"/>
        <v>0</v>
      </c>
      <c r="BB74" s="32"/>
      <c r="BC74" s="114">
        <f t="shared" si="247"/>
        <v>0</v>
      </c>
      <c r="BD74" s="32"/>
      <c r="BE74" s="114">
        <f t="shared" si="248"/>
        <v>0</v>
      </c>
      <c r="BF74" s="32"/>
      <c r="BG74" s="114">
        <f t="shared" si="249"/>
        <v>0</v>
      </c>
      <c r="BH74" s="108">
        <f t="shared" ref="BH74:BI74" si="261">SUM(J74,L74,N74,P74,R74,T74,V74,X74,Z74,AB74,AD74,AF74,AH74,AJ74,AL74,AN74,AP74,AR74,AT74,AV74,AX74,AZ74,BB74,BD74,BF74)</f>
        <v>0</v>
      </c>
      <c r="BI74" s="119">
        <f t="shared" si="261"/>
        <v>0</v>
      </c>
      <c r="BJ74" s="87">
        <f t="shared" si="251"/>
        <v>0</v>
      </c>
      <c r="BK74" s="108">
        <f t="shared" si="252"/>
        <v>4.3600000000000003</v>
      </c>
      <c r="BL74" s="119">
        <f t="shared" si="253"/>
        <v>83.31</v>
      </c>
      <c r="BM74" s="87">
        <f t="shared" si="254"/>
        <v>1</v>
      </c>
    </row>
    <row r="75" spans="1:65" s="88" customFormat="1">
      <c r="A75" s="29" t="s">
        <v>185</v>
      </c>
      <c r="B75" s="29" t="s">
        <v>79</v>
      </c>
      <c r="C75" s="29" t="s">
        <v>130</v>
      </c>
      <c r="D75" s="101" t="s">
        <v>131</v>
      </c>
      <c r="E75" s="29" t="s">
        <v>132</v>
      </c>
      <c r="F75" s="30">
        <v>66.569999999999993</v>
      </c>
      <c r="G75" s="31">
        <v>19.45</v>
      </c>
      <c r="H75" s="119">
        <v>23.899643111638785</v>
      </c>
      <c r="I75" s="120">
        <f t="shared" si="224"/>
        <v>1591</v>
      </c>
      <c r="J75" s="111"/>
      <c r="K75" s="114">
        <f t="shared" si="225"/>
        <v>0</v>
      </c>
      <c r="L75" s="32"/>
      <c r="M75" s="114">
        <f t="shared" si="226"/>
        <v>0</v>
      </c>
      <c r="N75" s="32"/>
      <c r="O75" s="114">
        <f t="shared" si="227"/>
        <v>0</v>
      </c>
      <c r="P75" s="32"/>
      <c r="Q75" s="114">
        <f t="shared" si="228"/>
        <v>0</v>
      </c>
      <c r="R75" s="32"/>
      <c r="S75" s="114">
        <f t="shared" si="229"/>
        <v>0</v>
      </c>
      <c r="T75" s="32"/>
      <c r="U75" s="114">
        <f t="shared" si="230"/>
        <v>0</v>
      </c>
      <c r="V75" s="32"/>
      <c r="W75" s="114">
        <f t="shared" si="231"/>
        <v>0</v>
      </c>
      <c r="X75" s="32"/>
      <c r="Y75" s="114">
        <f t="shared" si="232"/>
        <v>0</v>
      </c>
      <c r="Z75" s="32"/>
      <c r="AA75" s="114">
        <f t="shared" si="233"/>
        <v>0</v>
      </c>
      <c r="AB75" s="32"/>
      <c r="AC75" s="114">
        <f t="shared" si="234"/>
        <v>0</v>
      </c>
      <c r="AD75" s="32"/>
      <c r="AE75" s="114">
        <f t="shared" si="235"/>
        <v>0</v>
      </c>
      <c r="AF75" s="32"/>
      <c r="AG75" s="114">
        <f t="shared" si="236"/>
        <v>0</v>
      </c>
      <c r="AH75" s="32"/>
      <c r="AI75" s="114">
        <f t="shared" si="237"/>
        <v>0</v>
      </c>
      <c r="AJ75" s="32"/>
      <c r="AK75" s="114">
        <f t="shared" si="238"/>
        <v>0</v>
      </c>
      <c r="AL75" s="32"/>
      <c r="AM75" s="114">
        <f t="shared" si="239"/>
        <v>0</v>
      </c>
      <c r="AN75" s="32"/>
      <c r="AO75" s="114">
        <f t="shared" si="240"/>
        <v>0</v>
      </c>
      <c r="AP75" s="32"/>
      <c r="AQ75" s="114">
        <f t="shared" si="241"/>
        <v>0</v>
      </c>
      <c r="AR75" s="32"/>
      <c r="AS75" s="114">
        <f t="shared" si="242"/>
        <v>0</v>
      </c>
      <c r="AT75" s="32"/>
      <c r="AU75" s="114">
        <f t="shared" si="243"/>
        <v>0</v>
      </c>
      <c r="AV75" s="32"/>
      <c r="AW75" s="114">
        <f t="shared" si="244"/>
        <v>0</v>
      </c>
      <c r="AX75" s="32"/>
      <c r="AY75" s="114">
        <f t="shared" si="245"/>
        <v>0</v>
      </c>
      <c r="AZ75" s="32"/>
      <c r="BA75" s="114">
        <f t="shared" si="246"/>
        <v>0</v>
      </c>
      <c r="BB75" s="32"/>
      <c r="BC75" s="114">
        <f t="shared" si="247"/>
        <v>0</v>
      </c>
      <c r="BD75" s="32"/>
      <c r="BE75" s="114">
        <f t="shared" si="248"/>
        <v>0</v>
      </c>
      <c r="BF75" s="32"/>
      <c r="BG75" s="114">
        <f t="shared" si="249"/>
        <v>0</v>
      </c>
      <c r="BH75" s="108">
        <f t="shared" ref="BH75:BI75" si="262">SUM(J75,L75,N75,P75,R75,T75,V75,X75,Z75,AB75,AD75,AF75,AH75,AJ75,AL75,AN75,AP75,AR75,AT75,AV75,AX75,AZ75,BB75,BD75,BF75)</f>
        <v>0</v>
      </c>
      <c r="BI75" s="119">
        <f t="shared" si="262"/>
        <v>0</v>
      </c>
      <c r="BJ75" s="87">
        <f t="shared" si="251"/>
        <v>0</v>
      </c>
      <c r="BK75" s="108">
        <f t="shared" si="252"/>
        <v>66.569999999999993</v>
      </c>
      <c r="BL75" s="119">
        <f t="shared" si="253"/>
        <v>1591</v>
      </c>
      <c r="BM75" s="87">
        <f t="shared" si="254"/>
        <v>1</v>
      </c>
    </row>
    <row r="76" spans="1:65" s="88" customFormat="1">
      <c r="A76" s="29" t="s">
        <v>186</v>
      </c>
      <c r="B76" s="29" t="s">
        <v>79</v>
      </c>
      <c r="C76" s="29" t="s">
        <v>141</v>
      </c>
      <c r="D76" s="101" t="s">
        <v>142</v>
      </c>
      <c r="E76" s="29" t="s">
        <v>132</v>
      </c>
      <c r="F76" s="30">
        <v>9045</v>
      </c>
      <c r="G76" s="31">
        <v>0.56000000000000005</v>
      </c>
      <c r="H76" s="119">
        <v>0.68811311786723506</v>
      </c>
      <c r="I76" s="120">
        <f t="shared" si="224"/>
        <v>6223.98</v>
      </c>
      <c r="J76" s="111"/>
      <c r="K76" s="114">
        <f t="shared" si="225"/>
        <v>0</v>
      </c>
      <c r="L76" s="32"/>
      <c r="M76" s="114">
        <f t="shared" si="226"/>
        <v>0</v>
      </c>
      <c r="N76" s="32"/>
      <c r="O76" s="114">
        <f t="shared" si="227"/>
        <v>0</v>
      </c>
      <c r="P76" s="32"/>
      <c r="Q76" s="114">
        <f t="shared" si="228"/>
        <v>0</v>
      </c>
      <c r="R76" s="32"/>
      <c r="S76" s="114">
        <f t="shared" si="229"/>
        <v>0</v>
      </c>
      <c r="T76" s="32"/>
      <c r="U76" s="114">
        <f t="shared" si="230"/>
        <v>0</v>
      </c>
      <c r="V76" s="32"/>
      <c r="W76" s="114">
        <f t="shared" si="231"/>
        <v>0</v>
      </c>
      <c r="X76" s="32"/>
      <c r="Y76" s="114">
        <f t="shared" si="232"/>
        <v>0</v>
      </c>
      <c r="Z76" s="32"/>
      <c r="AA76" s="114">
        <f t="shared" si="233"/>
        <v>0</v>
      </c>
      <c r="AB76" s="32"/>
      <c r="AC76" s="114">
        <f t="shared" si="234"/>
        <v>0</v>
      </c>
      <c r="AD76" s="32"/>
      <c r="AE76" s="114">
        <f t="shared" si="235"/>
        <v>0</v>
      </c>
      <c r="AF76" s="32"/>
      <c r="AG76" s="114">
        <f t="shared" si="236"/>
        <v>0</v>
      </c>
      <c r="AH76" s="32"/>
      <c r="AI76" s="114">
        <f t="shared" si="237"/>
        <v>0</v>
      </c>
      <c r="AJ76" s="32"/>
      <c r="AK76" s="114">
        <f t="shared" si="238"/>
        <v>0</v>
      </c>
      <c r="AL76" s="32"/>
      <c r="AM76" s="114">
        <f t="shared" si="239"/>
        <v>0</v>
      </c>
      <c r="AN76" s="32"/>
      <c r="AO76" s="114">
        <f t="shared" si="240"/>
        <v>0</v>
      </c>
      <c r="AP76" s="32"/>
      <c r="AQ76" s="114">
        <f t="shared" si="241"/>
        <v>0</v>
      </c>
      <c r="AR76" s="32"/>
      <c r="AS76" s="114">
        <f t="shared" si="242"/>
        <v>0</v>
      </c>
      <c r="AT76" s="32"/>
      <c r="AU76" s="114">
        <f t="shared" si="243"/>
        <v>0</v>
      </c>
      <c r="AV76" s="32"/>
      <c r="AW76" s="114">
        <f t="shared" si="244"/>
        <v>0</v>
      </c>
      <c r="AX76" s="32"/>
      <c r="AY76" s="114">
        <f t="shared" si="245"/>
        <v>0</v>
      </c>
      <c r="AZ76" s="32"/>
      <c r="BA76" s="114">
        <f t="shared" si="246"/>
        <v>0</v>
      </c>
      <c r="BB76" s="32"/>
      <c r="BC76" s="114">
        <f t="shared" si="247"/>
        <v>0</v>
      </c>
      <c r="BD76" s="32"/>
      <c r="BE76" s="114">
        <f t="shared" si="248"/>
        <v>0</v>
      </c>
      <c r="BF76" s="32"/>
      <c r="BG76" s="114">
        <f t="shared" si="249"/>
        <v>0</v>
      </c>
      <c r="BH76" s="108">
        <f t="shared" ref="BH76:BI76" si="263">SUM(J76,L76,N76,P76,R76,T76,V76,X76,Z76,AB76,AD76,AF76,AH76,AJ76,AL76,AN76,AP76,AR76,AT76,AV76,AX76,AZ76,BB76,BD76,BF76)</f>
        <v>0</v>
      </c>
      <c r="BI76" s="119">
        <f t="shared" si="263"/>
        <v>0</v>
      </c>
      <c r="BJ76" s="87">
        <f t="shared" si="251"/>
        <v>0</v>
      </c>
      <c r="BK76" s="108">
        <f t="shared" si="252"/>
        <v>9045</v>
      </c>
      <c r="BL76" s="119">
        <f t="shared" si="253"/>
        <v>6223.98</v>
      </c>
      <c r="BM76" s="87">
        <f t="shared" si="254"/>
        <v>1</v>
      </c>
    </row>
    <row r="77" spans="1:65" s="88" customFormat="1">
      <c r="A77" s="29" t="s">
        <v>187</v>
      </c>
      <c r="B77" s="29" t="s">
        <v>79</v>
      </c>
      <c r="C77" s="29" t="s">
        <v>144</v>
      </c>
      <c r="D77" s="101" t="s">
        <v>145</v>
      </c>
      <c r="E77" s="29" t="s">
        <v>112</v>
      </c>
      <c r="F77" s="30">
        <v>1234.95</v>
      </c>
      <c r="G77" s="31">
        <v>0.4</v>
      </c>
      <c r="H77" s="119">
        <v>0.49150936990516786</v>
      </c>
      <c r="I77" s="120">
        <f t="shared" si="224"/>
        <v>606.99</v>
      </c>
      <c r="J77" s="111"/>
      <c r="K77" s="114">
        <f t="shared" si="225"/>
        <v>0</v>
      </c>
      <c r="L77" s="32"/>
      <c r="M77" s="114">
        <f t="shared" si="226"/>
        <v>0</v>
      </c>
      <c r="N77" s="32"/>
      <c r="O77" s="114">
        <f t="shared" si="227"/>
        <v>0</v>
      </c>
      <c r="P77" s="32"/>
      <c r="Q77" s="114">
        <f t="shared" si="228"/>
        <v>0</v>
      </c>
      <c r="R77" s="32"/>
      <c r="S77" s="114">
        <f t="shared" si="229"/>
        <v>0</v>
      </c>
      <c r="T77" s="32"/>
      <c r="U77" s="114">
        <f t="shared" si="230"/>
        <v>0</v>
      </c>
      <c r="V77" s="32"/>
      <c r="W77" s="114">
        <f t="shared" si="231"/>
        <v>0</v>
      </c>
      <c r="X77" s="32"/>
      <c r="Y77" s="114">
        <f t="shared" si="232"/>
        <v>0</v>
      </c>
      <c r="Z77" s="32"/>
      <c r="AA77" s="114">
        <f t="shared" si="233"/>
        <v>0</v>
      </c>
      <c r="AB77" s="32"/>
      <c r="AC77" s="114">
        <f t="shared" si="234"/>
        <v>0</v>
      </c>
      <c r="AD77" s="32"/>
      <c r="AE77" s="114">
        <f t="shared" si="235"/>
        <v>0</v>
      </c>
      <c r="AF77" s="32"/>
      <c r="AG77" s="114">
        <f t="shared" si="236"/>
        <v>0</v>
      </c>
      <c r="AH77" s="32"/>
      <c r="AI77" s="114">
        <f t="shared" si="237"/>
        <v>0</v>
      </c>
      <c r="AJ77" s="32"/>
      <c r="AK77" s="114">
        <f t="shared" si="238"/>
        <v>0</v>
      </c>
      <c r="AL77" s="32"/>
      <c r="AM77" s="114">
        <f t="shared" si="239"/>
        <v>0</v>
      </c>
      <c r="AN77" s="32"/>
      <c r="AO77" s="114">
        <f t="shared" si="240"/>
        <v>0</v>
      </c>
      <c r="AP77" s="32"/>
      <c r="AQ77" s="114">
        <f t="shared" si="241"/>
        <v>0</v>
      </c>
      <c r="AR77" s="32"/>
      <c r="AS77" s="114">
        <f t="shared" si="242"/>
        <v>0</v>
      </c>
      <c r="AT77" s="32"/>
      <c r="AU77" s="114">
        <f t="shared" si="243"/>
        <v>0</v>
      </c>
      <c r="AV77" s="32"/>
      <c r="AW77" s="114">
        <f t="shared" si="244"/>
        <v>0</v>
      </c>
      <c r="AX77" s="32"/>
      <c r="AY77" s="114">
        <f t="shared" si="245"/>
        <v>0</v>
      </c>
      <c r="AZ77" s="32"/>
      <c r="BA77" s="114">
        <f t="shared" si="246"/>
        <v>0</v>
      </c>
      <c r="BB77" s="32"/>
      <c r="BC77" s="114">
        <f t="shared" si="247"/>
        <v>0</v>
      </c>
      <c r="BD77" s="32"/>
      <c r="BE77" s="114">
        <f t="shared" si="248"/>
        <v>0</v>
      </c>
      <c r="BF77" s="32"/>
      <c r="BG77" s="114">
        <f t="shared" si="249"/>
        <v>0</v>
      </c>
      <c r="BH77" s="108">
        <f t="shared" ref="BH77:BI77" si="264">SUM(J77,L77,N77,P77,R77,T77,V77,X77,Z77,AB77,AD77,AF77,AH77,AJ77,AL77,AN77,AP77,AR77,AT77,AV77,AX77,AZ77,BB77,BD77,BF77)</f>
        <v>0</v>
      </c>
      <c r="BI77" s="119">
        <f t="shared" si="264"/>
        <v>0</v>
      </c>
      <c r="BJ77" s="87">
        <f t="shared" si="251"/>
        <v>0</v>
      </c>
      <c r="BK77" s="108">
        <f t="shared" si="252"/>
        <v>1234.95</v>
      </c>
      <c r="BL77" s="119">
        <f t="shared" si="253"/>
        <v>606.99</v>
      </c>
      <c r="BM77" s="87">
        <f t="shared" si="254"/>
        <v>1</v>
      </c>
    </row>
    <row r="78" spans="1:65" s="88" customFormat="1">
      <c r="A78" s="22" t="s">
        <v>188</v>
      </c>
      <c r="B78" s="22" t="s">
        <v>60</v>
      </c>
      <c r="C78" s="22" t="s">
        <v>60</v>
      </c>
      <c r="D78" s="102" t="s">
        <v>147</v>
      </c>
      <c r="E78" s="22" t="s">
        <v>60</v>
      </c>
      <c r="F78" s="89"/>
      <c r="G78" s="27"/>
      <c r="H78" s="121"/>
      <c r="I78" s="118">
        <f>SUM(I79:I80)</f>
        <v>1178.3900000000001</v>
      </c>
      <c r="J78" s="112"/>
      <c r="K78" s="127">
        <f>SUM(K79:K80)</f>
        <v>0</v>
      </c>
      <c r="L78" s="26"/>
      <c r="M78" s="127">
        <f>SUM(M79:M80)</f>
        <v>0</v>
      </c>
      <c r="N78" s="26"/>
      <c r="O78" s="127">
        <f>SUM(O79:O80)</f>
        <v>0</v>
      </c>
      <c r="P78" s="26"/>
      <c r="Q78" s="127">
        <f>SUM(Q79:Q80)</f>
        <v>0</v>
      </c>
      <c r="R78" s="26"/>
      <c r="S78" s="127">
        <f>SUM(S79:S80)</f>
        <v>0</v>
      </c>
      <c r="T78" s="26"/>
      <c r="U78" s="127">
        <f>SUM(U79:U80)</f>
        <v>0</v>
      </c>
      <c r="V78" s="26"/>
      <c r="W78" s="127">
        <f>SUM(W79:W80)</f>
        <v>0</v>
      </c>
      <c r="X78" s="26"/>
      <c r="Y78" s="127">
        <f>SUM(Y79:Y80)</f>
        <v>0</v>
      </c>
      <c r="Z78" s="26"/>
      <c r="AA78" s="127">
        <f>SUM(AA79:AA80)</f>
        <v>0</v>
      </c>
      <c r="AB78" s="26"/>
      <c r="AC78" s="127">
        <f>SUM(AC79:AC80)</f>
        <v>0</v>
      </c>
      <c r="AD78" s="26"/>
      <c r="AE78" s="127">
        <f>SUM(AE79:AE80)</f>
        <v>0</v>
      </c>
      <c r="AF78" s="26"/>
      <c r="AG78" s="127">
        <f>SUM(AG79:AG80)</f>
        <v>0</v>
      </c>
      <c r="AH78" s="26"/>
      <c r="AI78" s="127">
        <f>SUM(AI79:AI80)</f>
        <v>0</v>
      </c>
      <c r="AJ78" s="26"/>
      <c r="AK78" s="127">
        <f>SUM(AK79:AK80)</f>
        <v>0</v>
      </c>
      <c r="AL78" s="26"/>
      <c r="AM78" s="127">
        <f>SUM(AM79:AM80)</f>
        <v>0</v>
      </c>
      <c r="AN78" s="26"/>
      <c r="AO78" s="127">
        <f>SUM(AO79:AO80)</f>
        <v>0</v>
      </c>
      <c r="AP78" s="26"/>
      <c r="AQ78" s="127">
        <f>SUM(AQ79:AQ80)</f>
        <v>0</v>
      </c>
      <c r="AR78" s="26"/>
      <c r="AS78" s="127">
        <f>SUM(AS79:AS80)</f>
        <v>0</v>
      </c>
      <c r="AT78" s="26"/>
      <c r="AU78" s="127">
        <f>SUM(AU79:AU80)</f>
        <v>0</v>
      </c>
      <c r="AV78" s="26"/>
      <c r="AW78" s="127">
        <f>SUM(AW79:AW80)</f>
        <v>0</v>
      </c>
      <c r="AX78" s="26"/>
      <c r="AY78" s="127">
        <f>SUM(AY79:AY80)</f>
        <v>0</v>
      </c>
      <c r="AZ78" s="26"/>
      <c r="BA78" s="127">
        <f>SUM(BA79:BA80)</f>
        <v>0</v>
      </c>
      <c r="BB78" s="26"/>
      <c r="BC78" s="127">
        <f>SUM(BC79:BC80)</f>
        <v>0</v>
      </c>
      <c r="BD78" s="26"/>
      <c r="BE78" s="127">
        <f>SUM(BE79:BE80)</f>
        <v>0</v>
      </c>
      <c r="BF78" s="26"/>
      <c r="BG78" s="127">
        <f>SUM(BG79:BG80)</f>
        <v>0</v>
      </c>
      <c r="BH78" s="109"/>
      <c r="BI78" s="121">
        <f>SUM(BI79:BI80)</f>
        <v>0</v>
      </c>
      <c r="BJ78" s="27"/>
      <c r="BK78" s="109"/>
      <c r="BL78" s="121">
        <f>SUM(BL79:BL80)</f>
        <v>1178.3900000000001</v>
      </c>
      <c r="BM78" s="27"/>
    </row>
    <row r="79" spans="1:65" s="88" customFormat="1" ht="33.75">
      <c r="A79" s="29" t="s">
        <v>189</v>
      </c>
      <c r="B79" s="29" t="s">
        <v>66</v>
      </c>
      <c r="C79" s="29">
        <v>100981</v>
      </c>
      <c r="D79" s="101" t="s">
        <v>149</v>
      </c>
      <c r="E79" s="29" t="s">
        <v>112</v>
      </c>
      <c r="F79" s="30">
        <v>17.36</v>
      </c>
      <c r="G79" s="31">
        <v>7.65</v>
      </c>
      <c r="H79" s="119">
        <v>9.4001166994363352</v>
      </c>
      <c r="I79" s="120">
        <f t="shared" ref="I79:I80" si="265">ROUND(SUM(F79*H79),2)</f>
        <v>163.19</v>
      </c>
      <c r="J79" s="111"/>
      <c r="K79" s="114">
        <f t="shared" ref="K79:K80" si="266">J79*$H79</f>
        <v>0</v>
      </c>
      <c r="L79" s="32"/>
      <c r="M79" s="114">
        <f t="shared" ref="M79:M80" si="267">L79*$H79</f>
        <v>0</v>
      </c>
      <c r="N79" s="32"/>
      <c r="O79" s="114">
        <f t="shared" ref="O79:O80" si="268">N79*$H79</f>
        <v>0</v>
      </c>
      <c r="P79" s="32"/>
      <c r="Q79" s="114">
        <f t="shared" ref="Q79:Q80" si="269">P79*$H79</f>
        <v>0</v>
      </c>
      <c r="R79" s="32"/>
      <c r="S79" s="114">
        <f t="shared" ref="S79:S80" si="270">R79*$H79</f>
        <v>0</v>
      </c>
      <c r="T79" s="32"/>
      <c r="U79" s="114">
        <f t="shared" ref="U79:U80" si="271">T79*$H79</f>
        <v>0</v>
      </c>
      <c r="V79" s="32"/>
      <c r="W79" s="114">
        <f t="shared" ref="W79:W80" si="272">V79*$H79</f>
        <v>0</v>
      </c>
      <c r="X79" s="32"/>
      <c r="Y79" s="114">
        <f t="shared" ref="Y79:Y80" si="273">X79*$H79</f>
        <v>0</v>
      </c>
      <c r="Z79" s="32"/>
      <c r="AA79" s="114">
        <f t="shared" ref="AA79:AA80" si="274">Z79*$H79</f>
        <v>0</v>
      </c>
      <c r="AB79" s="32"/>
      <c r="AC79" s="114">
        <f t="shared" ref="AC79:AC80" si="275">AB79*$H79</f>
        <v>0</v>
      </c>
      <c r="AD79" s="32"/>
      <c r="AE79" s="114">
        <f t="shared" ref="AE79:AE80" si="276">AD79*$H79</f>
        <v>0</v>
      </c>
      <c r="AF79" s="32"/>
      <c r="AG79" s="114">
        <f t="shared" ref="AG79:AG80" si="277">AF79*$H79</f>
        <v>0</v>
      </c>
      <c r="AH79" s="32"/>
      <c r="AI79" s="114">
        <f t="shared" ref="AI79:AI80" si="278">AH79*$H79</f>
        <v>0</v>
      </c>
      <c r="AJ79" s="32"/>
      <c r="AK79" s="114">
        <f t="shared" ref="AK79:AK80" si="279">AJ79*$H79</f>
        <v>0</v>
      </c>
      <c r="AL79" s="32"/>
      <c r="AM79" s="114">
        <f t="shared" ref="AM79:AM80" si="280">AL79*$H79</f>
        <v>0</v>
      </c>
      <c r="AN79" s="32"/>
      <c r="AO79" s="114">
        <f t="shared" ref="AO79:AO80" si="281">AN79*$H79</f>
        <v>0</v>
      </c>
      <c r="AP79" s="32"/>
      <c r="AQ79" s="114">
        <f t="shared" ref="AQ79:AQ80" si="282">AP79*$H79</f>
        <v>0</v>
      </c>
      <c r="AR79" s="32"/>
      <c r="AS79" s="114">
        <f t="shared" ref="AS79:AS80" si="283">AR79*$H79</f>
        <v>0</v>
      </c>
      <c r="AT79" s="32"/>
      <c r="AU79" s="114">
        <f t="shared" ref="AU79:AU80" si="284">AT79*$H79</f>
        <v>0</v>
      </c>
      <c r="AV79" s="32"/>
      <c r="AW79" s="114">
        <f t="shared" ref="AW79:AW80" si="285">AV79*$H79</f>
        <v>0</v>
      </c>
      <c r="AX79" s="32"/>
      <c r="AY79" s="114">
        <f t="shared" ref="AY79:AY80" si="286">AX79*$H79</f>
        <v>0</v>
      </c>
      <c r="AZ79" s="32"/>
      <c r="BA79" s="114">
        <f t="shared" ref="BA79:BA80" si="287">AZ79*$H79</f>
        <v>0</v>
      </c>
      <c r="BB79" s="32"/>
      <c r="BC79" s="114">
        <f t="shared" ref="BC79:BC80" si="288">BB79*$H79</f>
        <v>0</v>
      </c>
      <c r="BD79" s="32"/>
      <c r="BE79" s="114">
        <f t="shared" ref="BE79:BE80" si="289">BD79*$H79</f>
        <v>0</v>
      </c>
      <c r="BF79" s="32"/>
      <c r="BG79" s="114">
        <f t="shared" ref="BG79:BG80" si="290">BF79*$H79</f>
        <v>0</v>
      </c>
      <c r="BH79" s="108">
        <f t="shared" ref="BH79:BI79" si="291">SUM(J79,L79,N79,P79,R79,T79,V79,X79,Z79,AB79,AD79,AF79,AH79,AJ79,AL79,AN79,AP79,AR79,AT79,AV79,AX79,AZ79,BB79,BD79,BF79)</f>
        <v>0</v>
      </c>
      <c r="BI79" s="119">
        <f t="shared" si="291"/>
        <v>0</v>
      </c>
      <c r="BJ79" s="87">
        <f t="shared" ref="BJ79:BJ80" si="292">BI79/I79</f>
        <v>0</v>
      </c>
      <c r="BK79" s="108">
        <f t="shared" ref="BK79:BK80" si="293">F79-BH79</f>
        <v>17.36</v>
      </c>
      <c r="BL79" s="119">
        <f t="shared" ref="BL79:BL80" si="294">I79-BI79</f>
        <v>163.19</v>
      </c>
      <c r="BM79" s="87">
        <f t="shared" ref="BM79:BM80" si="295">1-BJ79</f>
        <v>1</v>
      </c>
    </row>
    <row r="80" spans="1:65" s="88" customFormat="1" ht="22.5">
      <c r="A80" s="29" t="s">
        <v>190</v>
      </c>
      <c r="B80" s="29" t="s">
        <v>66</v>
      </c>
      <c r="C80" s="29">
        <v>97914</v>
      </c>
      <c r="D80" s="101" t="s">
        <v>151</v>
      </c>
      <c r="E80" s="29" t="s">
        <v>152</v>
      </c>
      <c r="F80" s="30">
        <v>347.14</v>
      </c>
      <c r="G80" s="31">
        <v>2.38</v>
      </c>
      <c r="H80" s="119">
        <v>2.9244807509357487</v>
      </c>
      <c r="I80" s="120">
        <f t="shared" si="265"/>
        <v>1015.2</v>
      </c>
      <c r="J80" s="111"/>
      <c r="K80" s="114">
        <f t="shared" si="266"/>
        <v>0</v>
      </c>
      <c r="L80" s="32"/>
      <c r="M80" s="114">
        <f t="shared" si="267"/>
        <v>0</v>
      </c>
      <c r="N80" s="32"/>
      <c r="O80" s="114">
        <f t="shared" si="268"/>
        <v>0</v>
      </c>
      <c r="P80" s="32"/>
      <c r="Q80" s="114">
        <f t="shared" si="269"/>
        <v>0</v>
      </c>
      <c r="R80" s="32"/>
      <c r="S80" s="114">
        <f t="shared" si="270"/>
        <v>0</v>
      </c>
      <c r="T80" s="32"/>
      <c r="U80" s="114">
        <f t="shared" si="271"/>
        <v>0</v>
      </c>
      <c r="V80" s="32"/>
      <c r="W80" s="114">
        <f t="shared" si="272"/>
        <v>0</v>
      </c>
      <c r="X80" s="32"/>
      <c r="Y80" s="114">
        <f t="shared" si="273"/>
        <v>0</v>
      </c>
      <c r="Z80" s="32"/>
      <c r="AA80" s="114">
        <f t="shared" si="274"/>
        <v>0</v>
      </c>
      <c r="AB80" s="32"/>
      <c r="AC80" s="114">
        <f t="shared" si="275"/>
        <v>0</v>
      </c>
      <c r="AD80" s="32"/>
      <c r="AE80" s="114">
        <f t="shared" si="276"/>
        <v>0</v>
      </c>
      <c r="AF80" s="32"/>
      <c r="AG80" s="114">
        <f t="shared" si="277"/>
        <v>0</v>
      </c>
      <c r="AH80" s="32"/>
      <c r="AI80" s="114">
        <f t="shared" si="278"/>
        <v>0</v>
      </c>
      <c r="AJ80" s="32"/>
      <c r="AK80" s="114">
        <f t="shared" si="279"/>
        <v>0</v>
      </c>
      <c r="AL80" s="32"/>
      <c r="AM80" s="114">
        <f t="shared" si="280"/>
        <v>0</v>
      </c>
      <c r="AN80" s="32"/>
      <c r="AO80" s="114">
        <f t="shared" si="281"/>
        <v>0</v>
      </c>
      <c r="AP80" s="32"/>
      <c r="AQ80" s="114">
        <f t="shared" si="282"/>
        <v>0</v>
      </c>
      <c r="AR80" s="32"/>
      <c r="AS80" s="114">
        <f t="shared" si="283"/>
        <v>0</v>
      </c>
      <c r="AT80" s="32"/>
      <c r="AU80" s="114">
        <f t="shared" si="284"/>
        <v>0</v>
      </c>
      <c r="AV80" s="32"/>
      <c r="AW80" s="114">
        <f t="shared" si="285"/>
        <v>0</v>
      </c>
      <c r="AX80" s="32"/>
      <c r="AY80" s="114">
        <f t="shared" si="286"/>
        <v>0</v>
      </c>
      <c r="AZ80" s="32"/>
      <c r="BA80" s="114">
        <f t="shared" si="287"/>
        <v>0</v>
      </c>
      <c r="BB80" s="32"/>
      <c r="BC80" s="114">
        <f t="shared" si="288"/>
        <v>0</v>
      </c>
      <c r="BD80" s="32"/>
      <c r="BE80" s="114">
        <f t="shared" si="289"/>
        <v>0</v>
      </c>
      <c r="BF80" s="32"/>
      <c r="BG80" s="114">
        <f t="shared" si="290"/>
        <v>0</v>
      </c>
      <c r="BH80" s="108">
        <f t="shared" ref="BH80:BI80" si="296">SUM(J80,L80,N80,P80,R80,T80,V80,X80,Z80,AB80,AD80,AF80,AH80,AJ80,AL80,AN80,AP80,AR80,AT80,AV80,AX80,AZ80,BB80,BD80,BF80)</f>
        <v>0</v>
      </c>
      <c r="BI80" s="119">
        <f t="shared" si="296"/>
        <v>0</v>
      </c>
      <c r="BJ80" s="87">
        <f t="shared" si="292"/>
        <v>0</v>
      </c>
      <c r="BK80" s="108">
        <f t="shared" si="293"/>
        <v>347.14</v>
      </c>
      <c r="BL80" s="119">
        <f t="shared" si="294"/>
        <v>1015.2</v>
      </c>
      <c r="BM80" s="87">
        <f t="shared" si="295"/>
        <v>1</v>
      </c>
    </row>
    <row r="81" spans="1:65" s="88" customFormat="1">
      <c r="A81" s="22" t="s">
        <v>191</v>
      </c>
      <c r="B81" s="22" t="s">
        <v>60</v>
      </c>
      <c r="C81" s="22" t="s">
        <v>60</v>
      </c>
      <c r="D81" s="102" t="s">
        <v>192</v>
      </c>
      <c r="E81" s="22" t="s">
        <v>60</v>
      </c>
      <c r="F81" s="89"/>
      <c r="G81" s="27"/>
      <c r="H81" s="121"/>
      <c r="I81" s="118">
        <f>I82+I94</f>
        <v>9563.0800000000017</v>
      </c>
      <c r="J81" s="112"/>
      <c r="K81" s="127">
        <f>K82+K94</f>
        <v>0</v>
      </c>
      <c r="L81" s="26"/>
      <c r="M81" s="127">
        <f>M82+M94</f>
        <v>3289.9080893506798</v>
      </c>
      <c r="N81" s="26"/>
      <c r="O81" s="127">
        <f>O82+O94</f>
        <v>0</v>
      </c>
      <c r="P81" s="26"/>
      <c r="Q81" s="127">
        <f>Q82+Q94</f>
        <v>0</v>
      </c>
      <c r="R81" s="26"/>
      <c r="S81" s="127">
        <f>S82+S94</f>
        <v>0</v>
      </c>
      <c r="T81" s="26"/>
      <c r="U81" s="127">
        <f>U82+U94</f>
        <v>0</v>
      </c>
      <c r="V81" s="26"/>
      <c r="W81" s="127">
        <f>W82+W94</f>
        <v>0</v>
      </c>
      <c r="X81" s="26"/>
      <c r="Y81" s="127">
        <f>Y82+Y94</f>
        <v>0</v>
      </c>
      <c r="Z81" s="26"/>
      <c r="AA81" s="127">
        <f>AA82+AA94</f>
        <v>0</v>
      </c>
      <c r="AB81" s="26"/>
      <c r="AC81" s="127">
        <f>AC82+AC94</f>
        <v>0</v>
      </c>
      <c r="AD81" s="26"/>
      <c r="AE81" s="127">
        <f>AE82+AE94</f>
        <v>0</v>
      </c>
      <c r="AF81" s="26"/>
      <c r="AG81" s="127">
        <f>AG82+AG94</f>
        <v>0</v>
      </c>
      <c r="AH81" s="26"/>
      <c r="AI81" s="127">
        <f>AI82+AI94</f>
        <v>0</v>
      </c>
      <c r="AJ81" s="26"/>
      <c r="AK81" s="127">
        <f>AK82+AK94</f>
        <v>0</v>
      </c>
      <c r="AL81" s="26"/>
      <c r="AM81" s="127">
        <f>AM82+AM94</f>
        <v>0</v>
      </c>
      <c r="AN81" s="26"/>
      <c r="AO81" s="127">
        <f>AO82+AO94</f>
        <v>0</v>
      </c>
      <c r="AP81" s="26"/>
      <c r="AQ81" s="127">
        <f>AQ82+AQ94</f>
        <v>0</v>
      </c>
      <c r="AR81" s="26"/>
      <c r="AS81" s="127">
        <f>AS82+AS94</f>
        <v>0</v>
      </c>
      <c r="AT81" s="26"/>
      <c r="AU81" s="127">
        <f>AU82+AU94</f>
        <v>0</v>
      </c>
      <c r="AV81" s="26"/>
      <c r="AW81" s="127">
        <f>AW82+AW94</f>
        <v>0</v>
      </c>
      <c r="AX81" s="26"/>
      <c r="AY81" s="127">
        <f>AY82+AY94</f>
        <v>0</v>
      </c>
      <c r="AZ81" s="26"/>
      <c r="BA81" s="127">
        <f>BA82+BA94</f>
        <v>0</v>
      </c>
      <c r="BB81" s="26"/>
      <c r="BC81" s="127">
        <f>BC82+BC94</f>
        <v>0</v>
      </c>
      <c r="BD81" s="26"/>
      <c r="BE81" s="127">
        <f>BE82+BE94</f>
        <v>0</v>
      </c>
      <c r="BF81" s="26"/>
      <c r="BG81" s="127">
        <f>BG82+BG94</f>
        <v>0</v>
      </c>
      <c r="BH81" s="109"/>
      <c r="BI81" s="121">
        <f>BI82+BI94</f>
        <v>3289.9080893506798</v>
      </c>
      <c r="BJ81" s="27"/>
      <c r="BK81" s="109"/>
      <c r="BL81" s="121">
        <f>BL82+BL94</f>
        <v>6273.1719106493192</v>
      </c>
      <c r="BM81" s="27"/>
    </row>
    <row r="82" spans="1:65" s="88" customFormat="1">
      <c r="A82" s="22" t="s">
        <v>193</v>
      </c>
      <c r="B82" s="22" t="s">
        <v>60</v>
      </c>
      <c r="C82" s="22" t="s">
        <v>60</v>
      </c>
      <c r="D82" s="102" t="s">
        <v>109</v>
      </c>
      <c r="E82" s="22" t="s">
        <v>60</v>
      </c>
      <c r="F82" s="89"/>
      <c r="G82" s="27"/>
      <c r="H82" s="121"/>
      <c r="I82" s="118">
        <f>SUM(I83:I93)</f>
        <v>8389.7400000000016</v>
      </c>
      <c r="J82" s="112"/>
      <c r="K82" s="127">
        <f>SUM(K83:K93)</f>
        <v>0</v>
      </c>
      <c r="L82" s="26"/>
      <c r="M82" s="127">
        <f>SUM(M83:M93)</f>
        <v>3289.9080893506798</v>
      </c>
      <c r="N82" s="26"/>
      <c r="O82" s="127">
        <f>SUM(O83:O93)</f>
        <v>0</v>
      </c>
      <c r="P82" s="26"/>
      <c r="Q82" s="127">
        <f>SUM(Q83:Q93)</f>
        <v>0</v>
      </c>
      <c r="R82" s="26"/>
      <c r="S82" s="127">
        <f>SUM(S83:S93)</f>
        <v>0</v>
      </c>
      <c r="T82" s="26"/>
      <c r="U82" s="127">
        <f>SUM(U83:U93)</f>
        <v>0</v>
      </c>
      <c r="V82" s="26"/>
      <c r="W82" s="127">
        <f>SUM(W83:W93)</f>
        <v>0</v>
      </c>
      <c r="X82" s="26"/>
      <c r="Y82" s="127">
        <f>SUM(Y83:Y93)</f>
        <v>0</v>
      </c>
      <c r="Z82" s="26"/>
      <c r="AA82" s="127">
        <f>SUM(AA83:AA93)</f>
        <v>0</v>
      </c>
      <c r="AB82" s="26"/>
      <c r="AC82" s="127">
        <f>SUM(AC83:AC93)</f>
        <v>0</v>
      </c>
      <c r="AD82" s="26"/>
      <c r="AE82" s="127">
        <f>SUM(AE83:AE93)</f>
        <v>0</v>
      </c>
      <c r="AF82" s="26"/>
      <c r="AG82" s="127">
        <f>SUM(AG83:AG93)</f>
        <v>0</v>
      </c>
      <c r="AH82" s="26"/>
      <c r="AI82" s="127">
        <f>SUM(AI83:AI93)</f>
        <v>0</v>
      </c>
      <c r="AJ82" s="26"/>
      <c r="AK82" s="127">
        <f>SUM(AK83:AK93)</f>
        <v>0</v>
      </c>
      <c r="AL82" s="26"/>
      <c r="AM82" s="127">
        <f>SUM(AM83:AM93)</f>
        <v>0</v>
      </c>
      <c r="AN82" s="26"/>
      <c r="AO82" s="127">
        <f>SUM(AO83:AO93)</f>
        <v>0</v>
      </c>
      <c r="AP82" s="26"/>
      <c r="AQ82" s="127">
        <f>SUM(AQ83:AQ93)</f>
        <v>0</v>
      </c>
      <c r="AR82" s="26"/>
      <c r="AS82" s="127">
        <f>SUM(AS83:AS93)</f>
        <v>0</v>
      </c>
      <c r="AT82" s="26"/>
      <c r="AU82" s="127">
        <f>SUM(AU83:AU93)</f>
        <v>0</v>
      </c>
      <c r="AV82" s="26"/>
      <c r="AW82" s="127">
        <f>SUM(AW83:AW93)</f>
        <v>0</v>
      </c>
      <c r="AX82" s="26"/>
      <c r="AY82" s="127">
        <f>SUM(AY83:AY93)</f>
        <v>0</v>
      </c>
      <c r="AZ82" s="26"/>
      <c r="BA82" s="127">
        <f>SUM(BA83:BA93)</f>
        <v>0</v>
      </c>
      <c r="BB82" s="26"/>
      <c r="BC82" s="127">
        <f>SUM(BC83:BC93)</f>
        <v>0</v>
      </c>
      <c r="BD82" s="26"/>
      <c r="BE82" s="127">
        <f>SUM(BE83:BE93)</f>
        <v>0</v>
      </c>
      <c r="BF82" s="26"/>
      <c r="BG82" s="127">
        <f>SUM(BG83:BG93)</f>
        <v>0</v>
      </c>
      <c r="BH82" s="109"/>
      <c r="BI82" s="121">
        <f>SUM(BI83:BI93)</f>
        <v>3289.9080893506798</v>
      </c>
      <c r="BJ82" s="27"/>
      <c r="BK82" s="109"/>
      <c r="BL82" s="121">
        <f>SUM(BL83:BL93)</f>
        <v>5099.8319106493191</v>
      </c>
      <c r="BM82" s="27"/>
    </row>
    <row r="83" spans="1:65" s="88" customFormat="1">
      <c r="A83" s="29" t="s">
        <v>194</v>
      </c>
      <c r="B83" s="29" t="s">
        <v>66</v>
      </c>
      <c r="C83" s="29">
        <v>97622</v>
      </c>
      <c r="D83" s="101" t="s">
        <v>111</v>
      </c>
      <c r="E83" s="29" t="s">
        <v>112</v>
      </c>
      <c r="F83" s="30">
        <v>6.09</v>
      </c>
      <c r="G83" s="31">
        <v>44.06</v>
      </c>
      <c r="H83" s="119">
        <v>54.139757095054243</v>
      </c>
      <c r="I83" s="120">
        <f t="shared" ref="I83:I93" si="297">ROUND(SUM(F83*H83),2)</f>
        <v>329.71</v>
      </c>
      <c r="J83" s="111"/>
      <c r="K83" s="114">
        <f t="shared" ref="K83:K93" si="298">J83*$H83</f>
        <v>0</v>
      </c>
      <c r="L83" s="32"/>
      <c r="M83" s="114">
        <f t="shared" ref="M83:M93" si="299">L83*$H83</f>
        <v>0</v>
      </c>
      <c r="N83" s="32"/>
      <c r="O83" s="114">
        <f t="shared" ref="O83:O93" si="300">N83*$H83</f>
        <v>0</v>
      </c>
      <c r="P83" s="32"/>
      <c r="Q83" s="114">
        <f t="shared" ref="Q83:Q93" si="301">P83*$H83</f>
        <v>0</v>
      </c>
      <c r="R83" s="32"/>
      <c r="S83" s="114">
        <f t="shared" ref="S83:S93" si="302">R83*$H83</f>
        <v>0</v>
      </c>
      <c r="T83" s="32"/>
      <c r="U83" s="114">
        <f t="shared" ref="U83:U93" si="303">T83*$H83</f>
        <v>0</v>
      </c>
      <c r="V83" s="32"/>
      <c r="W83" s="114">
        <f t="shared" ref="W83:W93" si="304">V83*$H83</f>
        <v>0</v>
      </c>
      <c r="X83" s="32"/>
      <c r="Y83" s="114">
        <f t="shared" ref="Y83:Y93" si="305">X83*$H83</f>
        <v>0</v>
      </c>
      <c r="Z83" s="32"/>
      <c r="AA83" s="114">
        <f t="shared" ref="AA83:AA93" si="306">Z83*$H83</f>
        <v>0</v>
      </c>
      <c r="AB83" s="32"/>
      <c r="AC83" s="114">
        <f t="shared" ref="AC83:AC93" si="307">AB83*$H83</f>
        <v>0</v>
      </c>
      <c r="AD83" s="32"/>
      <c r="AE83" s="114">
        <f t="shared" ref="AE83:AE93" si="308">AD83*$H83</f>
        <v>0</v>
      </c>
      <c r="AF83" s="32"/>
      <c r="AG83" s="114">
        <f t="shared" ref="AG83:AG93" si="309">AF83*$H83</f>
        <v>0</v>
      </c>
      <c r="AH83" s="32"/>
      <c r="AI83" s="114">
        <f t="shared" ref="AI83:AI93" si="310">AH83*$H83</f>
        <v>0</v>
      </c>
      <c r="AJ83" s="32"/>
      <c r="AK83" s="114">
        <f t="shared" ref="AK83:AK93" si="311">AJ83*$H83</f>
        <v>0</v>
      </c>
      <c r="AL83" s="32"/>
      <c r="AM83" s="114">
        <f t="shared" ref="AM83:AM93" si="312">AL83*$H83</f>
        <v>0</v>
      </c>
      <c r="AN83" s="32"/>
      <c r="AO83" s="114">
        <f t="shared" ref="AO83:AO93" si="313">AN83*$H83</f>
        <v>0</v>
      </c>
      <c r="AP83" s="32"/>
      <c r="AQ83" s="114">
        <f t="shared" ref="AQ83:AQ93" si="314">AP83*$H83</f>
        <v>0</v>
      </c>
      <c r="AR83" s="32"/>
      <c r="AS83" s="114">
        <f t="shared" ref="AS83:AS93" si="315">AR83*$H83</f>
        <v>0</v>
      </c>
      <c r="AT83" s="32"/>
      <c r="AU83" s="114">
        <f t="shared" ref="AU83:AU93" si="316">AT83*$H83</f>
        <v>0</v>
      </c>
      <c r="AV83" s="32"/>
      <c r="AW83" s="114">
        <f t="shared" ref="AW83:AW93" si="317">AV83*$H83</f>
        <v>0</v>
      </c>
      <c r="AX83" s="32"/>
      <c r="AY83" s="114">
        <f t="shared" ref="AY83:AY93" si="318">AX83*$H83</f>
        <v>0</v>
      </c>
      <c r="AZ83" s="32"/>
      <c r="BA83" s="114">
        <f t="shared" ref="BA83:BA93" si="319">AZ83*$H83</f>
        <v>0</v>
      </c>
      <c r="BB83" s="32"/>
      <c r="BC83" s="114">
        <f t="shared" ref="BC83:BC93" si="320">BB83*$H83</f>
        <v>0</v>
      </c>
      <c r="BD83" s="32"/>
      <c r="BE83" s="114">
        <f t="shared" ref="BE83:BE93" si="321">BD83*$H83</f>
        <v>0</v>
      </c>
      <c r="BF83" s="32"/>
      <c r="BG83" s="114">
        <f t="shared" ref="BG83:BG93" si="322">BF83*$H83</f>
        <v>0</v>
      </c>
      <c r="BH83" s="108">
        <f t="shared" ref="BH83:BI83" si="323">SUM(J83,L83,N83,P83,R83,T83,V83,X83,Z83,AB83,AD83,AF83,AH83,AJ83,AL83,AN83,AP83,AR83,AT83,AV83,AX83,AZ83,BB83,BD83,BF83)</f>
        <v>0</v>
      </c>
      <c r="BI83" s="119">
        <f t="shared" si="323"/>
        <v>0</v>
      </c>
      <c r="BJ83" s="87">
        <f t="shared" ref="BJ83:BJ93" si="324">BI83/I83</f>
        <v>0</v>
      </c>
      <c r="BK83" s="108">
        <f t="shared" ref="BK83:BK93" si="325">F83-BH83</f>
        <v>6.09</v>
      </c>
      <c r="BL83" s="119">
        <f t="shared" ref="BL83:BL93" si="326">I83-BI83</f>
        <v>329.71</v>
      </c>
      <c r="BM83" s="87">
        <f t="shared" ref="BM83:BM93" si="327">1-BJ83</f>
        <v>1</v>
      </c>
    </row>
    <row r="84" spans="1:65" s="88" customFormat="1">
      <c r="A84" s="29" t="s">
        <v>195</v>
      </c>
      <c r="B84" s="29" t="s">
        <v>66</v>
      </c>
      <c r="C84" s="29">
        <v>97633</v>
      </c>
      <c r="D84" s="101" t="s">
        <v>114</v>
      </c>
      <c r="E84" s="29" t="s">
        <v>82</v>
      </c>
      <c r="F84" s="30">
        <v>112.73</v>
      </c>
      <c r="G84" s="31">
        <v>17.600000000000001</v>
      </c>
      <c r="H84" s="119">
        <v>21.626412275827388</v>
      </c>
      <c r="I84" s="120">
        <f t="shared" si="297"/>
        <v>2437.9499999999998</v>
      </c>
      <c r="J84" s="111"/>
      <c r="K84" s="114">
        <f t="shared" si="298"/>
        <v>0</v>
      </c>
      <c r="L84" s="32">
        <f>'MEMÓRIA DE CÁLCULO'!L210</f>
        <v>60.663499999999999</v>
      </c>
      <c r="M84" s="114">
        <f t="shared" si="299"/>
        <v>1311.9338610946547</v>
      </c>
      <c r="N84" s="32"/>
      <c r="O84" s="114">
        <f t="shared" si="300"/>
        <v>0</v>
      </c>
      <c r="P84" s="32"/>
      <c r="Q84" s="114">
        <f t="shared" si="301"/>
        <v>0</v>
      </c>
      <c r="R84" s="32"/>
      <c r="S84" s="114">
        <f t="shared" si="302"/>
        <v>0</v>
      </c>
      <c r="T84" s="32"/>
      <c r="U84" s="114">
        <f t="shared" si="303"/>
        <v>0</v>
      </c>
      <c r="V84" s="32"/>
      <c r="W84" s="114">
        <f t="shared" si="304"/>
        <v>0</v>
      </c>
      <c r="X84" s="32"/>
      <c r="Y84" s="114">
        <f t="shared" si="305"/>
        <v>0</v>
      </c>
      <c r="Z84" s="32"/>
      <c r="AA84" s="114">
        <f t="shared" si="306"/>
        <v>0</v>
      </c>
      <c r="AB84" s="32"/>
      <c r="AC84" s="114">
        <f t="shared" si="307"/>
        <v>0</v>
      </c>
      <c r="AD84" s="32"/>
      <c r="AE84" s="114">
        <f t="shared" si="308"/>
        <v>0</v>
      </c>
      <c r="AF84" s="32"/>
      <c r="AG84" s="114">
        <f t="shared" si="309"/>
        <v>0</v>
      </c>
      <c r="AH84" s="32"/>
      <c r="AI84" s="114">
        <f t="shared" si="310"/>
        <v>0</v>
      </c>
      <c r="AJ84" s="32"/>
      <c r="AK84" s="114">
        <f t="shared" si="311"/>
        <v>0</v>
      </c>
      <c r="AL84" s="32"/>
      <c r="AM84" s="114">
        <f t="shared" si="312"/>
        <v>0</v>
      </c>
      <c r="AN84" s="32"/>
      <c r="AO84" s="114">
        <f t="shared" si="313"/>
        <v>0</v>
      </c>
      <c r="AP84" s="32"/>
      <c r="AQ84" s="114">
        <f t="shared" si="314"/>
        <v>0</v>
      </c>
      <c r="AR84" s="32"/>
      <c r="AS84" s="114">
        <f t="shared" si="315"/>
        <v>0</v>
      </c>
      <c r="AT84" s="32"/>
      <c r="AU84" s="114">
        <f t="shared" si="316"/>
        <v>0</v>
      </c>
      <c r="AV84" s="32"/>
      <c r="AW84" s="114">
        <f t="shared" si="317"/>
        <v>0</v>
      </c>
      <c r="AX84" s="32"/>
      <c r="AY84" s="114">
        <f t="shared" si="318"/>
        <v>0</v>
      </c>
      <c r="AZ84" s="32"/>
      <c r="BA84" s="114">
        <f t="shared" si="319"/>
        <v>0</v>
      </c>
      <c r="BB84" s="32"/>
      <c r="BC84" s="114">
        <f t="shared" si="320"/>
        <v>0</v>
      </c>
      <c r="BD84" s="32"/>
      <c r="BE84" s="114">
        <f t="shared" si="321"/>
        <v>0</v>
      </c>
      <c r="BF84" s="32"/>
      <c r="BG84" s="114">
        <f t="shared" si="322"/>
        <v>0</v>
      </c>
      <c r="BH84" s="108">
        <f t="shared" ref="BH84:BI84" si="328">SUM(J84,L84,N84,P84,R84,T84,V84,X84,Z84,AB84,AD84,AF84,AH84,AJ84,AL84,AN84,AP84,AR84,AT84,AV84,AX84,AZ84,BB84,BD84,BF84)</f>
        <v>60.663499999999999</v>
      </c>
      <c r="BI84" s="119">
        <f t="shared" si="328"/>
        <v>1311.9338610946547</v>
      </c>
      <c r="BJ84" s="87">
        <f t="shared" si="324"/>
        <v>0.53812992928265746</v>
      </c>
      <c r="BK84" s="108">
        <f t="shared" si="325"/>
        <v>52.066500000000005</v>
      </c>
      <c r="BL84" s="119">
        <f t="shared" si="326"/>
        <v>1126.0161389053451</v>
      </c>
      <c r="BM84" s="87">
        <f t="shared" si="327"/>
        <v>0.46187007071734254</v>
      </c>
    </row>
    <row r="85" spans="1:65" s="88" customFormat="1">
      <c r="A85" s="29" t="s">
        <v>196</v>
      </c>
      <c r="B85" s="29" t="s">
        <v>66</v>
      </c>
      <c r="C85" s="29">
        <v>97634</v>
      </c>
      <c r="D85" s="101" t="s">
        <v>116</v>
      </c>
      <c r="E85" s="29" t="s">
        <v>82</v>
      </c>
      <c r="F85" s="30">
        <v>49.69</v>
      </c>
      <c r="G85" s="31">
        <v>9.58</v>
      </c>
      <c r="H85" s="119">
        <v>11.77164940922877</v>
      </c>
      <c r="I85" s="120">
        <f t="shared" si="297"/>
        <v>584.92999999999995</v>
      </c>
      <c r="J85" s="111"/>
      <c r="K85" s="114">
        <f t="shared" si="298"/>
        <v>0</v>
      </c>
      <c r="L85" s="32">
        <f>'MEMÓRIA DE CÁLCULO'!L218</f>
        <v>49.480000000000004</v>
      </c>
      <c r="M85" s="114">
        <f t="shared" si="299"/>
        <v>582.4612127686396</v>
      </c>
      <c r="N85" s="32"/>
      <c r="O85" s="114">
        <f t="shared" si="300"/>
        <v>0</v>
      </c>
      <c r="P85" s="32"/>
      <c r="Q85" s="114">
        <f t="shared" si="301"/>
        <v>0</v>
      </c>
      <c r="R85" s="32"/>
      <c r="S85" s="114">
        <f t="shared" si="302"/>
        <v>0</v>
      </c>
      <c r="T85" s="32"/>
      <c r="U85" s="114">
        <f t="shared" si="303"/>
        <v>0</v>
      </c>
      <c r="V85" s="32"/>
      <c r="W85" s="114">
        <f t="shared" si="304"/>
        <v>0</v>
      </c>
      <c r="X85" s="32"/>
      <c r="Y85" s="114">
        <f t="shared" si="305"/>
        <v>0</v>
      </c>
      <c r="Z85" s="32"/>
      <c r="AA85" s="114">
        <f t="shared" si="306"/>
        <v>0</v>
      </c>
      <c r="AB85" s="32"/>
      <c r="AC85" s="114">
        <f t="shared" si="307"/>
        <v>0</v>
      </c>
      <c r="AD85" s="32"/>
      <c r="AE85" s="114">
        <f t="shared" si="308"/>
        <v>0</v>
      </c>
      <c r="AF85" s="32"/>
      <c r="AG85" s="114">
        <f t="shared" si="309"/>
        <v>0</v>
      </c>
      <c r="AH85" s="32"/>
      <c r="AI85" s="114">
        <f t="shared" si="310"/>
        <v>0</v>
      </c>
      <c r="AJ85" s="32"/>
      <c r="AK85" s="114">
        <f t="shared" si="311"/>
        <v>0</v>
      </c>
      <c r="AL85" s="32"/>
      <c r="AM85" s="114">
        <f t="shared" si="312"/>
        <v>0</v>
      </c>
      <c r="AN85" s="32"/>
      <c r="AO85" s="114">
        <f t="shared" si="313"/>
        <v>0</v>
      </c>
      <c r="AP85" s="32"/>
      <c r="AQ85" s="114">
        <f t="shared" si="314"/>
        <v>0</v>
      </c>
      <c r="AR85" s="32"/>
      <c r="AS85" s="114">
        <f t="shared" si="315"/>
        <v>0</v>
      </c>
      <c r="AT85" s="32"/>
      <c r="AU85" s="114">
        <f t="shared" si="316"/>
        <v>0</v>
      </c>
      <c r="AV85" s="32"/>
      <c r="AW85" s="114">
        <f t="shared" si="317"/>
        <v>0</v>
      </c>
      <c r="AX85" s="32"/>
      <c r="AY85" s="114">
        <f t="shared" si="318"/>
        <v>0</v>
      </c>
      <c r="AZ85" s="32"/>
      <c r="BA85" s="114">
        <f t="shared" si="319"/>
        <v>0</v>
      </c>
      <c r="BB85" s="32"/>
      <c r="BC85" s="114">
        <f t="shared" si="320"/>
        <v>0</v>
      </c>
      <c r="BD85" s="32"/>
      <c r="BE85" s="114">
        <f t="shared" si="321"/>
        <v>0</v>
      </c>
      <c r="BF85" s="32"/>
      <c r="BG85" s="114">
        <f t="shared" si="322"/>
        <v>0</v>
      </c>
      <c r="BH85" s="108">
        <f t="shared" ref="BH85:BI85" si="329">SUM(J85,L85,N85,P85,R85,T85,V85,X85,Z85,AB85,AD85,AF85,AH85,AJ85,AL85,AN85,AP85,AR85,AT85,AV85,AX85,AZ85,BB85,BD85,BF85)</f>
        <v>49.480000000000004</v>
      </c>
      <c r="BI85" s="119">
        <f t="shared" si="329"/>
        <v>582.4612127686396</v>
      </c>
      <c r="BJ85" s="87">
        <f t="shared" si="324"/>
        <v>0.99577934585102434</v>
      </c>
      <c r="BK85" s="108">
        <f t="shared" si="325"/>
        <v>0.20999999999999375</v>
      </c>
      <c r="BL85" s="119">
        <f t="shared" si="326"/>
        <v>2.4687872313603521</v>
      </c>
      <c r="BM85" s="87">
        <f t="shared" si="327"/>
        <v>4.2206541489756555E-3</v>
      </c>
    </row>
    <row r="86" spans="1:65" s="88" customFormat="1">
      <c r="A86" s="29" t="s">
        <v>197</v>
      </c>
      <c r="B86" s="29" t="s">
        <v>79</v>
      </c>
      <c r="C86" s="29" t="s">
        <v>118</v>
      </c>
      <c r="D86" s="101" t="s">
        <v>119</v>
      </c>
      <c r="E86" s="29" t="s">
        <v>82</v>
      </c>
      <c r="F86" s="30">
        <v>12.76</v>
      </c>
      <c r="G86" s="31">
        <v>12.99</v>
      </c>
      <c r="H86" s="119">
        <v>15.961766787670326</v>
      </c>
      <c r="I86" s="120">
        <f t="shared" si="297"/>
        <v>203.67</v>
      </c>
      <c r="J86" s="111"/>
      <c r="K86" s="114">
        <f t="shared" si="298"/>
        <v>0</v>
      </c>
      <c r="L86" s="32">
        <f>'MEMÓRIA DE CÁLCULO'!L227</f>
        <v>28.995900000000002</v>
      </c>
      <c r="M86" s="114">
        <f t="shared" si="299"/>
        <v>462.82579359861006</v>
      </c>
      <c r="N86" s="32"/>
      <c r="O86" s="114">
        <f t="shared" si="300"/>
        <v>0</v>
      </c>
      <c r="P86" s="32"/>
      <c r="Q86" s="114">
        <f t="shared" si="301"/>
        <v>0</v>
      </c>
      <c r="R86" s="32"/>
      <c r="S86" s="114">
        <f t="shared" si="302"/>
        <v>0</v>
      </c>
      <c r="T86" s="32"/>
      <c r="U86" s="114">
        <f t="shared" si="303"/>
        <v>0</v>
      </c>
      <c r="V86" s="32"/>
      <c r="W86" s="114">
        <f t="shared" si="304"/>
        <v>0</v>
      </c>
      <c r="X86" s="32"/>
      <c r="Y86" s="114">
        <f t="shared" si="305"/>
        <v>0</v>
      </c>
      <c r="Z86" s="32"/>
      <c r="AA86" s="114">
        <f t="shared" si="306"/>
        <v>0</v>
      </c>
      <c r="AB86" s="32"/>
      <c r="AC86" s="114">
        <f t="shared" si="307"/>
        <v>0</v>
      </c>
      <c r="AD86" s="32"/>
      <c r="AE86" s="114">
        <f t="shared" si="308"/>
        <v>0</v>
      </c>
      <c r="AF86" s="32"/>
      <c r="AG86" s="114">
        <f t="shared" si="309"/>
        <v>0</v>
      </c>
      <c r="AH86" s="32"/>
      <c r="AI86" s="114">
        <f t="shared" si="310"/>
        <v>0</v>
      </c>
      <c r="AJ86" s="32"/>
      <c r="AK86" s="114">
        <f t="shared" si="311"/>
        <v>0</v>
      </c>
      <c r="AL86" s="32"/>
      <c r="AM86" s="114">
        <f t="shared" si="312"/>
        <v>0</v>
      </c>
      <c r="AN86" s="32"/>
      <c r="AO86" s="114">
        <f t="shared" si="313"/>
        <v>0</v>
      </c>
      <c r="AP86" s="32"/>
      <c r="AQ86" s="114">
        <f t="shared" si="314"/>
        <v>0</v>
      </c>
      <c r="AR86" s="32"/>
      <c r="AS86" s="114">
        <f t="shared" si="315"/>
        <v>0</v>
      </c>
      <c r="AT86" s="32"/>
      <c r="AU86" s="114">
        <f t="shared" si="316"/>
        <v>0</v>
      </c>
      <c r="AV86" s="32"/>
      <c r="AW86" s="114">
        <f t="shared" si="317"/>
        <v>0</v>
      </c>
      <c r="AX86" s="32"/>
      <c r="AY86" s="114">
        <f t="shared" si="318"/>
        <v>0</v>
      </c>
      <c r="AZ86" s="32"/>
      <c r="BA86" s="114">
        <f t="shared" si="319"/>
        <v>0</v>
      </c>
      <c r="BB86" s="32"/>
      <c r="BC86" s="114">
        <f t="shared" si="320"/>
        <v>0</v>
      </c>
      <c r="BD86" s="32"/>
      <c r="BE86" s="114">
        <f t="shared" si="321"/>
        <v>0</v>
      </c>
      <c r="BF86" s="32"/>
      <c r="BG86" s="114">
        <f t="shared" si="322"/>
        <v>0</v>
      </c>
      <c r="BH86" s="108">
        <f t="shared" ref="BH86:BI86" si="330">SUM(J86,L86,N86,P86,R86,T86,V86,X86,Z86,AB86,AD86,AF86,AH86,AJ86,AL86,AN86,AP86,AR86,AT86,AV86,AX86,AZ86,BB86,BD86,BF86)</f>
        <v>28.995900000000002</v>
      </c>
      <c r="BI86" s="119">
        <f t="shared" si="330"/>
        <v>462.82579359861006</v>
      </c>
      <c r="BJ86" s="87">
        <f t="shared" si="324"/>
        <v>2.2724298797005456</v>
      </c>
      <c r="BK86" s="108">
        <f t="shared" si="325"/>
        <v>-16.235900000000001</v>
      </c>
      <c r="BL86" s="119">
        <f t="shared" si="326"/>
        <v>-259.1557935986101</v>
      </c>
      <c r="BM86" s="87">
        <f t="shared" si="327"/>
        <v>-1.2724298797005456</v>
      </c>
    </row>
    <row r="87" spans="1:65" s="88" customFormat="1">
      <c r="A87" s="29" t="s">
        <v>198</v>
      </c>
      <c r="B87" s="29" t="s">
        <v>66</v>
      </c>
      <c r="C87" s="29">
        <v>97644</v>
      </c>
      <c r="D87" s="101" t="s">
        <v>121</v>
      </c>
      <c r="E87" s="29" t="s">
        <v>82</v>
      </c>
      <c r="F87" s="30">
        <v>17.010000000000002</v>
      </c>
      <c r="G87" s="31">
        <v>7.18</v>
      </c>
      <c r="H87" s="119">
        <v>8.8225931897977627</v>
      </c>
      <c r="I87" s="120">
        <f t="shared" si="297"/>
        <v>150.07</v>
      </c>
      <c r="J87" s="111"/>
      <c r="K87" s="114">
        <f t="shared" si="298"/>
        <v>0</v>
      </c>
      <c r="L87" s="32">
        <f>'MEMÓRIA DE CÁLCULO'!L236</f>
        <v>8.5139999999999993</v>
      </c>
      <c r="M87" s="114">
        <f t="shared" si="299"/>
        <v>75.115558417938146</v>
      </c>
      <c r="N87" s="32"/>
      <c r="O87" s="114">
        <f t="shared" si="300"/>
        <v>0</v>
      </c>
      <c r="P87" s="32"/>
      <c r="Q87" s="114">
        <f t="shared" si="301"/>
        <v>0</v>
      </c>
      <c r="R87" s="32"/>
      <c r="S87" s="114">
        <f t="shared" si="302"/>
        <v>0</v>
      </c>
      <c r="T87" s="32"/>
      <c r="U87" s="114">
        <f t="shared" si="303"/>
        <v>0</v>
      </c>
      <c r="V87" s="32"/>
      <c r="W87" s="114">
        <f t="shared" si="304"/>
        <v>0</v>
      </c>
      <c r="X87" s="32"/>
      <c r="Y87" s="114">
        <f t="shared" si="305"/>
        <v>0</v>
      </c>
      <c r="Z87" s="32"/>
      <c r="AA87" s="114">
        <f t="shared" si="306"/>
        <v>0</v>
      </c>
      <c r="AB87" s="32"/>
      <c r="AC87" s="114">
        <f t="shared" si="307"/>
        <v>0</v>
      </c>
      <c r="AD87" s="32"/>
      <c r="AE87" s="114">
        <f t="shared" si="308"/>
        <v>0</v>
      </c>
      <c r="AF87" s="32"/>
      <c r="AG87" s="114">
        <f t="shared" si="309"/>
        <v>0</v>
      </c>
      <c r="AH87" s="32"/>
      <c r="AI87" s="114">
        <f t="shared" si="310"/>
        <v>0</v>
      </c>
      <c r="AJ87" s="32"/>
      <c r="AK87" s="114">
        <f t="shared" si="311"/>
        <v>0</v>
      </c>
      <c r="AL87" s="32"/>
      <c r="AM87" s="114">
        <f t="shared" si="312"/>
        <v>0</v>
      </c>
      <c r="AN87" s="32"/>
      <c r="AO87" s="114">
        <f t="shared" si="313"/>
        <v>0</v>
      </c>
      <c r="AP87" s="32"/>
      <c r="AQ87" s="114">
        <f t="shared" si="314"/>
        <v>0</v>
      </c>
      <c r="AR87" s="32"/>
      <c r="AS87" s="114">
        <f t="shared" si="315"/>
        <v>0</v>
      </c>
      <c r="AT87" s="32"/>
      <c r="AU87" s="114">
        <f t="shared" si="316"/>
        <v>0</v>
      </c>
      <c r="AV87" s="32"/>
      <c r="AW87" s="114">
        <f t="shared" si="317"/>
        <v>0</v>
      </c>
      <c r="AX87" s="32"/>
      <c r="AY87" s="114">
        <f t="shared" si="318"/>
        <v>0</v>
      </c>
      <c r="AZ87" s="32"/>
      <c r="BA87" s="114">
        <f t="shared" si="319"/>
        <v>0</v>
      </c>
      <c r="BB87" s="32"/>
      <c r="BC87" s="114">
        <f t="shared" si="320"/>
        <v>0</v>
      </c>
      <c r="BD87" s="32"/>
      <c r="BE87" s="114">
        <f t="shared" si="321"/>
        <v>0</v>
      </c>
      <c r="BF87" s="32"/>
      <c r="BG87" s="114">
        <f t="shared" si="322"/>
        <v>0</v>
      </c>
      <c r="BH87" s="108">
        <f t="shared" ref="BH87:BI87" si="331">SUM(J87,L87,N87,P87,R87,T87,V87,X87,Z87,AB87,AD87,AF87,AH87,AJ87,AL87,AN87,AP87,AR87,AT87,AV87,AX87,AZ87,BB87,BD87,BF87)</f>
        <v>8.5139999999999993</v>
      </c>
      <c r="BI87" s="119">
        <f t="shared" si="331"/>
        <v>75.115558417938146</v>
      </c>
      <c r="BJ87" s="87">
        <f t="shared" si="324"/>
        <v>0.50053680561030289</v>
      </c>
      <c r="BK87" s="108">
        <f t="shared" si="325"/>
        <v>8.4960000000000022</v>
      </c>
      <c r="BL87" s="119">
        <f t="shared" si="326"/>
        <v>74.954441582061847</v>
      </c>
      <c r="BM87" s="87">
        <f t="shared" si="327"/>
        <v>0.49946319438969711</v>
      </c>
    </row>
    <row r="88" spans="1:65" s="88" customFormat="1">
      <c r="A88" s="29" t="s">
        <v>199</v>
      </c>
      <c r="B88" s="29" t="s">
        <v>66</v>
      </c>
      <c r="C88" s="29">
        <v>97663</v>
      </c>
      <c r="D88" s="101" t="s">
        <v>123</v>
      </c>
      <c r="E88" s="29" t="s">
        <v>100</v>
      </c>
      <c r="F88" s="30">
        <v>10</v>
      </c>
      <c r="G88" s="31">
        <v>9.4700000000000006</v>
      </c>
      <c r="H88" s="119">
        <v>11.63648433250485</v>
      </c>
      <c r="I88" s="120">
        <f t="shared" si="297"/>
        <v>116.36</v>
      </c>
      <c r="J88" s="111"/>
      <c r="K88" s="114">
        <f t="shared" si="298"/>
        <v>0</v>
      </c>
      <c r="L88" s="32">
        <f>'MEMÓRIA DE CÁLCULO'!L245</f>
        <v>18</v>
      </c>
      <c r="M88" s="114">
        <f t="shared" si="299"/>
        <v>209.45671798508729</v>
      </c>
      <c r="N88" s="32"/>
      <c r="O88" s="114">
        <f t="shared" si="300"/>
        <v>0</v>
      </c>
      <c r="P88" s="32"/>
      <c r="Q88" s="114">
        <f t="shared" si="301"/>
        <v>0</v>
      </c>
      <c r="R88" s="32"/>
      <c r="S88" s="114">
        <f t="shared" si="302"/>
        <v>0</v>
      </c>
      <c r="T88" s="32"/>
      <c r="U88" s="114">
        <f t="shared" si="303"/>
        <v>0</v>
      </c>
      <c r="V88" s="32"/>
      <c r="W88" s="114">
        <f t="shared" si="304"/>
        <v>0</v>
      </c>
      <c r="X88" s="32"/>
      <c r="Y88" s="114">
        <f t="shared" si="305"/>
        <v>0</v>
      </c>
      <c r="Z88" s="32"/>
      <c r="AA88" s="114">
        <f t="shared" si="306"/>
        <v>0</v>
      </c>
      <c r="AB88" s="32"/>
      <c r="AC88" s="114">
        <f t="shared" si="307"/>
        <v>0</v>
      </c>
      <c r="AD88" s="32"/>
      <c r="AE88" s="114">
        <f t="shared" si="308"/>
        <v>0</v>
      </c>
      <c r="AF88" s="32"/>
      <c r="AG88" s="114">
        <f t="shared" si="309"/>
        <v>0</v>
      </c>
      <c r="AH88" s="32"/>
      <c r="AI88" s="114">
        <f t="shared" si="310"/>
        <v>0</v>
      </c>
      <c r="AJ88" s="32"/>
      <c r="AK88" s="114">
        <f t="shared" si="311"/>
        <v>0</v>
      </c>
      <c r="AL88" s="32"/>
      <c r="AM88" s="114">
        <f t="shared" si="312"/>
        <v>0</v>
      </c>
      <c r="AN88" s="32"/>
      <c r="AO88" s="114">
        <f t="shared" si="313"/>
        <v>0</v>
      </c>
      <c r="AP88" s="32"/>
      <c r="AQ88" s="114">
        <f t="shared" si="314"/>
        <v>0</v>
      </c>
      <c r="AR88" s="32"/>
      <c r="AS88" s="114">
        <f t="shared" si="315"/>
        <v>0</v>
      </c>
      <c r="AT88" s="32"/>
      <c r="AU88" s="114">
        <f t="shared" si="316"/>
        <v>0</v>
      </c>
      <c r="AV88" s="32"/>
      <c r="AW88" s="114">
        <f t="shared" si="317"/>
        <v>0</v>
      </c>
      <c r="AX88" s="32"/>
      <c r="AY88" s="114">
        <f t="shared" si="318"/>
        <v>0</v>
      </c>
      <c r="AZ88" s="32"/>
      <c r="BA88" s="114">
        <f t="shared" si="319"/>
        <v>0</v>
      </c>
      <c r="BB88" s="32"/>
      <c r="BC88" s="114">
        <f t="shared" si="320"/>
        <v>0</v>
      </c>
      <c r="BD88" s="32"/>
      <c r="BE88" s="114">
        <f t="shared" si="321"/>
        <v>0</v>
      </c>
      <c r="BF88" s="32"/>
      <c r="BG88" s="114">
        <f t="shared" si="322"/>
        <v>0</v>
      </c>
      <c r="BH88" s="108">
        <f t="shared" ref="BH88:BI88" si="332">SUM(J88,L88,N88,P88,R88,T88,V88,X88,Z88,AB88,AD88,AF88,AH88,AJ88,AL88,AN88,AP88,AR88,AT88,AV88,AX88,AZ88,BB88,BD88,BF88)</f>
        <v>18</v>
      </c>
      <c r="BI88" s="119">
        <f t="shared" si="332"/>
        <v>209.45671798508729</v>
      </c>
      <c r="BJ88" s="87">
        <f t="shared" si="324"/>
        <v>1.8000749225256729</v>
      </c>
      <c r="BK88" s="108">
        <f t="shared" si="325"/>
        <v>-8</v>
      </c>
      <c r="BL88" s="119">
        <f t="shared" si="326"/>
        <v>-93.096717985087295</v>
      </c>
      <c r="BM88" s="87">
        <f t="shared" si="327"/>
        <v>-0.80007492252567292</v>
      </c>
    </row>
    <row r="89" spans="1:65" s="88" customFormat="1">
      <c r="A89" s="29" t="s">
        <v>200</v>
      </c>
      <c r="B89" s="29" t="s">
        <v>66</v>
      </c>
      <c r="C89" s="29">
        <v>97666</v>
      </c>
      <c r="D89" s="101" t="s">
        <v>125</v>
      </c>
      <c r="E89" s="29" t="s">
        <v>100</v>
      </c>
      <c r="F89" s="30">
        <v>38</v>
      </c>
      <c r="G89" s="31">
        <v>6.91</v>
      </c>
      <c r="H89" s="119">
        <v>8.4908243651117754</v>
      </c>
      <c r="I89" s="120">
        <f t="shared" si="297"/>
        <v>322.64999999999998</v>
      </c>
      <c r="J89" s="111"/>
      <c r="K89" s="114">
        <f t="shared" si="298"/>
        <v>0</v>
      </c>
      <c r="L89" s="32">
        <f>'MEMÓRIA DE CÁLCULO'!L254</f>
        <v>47</v>
      </c>
      <c r="M89" s="114">
        <f t="shared" si="299"/>
        <v>399.06874516025346</v>
      </c>
      <c r="N89" s="32"/>
      <c r="O89" s="114">
        <f t="shared" si="300"/>
        <v>0</v>
      </c>
      <c r="P89" s="32"/>
      <c r="Q89" s="114">
        <f t="shared" si="301"/>
        <v>0</v>
      </c>
      <c r="R89" s="32"/>
      <c r="S89" s="114">
        <f t="shared" si="302"/>
        <v>0</v>
      </c>
      <c r="T89" s="32"/>
      <c r="U89" s="114">
        <f t="shared" si="303"/>
        <v>0</v>
      </c>
      <c r="V89" s="32"/>
      <c r="W89" s="114">
        <f t="shared" si="304"/>
        <v>0</v>
      </c>
      <c r="X89" s="32"/>
      <c r="Y89" s="114">
        <f t="shared" si="305"/>
        <v>0</v>
      </c>
      <c r="Z89" s="32"/>
      <c r="AA89" s="114">
        <f t="shared" si="306"/>
        <v>0</v>
      </c>
      <c r="AB89" s="32"/>
      <c r="AC89" s="114">
        <f t="shared" si="307"/>
        <v>0</v>
      </c>
      <c r="AD89" s="32"/>
      <c r="AE89" s="114">
        <f t="shared" si="308"/>
        <v>0</v>
      </c>
      <c r="AF89" s="32"/>
      <c r="AG89" s="114">
        <f t="shared" si="309"/>
        <v>0</v>
      </c>
      <c r="AH89" s="32"/>
      <c r="AI89" s="114">
        <f t="shared" si="310"/>
        <v>0</v>
      </c>
      <c r="AJ89" s="32"/>
      <c r="AK89" s="114">
        <f t="shared" si="311"/>
        <v>0</v>
      </c>
      <c r="AL89" s="32"/>
      <c r="AM89" s="114">
        <f t="shared" si="312"/>
        <v>0</v>
      </c>
      <c r="AN89" s="32"/>
      <c r="AO89" s="114">
        <f t="shared" si="313"/>
        <v>0</v>
      </c>
      <c r="AP89" s="32"/>
      <c r="AQ89" s="114">
        <f t="shared" si="314"/>
        <v>0</v>
      </c>
      <c r="AR89" s="32"/>
      <c r="AS89" s="114">
        <f t="shared" si="315"/>
        <v>0</v>
      </c>
      <c r="AT89" s="32"/>
      <c r="AU89" s="114">
        <f t="shared" si="316"/>
        <v>0</v>
      </c>
      <c r="AV89" s="32"/>
      <c r="AW89" s="114">
        <f t="shared" si="317"/>
        <v>0</v>
      </c>
      <c r="AX89" s="32"/>
      <c r="AY89" s="114">
        <f t="shared" si="318"/>
        <v>0</v>
      </c>
      <c r="AZ89" s="32"/>
      <c r="BA89" s="114">
        <f t="shared" si="319"/>
        <v>0</v>
      </c>
      <c r="BB89" s="32"/>
      <c r="BC89" s="114">
        <f t="shared" si="320"/>
        <v>0</v>
      </c>
      <c r="BD89" s="32"/>
      <c r="BE89" s="114">
        <f t="shared" si="321"/>
        <v>0</v>
      </c>
      <c r="BF89" s="32"/>
      <c r="BG89" s="114">
        <f t="shared" si="322"/>
        <v>0</v>
      </c>
      <c r="BH89" s="108">
        <f t="shared" ref="BH89:BI89" si="333">SUM(J89,L89,N89,P89,R89,T89,V89,X89,Z89,AB89,AD89,AF89,AH89,AJ89,AL89,AN89,AP89,AR89,AT89,AV89,AX89,AZ89,BB89,BD89,BF89)</f>
        <v>47</v>
      </c>
      <c r="BI89" s="119">
        <f t="shared" si="333"/>
        <v>399.06874516025346</v>
      </c>
      <c r="BJ89" s="87">
        <f t="shared" si="324"/>
        <v>1.2368471878513978</v>
      </c>
      <c r="BK89" s="108">
        <f t="shared" si="325"/>
        <v>-9</v>
      </c>
      <c r="BL89" s="119">
        <f t="shared" si="326"/>
        <v>-76.418745160253479</v>
      </c>
      <c r="BM89" s="87">
        <f t="shared" si="327"/>
        <v>-0.2368471878513978</v>
      </c>
    </row>
    <row r="90" spans="1:65" s="88" customFormat="1">
      <c r="A90" s="29" t="s">
        <v>201</v>
      </c>
      <c r="B90" s="29" t="s">
        <v>79</v>
      </c>
      <c r="C90" s="29" t="s">
        <v>127</v>
      </c>
      <c r="D90" s="101" t="s">
        <v>128</v>
      </c>
      <c r="E90" s="29" t="s">
        <v>82</v>
      </c>
      <c r="F90" s="30">
        <v>4.3600000000000003</v>
      </c>
      <c r="G90" s="31">
        <v>15.55</v>
      </c>
      <c r="H90" s="119">
        <v>19.1074267550634</v>
      </c>
      <c r="I90" s="120">
        <f t="shared" si="297"/>
        <v>83.31</v>
      </c>
      <c r="J90" s="111"/>
      <c r="K90" s="114">
        <f t="shared" si="298"/>
        <v>0</v>
      </c>
      <c r="L90" s="32">
        <f>'MEMÓRIA DE CÁLCULO'!L263</f>
        <v>13.034000000000001</v>
      </c>
      <c r="M90" s="114">
        <f t="shared" si="299"/>
        <v>249.04620032549639</v>
      </c>
      <c r="N90" s="32"/>
      <c r="O90" s="114">
        <f t="shared" si="300"/>
        <v>0</v>
      </c>
      <c r="P90" s="32"/>
      <c r="Q90" s="114">
        <f t="shared" si="301"/>
        <v>0</v>
      </c>
      <c r="R90" s="32"/>
      <c r="S90" s="114">
        <f t="shared" si="302"/>
        <v>0</v>
      </c>
      <c r="T90" s="32"/>
      <c r="U90" s="114">
        <f t="shared" si="303"/>
        <v>0</v>
      </c>
      <c r="V90" s="32"/>
      <c r="W90" s="114">
        <f t="shared" si="304"/>
        <v>0</v>
      </c>
      <c r="X90" s="32"/>
      <c r="Y90" s="114">
        <f t="shared" si="305"/>
        <v>0</v>
      </c>
      <c r="Z90" s="32"/>
      <c r="AA90" s="114">
        <f t="shared" si="306"/>
        <v>0</v>
      </c>
      <c r="AB90" s="32"/>
      <c r="AC90" s="114">
        <f t="shared" si="307"/>
        <v>0</v>
      </c>
      <c r="AD90" s="32"/>
      <c r="AE90" s="114">
        <f t="shared" si="308"/>
        <v>0</v>
      </c>
      <c r="AF90" s="32"/>
      <c r="AG90" s="114">
        <f t="shared" si="309"/>
        <v>0</v>
      </c>
      <c r="AH90" s="32"/>
      <c r="AI90" s="114">
        <f t="shared" si="310"/>
        <v>0</v>
      </c>
      <c r="AJ90" s="32"/>
      <c r="AK90" s="114">
        <f t="shared" si="311"/>
        <v>0</v>
      </c>
      <c r="AL90" s="32"/>
      <c r="AM90" s="114">
        <f t="shared" si="312"/>
        <v>0</v>
      </c>
      <c r="AN90" s="32"/>
      <c r="AO90" s="114">
        <f t="shared" si="313"/>
        <v>0</v>
      </c>
      <c r="AP90" s="32"/>
      <c r="AQ90" s="114">
        <f t="shared" si="314"/>
        <v>0</v>
      </c>
      <c r="AR90" s="32"/>
      <c r="AS90" s="114">
        <f t="shared" si="315"/>
        <v>0</v>
      </c>
      <c r="AT90" s="32"/>
      <c r="AU90" s="114">
        <f t="shared" si="316"/>
        <v>0</v>
      </c>
      <c r="AV90" s="32"/>
      <c r="AW90" s="114">
        <f t="shared" si="317"/>
        <v>0</v>
      </c>
      <c r="AX90" s="32"/>
      <c r="AY90" s="114">
        <f t="shared" si="318"/>
        <v>0</v>
      </c>
      <c r="AZ90" s="32"/>
      <c r="BA90" s="114">
        <f t="shared" si="319"/>
        <v>0</v>
      </c>
      <c r="BB90" s="32"/>
      <c r="BC90" s="114">
        <f t="shared" si="320"/>
        <v>0</v>
      </c>
      <c r="BD90" s="32"/>
      <c r="BE90" s="114">
        <f t="shared" si="321"/>
        <v>0</v>
      </c>
      <c r="BF90" s="32"/>
      <c r="BG90" s="114">
        <f t="shared" si="322"/>
        <v>0</v>
      </c>
      <c r="BH90" s="108">
        <f t="shared" ref="BH90:BI90" si="334">SUM(J90,L90,N90,P90,R90,T90,V90,X90,Z90,AB90,AD90,AF90,AH90,AJ90,AL90,AN90,AP90,AR90,AT90,AV90,AX90,AZ90,BB90,BD90,BF90)</f>
        <v>13.034000000000001</v>
      </c>
      <c r="BI90" s="119">
        <f t="shared" si="334"/>
        <v>249.04620032549639</v>
      </c>
      <c r="BJ90" s="87">
        <f t="shared" si="324"/>
        <v>2.9893914335073388</v>
      </c>
      <c r="BK90" s="108">
        <f t="shared" si="325"/>
        <v>-8.6739999999999995</v>
      </c>
      <c r="BL90" s="119">
        <f t="shared" si="326"/>
        <v>-165.73620032549638</v>
      </c>
      <c r="BM90" s="87">
        <f t="shared" si="327"/>
        <v>-1.9893914335073388</v>
      </c>
    </row>
    <row r="91" spans="1:65" s="88" customFormat="1">
      <c r="A91" s="29" t="s">
        <v>202</v>
      </c>
      <c r="B91" s="29" t="s">
        <v>79</v>
      </c>
      <c r="C91" s="29" t="s">
        <v>130</v>
      </c>
      <c r="D91" s="101" t="s">
        <v>131</v>
      </c>
      <c r="E91" s="29" t="s">
        <v>132</v>
      </c>
      <c r="F91" s="30">
        <v>66.569999999999993</v>
      </c>
      <c r="G91" s="31">
        <v>19.45</v>
      </c>
      <c r="H91" s="119">
        <v>23.899643111638785</v>
      </c>
      <c r="I91" s="120">
        <f t="shared" si="297"/>
        <v>1591</v>
      </c>
      <c r="J91" s="111"/>
      <c r="K91" s="114">
        <f t="shared" si="298"/>
        <v>0</v>
      </c>
      <c r="L91" s="32"/>
      <c r="M91" s="114">
        <f t="shared" si="299"/>
        <v>0</v>
      </c>
      <c r="N91" s="32"/>
      <c r="O91" s="114">
        <f t="shared" si="300"/>
        <v>0</v>
      </c>
      <c r="P91" s="32"/>
      <c r="Q91" s="114">
        <f t="shared" si="301"/>
        <v>0</v>
      </c>
      <c r="R91" s="32"/>
      <c r="S91" s="114">
        <f t="shared" si="302"/>
        <v>0</v>
      </c>
      <c r="T91" s="32"/>
      <c r="U91" s="114">
        <f t="shared" si="303"/>
        <v>0</v>
      </c>
      <c r="V91" s="32"/>
      <c r="W91" s="114">
        <f t="shared" si="304"/>
        <v>0</v>
      </c>
      <c r="X91" s="32"/>
      <c r="Y91" s="114">
        <f t="shared" si="305"/>
        <v>0</v>
      </c>
      <c r="Z91" s="32"/>
      <c r="AA91" s="114">
        <f t="shared" si="306"/>
        <v>0</v>
      </c>
      <c r="AB91" s="32"/>
      <c r="AC91" s="114">
        <f t="shared" si="307"/>
        <v>0</v>
      </c>
      <c r="AD91" s="32"/>
      <c r="AE91" s="114">
        <f t="shared" si="308"/>
        <v>0</v>
      </c>
      <c r="AF91" s="32"/>
      <c r="AG91" s="114">
        <f t="shared" si="309"/>
        <v>0</v>
      </c>
      <c r="AH91" s="32"/>
      <c r="AI91" s="114">
        <f t="shared" si="310"/>
        <v>0</v>
      </c>
      <c r="AJ91" s="32"/>
      <c r="AK91" s="114">
        <f t="shared" si="311"/>
        <v>0</v>
      </c>
      <c r="AL91" s="32"/>
      <c r="AM91" s="114">
        <f t="shared" si="312"/>
        <v>0</v>
      </c>
      <c r="AN91" s="32"/>
      <c r="AO91" s="114">
        <f t="shared" si="313"/>
        <v>0</v>
      </c>
      <c r="AP91" s="32"/>
      <c r="AQ91" s="114">
        <f t="shared" si="314"/>
        <v>0</v>
      </c>
      <c r="AR91" s="32"/>
      <c r="AS91" s="114">
        <f t="shared" si="315"/>
        <v>0</v>
      </c>
      <c r="AT91" s="32"/>
      <c r="AU91" s="114">
        <f t="shared" si="316"/>
        <v>0</v>
      </c>
      <c r="AV91" s="32"/>
      <c r="AW91" s="114">
        <f t="shared" si="317"/>
        <v>0</v>
      </c>
      <c r="AX91" s="32"/>
      <c r="AY91" s="114">
        <f t="shared" si="318"/>
        <v>0</v>
      </c>
      <c r="AZ91" s="32"/>
      <c r="BA91" s="114">
        <f t="shared" si="319"/>
        <v>0</v>
      </c>
      <c r="BB91" s="32"/>
      <c r="BC91" s="114">
        <f t="shared" si="320"/>
        <v>0</v>
      </c>
      <c r="BD91" s="32"/>
      <c r="BE91" s="114">
        <f t="shared" si="321"/>
        <v>0</v>
      </c>
      <c r="BF91" s="32"/>
      <c r="BG91" s="114">
        <f t="shared" si="322"/>
        <v>0</v>
      </c>
      <c r="BH91" s="108">
        <f t="shared" ref="BH91:BI91" si="335">SUM(J91,L91,N91,P91,R91,T91,V91,X91,Z91,AB91,AD91,AF91,AH91,AJ91,AL91,AN91,AP91,AR91,AT91,AV91,AX91,AZ91,BB91,BD91,BF91)</f>
        <v>0</v>
      </c>
      <c r="BI91" s="119">
        <f t="shared" si="335"/>
        <v>0</v>
      </c>
      <c r="BJ91" s="87">
        <f t="shared" si="324"/>
        <v>0</v>
      </c>
      <c r="BK91" s="108">
        <f t="shared" si="325"/>
        <v>66.569999999999993</v>
      </c>
      <c r="BL91" s="119">
        <f t="shared" si="326"/>
        <v>1591</v>
      </c>
      <c r="BM91" s="87">
        <f t="shared" si="327"/>
        <v>1</v>
      </c>
    </row>
    <row r="92" spans="1:65" s="88" customFormat="1">
      <c r="A92" s="29" t="s">
        <v>203</v>
      </c>
      <c r="B92" s="29" t="s">
        <v>79</v>
      </c>
      <c r="C92" s="29" t="s">
        <v>141</v>
      </c>
      <c r="D92" s="101" t="s">
        <v>142</v>
      </c>
      <c r="E92" s="29" t="s">
        <v>132</v>
      </c>
      <c r="F92" s="30">
        <v>3430</v>
      </c>
      <c r="G92" s="31">
        <v>0.56000000000000005</v>
      </c>
      <c r="H92" s="119">
        <v>0.68811311786723506</v>
      </c>
      <c r="I92" s="120">
        <f t="shared" si="297"/>
        <v>2360.23</v>
      </c>
      <c r="J92" s="111"/>
      <c r="K92" s="114">
        <f t="shared" si="298"/>
        <v>0</v>
      </c>
      <c r="L92" s="32"/>
      <c r="M92" s="114">
        <f t="shared" si="299"/>
        <v>0</v>
      </c>
      <c r="N92" s="32"/>
      <c r="O92" s="114">
        <f t="shared" si="300"/>
        <v>0</v>
      </c>
      <c r="P92" s="32"/>
      <c r="Q92" s="114">
        <f t="shared" si="301"/>
        <v>0</v>
      </c>
      <c r="R92" s="32"/>
      <c r="S92" s="114">
        <f t="shared" si="302"/>
        <v>0</v>
      </c>
      <c r="T92" s="32"/>
      <c r="U92" s="114">
        <f t="shared" si="303"/>
        <v>0</v>
      </c>
      <c r="V92" s="32"/>
      <c r="W92" s="114">
        <f t="shared" si="304"/>
        <v>0</v>
      </c>
      <c r="X92" s="32"/>
      <c r="Y92" s="114">
        <f t="shared" si="305"/>
        <v>0</v>
      </c>
      <c r="Z92" s="32"/>
      <c r="AA92" s="114">
        <f t="shared" si="306"/>
        <v>0</v>
      </c>
      <c r="AB92" s="32"/>
      <c r="AC92" s="114">
        <f t="shared" si="307"/>
        <v>0</v>
      </c>
      <c r="AD92" s="32"/>
      <c r="AE92" s="114">
        <f t="shared" si="308"/>
        <v>0</v>
      </c>
      <c r="AF92" s="32"/>
      <c r="AG92" s="114">
        <f t="shared" si="309"/>
        <v>0</v>
      </c>
      <c r="AH92" s="32"/>
      <c r="AI92" s="114">
        <f t="shared" si="310"/>
        <v>0</v>
      </c>
      <c r="AJ92" s="32"/>
      <c r="AK92" s="114">
        <f t="shared" si="311"/>
        <v>0</v>
      </c>
      <c r="AL92" s="32"/>
      <c r="AM92" s="114">
        <f t="shared" si="312"/>
        <v>0</v>
      </c>
      <c r="AN92" s="32"/>
      <c r="AO92" s="114">
        <f t="shared" si="313"/>
        <v>0</v>
      </c>
      <c r="AP92" s="32"/>
      <c r="AQ92" s="114">
        <f t="shared" si="314"/>
        <v>0</v>
      </c>
      <c r="AR92" s="32"/>
      <c r="AS92" s="114">
        <f t="shared" si="315"/>
        <v>0</v>
      </c>
      <c r="AT92" s="32"/>
      <c r="AU92" s="114">
        <f t="shared" si="316"/>
        <v>0</v>
      </c>
      <c r="AV92" s="32"/>
      <c r="AW92" s="114">
        <f t="shared" si="317"/>
        <v>0</v>
      </c>
      <c r="AX92" s="32"/>
      <c r="AY92" s="114">
        <f t="shared" si="318"/>
        <v>0</v>
      </c>
      <c r="AZ92" s="32"/>
      <c r="BA92" s="114">
        <f t="shared" si="319"/>
        <v>0</v>
      </c>
      <c r="BB92" s="32"/>
      <c r="BC92" s="114">
        <f t="shared" si="320"/>
        <v>0</v>
      </c>
      <c r="BD92" s="32"/>
      <c r="BE92" s="114">
        <f t="shared" si="321"/>
        <v>0</v>
      </c>
      <c r="BF92" s="32"/>
      <c r="BG92" s="114">
        <f t="shared" si="322"/>
        <v>0</v>
      </c>
      <c r="BH92" s="108">
        <f t="shared" ref="BH92:BI92" si="336">SUM(J92,L92,N92,P92,R92,T92,V92,X92,Z92,AB92,AD92,AF92,AH92,AJ92,AL92,AN92,AP92,AR92,AT92,AV92,AX92,AZ92,BB92,BD92,BF92)</f>
        <v>0</v>
      </c>
      <c r="BI92" s="119">
        <f t="shared" si="336"/>
        <v>0</v>
      </c>
      <c r="BJ92" s="87">
        <f t="shared" si="324"/>
        <v>0</v>
      </c>
      <c r="BK92" s="108">
        <f t="shared" si="325"/>
        <v>3430</v>
      </c>
      <c r="BL92" s="119">
        <f t="shared" si="326"/>
        <v>2360.23</v>
      </c>
      <c r="BM92" s="87">
        <f t="shared" si="327"/>
        <v>1</v>
      </c>
    </row>
    <row r="93" spans="1:65" s="88" customFormat="1">
      <c r="A93" s="29" t="s">
        <v>204</v>
      </c>
      <c r="B93" s="29" t="s">
        <v>79</v>
      </c>
      <c r="C93" s="29" t="s">
        <v>144</v>
      </c>
      <c r="D93" s="101" t="s">
        <v>145</v>
      </c>
      <c r="E93" s="29" t="s">
        <v>112</v>
      </c>
      <c r="F93" s="30">
        <v>426.98</v>
      </c>
      <c r="G93" s="31">
        <v>0.4</v>
      </c>
      <c r="H93" s="119">
        <v>0.49150936990516786</v>
      </c>
      <c r="I93" s="120">
        <f t="shared" si="297"/>
        <v>209.86</v>
      </c>
      <c r="J93" s="111"/>
      <c r="K93" s="114">
        <f t="shared" si="298"/>
        <v>0</v>
      </c>
      <c r="L93" s="32"/>
      <c r="M93" s="114">
        <f t="shared" si="299"/>
        <v>0</v>
      </c>
      <c r="N93" s="32"/>
      <c r="O93" s="114">
        <f t="shared" si="300"/>
        <v>0</v>
      </c>
      <c r="P93" s="32"/>
      <c r="Q93" s="114">
        <f t="shared" si="301"/>
        <v>0</v>
      </c>
      <c r="R93" s="32"/>
      <c r="S93" s="114">
        <f t="shared" si="302"/>
        <v>0</v>
      </c>
      <c r="T93" s="32"/>
      <c r="U93" s="114">
        <f t="shared" si="303"/>
        <v>0</v>
      </c>
      <c r="V93" s="32"/>
      <c r="W93" s="114">
        <f t="shared" si="304"/>
        <v>0</v>
      </c>
      <c r="X93" s="32"/>
      <c r="Y93" s="114">
        <f t="shared" si="305"/>
        <v>0</v>
      </c>
      <c r="Z93" s="32"/>
      <c r="AA93" s="114">
        <f t="shared" si="306"/>
        <v>0</v>
      </c>
      <c r="AB93" s="32"/>
      <c r="AC93" s="114">
        <f t="shared" si="307"/>
        <v>0</v>
      </c>
      <c r="AD93" s="32"/>
      <c r="AE93" s="114">
        <f t="shared" si="308"/>
        <v>0</v>
      </c>
      <c r="AF93" s="32"/>
      <c r="AG93" s="114">
        <f t="shared" si="309"/>
        <v>0</v>
      </c>
      <c r="AH93" s="32"/>
      <c r="AI93" s="114">
        <f t="shared" si="310"/>
        <v>0</v>
      </c>
      <c r="AJ93" s="32"/>
      <c r="AK93" s="114">
        <f t="shared" si="311"/>
        <v>0</v>
      </c>
      <c r="AL93" s="32"/>
      <c r="AM93" s="114">
        <f t="shared" si="312"/>
        <v>0</v>
      </c>
      <c r="AN93" s="32"/>
      <c r="AO93" s="114">
        <f t="shared" si="313"/>
        <v>0</v>
      </c>
      <c r="AP93" s="32"/>
      <c r="AQ93" s="114">
        <f t="shared" si="314"/>
        <v>0</v>
      </c>
      <c r="AR93" s="32"/>
      <c r="AS93" s="114">
        <f t="shared" si="315"/>
        <v>0</v>
      </c>
      <c r="AT93" s="32"/>
      <c r="AU93" s="114">
        <f t="shared" si="316"/>
        <v>0</v>
      </c>
      <c r="AV93" s="32"/>
      <c r="AW93" s="114">
        <f t="shared" si="317"/>
        <v>0</v>
      </c>
      <c r="AX93" s="32"/>
      <c r="AY93" s="114">
        <f t="shared" si="318"/>
        <v>0</v>
      </c>
      <c r="AZ93" s="32"/>
      <c r="BA93" s="114">
        <f t="shared" si="319"/>
        <v>0</v>
      </c>
      <c r="BB93" s="32"/>
      <c r="BC93" s="114">
        <f t="shared" si="320"/>
        <v>0</v>
      </c>
      <c r="BD93" s="32"/>
      <c r="BE93" s="114">
        <f t="shared" si="321"/>
        <v>0</v>
      </c>
      <c r="BF93" s="32"/>
      <c r="BG93" s="114">
        <f t="shared" si="322"/>
        <v>0</v>
      </c>
      <c r="BH93" s="108">
        <f t="shared" ref="BH93:BI93" si="337">SUM(J93,L93,N93,P93,R93,T93,V93,X93,Z93,AB93,AD93,AF93,AH93,AJ93,AL93,AN93,AP93,AR93,AT93,AV93,AX93,AZ93,BB93,BD93,BF93)</f>
        <v>0</v>
      </c>
      <c r="BI93" s="119">
        <f t="shared" si="337"/>
        <v>0</v>
      </c>
      <c r="BJ93" s="87">
        <f t="shared" si="324"/>
        <v>0</v>
      </c>
      <c r="BK93" s="108">
        <f t="shared" si="325"/>
        <v>426.98</v>
      </c>
      <c r="BL93" s="119">
        <f t="shared" si="326"/>
        <v>209.86</v>
      </c>
      <c r="BM93" s="87">
        <f t="shared" si="327"/>
        <v>1</v>
      </c>
    </row>
    <row r="94" spans="1:65" s="88" customFormat="1">
      <c r="A94" s="22" t="s">
        <v>205</v>
      </c>
      <c r="B94" s="22" t="s">
        <v>60</v>
      </c>
      <c r="C94" s="22" t="s">
        <v>60</v>
      </c>
      <c r="D94" s="102" t="s">
        <v>147</v>
      </c>
      <c r="E94" s="22" t="s">
        <v>60</v>
      </c>
      <c r="F94" s="89"/>
      <c r="G94" s="27"/>
      <c r="H94" s="121"/>
      <c r="I94" s="118">
        <f>SUM(I95:I96)</f>
        <v>1173.3399999999999</v>
      </c>
      <c r="J94" s="112"/>
      <c r="K94" s="127">
        <f>SUM(K95:K96)</f>
        <v>0</v>
      </c>
      <c r="L94" s="26"/>
      <c r="M94" s="127">
        <f>SUM(M95:M96)</f>
        <v>0</v>
      </c>
      <c r="N94" s="26"/>
      <c r="O94" s="127">
        <f>SUM(O95:O96)</f>
        <v>0</v>
      </c>
      <c r="P94" s="26"/>
      <c r="Q94" s="127">
        <f>SUM(Q95:Q96)</f>
        <v>0</v>
      </c>
      <c r="R94" s="26"/>
      <c r="S94" s="127">
        <f>SUM(S95:S96)</f>
        <v>0</v>
      </c>
      <c r="T94" s="26"/>
      <c r="U94" s="127">
        <f>SUM(U95:U96)</f>
        <v>0</v>
      </c>
      <c r="V94" s="26"/>
      <c r="W94" s="127">
        <f>SUM(W95:W96)</f>
        <v>0</v>
      </c>
      <c r="X94" s="26"/>
      <c r="Y94" s="127">
        <f>SUM(Y95:Y96)</f>
        <v>0</v>
      </c>
      <c r="Z94" s="26"/>
      <c r="AA94" s="127">
        <f>SUM(AA95:AA96)</f>
        <v>0</v>
      </c>
      <c r="AB94" s="26"/>
      <c r="AC94" s="127">
        <f>SUM(AC95:AC96)</f>
        <v>0</v>
      </c>
      <c r="AD94" s="26"/>
      <c r="AE94" s="127">
        <f>SUM(AE95:AE96)</f>
        <v>0</v>
      </c>
      <c r="AF94" s="26"/>
      <c r="AG94" s="127">
        <f>SUM(AG95:AG96)</f>
        <v>0</v>
      </c>
      <c r="AH94" s="26"/>
      <c r="AI94" s="127">
        <f>SUM(AI95:AI96)</f>
        <v>0</v>
      </c>
      <c r="AJ94" s="26"/>
      <c r="AK94" s="127">
        <f>SUM(AK95:AK96)</f>
        <v>0</v>
      </c>
      <c r="AL94" s="26"/>
      <c r="AM94" s="127">
        <f>SUM(AM95:AM96)</f>
        <v>0</v>
      </c>
      <c r="AN94" s="26"/>
      <c r="AO94" s="127">
        <f>SUM(AO95:AO96)</f>
        <v>0</v>
      </c>
      <c r="AP94" s="26"/>
      <c r="AQ94" s="127">
        <f>SUM(AQ95:AQ96)</f>
        <v>0</v>
      </c>
      <c r="AR94" s="26"/>
      <c r="AS94" s="127">
        <f>SUM(AS95:AS96)</f>
        <v>0</v>
      </c>
      <c r="AT94" s="26"/>
      <c r="AU94" s="127">
        <f>SUM(AU95:AU96)</f>
        <v>0</v>
      </c>
      <c r="AV94" s="26"/>
      <c r="AW94" s="127">
        <f>SUM(AW95:AW96)</f>
        <v>0</v>
      </c>
      <c r="AX94" s="26"/>
      <c r="AY94" s="127">
        <f>SUM(AY95:AY96)</f>
        <v>0</v>
      </c>
      <c r="AZ94" s="26"/>
      <c r="BA94" s="127">
        <f>SUM(BA95:BA96)</f>
        <v>0</v>
      </c>
      <c r="BB94" s="26"/>
      <c r="BC94" s="127">
        <f>SUM(BC95:BC96)</f>
        <v>0</v>
      </c>
      <c r="BD94" s="26"/>
      <c r="BE94" s="127">
        <f>SUM(BE95:BE96)</f>
        <v>0</v>
      </c>
      <c r="BF94" s="26"/>
      <c r="BG94" s="127">
        <f>SUM(BG95:BG96)</f>
        <v>0</v>
      </c>
      <c r="BH94" s="109"/>
      <c r="BI94" s="121">
        <f>SUM(BI95:BI96)</f>
        <v>0</v>
      </c>
      <c r="BJ94" s="27"/>
      <c r="BK94" s="109"/>
      <c r="BL94" s="121">
        <f>SUM(BL95:BL96)</f>
        <v>1173.3399999999999</v>
      </c>
      <c r="BM94" s="27"/>
    </row>
    <row r="95" spans="1:65" s="88" customFormat="1" ht="33.75">
      <c r="A95" s="29" t="s">
        <v>206</v>
      </c>
      <c r="B95" s="29" t="s">
        <v>66</v>
      </c>
      <c r="C95" s="29">
        <v>100981</v>
      </c>
      <c r="D95" s="101" t="s">
        <v>149</v>
      </c>
      <c r="E95" s="29" t="s">
        <v>112</v>
      </c>
      <c r="F95" s="30">
        <v>17.28</v>
      </c>
      <c r="G95" s="31">
        <v>7.65</v>
      </c>
      <c r="H95" s="119">
        <v>9.4001166994363352</v>
      </c>
      <c r="I95" s="120">
        <f t="shared" ref="I95:I96" si="338">ROUND(SUM(F95*H95),2)</f>
        <v>162.43</v>
      </c>
      <c r="J95" s="111"/>
      <c r="K95" s="114">
        <f t="shared" ref="K95:K96" si="339">J95*$H95</f>
        <v>0</v>
      </c>
      <c r="L95" s="32"/>
      <c r="M95" s="114">
        <f t="shared" ref="M95:M96" si="340">L95*$H95</f>
        <v>0</v>
      </c>
      <c r="N95" s="32"/>
      <c r="O95" s="114">
        <f t="shared" ref="O95:O96" si="341">N95*$H95</f>
        <v>0</v>
      </c>
      <c r="P95" s="32"/>
      <c r="Q95" s="114">
        <f t="shared" ref="Q95:Q96" si="342">P95*$H95</f>
        <v>0</v>
      </c>
      <c r="R95" s="32"/>
      <c r="S95" s="114">
        <f t="shared" ref="S95:S96" si="343">R95*$H95</f>
        <v>0</v>
      </c>
      <c r="T95" s="32"/>
      <c r="U95" s="114">
        <f t="shared" ref="U95:U96" si="344">T95*$H95</f>
        <v>0</v>
      </c>
      <c r="V95" s="32"/>
      <c r="W95" s="114">
        <f t="shared" ref="W95:W96" si="345">V95*$H95</f>
        <v>0</v>
      </c>
      <c r="X95" s="32"/>
      <c r="Y95" s="114">
        <f t="shared" ref="Y95:Y96" si="346">X95*$H95</f>
        <v>0</v>
      </c>
      <c r="Z95" s="32"/>
      <c r="AA95" s="114">
        <f t="shared" ref="AA95:AA96" si="347">Z95*$H95</f>
        <v>0</v>
      </c>
      <c r="AB95" s="32"/>
      <c r="AC95" s="114">
        <f t="shared" ref="AC95:AC96" si="348">AB95*$H95</f>
        <v>0</v>
      </c>
      <c r="AD95" s="32"/>
      <c r="AE95" s="114">
        <f t="shared" ref="AE95:AE96" si="349">AD95*$H95</f>
        <v>0</v>
      </c>
      <c r="AF95" s="32"/>
      <c r="AG95" s="114">
        <f t="shared" ref="AG95:AG96" si="350">AF95*$H95</f>
        <v>0</v>
      </c>
      <c r="AH95" s="32"/>
      <c r="AI95" s="114">
        <f t="shared" ref="AI95:AI96" si="351">AH95*$H95</f>
        <v>0</v>
      </c>
      <c r="AJ95" s="32"/>
      <c r="AK95" s="114">
        <f t="shared" ref="AK95:AK96" si="352">AJ95*$H95</f>
        <v>0</v>
      </c>
      <c r="AL95" s="32"/>
      <c r="AM95" s="114">
        <f t="shared" ref="AM95:AM96" si="353">AL95*$H95</f>
        <v>0</v>
      </c>
      <c r="AN95" s="32"/>
      <c r="AO95" s="114">
        <f t="shared" ref="AO95:AO96" si="354">AN95*$H95</f>
        <v>0</v>
      </c>
      <c r="AP95" s="32"/>
      <c r="AQ95" s="114">
        <f t="shared" ref="AQ95:AQ96" si="355">AP95*$H95</f>
        <v>0</v>
      </c>
      <c r="AR95" s="32"/>
      <c r="AS95" s="114">
        <f t="shared" ref="AS95:AS96" si="356">AR95*$H95</f>
        <v>0</v>
      </c>
      <c r="AT95" s="32"/>
      <c r="AU95" s="114">
        <f t="shared" ref="AU95:AU96" si="357">AT95*$H95</f>
        <v>0</v>
      </c>
      <c r="AV95" s="32"/>
      <c r="AW95" s="114">
        <f t="shared" ref="AW95:AW96" si="358">AV95*$H95</f>
        <v>0</v>
      </c>
      <c r="AX95" s="32"/>
      <c r="AY95" s="114">
        <f t="shared" ref="AY95:AY96" si="359">AX95*$H95</f>
        <v>0</v>
      </c>
      <c r="AZ95" s="32"/>
      <c r="BA95" s="114">
        <f t="shared" ref="BA95:BA96" si="360">AZ95*$H95</f>
        <v>0</v>
      </c>
      <c r="BB95" s="32"/>
      <c r="BC95" s="114">
        <f t="shared" ref="BC95:BC96" si="361">BB95*$H95</f>
        <v>0</v>
      </c>
      <c r="BD95" s="32"/>
      <c r="BE95" s="114">
        <f t="shared" ref="BE95:BE96" si="362">BD95*$H95</f>
        <v>0</v>
      </c>
      <c r="BF95" s="32"/>
      <c r="BG95" s="114">
        <f t="shared" ref="BG95:BG96" si="363">BF95*$H95</f>
        <v>0</v>
      </c>
      <c r="BH95" s="108">
        <f t="shared" ref="BH95:BI95" si="364">SUM(J95,L95,N95,P95,R95,T95,V95,X95,Z95,AB95,AD95,AF95,AH95,AJ95,AL95,AN95,AP95,AR95,AT95,AV95,AX95,AZ95,BB95,BD95,BF95)</f>
        <v>0</v>
      </c>
      <c r="BI95" s="119">
        <f t="shared" si="364"/>
        <v>0</v>
      </c>
      <c r="BJ95" s="87">
        <f t="shared" ref="BJ95:BJ96" si="365">BI95/I95</f>
        <v>0</v>
      </c>
      <c r="BK95" s="108">
        <f t="shared" ref="BK95:BK96" si="366">F95-BH95</f>
        <v>17.28</v>
      </c>
      <c r="BL95" s="119">
        <f t="shared" ref="BL95:BL96" si="367">I95-BI95</f>
        <v>162.43</v>
      </c>
      <c r="BM95" s="87">
        <f t="shared" ref="BM95:BM96" si="368">1-BJ95</f>
        <v>1</v>
      </c>
    </row>
    <row r="96" spans="1:65" s="88" customFormat="1" ht="22.5">
      <c r="A96" s="29" t="s">
        <v>207</v>
      </c>
      <c r="B96" s="29" t="s">
        <v>66</v>
      </c>
      <c r="C96" s="29">
        <v>97914</v>
      </c>
      <c r="D96" s="101" t="s">
        <v>151</v>
      </c>
      <c r="E96" s="29" t="s">
        <v>152</v>
      </c>
      <c r="F96" s="30">
        <v>345.67</v>
      </c>
      <c r="G96" s="31">
        <v>2.38</v>
      </c>
      <c r="H96" s="119">
        <v>2.9244807509357487</v>
      </c>
      <c r="I96" s="120">
        <f t="shared" si="338"/>
        <v>1010.91</v>
      </c>
      <c r="J96" s="111"/>
      <c r="K96" s="114">
        <f t="shared" si="339"/>
        <v>0</v>
      </c>
      <c r="L96" s="32"/>
      <c r="M96" s="114">
        <f t="shared" si="340"/>
        <v>0</v>
      </c>
      <c r="N96" s="32"/>
      <c r="O96" s="114">
        <f t="shared" si="341"/>
        <v>0</v>
      </c>
      <c r="P96" s="32"/>
      <c r="Q96" s="114">
        <f t="shared" si="342"/>
        <v>0</v>
      </c>
      <c r="R96" s="32"/>
      <c r="S96" s="114">
        <f t="shared" si="343"/>
        <v>0</v>
      </c>
      <c r="T96" s="32"/>
      <c r="U96" s="114">
        <f t="shared" si="344"/>
        <v>0</v>
      </c>
      <c r="V96" s="32"/>
      <c r="W96" s="114">
        <f t="shared" si="345"/>
        <v>0</v>
      </c>
      <c r="X96" s="32"/>
      <c r="Y96" s="114">
        <f t="shared" si="346"/>
        <v>0</v>
      </c>
      <c r="Z96" s="32"/>
      <c r="AA96" s="114">
        <f t="shared" si="347"/>
        <v>0</v>
      </c>
      <c r="AB96" s="32"/>
      <c r="AC96" s="114">
        <f t="shared" si="348"/>
        <v>0</v>
      </c>
      <c r="AD96" s="32"/>
      <c r="AE96" s="114">
        <f t="shared" si="349"/>
        <v>0</v>
      </c>
      <c r="AF96" s="32"/>
      <c r="AG96" s="114">
        <f t="shared" si="350"/>
        <v>0</v>
      </c>
      <c r="AH96" s="32"/>
      <c r="AI96" s="114">
        <f t="shared" si="351"/>
        <v>0</v>
      </c>
      <c r="AJ96" s="32"/>
      <c r="AK96" s="114">
        <f t="shared" si="352"/>
        <v>0</v>
      </c>
      <c r="AL96" s="32"/>
      <c r="AM96" s="114">
        <f t="shared" si="353"/>
        <v>0</v>
      </c>
      <c r="AN96" s="32"/>
      <c r="AO96" s="114">
        <f t="shared" si="354"/>
        <v>0</v>
      </c>
      <c r="AP96" s="32"/>
      <c r="AQ96" s="114">
        <f t="shared" si="355"/>
        <v>0</v>
      </c>
      <c r="AR96" s="32"/>
      <c r="AS96" s="114">
        <f t="shared" si="356"/>
        <v>0</v>
      </c>
      <c r="AT96" s="32"/>
      <c r="AU96" s="114">
        <f t="shared" si="357"/>
        <v>0</v>
      </c>
      <c r="AV96" s="32"/>
      <c r="AW96" s="114">
        <f t="shared" si="358"/>
        <v>0</v>
      </c>
      <c r="AX96" s="32"/>
      <c r="AY96" s="114">
        <f t="shared" si="359"/>
        <v>0</v>
      </c>
      <c r="AZ96" s="32"/>
      <c r="BA96" s="114">
        <f t="shared" si="360"/>
        <v>0</v>
      </c>
      <c r="BB96" s="32"/>
      <c r="BC96" s="114">
        <f t="shared" si="361"/>
        <v>0</v>
      </c>
      <c r="BD96" s="32"/>
      <c r="BE96" s="114">
        <f t="shared" si="362"/>
        <v>0</v>
      </c>
      <c r="BF96" s="32"/>
      <c r="BG96" s="114">
        <f t="shared" si="363"/>
        <v>0</v>
      </c>
      <c r="BH96" s="108">
        <f t="shared" ref="BH96:BI96" si="369">SUM(J96,L96,N96,P96,R96,T96,V96,X96,Z96,AB96,AD96,AF96,AH96,AJ96,AL96,AN96,AP96,AR96,AT96,AV96,AX96,AZ96,BB96,BD96,BF96)</f>
        <v>0</v>
      </c>
      <c r="BI96" s="119">
        <f t="shared" si="369"/>
        <v>0</v>
      </c>
      <c r="BJ96" s="87">
        <f t="shared" si="365"/>
        <v>0</v>
      </c>
      <c r="BK96" s="108">
        <f t="shared" si="366"/>
        <v>345.67</v>
      </c>
      <c r="BL96" s="119">
        <f t="shared" si="367"/>
        <v>1010.91</v>
      </c>
      <c r="BM96" s="87">
        <f t="shared" si="368"/>
        <v>1</v>
      </c>
    </row>
    <row r="97" spans="1:65" s="88" customFormat="1">
      <c r="A97" s="22" t="s">
        <v>208</v>
      </c>
      <c r="B97" s="22" t="s">
        <v>60</v>
      </c>
      <c r="C97" s="22" t="s">
        <v>60</v>
      </c>
      <c r="D97" s="102" t="s">
        <v>209</v>
      </c>
      <c r="E97" s="22" t="s">
        <v>60</v>
      </c>
      <c r="F97" s="89"/>
      <c r="G97" s="27"/>
      <c r="H97" s="121"/>
      <c r="I97" s="118">
        <f>I98+I110</f>
        <v>9614.4200000000019</v>
      </c>
      <c r="J97" s="112"/>
      <c r="K97" s="127">
        <f>K98+K110</f>
        <v>0</v>
      </c>
      <c r="L97" s="26"/>
      <c r="M97" s="127">
        <f>M98+M110</f>
        <v>2884.7500346066713</v>
      </c>
      <c r="N97" s="26"/>
      <c r="O97" s="127">
        <f>O98+O110</f>
        <v>0</v>
      </c>
      <c r="P97" s="26"/>
      <c r="Q97" s="127">
        <f>Q98+Q110</f>
        <v>0</v>
      </c>
      <c r="R97" s="26"/>
      <c r="S97" s="127">
        <f>S98+S110</f>
        <v>0</v>
      </c>
      <c r="T97" s="26"/>
      <c r="U97" s="127">
        <f>U98+U110</f>
        <v>0</v>
      </c>
      <c r="V97" s="26"/>
      <c r="W97" s="127">
        <f>W98+W110</f>
        <v>0</v>
      </c>
      <c r="X97" s="26"/>
      <c r="Y97" s="127">
        <f>Y98+Y110</f>
        <v>0</v>
      </c>
      <c r="Z97" s="26"/>
      <c r="AA97" s="127">
        <f>AA98+AA110</f>
        <v>0</v>
      </c>
      <c r="AB97" s="26"/>
      <c r="AC97" s="127">
        <f>AC98+AC110</f>
        <v>0</v>
      </c>
      <c r="AD97" s="26"/>
      <c r="AE97" s="127">
        <f>AE98+AE110</f>
        <v>0</v>
      </c>
      <c r="AF97" s="26"/>
      <c r="AG97" s="127">
        <f>AG98+AG110</f>
        <v>0</v>
      </c>
      <c r="AH97" s="26"/>
      <c r="AI97" s="127">
        <f>AI98+AI110</f>
        <v>0</v>
      </c>
      <c r="AJ97" s="26"/>
      <c r="AK97" s="127">
        <f>AK98+AK110</f>
        <v>0</v>
      </c>
      <c r="AL97" s="26"/>
      <c r="AM97" s="127">
        <f>AM98+AM110</f>
        <v>0</v>
      </c>
      <c r="AN97" s="26"/>
      <c r="AO97" s="127">
        <f>AO98+AO110</f>
        <v>0</v>
      </c>
      <c r="AP97" s="26"/>
      <c r="AQ97" s="127">
        <f>AQ98+AQ110</f>
        <v>0</v>
      </c>
      <c r="AR97" s="26"/>
      <c r="AS97" s="127">
        <f>AS98+AS110</f>
        <v>0</v>
      </c>
      <c r="AT97" s="26"/>
      <c r="AU97" s="127">
        <f>AU98+AU110</f>
        <v>0</v>
      </c>
      <c r="AV97" s="26"/>
      <c r="AW97" s="127">
        <f>AW98+AW110</f>
        <v>0</v>
      </c>
      <c r="AX97" s="26"/>
      <c r="AY97" s="127">
        <f>AY98+AY110</f>
        <v>0</v>
      </c>
      <c r="AZ97" s="26"/>
      <c r="BA97" s="127">
        <f>BA98+BA110</f>
        <v>0</v>
      </c>
      <c r="BB97" s="26"/>
      <c r="BC97" s="127">
        <f>BC98+BC110</f>
        <v>0</v>
      </c>
      <c r="BD97" s="26"/>
      <c r="BE97" s="127">
        <f>BE98+BE110</f>
        <v>0</v>
      </c>
      <c r="BF97" s="26"/>
      <c r="BG97" s="127">
        <f>BG98+BG110</f>
        <v>0</v>
      </c>
      <c r="BH97" s="109"/>
      <c r="BI97" s="121">
        <f>BI98+BI110</f>
        <v>2884.7500346066713</v>
      </c>
      <c r="BJ97" s="27"/>
      <c r="BK97" s="109"/>
      <c r="BL97" s="121">
        <f>BL98+BL110</f>
        <v>6729.6699653933292</v>
      </c>
      <c r="BM97" s="27"/>
    </row>
    <row r="98" spans="1:65" s="88" customFormat="1">
      <c r="A98" s="22" t="s">
        <v>210</v>
      </c>
      <c r="B98" s="22" t="s">
        <v>60</v>
      </c>
      <c r="C98" s="22" t="s">
        <v>60</v>
      </c>
      <c r="D98" s="102" t="s">
        <v>109</v>
      </c>
      <c r="E98" s="22" t="s">
        <v>60</v>
      </c>
      <c r="F98" s="89"/>
      <c r="G98" s="27"/>
      <c r="H98" s="121"/>
      <c r="I98" s="118">
        <f>SUM(I99:I109)</f>
        <v>8442.4600000000009</v>
      </c>
      <c r="J98" s="112"/>
      <c r="K98" s="127">
        <f>SUM(K99:K109)</f>
        <v>0</v>
      </c>
      <c r="L98" s="26"/>
      <c r="M98" s="127">
        <f>SUM(M99:M109)</f>
        <v>2884.7500346066713</v>
      </c>
      <c r="N98" s="26"/>
      <c r="O98" s="127">
        <f>SUM(O99:O109)</f>
        <v>0</v>
      </c>
      <c r="P98" s="26"/>
      <c r="Q98" s="127">
        <f>SUM(Q99:Q109)</f>
        <v>0</v>
      </c>
      <c r="R98" s="26"/>
      <c r="S98" s="127">
        <f>SUM(S99:S109)</f>
        <v>0</v>
      </c>
      <c r="T98" s="26"/>
      <c r="U98" s="127">
        <f>SUM(U99:U109)</f>
        <v>0</v>
      </c>
      <c r="V98" s="26"/>
      <c r="W98" s="127">
        <f>SUM(W99:W109)</f>
        <v>0</v>
      </c>
      <c r="X98" s="26"/>
      <c r="Y98" s="127">
        <f>SUM(Y99:Y109)</f>
        <v>0</v>
      </c>
      <c r="Z98" s="26"/>
      <c r="AA98" s="127">
        <f>SUM(AA99:AA109)</f>
        <v>0</v>
      </c>
      <c r="AB98" s="26"/>
      <c r="AC98" s="127">
        <f>SUM(AC99:AC109)</f>
        <v>0</v>
      </c>
      <c r="AD98" s="26"/>
      <c r="AE98" s="127">
        <f>SUM(AE99:AE109)</f>
        <v>0</v>
      </c>
      <c r="AF98" s="26"/>
      <c r="AG98" s="127">
        <f>SUM(AG99:AG109)</f>
        <v>0</v>
      </c>
      <c r="AH98" s="26"/>
      <c r="AI98" s="127">
        <f>SUM(AI99:AI109)</f>
        <v>0</v>
      </c>
      <c r="AJ98" s="26"/>
      <c r="AK98" s="127">
        <f>SUM(AK99:AK109)</f>
        <v>0</v>
      </c>
      <c r="AL98" s="26"/>
      <c r="AM98" s="127">
        <f>SUM(AM99:AM109)</f>
        <v>0</v>
      </c>
      <c r="AN98" s="26"/>
      <c r="AO98" s="127">
        <f>SUM(AO99:AO109)</f>
        <v>0</v>
      </c>
      <c r="AP98" s="26"/>
      <c r="AQ98" s="127">
        <f>SUM(AQ99:AQ109)</f>
        <v>0</v>
      </c>
      <c r="AR98" s="26"/>
      <c r="AS98" s="127">
        <f>SUM(AS99:AS109)</f>
        <v>0</v>
      </c>
      <c r="AT98" s="26"/>
      <c r="AU98" s="127">
        <f>SUM(AU99:AU109)</f>
        <v>0</v>
      </c>
      <c r="AV98" s="26"/>
      <c r="AW98" s="127">
        <f>SUM(AW99:AW109)</f>
        <v>0</v>
      </c>
      <c r="AX98" s="26"/>
      <c r="AY98" s="127">
        <f>SUM(AY99:AY109)</f>
        <v>0</v>
      </c>
      <c r="AZ98" s="26"/>
      <c r="BA98" s="127">
        <f>SUM(BA99:BA109)</f>
        <v>0</v>
      </c>
      <c r="BB98" s="26"/>
      <c r="BC98" s="127">
        <f>SUM(BC99:BC109)</f>
        <v>0</v>
      </c>
      <c r="BD98" s="26"/>
      <c r="BE98" s="127">
        <f>SUM(BE99:BE109)</f>
        <v>0</v>
      </c>
      <c r="BF98" s="26"/>
      <c r="BG98" s="127">
        <f>SUM(BG99:BG109)</f>
        <v>0</v>
      </c>
      <c r="BH98" s="109"/>
      <c r="BI98" s="121">
        <f>SUM(BI99:BI109)</f>
        <v>2884.7500346066713</v>
      </c>
      <c r="BJ98" s="27"/>
      <c r="BK98" s="109"/>
      <c r="BL98" s="121">
        <f>SUM(BL99:BL109)</f>
        <v>5557.7099653933292</v>
      </c>
      <c r="BM98" s="27"/>
    </row>
    <row r="99" spans="1:65" s="88" customFormat="1">
      <c r="A99" s="29" t="s">
        <v>211</v>
      </c>
      <c r="B99" s="29" t="s">
        <v>66</v>
      </c>
      <c r="C99" s="29">
        <v>97622</v>
      </c>
      <c r="D99" s="101" t="s">
        <v>111</v>
      </c>
      <c r="E99" s="29" t="s">
        <v>112</v>
      </c>
      <c r="F99" s="30">
        <v>6.09</v>
      </c>
      <c r="G99" s="31">
        <v>44.06</v>
      </c>
      <c r="H99" s="119">
        <v>54.139757095054243</v>
      </c>
      <c r="I99" s="120">
        <f t="shared" ref="I99:I109" si="370">ROUND(SUM(F99*H99),2)</f>
        <v>329.71</v>
      </c>
      <c r="J99" s="111"/>
      <c r="K99" s="114">
        <f t="shared" ref="K99:K109" si="371">J99*$H99</f>
        <v>0</v>
      </c>
      <c r="L99" s="32"/>
      <c r="M99" s="114">
        <f t="shared" ref="M99:M109" si="372">L99*$H99</f>
        <v>0</v>
      </c>
      <c r="N99" s="32"/>
      <c r="O99" s="114">
        <f t="shared" ref="O99:O109" si="373">N99*$H99</f>
        <v>0</v>
      </c>
      <c r="P99" s="32"/>
      <c r="Q99" s="114">
        <f t="shared" ref="Q99:Q109" si="374">P99*$H99</f>
        <v>0</v>
      </c>
      <c r="R99" s="32"/>
      <c r="S99" s="114">
        <f t="shared" ref="S99:S109" si="375">R99*$H99</f>
        <v>0</v>
      </c>
      <c r="T99" s="32"/>
      <c r="U99" s="114">
        <f t="shared" ref="U99:U109" si="376">T99*$H99</f>
        <v>0</v>
      </c>
      <c r="V99" s="32"/>
      <c r="W99" s="114">
        <f t="shared" ref="W99:W109" si="377">V99*$H99</f>
        <v>0</v>
      </c>
      <c r="X99" s="32"/>
      <c r="Y99" s="114">
        <f t="shared" ref="Y99:Y109" si="378">X99*$H99</f>
        <v>0</v>
      </c>
      <c r="Z99" s="32"/>
      <c r="AA99" s="114">
        <f t="shared" ref="AA99:AA109" si="379">Z99*$H99</f>
        <v>0</v>
      </c>
      <c r="AB99" s="32"/>
      <c r="AC99" s="114">
        <f t="shared" ref="AC99:AC109" si="380">AB99*$H99</f>
        <v>0</v>
      </c>
      <c r="AD99" s="32"/>
      <c r="AE99" s="114">
        <f t="shared" ref="AE99:AE109" si="381">AD99*$H99</f>
        <v>0</v>
      </c>
      <c r="AF99" s="32"/>
      <c r="AG99" s="114">
        <f t="shared" ref="AG99:AG109" si="382">AF99*$H99</f>
        <v>0</v>
      </c>
      <c r="AH99" s="32"/>
      <c r="AI99" s="114">
        <f t="shared" ref="AI99:AI109" si="383">AH99*$H99</f>
        <v>0</v>
      </c>
      <c r="AJ99" s="32"/>
      <c r="AK99" s="114">
        <f t="shared" ref="AK99:AK109" si="384">AJ99*$H99</f>
        <v>0</v>
      </c>
      <c r="AL99" s="32"/>
      <c r="AM99" s="114">
        <f t="shared" ref="AM99:AM109" si="385">AL99*$H99</f>
        <v>0</v>
      </c>
      <c r="AN99" s="32"/>
      <c r="AO99" s="114">
        <f t="shared" ref="AO99:AO109" si="386">AN99*$H99</f>
        <v>0</v>
      </c>
      <c r="AP99" s="32"/>
      <c r="AQ99" s="114">
        <f t="shared" ref="AQ99:AQ109" si="387">AP99*$H99</f>
        <v>0</v>
      </c>
      <c r="AR99" s="32"/>
      <c r="AS99" s="114">
        <f t="shared" ref="AS99:AS109" si="388">AR99*$H99</f>
        <v>0</v>
      </c>
      <c r="AT99" s="32"/>
      <c r="AU99" s="114">
        <f t="shared" ref="AU99:AU109" si="389">AT99*$H99</f>
        <v>0</v>
      </c>
      <c r="AV99" s="32"/>
      <c r="AW99" s="114">
        <f t="shared" ref="AW99:AW109" si="390">AV99*$H99</f>
        <v>0</v>
      </c>
      <c r="AX99" s="32"/>
      <c r="AY99" s="114">
        <f t="shared" ref="AY99:AY109" si="391">AX99*$H99</f>
        <v>0</v>
      </c>
      <c r="AZ99" s="32"/>
      <c r="BA99" s="114">
        <f t="shared" ref="BA99:BA109" si="392">AZ99*$H99</f>
        <v>0</v>
      </c>
      <c r="BB99" s="32"/>
      <c r="BC99" s="114">
        <f t="shared" ref="BC99:BC109" si="393">BB99*$H99</f>
        <v>0</v>
      </c>
      <c r="BD99" s="32"/>
      <c r="BE99" s="114">
        <f t="shared" ref="BE99:BE109" si="394">BD99*$H99</f>
        <v>0</v>
      </c>
      <c r="BF99" s="32"/>
      <c r="BG99" s="114">
        <f t="shared" ref="BG99:BG109" si="395">BF99*$H99</f>
        <v>0</v>
      </c>
      <c r="BH99" s="108">
        <f t="shared" ref="BH99:BI99" si="396">SUM(J99,L99,N99,P99,R99,T99,V99,X99,Z99,AB99,AD99,AF99,AH99,AJ99,AL99,AN99,AP99,AR99,AT99,AV99,AX99,AZ99,BB99,BD99,BF99)</f>
        <v>0</v>
      </c>
      <c r="BI99" s="119">
        <f t="shared" si="396"/>
        <v>0</v>
      </c>
      <c r="BJ99" s="87">
        <f t="shared" ref="BJ99:BJ109" si="397">BI99/I99</f>
        <v>0</v>
      </c>
      <c r="BK99" s="108">
        <f t="shared" ref="BK99:BK109" si="398">F99-BH99</f>
        <v>6.09</v>
      </c>
      <c r="BL99" s="119">
        <f t="shared" ref="BL99:BL109" si="399">I99-BI99</f>
        <v>329.71</v>
      </c>
      <c r="BM99" s="87">
        <f t="shared" ref="BM99:BM109" si="400">1-BJ99</f>
        <v>1</v>
      </c>
    </row>
    <row r="100" spans="1:65" s="88" customFormat="1">
      <c r="A100" s="29" t="s">
        <v>212</v>
      </c>
      <c r="B100" s="29" t="s">
        <v>66</v>
      </c>
      <c r="C100" s="29">
        <v>97633</v>
      </c>
      <c r="D100" s="101" t="s">
        <v>114</v>
      </c>
      <c r="E100" s="29" t="s">
        <v>82</v>
      </c>
      <c r="F100" s="30">
        <v>111.18</v>
      </c>
      <c r="G100" s="31">
        <v>17.600000000000001</v>
      </c>
      <c r="H100" s="119">
        <v>21.626412275827388</v>
      </c>
      <c r="I100" s="120">
        <f t="shared" si="370"/>
        <v>2404.42</v>
      </c>
      <c r="J100" s="111"/>
      <c r="K100" s="114">
        <f t="shared" si="371"/>
        <v>0</v>
      </c>
      <c r="L100" s="32">
        <f>'MEMÓRIA DE CÁLCULO'!L272</f>
        <v>60.663499999999999</v>
      </c>
      <c r="M100" s="114">
        <f t="shared" si="372"/>
        <v>1311.9338610946547</v>
      </c>
      <c r="N100" s="32"/>
      <c r="O100" s="114">
        <f t="shared" si="373"/>
        <v>0</v>
      </c>
      <c r="P100" s="32"/>
      <c r="Q100" s="114">
        <f t="shared" si="374"/>
        <v>0</v>
      </c>
      <c r="R100" s="32"/>
      <c r="S100" s="114">
        <f t="shared" si="375"/>
        <v>0</v>
      </c>
      <c r="T100" s="32"/>
      <c r="U100" s="114">
        <f t="shared" si="376"/>
        <v>0</v>
      </c>
      <c r="V100" s="32"/>
      <c r="W100" s="114">
        <f t="shared" si="377"/>
        <v>0</v>
      </c>
      <c r="X100" s="32"/>
      <c r="Y100" s="114">
        <f t="shared" si="378"/>
        <v>0</v>
      </c>
      <c r="Z100" s="32"/>
      <c r="AA100" s="114">
        <f t="shared" si="379"/>
        <v>0</v>
      </c>
      <c r="AB100" s="32"/>
      <c r="AC100" s="114">
        <f t="shared" si="380"/>
        <v>0</v>
      </c>
      <c r="AD100" s="32"/>
      <c r="AE100" s="114">
        <f t="shared" si="381"/>
        <v>0</v>
      </c>
      <c r="AF100" s="32"/>
      <c r="AG100" s="114">
        <f t="shared" si="382"/>
        <v>0</v>
      </c>
      <c r="AH100" s="32"/>
      <c r="AI100" s="114">
        <f t="shared" si="383"/>
        <v>0</v>
      </c>
      <c r="AJ100" s="32"/>
      <c r="AK100" s="114">
        <f t="shared" si="384"/>
        <v>0</v>
      </c>
      <c r="AL100" s="32"/>
      <c r="AM100" s="114">
        <f t="shared" si="385"/>
        <v>0</v>
      </c>
      <c r="AN100" s="32"/>
      <c r="AO100" s="114">
        <f t="shared" si="386"/>
        <v>0</v>
      </c>
      <c r="AP100" s="32"/>
      <c r="AQ100" s="114">
        <f t="shared" si="387"/>
        <v>0</v>
      </c>
      <c r="AR100" s="32"/>
      <c r="AS100" s="114">
        <f t="shared" si="388"/>
        <v>0</v>
      </c>
      <c r="AT100" s="32"/>
      <c r="AU100" s="114">
        <f t="shared" si="389"/>
        <v>0</v>
      </c>
      <c r="AV100" s="32"/>
      <c r="AW100" s="114">
        <f t="shared" si="390"/>
        <v>0</v>
      </c>
      <c r="AX100" s="32"/>
      <c r="AY100" s="114">
        <f t="shared" si="391"/>
        <v>0</v>
      </c>
      <c r="AZ100" s="32"/>
      <c r="BA100" s="114">
        <f t="shared" si="392"/>
        <v>0</v>
      </c>
      <c r="BB100" s="32"/>
      <c r="BC100" s="114">
        <f t="shared" si="393"/>
        <v>0</v>
      </c>
      <c r="BD100" s="32"/>
      <c r="BE100" s="114">
        <f t="shared" si="394"/>
        <v>0</v>
      </c>
      <c r="BF100" s="32"/>
      <c r="BG100" s="114">
        <f t="shared" si="395"/>
        <v>0</v>
      </c>
      <c r="BH100" s="108">
        <f t="shared" ref="BH100:BI100" si="401">SUM(J100,L100,N100,P100,R100,T100,V100,X100,Z100,AB100,AD100,AF100,AH100,AJ100,AL100,AN100,AP100,AR100,AT100,AV100,AX100,AZ100,BB100,BD100,BF100)</f>
        <v>60.663499999999999</v>
      </c>
      <c r="BI100" s="119">
        <f t="shared" si="401"/>
        <v>1311.9338610946547</v>
      </c>
      <c r="BJ100" s="87">
        <f t="shared" si="397"/>
        <v>0.54563423241141507</v>
      </c>
      <c r="BK100" s="108">
        <f t="shared" si="398"/>
        <v>50.516500000000008</v>
      </c>
      <c r="BL100" s="119">
        <f t="shared" si="399"/>
        <v>1092.4861389053453</v>
      </c>
      <c r="BM100" s="87">
        <f t="shared" si="400"/>
        <v>0.45436576758858493</v>
      </c>
    </row>
    <row r="101" spans="1:65" s="88" customFormat="1">
      <c r="A101" s="29" t="s">
        <v>213</v>
      </c>
      <c r="B101" s="29" t="s">
        <v>66</v>
      </c>
      <c r="C101" s="29">
        <v>97634</v>
      </c>
      <c r="D101" s="101" t="s">
        <v>116</v>
      </c>
      <c r="E101" s="29" t="s">
        <v>82</v>
      </c>
      <c r="F101" s="30">
        <v>49.69</v>
      </c>
      <c r="G101" s="31">
        <v>9.58</v>
      </c>
      <c r="H101" s="119">
        <v>11.77164940922877</v>
      </c>
      <c r="I101" s="120">
        <f t="shared" si="370"/>
        <v>584.92999999999995</v>
      </c>
      <c r="J101" s="111"/>
      <c r="K101" s="114">
        <f t="shared" si="371"/>
        <v>0</v>
      </c>
      <c r="L101" s="32">
        <f>'MEMÓRIA DE CÁLCULO'!L280</f>
        <v>25.16</v>
      </c>
      <c r="M101" s="114">
        <f t="shared" si="372"/>
        <v>296.17469913619584</v>
      </c>
      <c r="N101" s="32"/>
      <c r="O101" s="114">
        <f t="shared" si="373"/>
        <v>0</v>
      </c>
      <c r="P101" s="32"/>
      <c r="Q101" s="114">
        <f t="shared" si="374"/>
        <v>0</v>
      </c>
      <c r="R101" s="32"/>
      <c r="S101" s="114">
        <f t="shared" si="375"/>
        <v>0</v>
      </c>
      <c r="T101" s="32"/>
      <c r="U101" s="114">
        <f t="shared" si="376"/>
        <v>0</v>
      </c>
      <c r="V101" s="32"/>
      <c r="W101" s="114">
        <f t="shared" si="377"/>
        <v>0</v>
      </c>
      <c r="X101" s="32"/>
      <c r="Y101" s="114">
        <f t="shared" si="378"/>
        <v>0</v>
      </c>
      <c r="Z101" s="32"/>
      <c r="AA101" s="114">
        <f t="shared" si="379"/>
        <v>0</v>
      </c>
      <c r="AB101" s="32"/>
      <c r="AC101" s="114">
        <f t="shared" si="380"/>
        <v>0</v>
      </c>
      <c r="AD101" s="32"/>
      <c r="AE101" s="114">
        <f t="shared" si="381"/>
        <v>0</v>
      </c>
      <c r="AF101" s="32"/>
      <c r="AG101" s="114">
        <f t="shared" si="382"/>
        <v>0</v>
      </c>
      <c r="AH101" s="32"/>
      <c r="AI101" s="114">
        <f t="shared" si="383"/>
        <v>0</v>
      </c>
      <c r="AJ101" s="32"/>
      <c r="AK101" s="114">
        <f t="shared" si="384"/>
        <v>0</v>
      </c>
      <c r="AL101" s="32"/>
      <c r="AM101" s="114">
        <f t="shared" si="385"/>
        <v>0</v>
      </c>
      <c r="AN101" s="32"/>
      <c r="AO101" s="114">
        <f t="shared" si="386"/>
        <v>0</v>
      </c>
      <c r="AP101" s="32"/>
      <c r="AQ101" s="114">
        <f t="shared" si="387"/>
        <v>0</v>
      </c>
      <c r="AR101" s="32"/>
      <c r="AS101" s="114">
        <f t="shared" si="388"/>
        <v>0</v>
      </c>
      <c r="AT101" s="32"/>
      <c r="AU101" s="114">
        <f t="shared" si="389"/>
        <v>0</v>
      </c>
      <c r="AV101" s="32"/>
      <c r="AW101" s="114">
        <f t="shared" si="390"/>
        <v>0</v>
      </c>
      <c r="AX101" s="32"/>
      <c r="AY101" s="114">
        <f t="shared" si="391"/>
        <v>0</v>
      </c>
      <c r="AZ101" s="32"/>
      <c r="BA101" s="114">
        <f t="shared" si="392"/>
        <v>0</v>
      </c>
      <c r="BB101" s="32"/>
      <c r="BC101" s="114">
        <f t="shared" si="393"/>
        <v>0</v>
      </c>
      <c r="BD101" s="32"/>
      <c r="BE101" s="114">
        <f t="shared" si="394"/>
        <v>0</v>
      </c>
      <c r="BF101" s="32"/>
      <c r="BG101" s="114">
        <f t="shared" si="395"/>
        <v>0</v>
      </c>
      <c r="BH101" s="108">
        <f t="shared" ref="BH101:BI101" si="402">SUM(J101,L101,N101,P101,R101,T101,V101,X101,Z101,AB101,AD101,AF101,AH101,AJ101,AL101,AN101,AP101,AR101,AT101,AV101,AX101,AZ101,BB101,BD101,BF101)</f>
        <v>25.16</v>
      </c>
      <c r="BI101" s="119">
        <f t="shared" si="402"/>
        <v>296.17469913619584</v>
      </c>
      <c r="BJ101" s="87">
        <f t="shared" si="397"/>
        <v>0.5063421249315232</v>
      </c>
      <c r="BK101" s="108">
        <f t="shared" si="398"/>
        <v>24.529999999999998</v>
      </c>
      <c r="BL101" s="119">
        <f t="shared" si="399"/>
        <v>288.75530086380411</v>
      </c>
      <c r="BM101" s="87">
        <f t="shared" si="400"/>
        <v>0.4936578750684768</v>
      </c>
    </row>
    <row r="102" spans="1:65" s="88" customFormat="1">
      <c r="A102" s="29" t="s">
        <v>214</v>
      </c>
      <c r="B102" s="29" t="s">
        <v>79</v>
      </c>
      <c r="C102" s="29" t="s">
        <v>118</v>
      </c>
      <c r="D102" s="101" t="s">
        <v>119</v>
      </c>
      <c r="E102" s="29" t="s">
        <v>82</v>
      </c>
      <c r="F102" s="30">
        <v>12.76</v>
      </c>
      <c r="G102" s="31">
        <v>12.99</v>
      </c>
      <c r="H102" s="119">
        <v>15.961766787670326</v>
      </c>
      <c r="I102" s="120">
        <f t="shared" si="370"/>
        <v>203.67</v>
      </c>
      <c r="J102" s="111"/>
      <c r="K102" s="114">
        <f t="shared" si="371"/>
        <v>0</v>
      </c>
      <c r="L102" s="32">
        <f>'MEMÓRIA DE CÁLCULO'!L288</f>
        <v>28.995900000000002</v>
      </c>
      <c r="M102" s="114">
        <f t="shared" si="372"/>
        <v>462.82579359861006</v>
      </c>
      <c r="N102" s="32"/>
      <c r="O102" s="114">
        <f t="shared" si="373"/>
        <v>0</v>
      </c>
      <c r="P102" s="32"/>
      <c r="Q102" s="114">
        <f t="shared" si="374"/>
        <v>0</v>
      </c>
      <c r="R102" s="32"/>
      <c r="S102" s="114">
        <f t="shared" si="375"/>
        <v>0</v>
      </c>
      <c r="T102" s="32"/>
      <c r="U102" s="114">
        <f t="shared" si="376"/>
        <v>0</v>
      </c>
      <c r="V102" s="32"/>
      <c r="W102" s="114">
        <f t="shared" si="377"/>
        <v>0</v>
      </c>
      <c r="X102" s="32"/>
      <c r="Y102" s="114">
        <f t="shared" si="378"/>
        <v>0</v>
      </c>
      <c r="Z102" s="32"/>
      <c r="AA102" s="114">
        <f t="shared" si="379"/>
        <v>0</v>
      </c>
      <c r="AB102" s="32"/>
      <c r="AC102" s="114">
        <f t="shared" si="380"/>
        <v>0</v>
      </c>
      <c r="AD102" s="32"/>
      <c r="AE102" s="114">
        <f t="shared" si="381"/>
        <v>0</v>
      </c>
      <c r="AF102" s="32"/>
      <c r="AG102" s="114">
        <f t="shared" si="382"/>
        <v>0</v>
      </c>
      <c r="AH102" s="32"/>
      <c r="AI102" s="114">
        <f t="shared" si="383"/>
        <v>0</v>
      </c>
      <c r="AJ102" s="32"/>
      <c r="AK102" s="114">
        <f t="shared" si="384"/>
        <v>0</v>
      </c>
      <c r="AL102" s="32"/>
      <c r="AM102" s="114">
        <f t="shared" si="385"/>
        <v>0</v>
      </c>
      <c r="AN102" s="32"/>
      <c r="AO102" s="114">
        <f t="shared" si="386"/>
        <v>0</v>
      </c>
      <c r="AP102" s="32"/>
      <c r="AQ102" s="114">
        <f t="shared" si="387"/>
        <v>0</v>
      </c>
      <c r="AR102" s="32"/>
      <c r="AS102" s="114">
        <f t="shared" si="388"/>
        <v>0</v>
      </c>
      <c r="AT102" s="32"/>
      <c r="AU102" s="114">
        <f t="shared" si="389"/>
        <v>0</v>
      </c>
      <c r="AV102" s="32"/>
      <c r="AW102" s="114">
        <f t="shared" si="390"/>
        <v>0</v>
      </c>
      <c r="AX102" s="32"/>
      <c r="AY102" s="114">
        <f t="shared" si="391"/>
        <v>0</v>
      </c>
      <c r="AZ102" s="32"/>
      <c r="BA102" s="114">
        <f t="shared" si="392"/>
        <v>0</v>
      </c>
      <c r="BB102" s="32"/>
      <c r="BC102" s="114">
        <f t="shared" si="393"/>
        <v>0</v>
      </c>
      <c r="BD102" s="32"/>
      <c r="BE102" s="114">
        <f t="shared" si="394"/>
        <v>0</v>
      </c>
      <c r="BF102" s="32"/>
      <c r="BG102" s="114">
        <f t="shared" si="395"/>
        <v>0</v>
      </c>
      <c r="BH102" s="108">
        <f t="shared" ref="BH102:BI102" si="403">SUM(J102,L102,N102,P102,R102,T102,V102,X102,Z102,AB102,AD102,AF102,AH102,AJ102,AL102,AN102,AP102,AR102,AT102,AV102,AX102,AZ102,BB102,BD102,BF102)</f>
        <v>28.995900000000002</v>
      </c>
      <c r="BI102" s="119">
        <f t="shared" si="403"/>
        <v>462.82579359861006</v>
      </c>
      <c r="BJ102" s="87">
        <f t="shared" si="397"/>
        <v>2.2724298797005456</v>
      </c>
      <c r="BK102" s="108">
        <f t="shared" si="398"/>
        <v>-16.235900000000001</v>
      </c>
      <c r="BL102" s="119">
        <f t="shared" si="399"/>
        <v>-259.1557935986101</v>
      </c>
      <c r="BM102" s="87">
        <f t="shared" si="400"/>
        <v>-1.2724298797005456</v>
      </c>
    </row>
    <row r="103" spans="1:65" s="88" customFormat="1">
      <c r="A103" s="29" t="s">
        <v>215</v>
      </c>
      <c r="B103" s="29" t="s">
        <v>66</v>
      </c>
      <c r="C103" s="29">
        <v>97644</v>
      </c>
      <c r="D103" s="101" t="s">
        <v>121</v>
      </c>
      <c r="E103" s="29" t="s">
        <v>82</v>
      </c>
      <c r="F103" s="30">
        <v>17.010000000000002</v>
      </c>
      <c r="G103" s="31">
        <v>7.18</v>
      </c>
      <c r="H103" s="119">
        <v>8.8225931897977627</v>
      </c>
      <c r="I103" s="120">
        <f t="shared" si="370"/>
        <v>150.07</v>
      </c>
      <c r="J103" s="111"/>
      <c r="K103" s="114">
        <f t="shared" si="371"/>
        <v>0</v>
      </c>
      <c r="L103" s="32">
        <f>'MEMÓRIA DE CÁLCULO'!L297</f>
        <v>8.5139999999999993</v>
      </c>
      <c r="M103" s="114">
        <f t="shared" si="372"/>
        <v>75.115558417938146</v>
      </c>
      <c r="N103" s="32"/>
      <c r="O103" s="114">
        <f t="shared" si="373"/>
        <v>0</v>
      </c>
      <c r="P103" s="32"/>
      <c r="Q103" s="114">
        <f t="shared" si="374"/>
        <v>0</v>
      </c>
      <c r="R103" s="32"/>
      <c r="S103" s="114">
        <f t="shared" si="375"/>
        <v>0</v>
      </c>
      <c r="T103" s="32"/>
      <c r="U103" s="114">
        <f t="shared" si="376"/>
        <v>0</v>
      </c>
      <c r="V103" s="32"/>
      <c r="W103" s="114">
        <f t="shared" si="377"/>
        <v>0</v>
      </c>
      <c r="X103" s="32"/>
      <c r="Y103" s="114">
        <f t="shared" si="378"/>
        <v>0</v>
      </c>
      <c r="Z103" s="32"/>
      <c r="AA103" s="114">
        <f t="shared" si="379"/>
        <v>0</v>
      </c>
      <c r="AB103" s="32"/>
      <c r="AC103" s="114">
        <f t="shared" si="380"/>
        <v>0</v>
      </c>
      <c r="AD103" s="32"/>
      <c r="AE103" s="114">
        <f t="shared" si="381"/>
        <v>0</v>
      </c>
      <c r="AF103" s="32"/>
      <c r="AG103" s="114">
        <f t="shared" si="382"/>
        <v>0</v>
      </c>
      <c r="AH103" s="32"/>
      <c r="AI103" s="114">
        <f t="shared" si="383"/>
        <v>0</v>
      </c>
      <c r="AJ103" s="32"/>
      <c r="AK103" s="114">
        <f t="shared" si="384"/>
        <v>0</v>
      </c>
      <c r="AL103" s="32"/>
      <c r="AM103" s="114">
        <f t="shared" si="385"/>
        <v>0</v>
      </c>
      <c r="AN103" s="32"/>
      <c r="AO103" s="114">
        <f t="shared" si="386"/>
        <v>0</v>
      </c>
      <c r="AP103" s="32"/>
      <c r="AQ103" s="114">
        <f t="shared" si="387"/>
        <v>0</v>
      </c>
      <c r="AR103" s="32"/>
      <c r="AS103" s="114">
        <f t="shared" si="388"/>
        <v>0</v>
      </c>
      <c r="AT103" s="32"/>
      <c r="AU103" s="114">
        <f t="shared" si="389"/>
        <v>0</v>
      </c>
      <c r="AV103" s="32"/>
      <c r="AW103" s="114">
        <f t="shared" si="390"/>
        <v>0</v>
      </c>
      <c r="AX103" s="32"/>
      <c r="AY103" s="114">
        <f t="shared" si="391"/>
        <v>0</v>
      </c>
      <c r="AZ103" s="32"/>
      <c r="BA103" s="114">
        <f t="shared" si="392"/>
        <v>0</v>
      </c>
      <c r="BB103" s="32"/>
      <c r="BC103" s="114">
        <f t="shared" si="393"/>
        <v>0</v>
      </c>
      <c r="BD103" s="32"/>
      <c r="BE103" s="114">
        <f t="shared" si="394"/>
        <v>0</v>
      </c>
      <c r="BF103" s="32"/>
      <c r="BG103" s="114">
        <f t="shared" si="395"/>
        <v>0</v>
      </c>
      <c r="BH103" s="108">
        <f t="shared" ref="BH103:BI103" si="404">SUM(J103,L103,N103,P103,R103,T103,V103,X103,Z103,AB103,AD103,AF103,AH103,AJ103,AL103,AN103,AP103,AR103,AT103,AV103,AX103,AZ103,BB103,BD103,BF103)</f>
        <v>8.5139999999999993</v>
      </c>
      <c r="BI103" s="119">
        <f t="shared" si="404"/>
        <v>75.115558417938146</v>
      </c>
      <c r="BJ103" s="87">
        <f t="shared" si="397"/>
        <v>0.50053680561030289</v>
      </c>
      <c r="BK103" s="108">
        <f t="shared" si="398"/>
        <v>8.4960000000000022</v>
      </c>
      <c r="BL103" s="119">
        <f t="shared" si="399"/>
        <v>74.954441582061847</v>
      </c>
      <c r="BM103" s="87">
        <f t="shared" si="400"/>
        <v>0.49946319438969711</v>
      </c>
    </row>
    <row r="104" spans="1:65" s="88" customFormat="1">
      <c r="A104" s="29" t="s">
        <v>216</v>
      </c>
      <c r="B104" s="29" t="s">
        <v>66</v>
      </c>
      <c r="C104" s="29">
        <v>97663</v>
      </c>
      <c r="D104" s="101" t="s">
        <v>123</v>
      </c>
      <c r="E104" s="29" t="s">
        <v>100</v>
      </c>
      <c r="F104" s="30">
        <v>10</v>
      </c>
      <c r="G104" s="31">
        <v>9.4700000000000006</v>
      </c>
      <c r="H104" s="119">
        <v>11.63648433250485</v>
      </c>
      <c r="I104" s="120">
        <f t="shared" si="370"/>
        <v>116.36</v>
      </c>
      <c r="J104" s="111"/>
      <c r="K104" s="114">
        <f t="shared" si="371"/>
        <v>0</v>
      </c>
      <c r="L104" s="32">
        <f>'MEMÓRIA DE CÁLCULO'!L305</f>
        <v>18</v>
      </c>
      <c r="M104" s="114">
        <f t="shared" si="372"/>
        <v>209.45671798508729</v>
      </c>
      <c r="N104" s="32"/>
      <c r="O104" s="114">
        <f t="shared" si="373"/>
        <v>0</v>
      </c>
      <c r="P104" s="32"/>
      <c r="Q104" s="114">
        <f t="shared" si="374"/>
        <v>0</v>
      </c>
      <c r="R104" s="32"/>
      <c r="S104" s="114">
        <f t="shared" si="375"/>
        <v>0</v>
      </c>
      <c r="T104" s="32"/>
      <c r="U104" s="114">
        <f t="shared" si="376"/>
        <v>0</v>
      </c>
      <c r="V104" s="32"/>
      <c r="W104" s="114">
        <f t="shared" si="377"/>
        <v>0</v>
      </c>
      <c r="X104" s="32"/>
      <c r="Y104" s="114">
        <f t="shared" si="378"/>
        <v>0</v>
      </c>
      <c r="Z104" s="32"/>
      <c r="AA104" s="114">
        <f t="shared" si="379"/>
        <v>0</v>
      </c>
      <c r="AB104" s="32"/>
      <c r="AC104" s="114">
        <f t="shared" si="380"/>
        <v>0</v>
      </c>
      <c r="AD104" s="32"/>
      <c r="AE104" s="114">
        <f t="shared" si="381"/>
        <v>0</v>
      </c>
      <c r="AF104" s="32"/>
      <c r="AG104" s="114">
        <f t="shared" si="382"/>
        <v>0</v>
      </c>
      <c r="AH104" s="32"/>
      <c r="AI104" s="114">
        <f t="shared" si="383"/>
        <v>0</v>
      </c>
      <c r="AJ104" s="32"/>
      <c r="AK104" s="114">
        <f t="shared" si="384"/>
        <v>0</v>
      </c>
      <c r="AL104" s="32"/>
      <c r="AM104" s="114">
        <f t="shared" si="385"/>
        <v>0</v>
      </c>
      <c r="AN104" s="32"/>
      <c r="AO104" s="114">
        <f t="shared" si="386"/>
        <v>0</v>
      </c>
      <c r="AP104" s="32"/>
      <c r="AQ104" s="114">
        <f t="shared" si="387"/>
        <v>0</v>
      </c>
      <c r="AR104" s="32"/>
      <c r="AS104" s="114">
        <f t="shared" si="388"/>
        <v>0</v>
      </c>
      <c r="AT104" s="32"/>
      <c r="AU104" s="114">
        <f t="shared" si="389"/>
        <v>0</v>
      </c>
      <c r="AV104" s="32"/>
      <c r="AW104" s="114">
        <f t="shared" si="390"/>
        <v>0</v>
      </c>
      <c r="AX104" s="32"/>
      <c r="AY104" s="114">
        <f t="shared" si="391"/>
        <v>0</v>
      </c>
      <c r="AZ104" s="32"/>
      <c r="BA104" s="114">
        <f t="shared" si="392"/>
        <v>0</v>
      </c>
      <c r="BB104" s="32"/>
      <c r="BC104" s="114">
        <f t="shared" si="393"/>
        <v>0</v>
      </c>
      <c r="BD104" s="32"/>
      <c r="BE104" s="114">
        <f t="shared" si="394"/>
        <v>0</v>
      </c>
      <c r="BF104" s="32"/>
      <c r="BG104" s="114">
        <f t="shared" si="395"/>
        <v>0</v>
      </c>
      <c r="BH104" s="108">
        <f t="shared" ref="BH104:BI104" si="405">SUM(J104,L104,N104,P104,R104,T104,V104,X104,Z104,AB104,AD104,AF104,AH104,AJ104,AL104,AN104,AP104,AR104,AT104,AV104,AX104,AZ104,BB104,BD104,BF104)</f>
        <v>18</v>
      </c>
      <c r="BI104" s="119">
        <f t="shared" si="405"/>
        <v>209.45671798508729</v>
      </c>
      <c r="BJ104" s="87">
        <f t="shared" si="397"/>
        <v>1.8000749225256729</v>
      </c>
      <c r="BK104" s="108">
        <f t="shared" si="398"/>
        <v>-8</v>
      </c>
      <c r="BL104" s="119">
        <f t="shared" si="399"/>
        <v>-93.096717985087295</v>
      </c>
      <c r="BM104" s="87">
        <f t="shared" si="400"/>
        <v>-0.80007492252567292</v>
      </c>
    </row>
    <row r="105" spans="1:65" s="88" customFormat="1">
      <c r="A105" s="29" t="s">
        <v>217</v>
      </c>
      <c r="B105" s="29" t="s">
        <v>66</v>
      </c>
      <c r="C105" s="29">
        <v>97666</v>
      </c>
      <c r="D105" s="101" t="s">
        <v>125</v>
      </c>
      <c r="E105" s="29" t="s">
        <v>100</v>
      </c>
      <c r="F105" s="30">
        <v>38</v>
      </c>
      <c r="G105" s="31">
        <v>6.91</v>
      </c>
      <c r="H105" s="119">
        <v>8.4908243651117754</v>
      </c>
      <c r="I105" s="120">
        <f t="shared" si="370"/>
        <v>322.64999999999998</v>
      </c>
      <c r="J105" s="111"/>
      <c r="K105" s="114">
        <f t="shared" si="371"/>
        <v>0</v>
      </c>
      <c r="L105" s="32">
        <f>'MEMÓRIA DE CÁLCULO'!L314</f>
        <v>33</v>
      </c>
      <c r="M105" s="114">
        <f t="shared" si="372"/>
        <v>280.1972040486886</v>
      </c>
      <c r="N105" s="32"/>
      <c r="O105" s="114">
        <f t="shared" si="373"/>
        <v>0</v>
      </c>
      <c r="P105" s="32"/>
      <c r="Q105" s="114">
        <f t="shared" si="374"/>
        <v>0</v>
      </c>
      <c r="R105" s="32"/>
      <c r="S105" s="114">
        <f t="shared" si="375"/>
        <v>0</v>
      </c>
      <c r="T105" s="32"/>
      <c r="U105" s="114">
        <f t="shared" si="376"/>
        <v>0</v>
      </c>
      <c r="V105" s="32"/>
      <c r="W105" s="114">
        <f t="shared" si="377"/>
        <v>0</v>
      </c>
      <c r="X105" s="32"/>
      <c r="Y105" s="114">
        <f t="shared" si="378"/>
        <v>0</v>
      </c>
      <c r="Z105" s="32"/>
      <c r="AA105" s="114">
        <f t="shared" si="379"/>
        <v>0</v>
      </c>
      <c r="AB105" s="32"/>
      <c r="AC105" s="114">
        <f t="shared" si="380"/>
        <v>0</v>
      </c>
      <c r="AD105" s="32"/>
      <c r="AE105" s="114">
        <f t="shared" si="381"/>
        <v>0</v>
      </c>
      <c r="AF105" s="32"/>
      <c r="AG105" s="114">
        <f t="shared" si="382"/>
        <v>0</v>
      </c>
      <c r="AH105" s="32"/>
      <c r="AI105" s="114">
        <f t="shared" si="383"/>
        <v>0</v>
      </c>
      <c r="AJ105" s="32"/>
      <c r="AK105" s="114">
        <f t="shared" si="384"/>
        <v>0</v>
      </c>
      <c r="AL105" s="32"/>
      <c r="AM105" s="114">
        <f t="shared" si="385"/>
        <v>0</v>
      </c>
      <c r="AN105" s="32"/>
      <c r="AO105" s="114">
        <f t="shared" si="386"/>
        <v>0</v>
      </c>
      <c r="AP105" s="32"/>
      <c r="AQ105" s="114">
        <f t="shared" si="387"/>
        <v>0</v>
      </c>
      <c r="AR105" s="32"/>
      <c r="AS105" s="114">
        <f t="shared" si="388"/>
        <v>0</v>
      </c>
      <c r="AT105" s="32"/>
      <c r="AU105" s="114">
        <f t="shared" si="389"/>
        <v>0</v>
      </c>
      <c r="AV105" s="32"/>
      <c r="AW105" s="114">
        <f t="shared" si="390"/>
        <v>0</v>
      </c>
      <c r="AX105" s="32"/>
      <c r="AY105" s="114">
        <f t="shared" si="391"/>
        <v>0</v>
      </c>
      <c r="AZ105" s="32"/>
      <c r="BA105" s="114">
        <f t="shared" si="392"/>
        <v>0</v>
      </c>
      <c r="BB105" s="32"/>
      <c r="BC105" s="114">
        <f t="shared" si="393"/>
        <v>0</v>
      </c>
      <c r="BD105" s="32"/>
      <c r="BE105" s="114">
        <f t="shared" si="394"/>
        <v>0</v>
      </c>
      <c r="BF105" s="32"/>
      <c r="BG105" s="114">
        <f t="shared" si="395"/>
        <v>0</v>
      </c>
      <c r="BH105" s="108">
        <f t="shared" ref="BH105:BI105" si="406">SUM(J105,L105,N105,P105,R105,T105,V105,X105,Z105,AB105,AD105,AF105,AH105,AJ105,AL105,AN105,AP105,AR105,AT105,AV105,AX105,AZ105,BB105,BD105,BF105)</f>
        <v>33</v>
      </c>
      <c r="BI105" s="119">
        <f t="shared" si="406"/>
        <v>280.1972040486886</v>
      </c>
      <c r="BJ105" s="87">
        <f t="shared" si="397"/>
        <v>0.86842462125736442</v>
      </c>
      <c r="BK105" s="108">
        <f t="shared" si="398"/>
        <v>5</v>
      </c>
      <c r="BL105" s="119">
        <f t="shared" si="399"/>
        <v>42.452795951311373</v>
      </c>
      <c r="BM105" s="87">
        <f t="shared" si="400"/>
        <v>0.13157537874263558</v>
      </c>
    </row>
    <row r="106" spans="1:65" s="88" customFormat="1">
      <c r="A106" s="29" t="s">
        <v>218</v>
      </c>
      <c r="B106" s="29" t="s">
        <v>79</v>
      </c>
      <c r="C106" s="29" t="s">
        <v>127</v>
      </c>
      <c r="D106" s="101" t="s">
        <v>128</v>
      </c>
      <c r="E106" s="29" t="s">
        <v>82</v>
      </c>
      <c r="F106" s="30">
        <v>4.3600000000000003</v>
      </c>
      <c r="G106" s="31">
        <v>15.55</v>
      </c>
      <c r="H106" s="119">
        <v>19.1074267550634</v>
      </c>
      <c r="I106" s="120">
        <f t="shared" si="370"/>
        <v>83.31</v>
      </c>
      <c r="J106" s="111"/>
      <c r="K106" s="114">
        <f t="shared" si="371"/>
        <v>0</v>
      </c>
      <c r="L106" s="32">
        <f>'MEMÓRIA DE CÁLCULO'!L323</f>
        <v>13.034000000000001</v>
      </c>
      <c r="M106" s="114">
        <f t="shared" si="372"/>
        <v>249.04620032549639</v>
      </c>
      <c r="N106" s="32"/>
      <c r="O106" s="114">
        <f t="shared" si="373"/>
        <v>0</v>
      </c>
      <c r="P106" s="32"/>
      <c r="Q106" s="114">
        <f t="shared" si="374"/>
        <v>0</v>
      </c>
      <c r="R106" s="32"/>
      <c r="S106" s="114">
        <f t="shared" si="375"/>
        <v>0</v>
      </c>
      <c r="T106" s="32"/>
      <c r="U106" s="114">
        <f t="shared" si="376"/>
        <v>0</v>
      </c>
      <c r="V106" s="32"/>
      <c r="W106" s="114">
        <f t="shared" si="377"/>
        <v>0</v>
      </c>
      <c r="X106" s="32"/>
      <c r="Y106" s="114">
        <f t="shared" si="378"/>
        <v>0</v>
      </c>
      <c r="Z106" s="32"/>
      <c r="AA106" s="114">
        <f t="shared" si="379"/>
        <v>0</v>
      </c>
      <c r="AB106" s="32"/>
      <c r="AC106" s="114">
        <f t="shared" si="380"/>
        <v>0</v>
      </c>
      <c r="AD106" s="32"/>
      <c r="AE106" s="114">
        <f t="shared" si="381"/>
        <v>0</v>
      </c>
      <c r="AF106" s="32"/>
      <c r="AG106" s="114">
        <f t="shared" si="382"/>
        <v>0</v>
      </c>
      <c r="AH106" s="32"/>
      <c r="AI106" s="114">
        <f t="shared" si="383"/>
        <v>0</v>
      </c>
      <c r="AJ106" s="32"/>
      <c r="AK106" s="114">
        <f t="shared" si="384"/>
        <v>0</v>
      </c>
      <c r="AL106" s="32"/>
      <c r="AM106" s="114">
        <f t="shared" si="385"/>
        <v>0</v>
      </c>
      <c r="AN106" s="32"/>
      <c r="AO106" s="114">
        <f t="shared" si="386"/>
        <v>0</v>
      </c>
      <c r="AP106" s="32"/>
      <c r="AQ106" s="114">
        <f t="shared" si="387"/>
        <v>0</v>
      </c>
      <c r="AR106" s="32"/>
      <c r="AS106" s="114">
        <f t="shared" si="388"/>
        <v>0</v>
      </c>
      <c r="AT106" s="32"/>
      <c r="AU106" s="114">
        <f t="shared" si="389"/>
        <v>0</v>
      </c>
      <c r="AV106" s="32"/>
      <c r="AW106" s="114">
        <f t="shared" si="390"/>
        <v>0</v>
      </c>
      <c r="AX106" s="32"/>
      <c r="AY106" s="114">
        <f t="shared" si="391"/>
        <v>0</v>
      </c>
      <c r="AZ106" s="32"/>
      <c r="BA106" s="114">
        <f t="shared" si="392"/>
        <v>0</v>
      </c>
      <c r="BB106" s="32"/>
      <c r="BC106" s="114">
        <f t="shared" si="393"/>
        <v>0</v>
      </c>
      <c r="BD106" s="32"/>
      <c r="BE106" s="114">
        <f t="shared" si="394"/>
        <v>0</v>
      </c>
      <c r="BF106" s="32"/>
      <c r="BG106" s="114">
        <f t="shared" si="395"/>
        <v>0</v>
      </c>
      <c r="BH106" s="108">
        <f t="shared" ref="BH106:BI106" si="407">SUM(J106,L106,N106,P106,R106,T106,V106,X106,Z106,AB106,AD106,AF106,AH106,AJ106,AL106,AN106,AP106,AR106,AT106,AV106,AX106,AZ106,BB106,BD106,BF106)</f>
        <v>13.034000000000001</v>
      </c>
      <c r="BI106" s="119">
        <f t="shared" si="407"/>
        <v>249.04620032549639</v>
      </c>
      <c r="BJ106" s="87">
        <f t="shared" si="397"/>
        <v>2.9893914335073388</v>
      </c>
      <c r="BK106" s="108">
        <f t="shared" si="398"/>
        <v>-8.6739999999999995</v>
      </c>
      <c r="BL106" s="119">
        <f t="shared" si="399"/>
        <v>-165.73620032549638</v>
      </c>
      <c r="BM106" s="87">
        <f t="shared" si="400"/>
        <v>-1.9893914335073388</v>
      </c>
    </row>
    <row r="107" spans="1:65" s="88" customFormat="1">
      <c r="A107" s="29" t="s">
        <v>219</v>
      </c>
      <c r="B107" s="29" t="s">
        <v>79</v>
      </c>
      <c r="C107" s="29" t="s">
        <v>130</v>
      </c>
      <c r="D107" s="101" t="s">
        <v>131</v>
      </c>
      <c r="E107" s="29" t="s">
        <v>132</v>
      </c>
      <c r="F107" s="30">
        <v>66.569999999999993</v>
      </c>
      <c r="G107" s="31">
        <v>19.45</v>
      </c>
      <c r="H107" s="119">
        <v>23.899643111638785</v>
      </c>
      <c r="I107" s="120">
        <f t="shared" si="370"/>
        <v>1591</v>
      </c>
      <c r="J107" s="111"/>
      <c r="K107" s="114">
        <f t="shared" si="371"/>
        <v>0</v>
      </c>
      <c r="L107" s="32"/>
      <c r="M107" s="114">
        <f t="shared" si="372"/>
        <v>0</v>
      </c>
      <c r="N107" s="32"/>
      <c r="O107" s="114">
        <f t="shared" si="373"/>
        <v>0</v>
      </c>
      <c r="P107" s="32"/>
      <c r="Q107" s="114">
        <f t="shared" si="374"/>
        <v>0</v>
      </c>
      <c r="R107" s="32"/>
      <c r="S107" s="114">
        <f t="shared" si="375"/>
        <v>0</v>
      </c>
      <c r="T107" s="32"/>
      <c r="U107" s="114">
        <f t="shared" si="376"/>
        <v>0</v>
      </c>
      <c r="V107" s="32"/>
      <c r="W107" s="114">
        <f t="shared" si="377"/>
        <v>0</v>
      </c>
      <c r="X107" s="32"/>
      <c r="Y107" s="114">
        <f t="shared" si="378"/>
        <v>0</v>
      </c>
      <c r="Z107" s="32"/>
      <c r="AA107" s="114">
        <f t="shared" si="379"/>
        <v>0</v>
      </c>
      <c r="AB107" s="32"/>
      <c r="AC107" s="114">
        <f t="shared" si="380"/>
        <v>0</v>
      </c>
      <c r="AD107" s="32"/>
      <c r="AE107" s="114">
        <f t="shared" si="381"/>
        <v>0</v>
      </c>
      <c r="AF107" s="32"/>
      <c r="AG107" s="114">
        <f t="shared" si="382"/>
        <v>0</v>
      </c>
      <c r="AH107" s="32"/>
      <c r="AI107" s="114">
        <f t="shared" si="383"/>
        <v>0</v>
      </c>
      <c r="AJ107" s="32"/>
      <c r="AK107" s="114">
        <f t="shared" si="384"/>
        <v>0</v>
      </c>
      <c r="AL107" s="32"/>
      <c r="AM107" s="114">
        <f t="shared" si="385"/>
        <v>0</v>
      </c>
      <c r="AN107" s="32"/>
      <c r="AO107" s="114">
        <f t="shared" si="386"/>
        <v>0</v>
      </c>
      <c r="AP107" s="32"/>
      <c r="AQ107" s="114">
        <f t="shared" si="387"/>
        <v>0</v>
      </c>
      <c r="AR107" s="32"/>
      <c r="AS107" s="114">
        <f t="shared" si="388"/>
        <v>0</v>
      </c>
      <c r="AT107" s="32"/>
      <c r="AU107" s="114">
        <f t="shared" si="389"/>
        <v>0</v>
      </c>
      <c r="AV107" s="32"/>
      <c r="AW107" s="114">
        <f t="shared" si="390"/>
        <v>0</v>
      </c>
      <c r="AX107" s="32"/>
      <c r="AY107" s="114">
        <f t="shared" si="391"/>
        <v>0</v>
      </c>
      <c r="AZ107" s="32"/>
      <c r="BA107" s="114">
        <f t="shared" si="392"/>
        <v>0</v>
      </c>
      <c r="BB107" s="32"/>
      <c r="BC107" s="114">
        <f t="shared" si="393"/>
        <v>0</v>
      </c>
      <c r="BD107" s="32"/>
      <c r="BE107" s="114">
        <f t="shared" si="394"/>
        <v>0</v>
      </c>
      <c r="BF107" s="32"/>
      <c r="BG107" s="114">
        <f t="shared" si="395"/>
        <v>0</v>
      </c>
      <c r="BH107" s="108">
        <f t="shared" ref="BH107:BI107" si="408">SUM(J107,L107,N107,P107,R107,T107,V107,X107,Z107,AB107,AD107,AF107,AH107,AJ107,AL107,AN107,AP107,AR107,AT107,AV107,AX107,AZ107,BB107,BD107,BF107)</f>
        <v>0</v>
      </c>
      <c r="BI107" s="119">
        <f t="shared" si="408"/>
        <v>0</v>
      </c>
      <c r="BJ107" s="87">
        <f t="shared" si="397"/>
        <v>0</v>
      </c>
      <c r="BK107" s="108">
        <f t="shared" si="398"/>
        <v>66.569999999999993</v>
      </c>
      <c r="BL107" s="119">
        <f t="shared" si="399"/>
        <v>1591</v>
      </c>
      <c r="BM107" s="87">
        <f t="shared" si="400"/>
        <v>1</v>
      </c>
    </row>
    <row r="108" spans="1:65" s="88" customFormat="1">
      <c r="A108" s="29" t="s">
        <v>220</v>
      </c>
      <c r="B108" s="29" t="s">
        <v>79</v>
      </c>
      <c r="C108" s="29" t="s">
        <v>141</v>
      </c>
      <c r="D108" s="101" t="s">
        <v>142</v>
      </c>
      <c r="E108" s="29" t="s">
        <v>132</v>
      </c>
      <c r="F108" s="30">
        <v>3516</v>
      </c>
      <c r="G108" s="31">
        <v>0.56000000000000005</v>
      </c>
      <c r="H108" s="119">
        <v>0.68811311786723506</v>
      </c>
      <c r="I108" s="120">
        <f t="shared" si="370"/>
        <v>2419.41</v>
      </c>
      <c r="J108" s="111"/>
      <c r="K108" s="114">
        <f t="shared" si="371"/>
        <v>0</v>
      </c>
      <c r="L108" s="32"/>
      <c r="M108" s="114">
        <f t="shared" si="372"/>
        <v>0</v>
      </c>
      <c r="N108" s="32"/>
      <c r="O108" s="114">
        <f t="shared" si="373"/>
        <v>0</v>
      </c>
      <c r="P108" s="32"/>
      <c r="Q108" s="114">
        <f t="shared" si="374"/>
        <v>0</v>
      </c>
      <c r="R108" s="32"/>
      <c r="S108" s="114">
        <f t="shared" si="375"/>
        <v>0</v>
      </c>
      <c r="T108" s="32"/>
      <c r="U108" s="114">
        <f t="shared" si="376"/>
        <v>0</v>
      </c>
      <c r="V108" s="32"/>
      <c r="W108" s="114">
        <f t="shared" si="377"/>
        <v>0</v>
      </c>
      <c r="X108" s="32"/>
      <c r="Y108" s="114">
        <f t="shared" si="378"/>
        <v>0</v>
      </c>
      <c r="Z108" s="32"/>
      <c r="AA108" s="114">
        <f t="shared" si="379"/>
        <v>0</v>
      </c>
      <c r="AB108" s="32"/>
      <c r="AC108" s="114">
        <f t="shared" si="380"/>
        <v>0</v>
      </c>
      <c r="AD108" s="32"/>
      <c r="AE108" s="114">
        <f t="shared" si="381"/>
        <v>0</v>
      </c>
      <c r="AF108" s="32"/>
      <c r="AG108" s="114">
        <f t="shared" si="382"/>
        <v>0</v>
      </c>
      <c r="AH108" s="32"/>
      <c r="AI108" s="114">
        <f t="shared" si="383"/>
        <v>0</v>
      </c>
      <c r="AJ108" s="32"/>
      <c r="AK108" s="114">
        <f t="shared" si="384"/>
        <v>0</v>
      </c>
      <c r="AL108" s="32"/>
      <c r="AM108" s="114">
        <f t="shared" si="385"/>
        <v>0</v>
      </c>
      <c r="AN108" s="32"/>
      <c r="AO108" s="114">
        <f t="shared" si="386"/>
        <v>0</v>
      </c>
      <c r="AP108" s="32"/>
      <c r="AQ108" s="114">
        <f t="shared" si="387"/>
        <v>0</v>
      </c>
      <c r="AR108" s="32"/>
      <c r="AS108" s="114">
        <f t="shared" si="388"/>
        <v>0</v>
      </c>
      <c r="AT108" s="32"/>
      <c r="AU108" s="114">
        <f t="shared" si="389"/>
        <v>0</v>
      </c>
      <c r="AV108" s="32"/>
      <c r="AW108" s="114">
        <f t="shared" si="390"/>
        <v>0</v>
      </c>
      <c r="AX108" s="32"/>
      <c r="AY108" s="114">
        <f t="shared" si="391"/>
        <v>0</v>
      </c>
      <c r="AZ108" s="32"/>
      <c r="BA108" s="114">
        <f t="shared" si="392"/>
        <v>0</v>
      </c>
      <c r="BB108" s="32"/>
      <c r="BC108" s="114">
        <f t="shared" si="393"/>
        <v>0</v>
      </c>
      <c r="BD108" s="32"/>
      <c r="BE108" s="114">
        <f t="shared" si="394"/>
        <v>0</v>
      </c>
      <c r="BF108" s="32"/>
      <c r="BG108" s="114">
        <f t="shared" si="395"/>
        <v>0</v>
      </c>
      <c r="BH108" s="108">
        <f t="shared" ref="BH108:BI108" si="409">SUM(J108,L108,N108,P108,R108,T108,V108,X108,Z108,AB108,AD108,AF108,AH108,AJ108,AL108,AN108,AP108,AR108,AT108,AV108,AX108,AZ108,BB108,BD108,BF108)</f>
        <v>0</v>
      </c>
      <c r="BI108" s="119">
        <f t="shared" si="409"/>
        <v>0</v>
      </c>
      <c r="BJ108" s="87">
        <f t="shared" si="397"/>
        <v>0</v>
      </c>
      <c r="BK108" s="108">
        <f t="shared" si="398"/>
        <v>3516</v>
      </c>
      <c r="BL108" s="119">
        <f t="shared" si="399"/>
        <v>2419.41</v>
      </c>
      <c r="BM108" s="87">
        <f t="shared" si="400"/>
        <v>1</v>
      </c>
    </row>
    <row r="109" spans="1:65" s="88" customFormat="1">
      <c r="A109" s="29" t="s">
        <v>221</v>
      </c>
      <c r="B109" s="29" t="s">
        <v>79</v>
      </c>
      <c r="C109" s="29" t="s">
        <v>144</v>
      </c>
      <c r="D109" s="101" t="s">
        <v>145</v>
      </c>
      <c r="E109" s="29" t="s">
        <v>112</v>
      </c>
      <c r="F109" s="30">
        <v>482.04</v>
      </c>
      <c r="G109" s="31">
        <v>0.4</v>
      </c>
      <c r="H109" s="119">
        <v>0.49150936990516786</v>
      </c>
      <c r="I109" s="120">
        <f t="shared" si="370"/>
        <v>236.93</v>
      </c>
      <c r="J109" s="111"/>
      <c r="K109" s="114">
        <f t="shared" si="371"/>
        <v>0</v>
      </c>
      <c r="L109" s="32"/>
      <c r="M109" s="114">
        <f t="shared" si="372"/>
        <v>0</v>
      </c>
      <c r="N109" s="32"/>
      <c r="O109" s="114">
        <f t="shared" si="373"/>
        <v>0</v>
      </c>
      <c r="P109" s="32"/>
      <c r="Q109" s="114">
        <f t="shared" si="374"/>
        <v>0</v>
      </c>
      <c r="R109" s="32"/>
      <c r="S109" s="114">
        <f t="shared" si="375"/>
        <v>0</v>
      </c>
      <c r="T109" s="32"/>
      <c r="U109" s="114">
        <f t="shared" si="376"/>
        <v>0</v>
      </c>
      <c r="V109" s="32"/>
      <c r="W109" s="114">
        <f t="shared" si="377"/>
        <v>0</v>
      </c>
      <c r="X109" s="32"/>
      <c r="Y109" s="114">
        <f t="shared" si="378"/>
        <v>0</v>
      </c>
      <c r="Z109" s="32"/>
      <c r="AA109" s="114">
        <f t="shared" si="379"/>
        <v>0</v>
      </c>
      <c r="AB109" s="32"/>
      <c r="AC109" s="114">
        <f t="shared" si="380"/>
        <v>0</v>
      </c>
      <c r="AD109" s="32"/>
      <c r="AE109" s="114">
        <f t="shared" si="381"/>
        <v>0</v>
      </c>
      <c r="AF109" s="32"/>
      <c r="AG109" s="114">
        <f t="shared" si="382"/>
        <v>0</v>
      </c>
      <c r="AH109" s="32"/>
      <c r="AI109" s="114">
        <f t="shared" si="383"/>
        <v>0</v>
      </c>
      <c r="AJ109" s="32"/>
      <c r="AK109" s="114">
        <f t="shared" si="384"/>
        <v>0</v>
      </c>
      <c r="AL109" s="32"/>
      <c r="AM109" s="114">
        <f t="shared" si="385"/>
        <v>0</v>
      </c>
      <c r="AN109" s="32"/>
      <c r="AO109" s="114">
        <f t="shared" si="386"/>
        <v>0</v>
      </c>
      <c r="AP109" s="32"/>
      <c r="AQ109" s="114">
        <f t="shared" si="387"/>
        <v>0</v>
      </c>
      <c r="AR109" s="32"/>
      <c r="AS109" s="114">
        <f t="shared" si="388"/>
        <v>0</v>
      </c>
      <c r="AT109" s="32"/>
      <c r="AU109" s="114">
        <f t="shared" si="389"/>
        <v>0</v>
      </c>
      <c r="AV109" s="32"/>
      <c r="AW109" s="114">
        <f t="shared" si="390"/>
        <v>0</v>
      </c>
      <c r="AX109" s="32"/>
      <c r="AY109" s="114">
        <f t="shared" si="391"/>
        <v>0</v>
      </c>
      <c r="AZ109" s="32"/>
      <c r="BA109" s="114">
        <f t="shared" si="392"/>
        <v>0</v>
      </c>
      <c r="BB109" s="32"/>
      <c r="BC109" s="114">
        <f t="shared" si="393"/>
        <v>0</v>
      </c>
      <c r="BD109" s="32"/>
      <c r="BE109" s="114">
        <f t="shared" si="394"/>
        <v>0</v>
      </c>
      <c r="BF109" s="32"/>
      <c r="BG109" s="114">
        <f t="shared" si="395"/>
        <v>0</v>
      </c>
      <c r="BH109" s="108">
        <f t="shared" ref="BH109:BI109" si="410">SUM(J109,L109,N109,P109,R109,T109,V109,X109,Z109,AB109,AD109,AF109,AH109,AJ109,AL109,AN109,AP109,AR109,AT109,AV109,AX109,AZ109,BB109,BD109,BF109)</f>
        <v>0</v>
      </c>
      <c r="BI109" s="119">
        <f t="shared" si="410"/>
        <v>0</v>
      </c>
      <c r="BJ109" s="87">
        <f t="shared" si="397"/>
        <v>0</v>
      </c>
      <c r="BK109" s="108">
        <f t="shared" si="398"/>
        <v>482.04</v>
      </c>
      <c r="BL109" s="119">
        <f t="shared" si="399"/>
        <v>236.93</v>
      </c>
      <c r="BM109" s="87">
        <f t="shared" si="400"/>
        <v>1</v>
      </c>
    </row>
    <row r="110" spans="1:65" s="88" customFormat="1">
      <c r="A110" s="22" t="s">
        <v>222</v>
      </c>
      <c r="B110" s="22" t="s">
        <v>60</v>
      </c>
      <c r="C110" s="22" t="s">
        <v>60</v>
      </c>
      <c r="D110" s="102" t="s">
        <v>147</v>
      </c>
      <c r="E110" s="22" t="s">
        <v>60</v>
      </c>
      <c r="F110" s="89"/>
      <c r="G110" s="27"/>
      <c r="H110" s="121"/>
      <c r="I110" s="118">
        <f>SUM(I111:I112)</f>
        <v>1171.96</v>
      </c>
      <c r="J110" s="112"/>
      <c r="K110" s="127">
        <f>SUM(K111:K112)</f>
        <v>0</v>
      </c>
      <c r="L110" s="26"/>
      <c r="M110" s="127">
        <f>SUM(M111:M112)</f>
        <v>0</v>
      </c>
      <c r="N110" s="26"/>
      <c r="O110" s="127">
        <f>SUM(O111:O112)</f>
        <v>0</v>
      </c>
      <c r="P110" s="26"/>
      <c r="Q110" s="127">
        <f>SUM(Q111:Q112)</f>
        <v>0</v>
      </c>
      <c r="R110" s="26"/>
      <c r="S110" s="127">
        <f>SUM(S111:S112)</f>
        <v>0</v>
      </c>
      <c r="T110" s="26"/>
      <c r="U110" s="127">
        <f>SUM(U111:U112)</f>
        <v>0</v>
      </c>
      <c r="V110" s="26"/>
      <c r="W110" s="127">
        <f>SUM(W111:W112)</f>
        <v>0</v>
      </c>
      <c r="X110" s="26"/>
      <c r="Y110" s="127">
        <f>SUM(Y111:Y112)</f>
        <v>0</v>
      </c>
      <c r="Z110" s="26"/>
      <c r="AA110" s="127">
        <f>SUM(AA111:AA112)</f>
        <v>0</v>
      </c>
      <c r="AB110" s="26"/>
      <c r="AC110" s="127">
        <f>SUM(AC111:AC112)</f>
        <v>0</v>
      </c>
      <c r="AD110" s="26"/>
      <c r="AE110" s="127">
        <f>SUM(AE111:AE112)</f>
        <v>0</v>
      </c>
      <c r="AF110" s="26"/>
      <c r="AG110" s="127">
        <f>SUM(AG111:AG112)</f>
        <v>0</v>
      </c>
      <c r="AH110" s="26"/>
      <c r="AI110" s="127">
        <f>SUM(AI111:AI112)</f>
        <v>0</v>
      </c>
      <c r="AJ110" s="26"/>
      <c r="AK110" s="127">
        <f>SUM(AK111:AK112)</f>
        <v>0</v>
      </c>
      <c r="AL110" s="26"/>
      <c r="AM110" s="127">
        <f>SUM(AM111:AM112)</f>
        <v>0</v>
      </c>
      <c r="AN110" s="26"/>
      <c r="AO110" s="127">
        <f>SUM(AO111:AO112)</f>
        <v>0</v>
      </c>
      <c r="AP110" s="26"/>
      <c r="AQ110" s="127">
        <f>SUM(AQ111:AQ112)</f>
        <v>0</v>
      </c>
      <c r="AR110" s="26"/>
      <c r="AS110" s="127">
        <f>SUM(AS111:AS112)</f>
        <v>0</v>
      </c>
      <c r="AT110" s="26"/>
      <c r="AU110" s="127">
        <f>SUM(AU111:AU112)</f>
        <v>0</v>
      </c>
      <c r="AV110" s="26"/>
      <c r="AW110" s="127">
        <f>SUM(AW111:AW112)</f>
        <v>0</v>
      </c>
      <c r="AX110" s="26"/>
      <c r="AY110" s="127">
        <f>SUM(AY111:AY112)</f>
        <v>0</v>
      </c>
      <c r="AZ110" s="26"/>
      <c r="BA110" s="127">
        <f>SUM(BA111:BA112)</f>
        <v>0</v>
      </c>
      <c r="BB110" s="26"/>
      <c r="BC110" s="127">
        <f>SUM(BC111:BC112)</f>
        <v>0</v>
      </c>
      <c r="BD110" s="26"/>
      <c r="BE110" s="127">
        <f>SUM(BE111:BE112)</f>
        <v>0</v>
      </c>
      <c r="BF110" s="26"/>
      <c r="BG110" s="127">
        <f>SUM(BG111:BG112)</f>
        <v>0</v>
      </c>
      <c r="BH110" s="109"/>
      <c r="BI110" s="121">
        <f>SUM(BI111:BI112)</f>
        <v>0</v>
      </c>
      <c r="BJ110" s="27"/>
      <c r="BK110" s="109"/>
      <c r="BL110" s="121">
        <f>SUM(BL111:BL112)</f>
        <v>1171.96</v>
      </c>
      <c r="BM110" s="27"/>
    </row>
    <row r="111" spans="1:65" s="88" customFormat="1" ht="33.75">
      <c r="A111" s="29" t="s">
        <v>223</v>
      </c>
      <c r="B111" s="29" t="s">
        <v>66</v>
      </c>
      <c r="C111" s="29">
        <v>100981</v>
      </c>
      <c r="D111" s="101" t="s">
        <v>149</v>
      </c>
      <c r="E111" s="29" t="s">
        <v>112</v>
      </c>
      <c r="F111" s="30">
        <v>17.260000000000002</v>
      </c>
      <c r="G111" s="31">
        <v>7.65</v>
      </c>
      <c r="H111" s="119">
        <v>9.4001166994363352</v>
      </c>
      <c r="I111" s="120">
        <f t="shared" ref="I111:I112" si="411">ROUND(SUM(F111*H111),2)</f>
        <v>162.25</v>
      </c>
      <c r="J111" s="111"/>
      <c r="K111" s="114">
        <f t="shared" ref="K111:K112" si="412">J111*$H111</f>
        <v>0</v>
      </c>
      <c r="L111" s="32"/>
      <c r="M111" s="114">
        <f t="shared" ref="M111:M112" si="413">L111*$H111</f>
        <v>0</v>
      </c>
      <c r="N111" s="32"/>
      <c r="O111" s="114">
        <f t="shared" ref="O111:O112" si="414">N111*$H111</f>
        <v>0</v>
      </c>
      <c r="P111" s="32"/>
      <c r="Q111" s="114">
        <f t="shared" ref="Q111:Q112" si="415">P111*$H111</f>
        <v>0</v>
      </c>
      <c r="R111" s="32"/>
      <c r="S111" s="114">
        <f t="shared" ref="S111:S112" si="416">R111*$H111</f>
        <v>0</v>
      </c>
      <c r="T111" s="32"/>
      <c r="U111" s="114">
        <f t="shared" ref="U111:U112" si="417">T111*$H111</f>
        <v>0</v>
      </c>
      <c r="V111" s="32"/>
      <c r="W111" s="114">
        <f t="shared" ref="W111:W112" si="418">V111*$H111</f>
        <v>0</v>
      </c>
      <c r="X111" s="32"/>
      <c r="Y111" s="114">
        <f t="shared" ref="Y111:Y112" si="419">X111*$H111</f>
        <v>0</v>
      </c>
      <c r="Z111" s="32"/>
      <c r="AA111" s="114">
        <f t="shared" ref="AA111:AA112" si="420">Z111*$H111</f>
        <v>0</v>
      </c>
      <c r="AB111" s="32"/>
      <c r="AC111" s="114">
        <f t="shared" ref="AC111:AC112" si="421">AB111*$H111</f>
        <v>0</v>
      </c>
      <c r="AD111" s="32"/>
      <c r="AE111" s="114">
        <f t="shared" ref="AE111:AE112" si="422">AD111*$H111</f>
        <v>0</v>
      </c>
      <c r="AF111" s="32"/>
      <c r="AG111" s="114">
        <f t="shared" ref="AG111:AG112" si="423">AF111*$H111</f>
        <v>0</v>
      </c>
      <c r="AH111" s="32"/>
      <c r="AI111" s="114">
        <f t="shared" ref="AI111:AI112" si="424">AH111*$H111</f>
        <v>0</v>
      </c>
      <c r="AJ111" s="32"/>
      <c r="AK111" s="114">
        <f t="shared" ref="AK111:AK112" si="425">AJ111*$H111</f>
        <v>0</v>
      </c>
      <c r="AL111" s="32"/>
      <c r="AM111" s="114">
        <f t="shared" ref="AM111:AM112" si="426">AL111*$H111</f>
        <v>0</v>
      </c>
      <c r="AN111" s="32"/>
      <c r="AO111" s="114">
        <f t="shared" ref="AO111:AO112" si="427">AN111*$H111</f>
        <v>0</v>
      </c>
      <c r="AP111" s="32"/>
      <c r="AQ111" s="114">
        <f t="shared" ref="AQ111:AQ112" si="428">AP111*$H111</f>
        <v>0</v>
      </c>
      <c r="AR111" s="32"/>
      <c r="AS111" s="114">
        <f t="shared" ref="AS111:AS112" si="429">AR111*$H111</f>
        <v>0</v>
      </c>
      <c r="AT111" s="32"/>
      <c r="AU111" s="114">
        <f t="shared" ref="AU111:AU112" si="430">AT111*$H111</f>
        <v>0</v>
      </c>
      <c r="AV111" s="32"/>
      <c r="AW111" s="114">
        <f t="shared" ref="AW111:AW112" si="431">AV111*$H111</f>
        <v>0</v>
      </c>
      <c r="AX111" s="32"/>
      <c r="AY111" s="114">
        <f t="shared" ref="AY111:AY112" si="432">AX111*$H111</f>
        <v>0</v>
      </c>
      <c r="AZ111" s="32"/>
      <c r="BA111" s="114">
        <f t="shared" ref="BA111:BA112" si="433">AZ111*$H111</f>
        <v>0</v>
      </c>
      <c r="BB111" s="32"/>
      <c r="BC111" s="114">
        <f t="shared" ref="BC111:BC112" si="434">BB111*$H111</f>
        <v>0</v>
      </c>
      <c r="BD111" s="32"/>
      <c r="BE111" s="114">
        <f t="shared" ref="BE111:BE112" si="435">BD111*$H111</f>
        <v>0</v>
      </c>
      <c r="BF111" s="32"/>
      <c r="BG111" s="114">
        <f t="shared" ref="BG111:BG112" si="436">BF111*$H111</f>
        <v>0</v>
      </c>
      <c r="BH111" s="108">
        <f t="shared" ref="BH111:BI111" si="437">SUM(J111,L111,N111,P111,R111,T111,V111,X111,Z111,AB111,AD111,AF111,AH111,AJ111,AL111,AN111,AP111,AR111,AT111,AV111,AX111,AZ111,BB111,BD111,BF111)</f>
        <v>0</v>
      </c>
      <c r="BI111" s="119">
        <f t="shared" si="437"/>
        <v>0</v>
      </c>
      <c r="BJ111" s="87">
        <f t="shared" ref="BJ111:BJ112" si="438">BI111/I111</f>
        <v>0</v>
      </c>
      <c r="BK111" s="108">
        <f t="shared" ref="BK111:BK112" si="439">F111-BH111</f>
        <v>17.260000000000002</v>
      </c>
      <c r="BL111" s="119">
        <f t="shared" ref="BL111:BL112" si="440">I111-BI111</f>
        <v>162.25</v>
      </c>
      <c r="BM111" s="87">
        <f t="shared" ref="BM111:BM112" si="441">1-BJ111</f>
        <v>1</v>
      </c>
    </row>
    <row r="112" spans="1:65" s="88" customFormat="1" ht="22.5">
      <c r="A112" s="29" t="s">
        <v>224</v>
      </c>
      <c r="B112" s="29" t="s">
        <v>66</v>
      </c>
      <c r="C112" s="29">
        <v>97914</v>
      </c>
      <c r="D112" s="101" t="s">
        <v>151</v>
      </c>
      <c r="E112" s="29" t="s">
        <v>152</v>
      </c>
      <c r="F112" s="30">
        <v>345.26</v>
      </c>
      <c r="G112" s="31">
        <v>2.38</v>
      </c>
      <c r="H112" s="119">
        <v>2.9244807509357487</v>
      </c>
      <c r="I112" s="120">
        <f t="shared" si="411"/>
        <v>1009.71</v>
      </c>
      <c r="J112" s="111"/>
      <c r="K112" s="114">
        <f t="shared" si="412"/>
        <v>0</v>
      </c>
      <c r="L112" s="32"/>
      <c r="M112" s="114">
        <f t="shared" si="413"/>
        <v>0</v>
      </c>
      <c r="N112" s="32"/>
      <c r="O112" s="114">
        <f t="shared" si="414"/>
        <v>0</v>
      </c>
      <c r="P112" s="32"/>
      <c r="Q112" s="114">
        <f t="shared" si="415"/>
        <v>0</v>
      </c>
      <c r="R112" s="32"/>
      <c r="S112" s="114">
        <f t="shared" si="416"/>
        <v>0</v>
      </c>
      <c r="T112" s="32"/>
      <c r="U112" s="114">
        <f t="shared" si="417"/>
        <v>0</v>
      </c>
      <c r="V112" s="32"/>
      <c r="W112" s="114">
        <f t="shared" si="418"/>
        <v>0</v>
      </c>
      <c r="X112" s="32"/>
      <c r="Y112" s="114">
        <f t="shared" si="419"/>
        <v>0</v>
      </c>
      <c r="Z112" s="32"/>
      <c r="AA112" s="114">
        <f t="shared" si="420"/>
        <v>0</v>
      </c>
      <c r="AB112" s="32"/>
      <c r="AC112" s="114">
        <f t="shared" si="421"/>
        <v>0</v>
      </c>
      <c r="AD112" s="32"/>
      <c r="AE112" s="114">
        <f t="shared" si="422"/>
        <v>0</v>
      </c>
      <c r="AF112" s="32"/>
      <c r="AG112" s="114">
        <f t="shared" si="423"/>
        <v>0</v>
      </c>
      <c r="AH112" s="32"/>
      <c r="AI112" s="114">
        <f t="shared" si="424"/>
        <v>0</v>
      </c>
      <c r="AJ112" s="32"/>
      <c r="AK112" s="114">
        <f t="shared" si="425"/>
        <v>0</v>
      </c>
      <c r="AL112" s="32"/>
      <c r="AM112" s="114">
        <f t="shared" si="426"/>
        <v>0</v>
      </c>
      <c r="AN112" s="32"/>
      <c r="AO112" s="114">
        <f t="shared" si="427"/>
        <v>0</v>
      </c>
      <c r="AP112" s="32"/>
      <c r="AQ112" s="114">
        <f t="shared" si="428"/>
        <v>0</v>
      </c>
      <c r="AR112" s="32"/>
      <c r="AS112" s="114">
        <f t="shared" si="429"/>
        <v>0</v>
      </c>
      <c r="AT112" s="32"/>
      <c r="AU112" s="114">
        <f t="shared" si="430"/>
        <v>0</v>
      </c>
      <c r="AV112" s="32"/>
      <c r="AW112" s="114">
        <f t="shared" si="431"/>
        <v>0</v>
      </c>
      <c r="AX112" s="32"/>
      <c r="AY112" s="114">
        <f t="shared" si="432"/>
        <v>0</v>
      </c>
      <c r="AZ112" s="32"/>
      <c r="BA112" s="114">
        <f t="shared" si="433"/>
        <v>0</v>
      </c>
      <c r="BB112" s="32"/>
      <c r="BC112" s="114">
        <f t="shared" si="434"/>
        <v>0</v>
      </c>
      <c r="BD112" s="32"/>
      <c r="BE112" s="114">
        <f t="shared" si="435"/>
        <v>0</v>
      </c>
      <c r="BF112" s="32"/>
      <c r="BG112" s="114">
        <f t="shared" si="436"/>
        <v>0</v>
      </c>
      <c r="BH112" s="108">
        <f t="shared" ref="BH112:BI112" si="442">SUM(J112,L112,N112,P112,R112,T112,V112,X112,Z112,AB112,AD112,AF112,AH112,AJ112,AL112,AN112,AP112,AR112,AT112,AV112,AX112,AZ112,BB112,BD112,BF112)</f>
        <v>0</v>
      </c>
      <c r="BI112" s="119">
        <f t="shared" si="442"/>
        <v>0</v>
      </c>
      <c r="BJ112" s="87">
        <f t="shared" si="438"/>
        <v>0</v>
      </c>
      <c r="BK112" s="108">
        <f t="shared" si="439"/>
        <v>345.26</v>
      </c>
      <c r="BL112" s="119">
        <f t="shared" si="440"/>
        <v>1009.71</v>
      </c>
      <c r="BM112" s="87">
        <f t="shared" si="441"/>
        <v>1</v>
      </c>
    </row>
    <row r="113" spans="1:65" s="88" customFormat="1">
      <c r="A113" s="22" t="s">
        <v>225</v>
      </c>
      <c r="B113" s="22" t="s">
        <v>60</v>
      </c>
      <c r="C113" s="22" t="s">
        <v>60</v>
      </c>
      <c r="D113" s="102" t="s">
        <v>226</v>
      </c>
      <c r="E113" s="22" t="s">
        <v>60</v>
      </c>
      <c r="F113" s="89"/>
      <c r="G113" s="27"/>
      <c r="H113" s="121"/>
      <c r="I113" s="118">
        <f>I114+I125</f>
        <v>5033.2100000000009</v>
      </c>
      <c r="J113" s="112"/>
      <c r="K113" s="127">
        <f>K114+K125</f>
        <v>0</v>
      </c>
      <c r="L113" s="26"/>
      <c r="M113" s="127">
        <f>M114+M125</f>
        <v>0</v>
      </c>
      <c r="N113" s="26"/>
      <c r="O113" s="127">
        <f>O114+O125</f>
        <v>0</v>
      </c>
      <c r="P113" s="26"/>
      <c r="Q113" s="127">
        <f>Q114+Q125</f>
        <v>0</v>
      </c>
      <c r="R113" s="26"/>
      <c r="S113" s="127">
        <f>S114+S125</f>
        <v>0</v>
      </c>
      <c r="T113" s="26"/>
      <c r="U113" s="127">
        <f>U114+U125</f>
        <v>0</v>
      </c>
      <c r="V113" s="26"/>
      <c r="W113" s="127">
        <f>W114+W125</f>
        <v>0</v>
      </c>
      <c r="X113" s="26"/>
      <c r="Y113" s="127">
        <f>Y114+Y125</f>
        <v>0</v>
      </c>
      <c r="Z113" s="26"/>
      <c r="AA113" s="127">
        <f>AA114+AA125</f>
        <v>0</v>
      </c>
      <c r="AB113" s="26"/>
      <c r="AC113" s="127">
        <f>AC114+AC125</f>
        <v>0</v>
      </c>
      <c r="AD113" s="26"/>
      <c r="AE113" s="127">
        <f>AE114+AE125</f>
        <v>0</v>
      </c>
      <c r="AF113" s="26"/>
      <c r="AG113" s="127">
        <f>AG114+AG125</f>
        <v>0</v>
      </c>
      <c r="AH113" s="26"/>
      <c r="AI113" s="127">
        <f>AI114+AI125</f>
        <v>0</v>
      </c>
      <c r="AJ113" s="26"/>
      <c r="AK113" s="127">
        <f>AK114+AK125</f>
        <v>0</v>
      </c>
      <c r="AL113" s="26"/>
      <c r="AM113" s="127">
        <f>AM114+AM125</f>
        <v>0</v>
      </c>
      <c r="AN113" s="26"/>
      <c r="AO113" s="127">
        <f>AO114+AO125</f>
        <v>0</v>
      </c>
      <c r="AP113" s="26"/>
      <c r="AQ113" s="127">
        <f>AQ114+AQ125</f>
        <v>0</v>
      </c>
      <c r="AR113" s="26"/>
      <c r="AS113" s="127">
        <f>AS114+AS125</f>
        <v>0</v>
      </c>
      <c r="AT113" s="26"/>
      <c r="AU113" s="127">
        <f>AU114+AU125</f>
        <v>0</v>
      </c>
      <c r="AV113" s="26"/>
      <c r="AW113" s="127">
        <f>AW114+AW125</f>
        <v>0</v>
      </c>
      <c r="AX113" s="26"/>
      <c r="AY113" s="127">
        <f>AY114+AY125</f>
        <v>0</v>
      </c>
      <c r="AZ113" s="26"/>
      <c r="BA113" s="127">
        <f>BA114+BA125</f>
        <v>0</v>
      </c>
      <c r="BB113" s="26"/>
      <c r="BC113" s="127">
        <f>BC114+BC125</f>
        <v>0</v>
      </c>
      <c r="BD113" s="26"/>
      <c r="BE113" s="127">
        <f>BE114+BE125</f>
        <v>0</v>
      </c>
      <c r="BF113" s="26"/>
      <c r="BG113" s="127">
        <f>BG114+BG125</f>
        <v>0</v>
      </c>
      <c r="BH113" s="109"/>
      <c r="BI113" s="121">
        <f>BI114+BI125</f>
        <v>0</v>
      </c>
      <c r="BJ113" s="27"/>
      <c r="BK113" s="109"/>
      <c r="BL113" s="121">
        <f>BL114+BL125</f>
        <v>5033.2100000000009</v>
      </c>
      <c r="BM113" s="27"/>
    </row>
    <row r="114" spans="1:65" s="88" customFormat="1">
      <c r="A114" s="22" t="s">
        <v>227</v>
      </c>
      <c r="B114" s="22" t="s">
        <v>60</v>
      </c>
      <c r="C114" s="22" t="s">
        <v>60</v>
      </c>
      <c r="D114" s="102" t="s">
        <v>109</v>
      </c>
      <c r="E114" s="22" t="s">
        <v>60</v>
      </c>
      <c r="F114" s="89"/>
      <c r="G114" s="27"/>
      <c r="H114" s="121"/>
      <c r="I114" s="118">
        <f>SUM(I115:I124)</f>
        <v>4535.5200000000004</v>
      </c>
      <c r="J114" s="112"/>
      <c r="K114" s="127">
        <f>SUM(K115:K124)</f>
        <v>0</v>
      </c>
      <c r="L114" s="26"/>
      <c r="M114" s="127">
        <f>SUM(M115:M124)</f>
        <v>0</v>
      </c>
      <c r="N114" s="26"/>
      <c r="O114" s="127">
        <f>SUM(O115:O124)</f>
        <v>0</v>
      </c>
      <c r="P114" s="26"/>
      <c r="Q114" s="127">
        <f>SUM(Q115:Q124)</f>
        <v>0</v>
      </c>
      <c r="R114" s="26"/>
      <c r="S114" s="127">
        <f>SUM(S115:S124)</f>
        <v>0</v>
      </c>
      <c r="T114" s="26"/>
      <c r="U114" s="127">
        <f>SUM(U115:U124)</f>
        <v>0</v>
      </c>
      <c r="V114" s="26"/>
      <c r="W114" s="127">
        <f>SUM(W115:W124)</f>
        <v>0</v>
      </c>
      <c r="X114" s="26"/>
      <c r="Y114" s="127">
        <f>SUM(Y115:Y124)</f>
        <v>0</v>
      </c>
      <c r="Z114" s="26"/>
      <c r="AA114" s="127">
        <f>SUM(AA115:AA124)</f>
        <v>0</v>
      </c>
      <c r="AB114" s="26"/>
      <c r="AC114" s="127">
        <f>SUM(AC115:AC124)</f>
        <v>0</v>
      </c>
      <c r="AD114" s="26"/>
      <c r="AE114" s="127">
        <f>SUM(AE115:AE124)</f>
        <v>0</v>
      </c>
      <c r="AF114" s="26"/>
      <c r="AG114" s="127">
        <f>SUM(AG115:AG124)</f>
        <v>0</v>
      </c>
      <c r="AH114" s="26"/>
      <c r="AI114" s="127">
        <f>SUM(AI115:AI124)</f>
        <v>0</v>
      </c>
      <c r="AJ114" s="26"/>
      <c r="AK114" s="127">
        <f>SUM(AK115:AK124)</f>
        <v>0</v>
      </c>
      <c r="AL114" s="26"/>
      <c r="AM114" s="127">
        <f>SUM(AM115:AM124)</f>
        <v>0</v>
      </c>
      <c r="AN114" s="26"/>
      <c r="AO114" s="127">
        <f>SUM(AO115:AO124)</f>
        <v>0</v>
      </c>
      <c r="AP114" s="26"/>
      <c r="AQ114" s="127">
        <f>SUM(AQ115:AQ124)</f>
        <v>0</v>
      </c>
      <c r="AR114" s="26"/>
      <c r="AS114" s="127">
        <f>SUM(AS115:AS124)</f>
        <v>0</v>
      </c>
      <c r="AT114" s="26"/>
      <c r="AU114" s="127">
        <f>SUM(AU115:AU124)</f>
        <v>0</v>
      </c>
      <c r="AV114" s="26"/>
      <c r="AW114" s="127">
        <f>SUM(AW115:AW124)</f>
        <v>0</v>
      </c>
      <c r="AX114" s="26"/>
      <c r="AY114" s="127">
        <f>SUM(AY115:AY124)</f>
        <v>0</v>
      </c>
      <c r="AZ114" s="26"/>
      <c r="BA114" s="127">
        <f>SUM(BA115:BA124)</f>
        <v>0</v>
      </c>
      <c r="BB114" s="26"/>
      <c r="BC114" s="127">
        <f>SUM(BC115:BC124)</f>
        <v>0</v>
      </c>
      <c r="BD114" s="26"/>
      <c r="BE114" s="127">
        <f>SUM(BE115:BE124)</f>
        <v>0</v>
      </c>
      <c r="BF114" s="26"/>
      <c r="BG114" s="127">
        <f>SUM(BG115:BG124)</f>
        <v>0</v>
      </c>
      <c r="BH114" s="109"/>
      <c r="BI114" s="121">
        <f>SUM(BI115:BI124)</f>
        <v>0</v>
      </c>
      <c r="BJ114" s="27"/>
      <c r="BK114" s="109"/>
      <c r="BL114" s="121">
        <f>SUM(BL115:BL124)</f>
        <v>4535.5200000000004</v>
      </c>
      <c r="BM114" s="27"/>
    </row>
    <row r="115" spans="1:65" s="88" customFormat="1">
      <c r="A115" s="29" t="s">
        <v>228</v>
      </c>
      <c r="B115" s="29" t="s">
        <v>66</v>
      </c>
      <c r="C115" s="29">
        <v>97622</v>
      </c>
      <c r="D115" s="101" t="s">
        <v>111</v>
      </c>
      <c r="E115" s="29" t="s">
        <v>112</v>
      </c>
      <c r="F115" s="30">
        <v>3.05</v>
      </c>
      <c r="G115" s="31">
        <v>44.06</v>
      </c>
      <c r="H115" s="119">
        <v>54.139757095054243</v>
      </c>
      <c r="I115" s="120">
        <f t="shared" ref="I115:I124" si="443">ROUND(SUM(F115*H115),2)</f>
        <v>165.13</v>
      </c>
      <c r="J115" s="111"/>
      <c r="K115" s="114">
        <f t="shared" ref="K115:K124" si="444">J115*$H115</f>
        <v>0</v>
      </c>
      <c r="L115" s="32"/>
      <c r="M115" s="114">
        <f t="shared" ref="M115:M124" si="445">L115*$H115</f>
        <v>0</v>
      </c>
      <c r="N115" s="32"/>
      <c r="O115" s="114">
        <f t="shared" ref="O115:O124" si="446">N115*$H115</f>
        <v>0</v>
      </c>
      <c r="P115" s="32"/>
      <c r="Q115" s="114">
        <f t="shared" ref="Q115:Q124" si="447">P115*$H115</f>
        <v>0</v>
      </c>
      <c r="R115" s="32"/>
      <c r="S115" s="114">
        <f t="shared" ref="S115:S124" si="448">R115*$H115</f>
        <v>0</v>
      </c>
      <c r="T115" s="32"/>
      <c r="U115" s="114">
        <f t="shared" ref="U115:U124" si="449">T115*$H115</f>
        <v>0</v>
      </c>
      <c r="V115" s="32"/>
      <c r="W115" s="114">
        <f t="shared" ref="W115:W124" si="450">V115*$H115</f>
        <v>0</v>
      </c>
      <c r="X115" s="32"/>
      <c r="Y115" s="114">
        <f t="shared" ref="Y115:Y124" si="451">X115*$H115</f>
        <v>0</v>
      </c>
      <c r="Z115" s="32"/>
      <c r="AA115" s="114">
        <f t="shared" ref="AA115:AA124" si="452">Z115*$H115</f>
        <v>0</v>
      </c>
      <c r="AB115" s="32"/>
      <c r="AC115" s="114">
        <f t="shared" ref="AC115:AC124" si="453">AB115*$H115</f>
        <v>0</v>
      </c>
      <c r="AD115" s="32"/>
      <c r="AE115" s="114">
        <f t="shared" ref="AE115:AE124" si="454">AD115*$H115</f>
        <v>0</v>
      </c>
      <c r="AF115" s="32"/>
      <c r="AG115" s="114">
        <f t="shared" ref="AG115:AG124" si="455">AF115*$H115</f>
        <v>0</v>
      </c>
      <c r="AH115" s="32"/>
      <c r="AI115" s="114">
        <f t="shared" ref="AI115:AI124" si="456">AH115*$H115</f>
        <v>0</v>
      </c>
      <c r="AJ115" s="32"/>
      <c r="AK115" s="114">
        <f t="shared" ref="AK115:AK124" si="457">AJ115*$H115</f>
        <v>0</v>
      </c>
      <c r="AL115" s="32"/>
      <c r="AM115" s="114">
        <f t="shared" ref="AM115:AM124" si="458">AL115*$H115</f>
        <v>0</v>
      </c>
      <c r="AN115" s="32"/>
      <c r="AO115" s="114">
        <f t="shared" ref="AO115:AO124" si="459">AN115*$H115</f>
        <v>0</v>
      </c>
      <c r="AP115" s="32"/>
      <c r="AQ115" s="114">
        <f t="shared" ref="AQ115:AQ124" si="460">AP115*$H115</f>
        <v>0</v>
      </c>
      <c r="AR115" s="32"/>
      <c r="AS115" s="114">
        <f t="shared" ref="AS115:AS124" si="461">AR115*$H115</f>
        <v>0</v>
      </c>
      <c r="AT115" s="32"/>
      <c r="AU115" s="114">
        <f t="shared" ref="AU115:AU124" si="462">AT115*$H115</f>
        <v>0</v>
      </c>
      <c r="AV115" s="32"/>
      <c r="AW115" s="114">
        <f t="shared" ref="AW115:AW124" si="463">AV115*$H115</f>
        <v>0</v>
      </c>
      <c r="AX115" s="32"/>
      <c r="AY115" s="114">
        <f t="shared" ref="AY115:AY124" si="464">AX115*$H115</f>
        <v>0</v>
      </c>
      <c r="AZ115" s="32"/>
      <c r="BA115" s="114">
        <f t="shared" ref="BA115:BA124" si="465">AZ115*$H115</f>
        <v>0</v>
      </c>
      <c r="BB115" s="32"/>
      <c r="BC115" s="114">
        <f t="shared" ref="BC115:BC124" si="466">BB115*$H115</f>
        <v>0</v>
      </c>
      <c r="BD115" s="32"/>
      <c r="BE115" s="114">
        <f t="shared" ref="BE115:BE124" si="467">BD115*$H115</f>
        <v>0</v>
      </c>
      <c r="BF115" s="32"/>
      <c r="BG115" s="114">
        <f t="shared" ref="BG115:BG124" si="468">BF115*$H115</f>
        <v>0</v>
      </c>
      <c r="BH115" s="108">
        <f t="shared" ref="BH115:BI115" si="469">SUM(J115,L115,N115,P115,R115,T115,V115,X115,Z115,AB115,AD115,AF115,AH115,AJ115,AL115,AN115,AP115,AR115,AT115,AV115,AX115,AZ115,BB115,BD115,BF115)</f>
        <v>0</v>
      </c>
      <c r="BI115" s="119">
        <f t="shared" si="469"/>
        <v>0</v>
      </c>
      <c r="BJ115" s="87">
        <f t="shared" ref="BJ115:BJ124" si="470">BI115/I115</f>
        <v>0</v>
      </c>
      <c r="BK115" s="108">
        <f t="shared" ref="BK115:BK124" si="471">F115-BH115</f>
        <v>3.05</v>
      </c>
      <c r="BL115" s="119">
        <f t="shared" ref="BL115:BL124" si="472">I115-BI115</f>
        <v>165.13</v>
      </c>
      <c r="BM115" s="87">
        <f t="shared" ref="BM115:BM124" si="473">1-BJ115</f>
        <v>1</v>
      </c>
    </row>
    <row r="116" spans="1:65" s="88" customFormat="1">
      <c r="A116" s="29" t="s">
        <v>229</v>
      </c>
      <c r="B116" s="29" t="s">
        <v>66</v>
      </c>
      <c r="C116" s="29">
        <v>97633</v>
      </c>
      <c r="D116" s="101" t="s">
        <v>114</v>
      </c>
      <c r="E116" s="29" t="s">
        <v>82</v>
      </c>
      <c r="F116" s="30">
        <v>52.11</v>
      </c>
      <c r="G116" s="31">
        <v>17.600000000000001</v>
      </c>
      <c r="H116" s="119">
        <v>21.626412275827388</v>
      </c>
      <c r="I116" s="120">
        <f t="shared" si="443"/>
        <v>1126.95</v>
      </c>
      <c r="J116" s="111"/>
      <c r="K116" s="114">
        <f t="shared" si="444"/>
        <v>0</v>
      </c>
      <c r="L116" s="32"/>
      <c r="M116" s="114">
        <f t="shared" si="445"/>
        <v>0</v>
      </c>
      <c r="N116" s="32"/>
      <c r="O116" s="114">
        <f t="shared" si="446"/>
        <v>0</v>
      </c>
      <c r="P116" s="32"/>
      <c r="Q116" s="114">
        <f t="shared" si="447"/>
        <v>0</v>
      </c>
      <c r="R116" s="32"/>
      <c r="S116" s="114">
        <f t="shared" si="448"/>
        <v>0</v>
      </c>
      <c r="T116" s="32"/>
      <c r="U116" s="114">
        <f t="shared" si="449"/>
        <v>0</v>
      </c>
      <c r="V116" s="32"/>
      <c r="W116" s="114">
        <f t="shared" si="450"/>
        <v>0</v>
      </c>
      <c r="X116" s="32"/>
      <c r="Y116" s="114">
        <f t="shared" si="451"/>
        <v>0</v>
      </c>
      <c r="Z116" s="32"/>
      <c r="AA116" s="114">
        <f t="shared" si="452"/>
        <v>0</v>
      </c>
      <c r="AB116" s="32"/>
      <c r="AC116" s="114">
        <f t="shared" si="453"/>
        <v>0</v>
      </c>
      <c r="AD116" s="32"/>
      <c r="AE116" s="114">
        <f t="shared" si="454"/>
        <v>0</v>
      </c>
      <c r="AF116" s="32"/>
      <c r="AG116" s="114">
        <f t="shared" si="455"/>
        <v>0</v>
      </c>
      <c r="AH116" s="32"/>
      <c r="AI116" s="114">
        <f t="shared" si="456"/>
        <v>0</v>
      </c>
      <c r="AJ116" s="32"/>
      <c r="AK116" s="114">
        <f t="shared" si="457"/>
        <v>0</v>
      </c>
      <c r="AL116" s="32"/>
      <c r="AM116" s="114">
        <f t="shared" si="458"/>
        <v>0</v>
      </c>
      <c r="AN116" s="32"/>
      <c r="AO116" s="114">
        <f t="shared" si="459"/>
        <v>0</v>
      </c>
      <c r="AP116" s="32"/>
      <c r="AQ116" s="114">
        <f t="shared" si="460"/>
        <v>0</v>
      </c>
      <c r="AR116" s="32"/>
      <c r="AS116" s="114">
        <f t="shared" si="461"/>
        <v>0</v>
      </c>
      <c r="AT116" s="32"/>
      <c r="AU116" s="114">
        <f t="shared" si="462"/>
        <v>0</v>
      </c>
      <c r="AV116" s="32"/>
      <c r="AW116" s="114">
        <f t="shared" si="463"/>
        <v>0</v>
      </c>
      <c r="AX116" s="32"/>
      <c r="AY116" s="114">
        <f t="shared" si="464"/>
        <v>0</v>
      </c>
      <c r="AZ116" s="32"/>
      <c r="BA116" s="114">
        <f t="shared" si="465"/>
        <v>0</v>
      </c>
      <c r="BB116" s="32"/>
      <c r="BC116" s="114">
        <f t="shared" si="466"/>
        <v>0</v>
      </c>
      <c r="BD116" s="32"/>
      <c r="BE116" s="114">
        <f t="shared" si="467"/>
        <v>0</v>
      </c>
      <c r="BF116" s="32"/>
      <c r="BG116" s="114">
        <f t="shared" si="468"/>
        <v>0</v>
      </c>
      <c r="BH116" s="108">
        <f t="shared" ref="BH116:BI116" si="474">SUM(J116,L116,N116,P116,R116,T116,V116,X116,Z116,AB116,AD116,AF116,AH116,AJ116,AL116,AN116,AP116,AR116,AT116,AV116,AX116,AZ116,BB116,BD116,BF116)</f>
        <v>0</v>
      </c>
      <c r="BI116" s="119">
        <f t="shared" si="474"/>
        <v>0</v>
      </c>
      <c r="BJ116" s="87">
        <f t="shared" si="470"/>
        <v>0</v>
      </c>
      <c r="BK116" s="108">
        <f t="shared" si="471"/>
        <v>52.11</v>
      </c>
      <c r="BL116" s="119">
        <f t="shared" si="472"/>
        <v>1126.95</v>
      </c>
      <c r="BM116" s="87">
        <f t="shared" si="473"/>
        <v>1</v>
      </c>
    </row>
    <row r="117" spans="1:65" s="88" customFormat="1">
      <c r="A117" s="29" t="s">
        <v>230</v>
      </c>
      <c r="B117" s="29" t="s">
        <v>66</v>
      </c>
      <c r="C117" s="29">
        <v>97634</v>
      </c>
      <c r="D117" s="101" t="s">
        <v>116</v>
      </c>
      <c r="E117" s="29" t="s">
        <v>82</v>
      </c>
      <c r="F117" s="30">
        <v>12.15</v>
      </c>
      <c r="G117" s="31">
        <v>9.58</v>
      </c>
      <c r="H117" s="119">
        <v>11.77164940922877</v>
      </c>
      <c r="I117" s="120">
        <f t="shared" si="443"/>
        <v>143.03</v>
      </c>
      <c r="J117" s="111"/>
      <c r="K117" s="114">
        <f t="shared" si="444"/>
        <v>0</v>
      </c>
      <c r="L117" s="32"/>
      <c r="M117" s="114">
        <f t="shared" si="445"/>
        <v>0</v>
      </c>
      <c r="N117" s="32"/>
      <c r="O117" s="114">
        <f t="shared" si="446"/>
        <v>0</v>
      </c>
      <c r="P117" s="32"/>
      <c r="Q117" s="114">
        <f t="shared" si="447"/>
        <v>0</v>
      </c>
      <c r="R117" s="32"/>
      <c r="S117" s="114">
        <f t="shared" si="448"/>
        <v>0</v>
      </c>
      <c r="T117" s="32"/>
      <c r="U117" s="114">
        <f t="shared" si="449"/>
        <v>0</v>
      </c>
      <c r="V117" s="32"/>
      <c r="W117" s="114">
        <f t="shared" si="450"/>
        <v>0</v>
      </c>
      <c r="X117" s="32"/>
      <c r="Y117" s="114">
        <f t="shared" si="451"/>
        <v>0</v>
      </c>
      <c r="Z117" s="32"/>
      <c r="AA117" s="114">
        <f t="shared" si="452"/>
        <v>0</v>
      </c>
      <c r="AB117" s="32"/>
      <c r="AC117" s="114">
        <f t="shared" si="453"/>
        <v>0</v>
      </c>
      <c r="AD117" s="32"/>
      <c r="AE117" s="114">
        <f t="shared" si="454"/>
        <v>0</v>
      </c>
      <c r="AF117" s="32"/>
      <c r="AG117" s="114">
        <f t="shared" si="455"/>
        <v>0</v>
      </c>
      <c r="AH117" s="32"/>
      <c r="AI117" s="114">
        <f t="shared" si="456"/>
        <v>0</v>
      </c>
      <c r="AJ117" s="32"/>
      <c r="AK117" s="114">
        <f t="shared" si="457"/>
        <v>0</v>
      </c>
      <c r="AL117" s="32"/>
      <c r="AM117" s="114">
        <f t="shared" si="458"/>
        <v>0</v>
      </c>
      <c r="AN117" s="32"/>
      <c r="AO117" s="114">
        <f t="shared" si="459"/>
        <v>0</v>
      </c>
      <c r="AP117" s="32"/>
      <c r="AQ117" s="114">
        <f t="shared" si="460"/>
        <v>0</v>
      </c>
      <c r="AR117" s="32"/>
      <c r="AS117" s="114">
        <f t="shared" si="461"/>
        <v>0</v>
      </c>
      <c r="AT117" s="32"/>
      <c r="AU117" s="114">
        <f t="shared" si="462"/>
        <v>0</v>
      </c>
      <c r="AV117" s="32"/>
      <c r="AW117" s="114">
        <f t="shared" si="463"/>
        <v>0</v>
      </c>
      <c r="AX117" s="32"/>
      <c r="AY117" s="114">
        <f t="shared" si="464"/>
        <v>0</v>
      </c>
      <c r="AZ117" s="32"/>
      <c r="BA117" s="114">
        <f t="shared" si="465"/>
        <v>0</v>
      </c>
      <c r="BB117" s="32"/>
      <c r="BC117" s="114">
        <f t="shared" si="466"/>
        <v>0</v>
      </c>
      <c r="BD117" s="32"/>
      <c r="BE117" s="114">
        <f t="shared" si="467"/>
        <v>0</v>
      </c>
      <c r="BF117" s="32"/>
      <c r="BG117" s="114">
        <f t="shared" si="468"/>
        <v>0</v>
      </c>
      <c r="BH117" s="108">
        <f t="shared" ref="BH117:BI117" si="475">SUM(J117,L117,N117,P117,R117,T117,V117,X117,Z117,AB117,AD117,AF117,AH117,AJ117,AL117,AN117,AP117,AR117,AT117,AV117,AX117,AZ117,BB117,BD117,BF117)</f>
        <v>0</v>
      </c>
      <c r="BI117" s="119">
        <f t="shared" si="475"/>
        <v>0</v>
      </c>
      <c r="BJ117" s="87">
        <f t="shared" si="470"/>
        <v>0</v>
      </c>
      <c r="BK117" s="108">
        <f t="shared" si="471"/>
        <v>12.15</v>
      </c>
      <c r="BL117" s="119">
        <f t="shared" si="472"/>
        <v>143.03</v>
      </c>
      <c r="BM117" s="87">
        <f t="shared" si="473"/>
        <v>1</v>
      </c>
    </row>
    <row r="118" spans="1:65" s="88" customFormat="1">
      <c r="A118" s="29" t="s">
        <v>231</v>
      </c>
      <c r="B118" s="29" t="s">
        <v>66</v>
      </c>
      <c r="C118" s="29">
        <v>97644</v>
      </c>
      <c r="D118" s="101" t="s">
        <v>121</v>
      </c>
      <c r="E118" s="29" t="s">
        <v>82</v>
      </c>
      <c r="F118" s="30">
        <v>3.78</v>
      </c>
      <c r="G118" s="31">
        <v>7.18</v>
      </c>
      <c r="H118" s="119">
        <v>8.8225931897977627</v>
      </c>
      <c r="I118" s="120">
        <f t="shared" si="443"/>
        <v>33.35</v>
      </c>
      <c r="J118" s="111"/>
      <c r="K118" s="114">
        <f t="shared" si="444"/>
        <v>0</v>
      </c>
      <c r="L118" s="32"/>
      <c r="M118" s="114">
        <f t="shared" si="445"/>
        <v>0</v>
      </c>
      <c r="N118" s="32"/>
      <c r="O118" s="114">
        <f t="shared" si="446"/>
        <v>0</v>
      </c>
      <c r="P118" s="32"/>
      <c r="Q118" s="114">
        <f t="shared" si="447"/>
        <v>0</v>
      </c>
      <c r="R118" s="32"/>
      <c r="S118" s="114">
        <f t="shared" si="448"/>
        <v>0</v>
      </c>
      <c r="T118" s="32"/>
      <c r="U118" s="114">
        <f t="shared" si="449"/>
        <v>0</v>
      </c>
      <c r="V118" s="32"/>
      <c r="W118" s="114">
        <f t="shared" si="450"/>
        <v>0</v>
      </c>
      <c r="X118" s="32"/>
      <c r="Y118" s="114">
        <f t="shared" si="451"/>
        <v>0</v>
      </c>
      <c r="Z118" s="32"/>
      <c r="AA118" s="114">
        <f t="shared" si="452"/>
        <v>0</v>
      </c>
      <c r="AB118" s="32"/>
      <c r="AC118" s="114">
        <f t="shared" si="453"/>
        <v>0</v>
      </c>
      <c r="AD118" s="32"/>
      <c r="AE118" s="114">
        <f t="shared" si="454"/>
        <v>0</v>
      </c>
      <c r="AF118" s="32"/>
      <c r="AG118" s="114">
        <f t="shared" si="455"/>
        <v>0</v>
      </c>
      <c r="AH118" s="32"/>
      <c r="AI118" s="114">
        <f t="shared" si="456"/>
        <v>0</v>
      </c>
      <c r="AJ118" s="32"/>
      <c r="AK118" s="114">
        <f t="shared" si="457"/>
        <v>0</v>
      </c>
      <c r="AL118" s="32"/>
      <c r="AM118" s="114">
        <f t="shared" si="458"/>
        <v>0</v>
      </c>
      <c r="AN118" s="32"/>
      <c r="AO118" s="114">
        <f t="shared" si="459"/>
        <v>0</v>
      </c>
      <c r="AP118" s="32"/>
      <c r="AQ118" s="114">
        <f t="shared" si="460"/>
        <v>0</v>
      </c>
      <c r="AR118" s="32"/>
      <c r="AS118" s="114">
        <f t="shared" si="461"/>
        <v>0</v>
      </c>
      <c r="AT118" s="32"/>
      <c r="AU118" s="114">
        <f t="shared" si="462"/>
        <v>0</v>
      </c>
      <c r="AV118" s="32"/>
      <c r="AW118" s="114">
        <f t="shared" si="463"/>
        <v>0</v>
      </c>
      <c r="AX118" s="32"/>
      <c r="AY118" s="114">
        <f t="shared" si="464"/>
        <v>0</v>
      </c>
      <c r="AZ118" s="32"/>
      <c r="BA118" s="114">
        <f t="shared" si="465"/>
        <v>0</v>
      </c>
      <c r="BB118" s="32"/>
      <c r="BC118" s="114">
        <f t="shared" si="466"/>
        <v>0</v>
      </c>
      <c r="BD118" s="32"/>
      <c r="BE118" s="114">
        <f t="shared" si="467"/>
        <v>0</v>
      </c>
      <c r="BF118" s="32"/>
      <c r="BG118" s="114">
        <f t="shared" si="468"/>
        <v>0</v>
      </c>
      <c r="BH118" s="108">
        <f t="shared" ref="BH118:BI118" si="476">SUM(J118,L118,N118,P118,R118,T118,V118,X118,Z118,AB118,AD118,AF118,AH118,AJ118,AL118,AN118,AP118,AR118,AT118,AV118,AX118,AZ118,BB118,BD118,BF118)</f>
        <v>0</v>
      </c>
      <c r="BI118" s="119">
        <f t="shared" si="476"/>
        <v>0</v>
      </c>
      <c r="BJ118" s="87">
        <f t="shared" si="470"/>
        <v>0</v>
      </c>
      <c r="BK118" s="108">
        <f t="shared" si="471"/>
        <v>3.78</v>
      </c>
      <c r="BL118" s="119">
        <f t="shared" si="472"/>
        <v>33.35</v>
      </c>
      <c r="BM118" s="87">
        <f t="shared" si="473"/>
        <v>1</v>
      </c>
    </row>
    <row r="119" spans="1:65" s="88" customFormat="1">
      <c r="A119" s="29" t="s">
        <v>232</v>
      </c>
      <c r="B119" s="29" t="s">
        <v>66</v>
      </c>
      <c r="C119" s="29">
        <v>97663</v>
      </c>
      <c r="D119" s="101" t="s">
        <v>123</v>
      </c>
      <c r="E119" s="29" t="s">
        <v>100</v>
      </c>
      <c r="F119" s="30">
        <v>4</v>
      </c>
      <c r="G119" s="31">
        <v>9.4700000000000006</v>
      </c>
      <c r="H119" s="119">
        <v>11.63648433250485</v>
      </c>
      <c r="I119" s="120">
        <f t="shared" si="443"/>
        <v>46.55</v>
      </c>
      <c r="J119" s="111"/>
      <c r="K119" s="114">
        <f t="shared" si="444"/>
        <v>0</v>
      </c>
      <c r="L119" s="32"/>
      <c r="M119" s="114">
        <f t="shared" si="445"/>
        <v>0</v>
      </c>
      <c r="N119" s="32"/>
      <c r="O119" s="114">
        <f t="shared" si="446"/>
        <v>0</v>
      </c>
      <c r="P119" s="32"/>
      <c r="Q119" s="114">
        <f t="shared" si="447"/>
        <v>0</v>
      </c>
      <c r="R119" s="32"/>
      <c r="S119" s="114">
        <f t="shared" si="448"/>
        <v>0</v>
      </c>
      <c r="T119" s="32"/>
      <c r="U119" s="114">
        <f t="shared" si="449"/>
        <v>0</v>
      </c>
      <c r="V119" s="32"/>
      <c r="W119" s="114">
        <f t="shared" si="450"/>
        <v>0</v>
      </c>
      <c r="X119" s="32"/>
      <c r="Y119" s="114">
        <f t="shared" si="451"/>
        <v>0</v>
      </c>
      <c r="Z119" s="32"/>
      <c r="AA119" s="114">
        <f t="shared" si="452"/>
        <v>0</v>
      </c>
      <c r="AB119" s="32"/>
      <c r="AC119" s="114">
        <f t="shared" si="453"/>
        <v>0</v>
      </c>
      <c r="AD119" s="32"/>
      <c r="AE119" s="114">
        <f t="shared" si="454"/>
        <v>0</v>
      </c>
      <c r="AF119" s="32"/>
      <c r="AG119" s="114">
        <f t="shared" si="455"/>
        <v>0</v>
      </c>
      <c r="AH119" s="32"/>
      <c r="AI119" s="114">
        <f t="shared" si="456"/>
        <v>0</v>
      </c>
      <c r="AJ119" s="32"/>
      <c r="AK119" s="114">
        <f t="shared" si="457"/>
        <v>0</v>
      </c>
      <c r="AL119" s="32"/>
      <c r="AM119" s="114">
        <f t="shared" si="458"/>
        <v>0</v>
      </c>
      <c r="AN119" s="32"/>
      <c r="AO119" s="114">
        <f t="shared" si="459"/>
        <v>0</v>
      </c>
      <c r="AP119" s="32"/>
      <c r="AQ119" s="114">
        <f t="shared" si="460"/>
        <v>0</v>
      </c>
      <c r="AR119" s="32"/>
      <c r="AS119" s="114">
        <f t="shared" si="461"/>
        <v>0</v>
      </c>
      <c r="AT119" s="32"/>
      <c r="AU119" s="114">
        <f t="shared" si="462"/>
        <v>0</v>
      </c>
      <c r="AV119" s="32"/>
      <c r="AW119" s="114">
        <f t="shared" si="463"/>
        <v>0</v>
      </c>
      <c r="AX119" s="32"/>
      <c r="AY119" s="114">
        <f t="shared" si="464"/>
        <v>0</v>
      </c>
      <c r="AZ119" s="32"/>
      <c r="BA119" s="114">
        <f t="shared" si="465"/>
        <v>0</v>
      </c>
      <c r="BB119" s="32"/>
      <c r="BC119" s="114">
        <f t="shared" si="466"/>
        <v>0</v>
      </c>
      <c r="BD119" s="32"/>
      <c r="BE119" s="114">
        <f t="shared" si="467"/>
        <v>0</v>
      </c>
      <c r="BF119" s="32"/>
      <c r="BG119" s="114">
        <f t="shared" si="468"/>
        <v>0</v>
      </c>
      <c r="BH119" s="108">
        <f t="shared" ref="BH119:BI119" si="477">SUM(J119,L119,N119,P119,R119,T119,V119,X119,Z119,AB119,AD119,AF119,AH119,AJ119,AL119,AN119,AP119,AR119,AT119,AV119,AX119,AZ119,BB119,BD119,BF119)</f>
        <v>0</v>
      </c>
      <c r="BI119" s="119">
        <f t="shared" si="477"/>
        <v>0</v>
      </c>
      <c r="BJ119" s="87">
        <f t="shared" si="470"/>
        <v>0</v>
      </c>
      <c r="BK119" s="108">
        <f t="shared" si="471"/>
        <v>4</v>
      </c>
      <c r="BL119" s="119">
        <f t="shared" si="472"/>
        <v>46.55</v>
      </c>
      <c r="BM119" s="87">
        <f t="shared" si="473"/>
        <v>1</v>
      </c>
    </row>
    <row r="120" spans="1:65" s="88" customFormat="1">
      <c r="A120" s="29" t="s">
        <v>233</v>
      </c>
      <c r="B120" s="29" t="s">
        <v>66</v>
      </c>
      <c r="C120" s="29">
        <v>97666</v>
      </c>
      <c r="D120" s="101" t="s">
        <v>125</v>
      </c>
      <c r="E120" s="29" t="s">
        <v>100</v>
      </c>
      <c r="F120" s="30">
        <v>9</v>
      </c>
      <c r="G120" s="31">
        <v>6.91</v>
      </c>
      <c r="H120" s="119">
        <v>8.4908243651117754</v>
      </c>
      <c r="I120" s="120">
        <f t="shared" si="443"/>
        <v>76.42</v>
      </c>
      <c r="J120" s="111"/>
      <c r="K120" s="114">
        <f t="shared" si="444"/>
        <v>0</v>
      </c>
      <c r="L120" s="32"/>
      <c r="M120" s="114">
        <f t="shared" si="445"/>
        <v>0</v>
      </c>
      <c r="N120" s="32"/>
      <c r="O120" s="114">
        <f t="shared" si="446"/>
        <v>0</v>
      </c>
      <c r="P120" s="32"/>
      <c r="Q120" s="114">
        <f t="shared" si="447"/>
        <v>0</v>
      </c>
      <c r="R120" s="32"/>
      <c r="S120" s="114">
        <f t="shared" si="448"/>
        <v>0</v>
      </c>
      <c r="T120" s="32"/>
      <c r="U120" s="114">
        <f t="shared" si="449"/>
        <v>0</v>
      </c>
      <c r="V120" s="32"/>
      <c r="W120" s="114">
        <f t="shared" si="450"/>
        <v>0</v>
      </c>
      <c r="X120" s="32"/>
      <c r="Y120" s="114">
        <f t="shared" si="451"/>
        <v>0</v>
      </c>
      <c r="Z120" s="32"/>
      <c r="AA120" s="114">
        <f t="shared" si="452"/>
        <v>0</v>
      </c>
      <c r="AB120" s="32"/>
      <c r="AC120" s="114">
        <f t="shared" si="453"/>
        <v>0</v>
      </c>
      <c r="AD120" s="32"/>
      <c r="AE120" s="114">
        <f t="shared" si="454"/>
        <v>0</v>
      </c>
      <c r="AF120" s="32"/>
      <c r="AG120" s="114">
        <f t="shared" si="455"/>
        <v>0</v>
      </c>
      <c r="AH120" s="32"/>
      <c r="AI120" s="114">
        <f t="shared" si="456"/>
        <v>0</v>
      </c>
      <c r="AJ120" s="32"/>
      <c r="AK120" s="114">
        <f t="shared" si="457"/>
        <v>0</v>
      </c>
      <c r="AL120" s="32"/>
      <c r="AM120" s="114">
        <f t="shared" si="458"/>
        <v>0</v>
      </c>
      <c r="AN120" s="32"/>
      <c r="AO120" s="114">
        <f t="shared" si="459"/>
        <v>0</v>
      </c>
      <c r="AP120" s="32"/>
      <c r="AQ120" s="114">
        <f t="shared" si="460"/>
        <v>0</v>
      </c>
      <c r="AR120" s="32"/>
      <c r="AS120" s="114">
        <f t="shared" si="461"/>
        <v>0</v>
      </c>
      <c r="AT120" s="32"/>
      <c r="AU120" s="114">
        <f t="shared" si="462"/>
        <v>0</v>
      </c>
      <c r="AV120" s="32"/>
      <c r="AW120" s="114">
        <f t="shared" si="463"/>
        <v>0</v>
      </c>
      <c r="AX120" s="32"/>
      <c r="AY120" s="114">
        <f t="shared" si="464"/>
        <v>0</v>
      </c>
      <c r="AZ120" s="32"/>
      <c r="BA120" s="114">
        <f t="shared" si="465"/>
        <v>0</v>
      </c>
      <c r="BB120" s="32"/>
      <c r="BC120" s="114">
        <f t="shared" si="466"/>
        <v>0</v>
      </c>
      <c r="BD120" s="32"/>
      <c r="BE120" s="114">
        <f t="shared" si="467"/>
        <v>0</v>
      </c>
      <c r="BF120" s="32"/>
      <c r="BG120" s="114">
        <f t="shared" si="468"/>
        <v>0</v>
      </c>
      <c r="BH120" s="108">
        <f t="shared" ref="BH120:BI120" si="478">SUM(J120,L120,N120,P120,R120,T120,V120,X120,Z120,AB120,AD120,AF120,AH120,AJ120,AL120,AN120,AP120,AR120,AT120,AV120,AX120,AZ120,BB120,BD120,BF120)</f>
        <v>0</v>
      </c>
      <c r="BI120" s="119">
        <f t="shared" si="478"/>
        <v>0</v>
      </c>
      <c r="BJ120" s="87">
        <f t="shared" si="470"/>
        <v>0</v>
      </c>
      <c r="BK120" s="108">
        <f t="shared" si="471"/>
        <v>9</v>
      </c>
      <c r="BL120" s="119">
        <f t="shared" si="472"/>
        <v>76.42</v>
      </c>
      <c r="BM120" s="87">
        <f t="shared" si="473"/>
        <v>1</v>
      </c>
    </row>
    <row r="121" spans="1:65" s="88" customFormat="1">
      <c r="A121" s="29" t="s">
        <v>234</v>
      </c>
      <c r="B121" s="29" t="s">
        <v>79</v>
      </c>
      <c r="C121" s="29" t="s">
        <v>127</v>
      </c>
      <c r="D121" s="101" t="s">
        <v>128</v>
      </c>
      <c r="E121" s="29" t="s">
        <v>82</v>
      </c>
      <c r="F121" s="30">
        <v>1.89</v>
      </c>
      <c r="G121" s="31">
        <v>15.55</v>
      </c>
      <c r="H121" s="119">
        <v>19.1074267550634</v>
      </c>
      <c r="I121" s="120">
        <f t="shared" si="443"/>
        <v>36.11</v>
      </c>
      <c r="J121" s="111"/>
      <c r="K121" s="114">
        <f t="shared" si="444"/>
        <v>0</v>
      </c>
      <c r="L121" s="32"/>
      <c r="M121" s="114">
        <f t="shared" si="445"/>
        <v>0</v>
      </c>
      <c r="N121" s="32"/>
      <c r="O121" s="114">
        <f t="shared" si="446"/>
        <v>0</v>
      </c>
      <c r="P121" s="32"/>
      <c r="Q121" s="114">
        <f t="shared" si="447"/>
        <v>0</v>
      </c>
      <c r="R121" s="32"/>
      <c r="S121" s="114">
        <f t="shared" si="448"/>
        <v>0</v>
      </c>
      <c r="T121" s="32"/>
      <c r="U121" s="114">
        <f t="shared" si="449"/>
        <v>0</v>
      </c>
      <c r="V121" s="32"/>
      <c r="W121" s="114">
        <f t="shared" si="450"/>
        <v>0</v>
      </c>
      <c r="X121" s="32"/>
      <c r="Y121" s="114">
        <f t="shared" si="451"/>
        <v>0</v>
      </c>
      <c r="Z121" s="32"/>
      <c r="AA121" s="114">
        <f t="shared" si="452"/>
        <v>0</v>
      </c>
      <c r="AB121" s="32"/>
      <c r="AC121" s="114">
        <f t="shared" si="453"/>
        <v>0</v>
      </c>
      <c r="AD121" s="32"/>
      <c r="AE121" s="114">
        <f t="shared" si="454"/>
        <v>0</v>
      </c>
      <c r="AF121" s="32"/>
      <c r="AG121" s="114">
        <f t="shared" si="455"/>
        <v>0</v>
      </c>
      <c r="AH121" s="32"/>
      <c r="AI121" s="114">
        <f t="shared" si="456"/>
        <v>0</v>
      </c>
      <c r="AJ121" s="32"/>
      <c r="AK121" s="114">
        <f t="shared" si="457"/>
        <v>0</v>
      </c>
      <c r="AL121" s="32"/>
      <c r="AM121" s="114">
        <f t="shared" si="458"/>
        <v>0</v>
      </c>
      <c r="AN121" s="32"/>
      <c r="AO121" s="114">
        <f t="shared" si="459"/>
        <v>0</v>
      </c>
      <c r="AP121" s="32"/>
      <c r="AQ121" s="114">
        <f t="shared" si="460"/>
        <v>0</v>
      </c>
      <c r="AR121" s="32"/>
      <c r="AS121" s="114">
        <f t="shared" si="461"/>
        <v>0</v>
      </c>
      <c r="AT121" s="32"/>
      <c r="AU121" s="114">
        <f t="shared" si="462"/>
        <v>0</v>
      </c>
      <c r="AV121" s="32"/>
      <c r="AW121" s="114">
        <f t="shared" si="463"/>
        <v>0</v>
      </c>
      <c r="AX121" s="32"/>
      <c r="AY121" s="114">
        <f t="shared" si="464"/>
        <v>0</v>
      </c>
      <c r="AZ121" s="32"/>
      <c r="BA121" s="114">
        <f t="shared" si="465"/>
        <v>0</v>
      </c>
      <c r="BB121" s="32"/>
      <c r="BC121" s="114">
        <f t="shared" si="466"/>
        <v>0</v>
      </c>
      <c r="BD121" s="32"/>
      <c r="BE121" s="114">
        <f t="shared" si="467"/>
        <v>0</v>
      </c>
      <c r="BF121" s="32"/>
      <c r="BG121" s="114">
        <f t="shared" si="468"/>
        <v>0</v>
      </c>
      <c r="BH121" s="108">
        <f t="shared" ref="BH121:BI121" si="479">SUM(J121,L121,N121,P121,R121,T121,V121,X121,Z121,AB121,AD121,AF121,AH121,AJ121,AL121,AN121,AP121,AR121,AT121,AV121,AX121,AZ121,BB121,BD121,BF121)</f>
        <v>0</v>
      </c>
      <c r="BI121" s="119">
        <f t="shared" si="479"/>
        <v>0</v>
      </c>
      <c r="BJ121" s="87">
        <f t="shared" si="470"/>
        <v>0</v>
      </c>
      <c r="BK121" s="108">
        <f t="shared" si="471"/>
        <v>1.89</v>
      </c>
      <c r="BL121" s="119">
        <f t="shared" si="472"/>
        <v>36.11</v>
      </c>
      <c r="BM121" s="87">
        <f t="shared" si="473"/>
        <v>1</v>
      </c>
    </row>
    <row r="122" spans="1:65" s="88" customFormat="1">
      <c r="A122" s="29" t="s">
        <v>235</v>
      </c>
      <c r="B122" s="29" t="s">
        <v>79</v>
      </c>
      <c r="C122" s="29" t="s">
        <v>130</v>
      </c>
      <c r="D122" s="101" t="s">
        <v>131</v>
      </c>
      <c r="E122" s="29" t="s">
        <v>132</v>
      </c>
      <c r="F122" s="30">
        <v>66.569999999999993</v>
      </c>
      <c r="G122" s="31">
        <v>19.45</v>
      </c>
      <c r="H122" s="119">
        <v>23.899643111638785</v>
      </c>
      <c r="I122" s="120">
        <f t="shared" si="443"/>
        <v>1591</v>
      </c>
      <c r="J122" s="111"/>
      <c r="K122" s="114">
        <f t="shared" si="444"/>
        <v>0</v>
      </c>
      <c r="L122" s="32"/>
      <c r="M122" s="114">
        <f t="shared" si="445"/>
        <v>0</v>
      </c>
      <c r="N122" s="32"/>
      <c r="O122" s="114">
        <f t="shared" si="446"/>
        <v>0</v>
      </c>
      <c r="P122" s="32"/>
      <c r="Q122" s="114">
        <f t="shared" si="447"/>
        <v>0</v>
      </c>
      <c r="R122" s="32"/>
      <c r="S122" s="114">
        <f t="shared" si="448"/>
        <v>0</v>
      </c>
      <c r="T122" s="32"/>
      <c r="U122" s="114">
        <f t="shared" si="449"/>
        <v>0</v>
      </c>
      <c r="V122" s="32"/>
      <c r="W122" s="114">
        <f t="shared" si="450"/>
        <v>0</v>
      </c>
      <c r="X122" s="32"/>
      <c r="Y122" s="114">
        <f t="shared" si="451"/>
        <v>0</v>
      </c>
      <c r="Z122" s="32"/>
      <c r="AA122" s="114">
        <f t="shared" si="452"/>
        <v>0</v>
      </c>
      <c r="AB122" s="32"/>
      <c r="AC122" s="114">
        <f t="shared" si="453"/>
        <v>0</v>
      </c>
      <c r="AD122" s="32"/>
      <c r="AE122" s="114">
        <f t="shared" si="454"/>
        <v>0</v>
      </c>
      <c r="AF122" s="32"/>
      <c r="AG122" s="114">
        <f t="shared" si="455"/>
        <v>0</v>
      </c>
      <c r="AH122" s="32"/>
      <c r="AI122" s="114">
        <f t="shared" si="456"/>
        <v>0</v>
      </c>
      <c r="AJ122" s="32"/>
      <c r="AK122" s="114">
        <f t="shared" si="457"/>
        <v>0</v>
      </c>
      <c r="AL122" s="32"/>
      <c r="AM122" s="114">
        <f t="shared" si="458"/>
        <v>0</v>
      </c>
      <c r="AN122" s="32"/>
      <c r="AO122" s="114">
        <f t="shared" si="459"/>
        <v>0</v>
      </c>
      <c r="AP122" s="32"/>
      <c r="AQ122" s="114">
        <f t="shared" si="460"/>
        <v>0</v>
      </c>
      <c r="AR122" s="32"/>
      <c r="AS122" s="114">
        <f t="shared" si="461"/>
        <v>0</v>
      </c>
      <c r="AT122" s="32"/>
      <c r="AU122" s="114">
        <f t="shared" si="462"/>
        <v>0</v>
      </c>
      <c r="AV122" s="32"/>
      <c r="AW122" s="114">
        <f t="shared" si="463"/>
        <v>0</v>
      </c>
      <c r="AX122" s="32"/>
      <c r="AY122" s="114">
        <f t="shared" si="464"/>
        <v>0</v>
      </c>
      <c r="AZ122" s="32"/>
      <c r="BA122" s="114">
        <f t="shared" si="465"/>
        <v>0</v>
      </c>
      <c r="BB122" s="32"/>
      <c r="BC122" s="114">
        <f t="shared" si="466"/>
        <v>0</v>
      </c>
      <c r="BD122" s="32"/>
      <c r="BE122" s="114">
        <f t="shared" si="467"/>
        <v>0</v>
      </c>
      <c r="BF122" s="32"/>
      <c r="BG122" s="114">
        <f t="shared" si="468"/>
        <v>0</v>
      </c>
      <c r="BH122" s="108">
        <f t="shared" ref="BH122:BI122" si="480">SUM(J122,L122,N122,P122,R122,T122,V122,X122,Z122,AB122,AD122,AF122,AH122,AJ122,AL122,AN122,AP122,AR122,AT122,AV122,AX122,AZ122,BB122,BD122,BF122)</f>
        <v>0</v>
      </c>
      <c r="BI122" s="119">
        <f t="shared" si="480"/>
        <v>0</v>
      </c>
      <c r="BJ122" s="87">
        <f t="shared" si="470"/>
        <v>0</v>
      </c>
      <c r="BK122" s="108">
        <f t="shared" si="471"/>
        <v>66.569999999999993</v>
      </c>
      <c r="BL122" s="119">
        <f t="shared" si="472"/>
        <v>1591</v>
      </c>
      <c r="BM122" s="87">
        <f t="shared" si="473"/>
        <v>1</v>
      </c>
    </row>
    <row r="123" spans="1:65" s="88" customFormat="1">
      <c r="A123" s="29" t="s">
        <v>236</v>
      </c>
      <c r="B123" s="29" t="s">
        <v>79</v>
      </c>
      <c r="C123" s="29" t="s">
        <v>141</v>
      </c>
      <c r="D123" s="101" t="s">
        <v>142</v>
      </c>
      <c r="E123" s="29" t="s">
        <v>132</v>
      </c>
      <c r="F123" s="30">
        <v>1790</v>
      </c>
      <c r="G123" s="31">
        <v>0.56000000000000005</v>
      </c>
      <c r="H123" s="119">
        <v>0.68811311786723506</v>
      </c>
      <c r="I123" s="120">
        <f t="shared" si="443"/>
        <v>1231.72</v>
      </c>
      <c r="J123" s="111"/>
      <c r="K123" s="114">
        <f t="shared" si="444"/>
        <v>0</v>
      </c>
      <c r="L123" s="32"/>
      <c r="M123" s="114">
        <f t="shared" si="445"/>
        <v>0</v>
      </c>
      <c r="N123" s="32"/>
      <c r="O123" s="114">
        <f t="shared" si="446"/>
        <v>0</v>
      </c>
      <c r="P123" s="32"/>
      <c r="Q123" s="114">
        <f t="shared" si="447"/>
        <v>0</v>
      </c>
      <c r="R123" s="32"/>
      <c r="S123" s="114">
        <f t="shared" si="448"/>
        <v>0</v>
      </c>
      <c r="T123" s="32"/>
      <c r="U123" s="114">
        <f t="shared" si="449"/>
        <v>0</v>
      </c>
      <c r="V123" s="32"/>
      <c r="W123" s="114">
        <f t="shared" si="450"/>
        <v>0</v>
      </c>
      <c r="X123" s="32"/>
      <c r="Y123" s="114">
        <f t="shared" si="451"/>
        <v>0</v>
      </c>
      <c r="Z123" s="32"/>
      <c r="AA123" s="114">
        <f t="shared" si="452"/>
        <v>0</v>
      </c>
      <c r="AB123" s="32"/>
      <c r="AC123" s="114">
        <f t="shared" si="453"/>
        <v>0</v>
      </c>
      <c r="AD123" s="32"/>
      <c r="AE123" s="114">
        <f t="shared" si="454"/>
        <v>0</v>
      </c>
      <c r="AF123" s="32"/>
      <c r="AG123" s="114">
        <f t="shared" si="455"/>
        <v>0</v>
      </c>
      <c r="AH123" s="32"/>
      <c r="AI123" s="114">
        <f t="shared" si="456"/>
        <v>0</v>
      </c>
      <c r="AJ123" s="32"/>
      <c r="AK123" s="114">
        <f t="shared" si="457"/>
        <v>0</v>
      </c>
      <c r="AL123" s="32"/>
      <c r="AM123" s="114">
        <f t="shared" si="458"/>
        <v>0</v>
      </c>
      <c r="AN123" s="32"/>
      <c r="AO123" s="114">
        <f t="shared" si="459"/>
        <v>0</v>
      </c>
      <c r="AP123" s="32"/>
      <c r="AQ123" s="114">
        <f t="shared" si="460"/>
        <v>0</v>
      </c>
      <c r="AR123" s="32"/>
      <c r="AS123" s="114">
        <f t="shared" si="461"/>
        <v>0</v>
      </c>
      <c r="AT123" s="32"/>
      <c r="AU123" s="114">
        <f t="shared" si="462"/>
        <v>0</v>
      </c>
      <c r="AV123" s="32"/>
      <c r="AW123" s="114">
        <f t="shared" si="463"/>
        <v>0</v>
      </c>
      <c r="AX123" s="32"/>
      <c r="AY123" s="114">
        <f t="shared" si="464"/>
        <v>0</v>
      </c>
      <c r="AZ123" s="32"/>
      <c r="BA123" s="114">
        <f t="shared" si="465"/>
        <v>0</v>
      </c>
      <c r="BB123" s="32"/>
      <c r="BC123" s="114">
        <f t="shared" si="466"/>
        <v>0</v>
      </c>
      <c r="BD123" s="32"/>
      <c r="BE123" s="114">
        <f t="shared" si="467"/>
        <v>0</v>
      </c>
      <c r="BF123" s="32"/>
      <c r="BG123" s="114">
        <f t="shared" si="468"/>
        <v>0</v>
      </c>
      <c r="BH123" s="108">
        <f t="shared" ref="BH123:BI123" si="481">SUM(J123,L123,N123,P123,R123,T123,V123,X123,Z123,AB123,AD123,AF123,AH123,AJ123,AL123,AN123,AP123,AR123,AT123,AV123,AX123,AZ123,BB123,BD123,BF123)</f>
        <v>0</v>
      </c>
      <c r="BI123" s="119">
        <f t="shared" si="481"/>
        <v>0</v>
      </c>
      <c r="BJ123" s="87">
        <f t="shared" si="470"/>
        <v>0</v>
      </c>
      <c r="BK123" s="108">
        <f t="shared" si="471"/>
        <v>1790</v>
      </c>
      <c r="BL123" s="119">
        <f t="shared" si="472"/>
        <v>1231.72</v>
      </c>
      <c r="BM123" s="87">
        <f t="shared" si="473"/>
        <v>1</v>
      </c>
    </row>
    <row r="124" spans="1:65" s="88" customFormat="1">
      <c r="A124" s="29" t="s">
        <v>237</v>
      </c>
      <c r="B124" s="29" t="s">
        <v>79</v>
      </c>
      <c r="C124" s="29" t="s">
        <v>144</v>
      </c>
      <c r="D124" s="101" t="s">
        <v>145</v>
      </c>
      <c r="E124" s="29" t="s">
        <v>112</v>
      </c>
      <c r="F124" s="30">
        <v>173.47</v>
      </c>
      <c r="G124" s="31">
        <v>0.4</v>
      </c>
      <c r="H124" s="119">
        <v>0.49150936990516786</v>
      </c>
      <c r="I124" s="120">
        <f t="shared" si="443"/>
        <v>85.26</v>
      </c>
      <c r="J124" s="111"/>
      <c r="K124" s="114">
        <f t="shared" si="444"/>
        <v>0</v>
      </c>
      <c r="L124" s="32"/>
      <c r="M124" s="114">
        <f t="shared" si="445"/>
        <v>0</v>
      </c>
      <c r="N124" s="32"/>
      <c r="O124" s="114">
        <f t="shared" si="446"/>
        <v>0</v>
      </c>
      <c r="P124" s="32"/>
      <c r="Q124" s="114">
        <f t="shared" si="447"/>
        <v>0</v>
      </c>
      <c r="R124" s="32"/>
      <c r="S124" s="114">
        <f t="shared" si="448"/>
        <v>0</v>
      </c>
      <c r="T124" s="32"/>
      <c r="U124" s="114">
        <f t="shared" si="449"/>
        <v>0</v>
      </c>
      <c r="V124" s="32"/>
      <c r="W124" s="114">
        <f t="shared" si="450"/>
        <v>0</v>
      </c>
      <c r="X124" s="32"/>
      <c r="Y124" s="114">
        <f t="shared" si="451"/>
        <v>0</v>
      </c>
      <c r="Z124" s="32"/>
      <c r="AA124" s="114">
        <f t="shared" si="452"/>
        <v>0</v>
      </c>
      <c r="AB124" s="32"/>
      <c r="AC124" s="114">
        <f t="shared" si="453"/>
        <v>0</v>
      </c>
      <c r="AD124" s="32"/>
      <c r="AE124" s="114">
        <f t="shared" si="454"/>
        <v>0</v>
      </c>
      <c r="AF124" s="32"/>
      <c r="AG124" s="114">
        <f t="shared" si="455"/>
        <v>0</v>
      </c>
      <c r="AH124" s="32"/>
      <c r="AI124" s="114">
        <f t="shared" si="456"/>
        <v>0</v>
      </c>
      <c r="AJ124" s="32"/>
      <c r="AK124" s="114">
        <f t="shared" si="457"/>
        <v>0</v>
      </c>
      <c r="AL124" s="32"/>
      <c r="AM124" s="114">
        <f t="shared" si="458"/>
        <v>0</v>
      </c>
      <c r="AN124" s="32"/>
      <c r="AO124" s="114">
        <f t="shared" si="459"/>
        <v>0</v>
      </c>
      <c r="AP124" s="32"/>
      <c r="AQ124" s="114">
        <f t="shared" si="460"/>
        <v>0</v>
      </c>
      <c r="AR124" s="32"/>
      <c r="AS124" s="114">
        <f t="shared" si="461"/>
        <v>0</v>
      </c>
      <c r="AT124" s="32"/>
      <c r="AU124" s="114">
        <f t="shared" si="462"/>
        <v>0</v>
      </c>
      <c r="AV124" s="32"/>
      <c r="AW124" s="114">
        <f t="shared" si="463"/>
        <v>0</v>
      </c>
      <c r="AX124" s="32"/>
      <c r="AY124" s="114">
        <f t="shared" si="464"/>
        <v>0</v>
      </c>
      <c r="AZ124" s="32"/>
      <c r="BA124" s="114">
        <f t="shared" si="465"/>
        <v>0</v>
      </c>
      <c r="BB124" s="32"/>
      <c r="BC124" s="114">
        <f t="shared" si="466"/>
        <v>0</v>
      </c>
      <c r="BD124" s="32"/>
      <c r="BE124" s="114">
        <f t="shared" si="467"/>
        <v>0</v>
      </c>
      <c r="BF124" s="32"/>
      <c r="BG124" s="114">
        <f t="shared" si="468"/>
        <v>0</v>
      </c>
      <c r="BH124" s="108">
        <f t="shared" ref="BH124:BI124" si="482">SUM(J124,L124,N124,P124,R124,T124,V124,X124,Z124,AB124,AD124,AF124,AH124,AJ124,AL124,AN124,AP124,AR124,AT124,AV124,AX124,AZ124,BB124,BD124,BF124)</f>
        <v>0</v>
      </c>
      <c r="BI124" s="119">
        <f t="shared" si="482"/>
        <v>0</v>
      </c>
      <c r="BJ124" s="87">
        <f t="shared" si="470"/>
        <v>0</v>
      </c>
      <c r="BK124" s="108">
        <f t="shared" si="471"/>
        <v>173.47</v>
      </c>
      <c r="BL124" s="119">
        <f t="shared" si="472"/>
        <v>85.26</v>
      </c>
      <c r="BM124" s="87">
        <f t="shared" si="473"/>
        <v>1</v>
      </c>
    </row>
    <row r="125" spans="1:65" s="88" customFormat="1">
      <c r="A125" s="22" t="s">
        <v>238</v>
      </c>
      <c r="B125" s="22" t="s">
        <v>60</v>
      </c>
      <c r="C125" s="22" t="s">
        <v>60</v>
      </c>
      <c r="D125" s="102" t="s">
        <v>147</v>
      </c>
      <c r="E125" s="22" t="s">
        <v>60</v>
      </c>
      <c r="F125" s="89"/>
      <c r="G125" s="27"/>
      <c r="H125" s="121"/>
      <c r="I125" s="118">
        <f>SUM(I126:I127)</f>
        <v>497.69000000000005</v>
      </c>
      <c r="J125" s="112"/>
      <c r="K125" s="127">
        <f>SUM(K126:K127)</f>
        <v>0</v>
      </c>
      <c r="L125" s="26"/>
      <c r="M125" s="127">
        <f>SUM(M126:M127)</f>
        <v>0</v>
      </c>
      <c r="N125" s="26"/>
      <c r="O125" s="127">
        <f>SUM(O126:O127)</f>
        <v>0</v>
      </c>
      <c r="P125" s="26"/>
      <c r="Q125" s="127">
        <f>SUM(Q126:Q127)</f>
        <v>0</v>
      </c>
      <c r="R125" s="26"/>
      <c r="S125" s="127">
        <f>SUM(S126:S127)</f>
        <v>0</v>
      </c>
      <c r="T125" s="26"/>
      <c r="U125" s="127">
        <f>SUM(U126:U127)</f>
        <v>0</v>
      </c>
      <c r="V125" s="26"/>
      <c r="W125" s="127">
        <f>SUM(W126:W127)</f>
        <v>0</v>
      </c>
      <c r="X125" s="26"/>
      <c r="Y125" s="127">
        <f>SUM(Y126:Y127)</f>
        <v>0</v>
      </c>
      <c r="Z125" s="26"/>
      <c r="AA125" s="127">
        <f>SUM(AA126:AA127)</f>
        <v>0</v>
      </c>
      <c r="AB125" s="26"/>
      <c r="AC125" s="127">
        <f>SUM(AC126:AC127)</f>
        <v>0</v>
      </c>
      <c r="AD125" s="26"/>
      <c r="AE125" s="127">
        <f>SUM(AE126:AE127)</f>
        <v>0</v>
      </c>
      <c r="AF125" s="26"/>
      <c r="AG125" s="127">
        <f>SUM(AG126:AG127)</f>
        <v>0</v>
      </c>
      <c r="AH125" s="26"/>
      <c r="AI125" s="127">
        <f>SUM(AI126:AI127)</f>
        <v>0</v>
      </c>
      <c r="AJ125" s="26"/>
      <c r="AK125" s="127">
        <f>SUM(AK126:AK127)</f>
        <v>0</v>
      </c>
      <c r="AL125" s="26"/>
      <c r="AM125" s="127">
        <f>SUM(AM126:AM127)</f>
        <v>0</v>
      </c>
      <c r="AN125" s="26"/>
      <c r="AO125" s="127">
        <f>SUM(AO126:AO127)</f>
        <v>0</v>
      </c>
      <c r="AP125" s="26"/>
      <c r="AQ125" s="127">
        <f>SUM(AQ126:AQ127)</f>
        <v>0</v>
      </c>
      <c r="AR125" s="26"/>
      <c r="AS125" s="127">
        <f>SUM(AS126:AS127)</f>
        <v>0</v>
      </c>
      <c r="AT125" s="26"/>
      <c r="AU125" s="127">
        <f>SUM(AU126:AU127)</f>
        <v>0</v>
      </c>
      <c r="AV125" s="26"/>
      <c r="AW125" s="127">
        <f>SUM(AW126:AW127)</f>
        <v>0</v>
      </c>
      <c r="AX125" s="26"/>
      <c r="AY125" s="127">
        <f>SUM(AY126:AY127)</f>
        <v>0</v>
      </c>
      <c r="AZ125" s="26"/>
      <c r="BA125" s="127">
        <f>SUM(BA126:BA127)</f>
        <v>0</v>
      </c>
      <c r="BB125" s="26"/>
      <c r="BC125" s="127">
        <f>SUM(BC126:BC127)</f>
        <v>0</v>
      </c>
      <c r="BD125" s="26"/>
      <c r="BE125" s="127">
        <f>SUM(BE126:BE127)</f>
        <v>0</v>
      </c>
      <c r="BF125" s="26"/>
      <c r="BG125" s="127">
        <f>SUM(BG126:BG127)</f>
        <v>0</v>
      </c>
      <c r="BH125" s="109"/>
      <c r="BI125" s="121">
        <f>SUM(BI126:BI127)</f>
        <v>0</v>
      </c>
      <c r="BJ125" s="27"/>
      <c r="BK125" s="109"/>
      <c r="BL125" s="121">
        <f>SUM(BL126:BL127)</f>
        <v>497.69000000000005</v>
      </c>
      <c r="BM125" s="27"/>
    </row>
    <row r="126" spans="1:65" s="88" customFormat="1" ht="33.75">
      <c r="A126" s="29" t="s">
        <v>239</v>
      </c>
      <c r="B126" s="29" t="s">
        <v>66</v>
      </c>
      <c r="C126" s="29">
        <v>100981</v>
      </c>
      <c r="D126" s="101" t="s">
        <v>149</v>
      </c>
      <c r="E126" s="29" t="s">
        <v>112</v>
      </c>
      <c r="F126" s="30">
        <v>7.33</v>
      </c>
      <c r="G126" s="31">
        <v>7.65</v>
      </c>
      <c r="H126" s="119">
        <v>9.4001166994363352</v>
      </c>
      <c r="I126" s="120">
        <f t="shared" ref="I126:I127" si="483">ROUND(SUM(F126*H126),2)</f>
        <v>68.900000000000006</v>
      </c>
      <c r="J126" s="111"/>
      <c r="K126" s="114">
        <f t="shared" ref="K126:K127" si="484">J126*$H126</f>
        <v>0</v>
      </c>
      <c r="L126" s="32"/>
      <c r="M126" s="114">
        <f t="shared" ref="M126:M127" si="485">L126*$H126</f>
        <v>0</v>
      </c>
      <c r="N126" s="32"/>
      <c r="O126" s="114">
        <f t="shared" ref="O126:O127" si="486">N126*$H126</f>
        <v>0</v>
      </c>
      <c r="P126" s="32"/>
      <c r="Q126" s="114">
        <f t="shared" ref="Q126:Q127" si="487">P126*$H126</f>
        <v>0</v>
      </c>
      <c r="R126" s="32"/>
      <c r="S126" s="114">
        <f t="shared" ref="S126:S127" si="488">R126*$H126</f>
        <v>0</v>
      </c>
      <c r="T126" s="32"/>
      <c r="U126" s="114">
        <f t="shared" ref="U126:U127" si="489">T126*$H126</f>
        <v>0</v>
      </c>
      <c r="V126" s="32"/>
      <c r="W126" s="114">
        <f t="shared" ref="W126:W127" si="490">V126*$H126</f>
        <v>0</v>
      </c>
      <c r="X126" s="32"/>
      <c r="Y126" s="114">
        <f t="shared" ref="Y126:Y127" si="491">X126*$H126</f>
        <v>0</v>
      </c>
      <c r="Z126" s="32"/>
      <c r="AA126" s="114">
        <f t="shared" ref="AA126:AA127" si="492">Z126*$H126</f>
        <v>0</v>
      </c>
      <c r="AB126" s="32"/>
      <c r="AC126" s="114">
        <f t="shared" ref="AC126:AC127" si="493">AB126*$H126</f>
        <v>0</v>
      </c>
      <c r="AD126" s="32"/>
      <c r="AE126" s="114">
        <f t="shared" ref="AE126:AE127" si="494">AD126*$H126</f>
        <v>0</v>
      </c>
      <c r="AF126" s="32"/>
      <c r="AG126" s="114">
        <f t="shared" ref="AG126:AG127" si="495">AF126*$H126</f>
        <v>0</v>
      </c>
      <c r="AH126" s="32"/>
      <c r="AI126" s="114">
        <f t="shared" ref="AI126:AI127" si="496">AH126*$H126</f>
        <v>0</v>
      </c>
      <c r="AJ126" s="32"/>
      <c r="AK126" s="114">
        <f t="shared" ref="AK126:AK127" si="497">AJ126*$H126</f>
        <v>0</v>
      </c>
      <c r="AL126" s="32"/>
      <c r="AM126" s="114">
        <f t="shared" ref="AM126:AM127" si="498">AL126*$H126</f>
        <v>0</v>
      </c>
      <c r="AN126" s="32"/>
      <c r="AO126" s="114">
        <f t="shared" ref="AO126:AO127" si="499">AN126*$H126</f>
        <v>0</v>
      </c>
      <c r="AP126" s="32"/>
      <c r="AQ126" s="114">
        <f t="shared" ref="AQ126:AQ127" si="500">AP126*$H126</f>
        <v>0</v>
      </c>
      <c r="AR126" s="32"/>
      <c r="AS126" s="114">
        <f t="shared" ref="AS126:AS127" si="501">AR126*$H126</f>
        <v>0</v>
      </c>
      <c r="AT126" s="32"/>
      <c r="AU126" s="114">
        <f t="shared" ref="AU126:AU127" si="502">AT126*$H126</f>
        <v>0</v>
      </c>
      <c r="AV126" s="32"/>
      <c r="AW126" s="114">
        <f t="shared" ref="AW126:AW127" si="503">AV126*$H126</f>
        <v>0</v>
      </c>
      <c r="AX126" s="32"/>
      <c r="AY126" s="114">
        <f t="shared" ref="AY126:AY127" si="504">AX126*$H126</f>
        <v>0</v>
      </c>
      <c r="AZ126" s="32"/>
      <c r="BA126" s="114">
        <f t="shared" ref="BA126:BA127" si="505">AZ126*$H126</f>
        <v>0</v>
      </c>
      <c r="BB126" s="32"/>
      <c r="BC126" s="114">
        <f t="shared" ref="BC126:BC127" si="506">BB126*$H126</f>
        <v>0</v>
      </c>
      <c r="BD126" s="32"/>
      <c r="BE126" s="114">
        <f t="shared" ref="BE126:BE127" si="507">BD126*$H126</f>
        <v>0</v>
      </c>
      <c r="BF126" s="32"/>
      <c r="BG126" s="114">
        <f t="shared" ref="BG126:BG127" si="508">BF126*$H126</f>
        <v>0</v>
      </c>
      <c r="BH126" s="108">
        <f t="shared" ref="BH126:BI126" si="509">SUM(J126,L126,N126,P126,R126,T126,V126,X126,Z126,AB126,AD126,AF126,AH126,AJ126,AL126,AN126,AP126,AR126,AT126,AV126,AX126,AZ126,BB126,BD126,BF126)</f>
        <v>0</v>
      </c>
      <c r="BI126" s="119">
        <f t="shared" si="509"/>
        <v>0</v>
      </c>
      <c r="BJ126" s="87">
        <f t="shared" ref="BJ126:BJ127" si="510">BI126/I126</f>
        <v>0</v>
      </c>
      <c r="BK126" s="108">
        <f t="shared" ref="BK126:BK127" si="511">F126-BH126</f>
        <v>7.33</v>
      </c>
      <c r="BL126" s="119">
        <f t="shared" ref="BL126:BL127" si="512">I126-BI126</f>
        <v>68.900000000000006</v>
      </c>
      <c r="BM126" s="87">
        <f t="shared" ref="BM126:BM127" si="513">1-BJ126</f>
        <v>1</v>
      </c>
    </row>
    <row r="127" spans="1:65" s="88" customFormat="1" ht="22.5">
      <c r="A127" s="29" t="s">
        <v>240</v>
      </c>
      <c r="B127" s="29" t="s">
        <v>66</v>
      </c>
      <c r="C127" s="29">
        <v>97914</v>
      </c>
      <c r="D127" s="101" t="s">
        <v>151</v>
      </c>
      <c r="E127" s="29" t="s">
        <v>152</v>
      </c>
      <c r="F127" s="30">
        <v>146.62</v>
      </c>
      <c r="G127" s="31">
        <v>2.38</v>
      </c>
      <c r="H127" s="119">
        <v>2.9244807509357487</v>
      </c>
      <c r="I127" s="120">
        <f t="shared" si="483"/>
        <v>428.79</v>
      </c>
      <c r="J127" s="111"/>
      <c r="K127" s="114">
        <f t="shared" si="484"/>
        <v>0</v>
      </c>
      <c r="L127" s="32"/>
      <c r="M127" s="114">
        <f t="shared" si="485"/>
        <v>0</v>
      </c>
      <c r="N127" s="32"/>
      <c r="O127" s="114">
        <f t="shared" si="486"/>
        <v>0</v>
      </c>
      <c r="P127" s="32"/>
      <c r="Q127" s="114">
        <f t="shared" si="487"/>
        <v>0</v>
      </c>
      <c r="R127" s="32"/>
      <c r="S127" s="114">
        <f t="shared" si="488"/>
        <v>0</v>
      </c>
      <c r="T127" s="32"/>
      <c r="U127" s="114">
        <f t="shared" si="489"/>
        <v>0</v>
      </c>
      <c r="V127" s="32"/>
      <c r="W127" s="114">
        <f t="shared" si="490"/>
        <v>0</v>
      </c>
      <c r="X127" s="32"/>
      <c r="Y127" s="114">
        <f t="shared" si="491"/>
        <v>0</v>
      </c>
      <c r="Z127" s="32"/>
      <c r="AA127" s="114">
        <f t="shared" si="492"/>
        <v>0</v>
      </c>
      <c r="AB127" s="32"/>
      <c r="AC127" s="114">
        <f t="shared" si="493"/>
        <v>0</v>
      </c>
      <c r="AD127" s="32"/>
      <c r="AE127" s="114">
        <f t="shared" si="494"/>
        <v>0</v>
      </c>
      <c r="AF127" s="32"/>
      <c r="AG127" s="114">
        <f t="shared" si="495"/>
        <v>0</v>
      </c>
      <c r="AH127" s="32"/>
      <c r="AI127" s="114">
        <f t="shared" si="496"/>
        <v>0</v>
      </c>
      <c r="AJ127" s="32"/>
      <c r="AK127" s="114">
        <f t="shared" si="497"/>
        <v>0</v>
      </c>
      <c r="AL127" s="32"/>
      <c r="AM127" s="114">
        <f t="shared" si="498"/>
        <v>0</v>
      </c>
      <c r="AN127" s="32"/>
      <c r="AO127" s="114">
        <f t="shared" si="499"/>
        <v>0</v>
      </c>
      <c r="AP127" s="32"/>
      <c r="AQ127" s="114">
        <f t="shared" si="500"/>
        <v>0</v>
      </c>
      <c r="AR127" s="32"/>
      <c r="AS127" s="114">
        <f t="shared" si="501"/>
        <v>0</v>
      </c>
      <c r="AT127" s="32"/>
      <c r="AU127" s="114">
        <f t="shared" si="502"/>
        <v>0</v>
      </c>
      <c r="AV127" s="32"/>
      <c r="AW127" s="114">
        <f t="shared" si="503"/>
        <v>0</v>
      </c>
      <c r="AX127" s="32"/>
      <c r="AY127" s="114">
        <f t="shared" si="504"/>
        <v>0</v>
      </c>
      <c r="AZ127" s="32"/>
      <c r="BA127" s="114">
        <f t="shared" si="505"/>
        <v>0</v>
      </c>
      <c r="BB127" s="32"/>
      <c r="BC127" s="114">
        <f t="shared" si="506"/>
        <v>0</v>
      </c>
      <c r="BD127" s="32"/>
      <c r="BE127" s="114">
        <f t="shared" si="507"/>
        <v>0</v>
      </c>
      <c r="BF127" s="32"/>
      <c r="BG127" s="114">
        <f t="shared" si="508"/>
        <v>0</v>
      </c>
      <c r="BH127" s="108">
        <f t="shared" ref="BH127:BI127" si="514">SUM(J127,L127,N127,P127,R127,T127,V127,X127,Z127,AB127,AD127,AF127,AH127,AJ127,AL127,AN127,AP127,AR127,AT127,AV127,AX127,AZ127,BB127,BD127,BF127)</f>
        <v>0</v>
      </c>
      <c r="BI127" s="119">
        <f t="shared" si="514"/>
        <v>0</v>
      </c>
      <c r="BJ127" s="87">
        <f t="shared" si="510"/>
        <v>0</v>
      </c>
      <c r="BK127" s="108">
        <f t="shared" si="511"/>
        <v>146.62</v>
      </c>
      <c r="BL127" s="119">
        <f t="shared" si="512"/>
        <v>428.79</v>
      </c>
      <c r="BM127" s="87">
        <f t="shared" si="513"/>
        <v>1</v>
      </c>
    </row>
    <row r="128" spans="1:65" s="88" customFormat="1">
      <c r="A128" s="14">
        <v>3</v>
      </c>
      <c r="B128" s="14" t="s">
        <v>60</v>
      </c>
      <c r="C128" s="14" t="s">
        <v>60</v>
      </c>
      <c r="D128" s="103" t="s">
        <v>241</v>
      </c>
      <c r="E128" s="16"/>
      <c r="F128" s="17"/>
      <c r="G128" s="20"/>
      <c r="H128" s="122"/>
      <c r="I128" s="116">
        <f>I129+I135+I141+I147+I153+I159</f>
        <v>125384.18</v>
      </c>
      <c r="J128" s="113"/>
      <c r="K128" s="126">
        <f>K129+K135+K141+K147+K153+K159</f>
        <v>0</v>
      </c>
      <c r="L128" s="19"/>
      <c r="M128" s="126">
        <f>M129+M135+M141+M147+M153+M159</f>
        <v>0</v>
      </c>
      <c r="N128" s="19"/>
      <c r="O128" s="126">
        <f>O129+O135+O141+O147+O153+O159</f>
        <v>0</v>
      </c>
      <c r="P128" s="19"/>
      <c r="Q128" s="126">
        <f>Q129+Q135+Q141+Q147+Q153+Q159</f>
        <v>0</v>
      </c>
      <c r="R128" s="19"/>
      <c r="S128" s="126">
        <f>S129+S135+S141+S147+S153+S159</f>
        <v>0</v>
      </c>
      <c r="T128" s="19"/>
      <c r="U128" s="126">
        <f>U129+U135+U141+U147+U153+U159</f>
        <v>0</v>
      </c>
      <c r="V128" s="19"/>
      <c r="W128" s="126">
        <f>W129+W135+W141+W147+W153+W159</f>
        <v>0</v>
      </c>
      <c r="X128" s="19"/>
      <c r="Y128" s="126">
        <f>Y129+Y135+Y141+Y147+Y153+Y159</f>
        <v>0</v>
      </c>
      <c r="Z128" s="19"/>
      <c r="AA128" s="126">
        <f>AA129+AA135+AA141+AA147+AA153+AA159</f>
        <v>0</v>
      </c>
      <c r="AB128" s="19"/>
      <c r="AC128" s="126">
        <f>AC129+AC135+AC141+AC147+AC153+AC159</f>
        <v>0</v>
      </c>
      <c r="AD128" s="19"/>
      <c r="AE128" s="126">
        <f>AE129+AE135+AE141+AE147+AE153+AE159</f>
        <v>0</v>
      </c>
      <c r="AF128" s="19"/>
      <c r="AG128" s="126">
        <f>AG129+AG135+AG141+AG147+AG153+AG159</f>
        <v>0</v>
      </c>
      <c r="AH128" s="19"/>
      <c r="AI128" s="126">
        <f>AI129+AI135+AI141+AI147+AI153+AI159</f>
        <v>0</v>
      </c>
      <c r="AJ128" s="19"/>
      <c r="AK128" s="126">
        <f>AK129+AK135+AK141+AK147+AK153+AK159</f>
        <v>0</v>
      </c>
      <c r="AL128" s="19"/>
      <c r="AM128" s="126">
        <f>AM129+AM135+AM141+AM147+AM153+AM159</f>
        <v>0</v>
      </c>
      <c r="AN128" s="19"/>
      <c r="AO128" s="126">
        <f>AO129+AO135+AO141+AO147+AO153+AO159</f>
        <v>0</v>
      </c>
      <c r="AP128" s="19"/>
      <c r="AQ128" s="126">
        <f>AQ129+AQ135+AQ141+AQ147+AQ153+AQ159</f>
        <v>0</v>
      </c>
      <c r="AR128" s="19"/>
      <c r="AS128" s="126">
        <f>AS129+AS135+AS141+AS147+AS153+AS159</f>
        <v>0</v>
      </c>
      <c r="AT128" s="19"/>
      <c r="AU128" s="126">
        <f>AU129+AU135+AU141+AU147+AU153+AU159</f>
        <v>0</v>
      </c>
      <c r="AV128" s="19"/>
      <c r="AW128" s="126">
        <f>AW129+AW135+AW141+AW147+AW153+AW159</f>
        <v>0</v>
      </c>
      <c r="AX128" s="19"/>
      <c r="AY128" s="126">
        <f>AY129+AY135+AY141+AY147+AY153+AY159</f>
        <v>0</v>
      </c>
      <c r="AZ128" s="19"/>
      <c r="BA128" s="126">
        <f>BA129+BA135+BA141+BA147+BA153+BA159</f>
        <v>0</v>
      </c>
      <c r="BB128" s="19"/>
      <c r="BC128" s="126">
        <f>BC129+BC135+BC141+BC147+BC153+BC159</f>
        <v>0</v>
      </c>
      <c r="BD128" s="19"/>
      <c r="BE128" s="126">
        <f>BE129+BE135+BE141+BE147+BE153+BE159</f>
        <v>0</v>
      </c>
      <c r="BF128" s="19"/>
      <c r="BG128" s="126">
        <f>BG129+BG135+BG141+BG147+BG153+BG159</f>
        <v>0</v>
      </c>
      <c r="BH128" s="110"/>
      <c r="BI128" s="122">
        <f>BI129+BI135+BI141+BI147+BI153+BI159</f>
        <v>0</v>
      </c>
      <c r="BJ128" s="20"/>
      <c r="BK128" s="110"/>
      <c r="BL128" s="122">
        <f>BL129+BL135+BL141+BL147+BL153+BL159</f>
        <v>125384.18</v>
      </c>
      <c r="BM128" s="20"/>
    </row>
    <row r="129" spans="1:65" s="88" customFormat="1">
      <c r="A129" s="22" t="s">
        <v>242</v>
      </c>
      <c r="B129" s="22" t="s">
        <v>60</v>
      </c>
      <c r="C129" s="22" t="s">
        <v>60</v>
      </c>
      <c r="D129" s="102" t="s">
        <v>107</v>
      </c>
      <c r="E129" s="22"/>
      <c r="F129" s="89"/>
      <c r="G129" s="27"/>
      <c r="H129" s="121"/>
      <c r="I129" s="118">
        <f>I130+I132</f>
        <v>36441.85</v>
      </c>
      <c r="J129" s="112"/>
      <c r="K129" s="127">
        <f>K130+K132</f>
        <v>0</v>
      </c>
      <c r="L129" s="26"/>
      <c r="M129" s="127">
        <f>M130+M132</f>
        <v>0</v>
      </c>
      <c r="N129" s="26"/>
      <c r="O129" s="127">
        <f>O130+O132</f>
        <v>0</v>
      </c>
      <c r="P129" s="26"/>
      <c r="Q129" s="127">
        <f>Q130+Q132</f>
        <v>0</v>
      </c>
      <c r="R129" s="26"/>
      <c r="S129" s="127">
        <f>S130+S132</f>
        <v>0</v>
      </c>
      <c r="T129" s="26"/>
      <c r="U129" s="127">
        <f>U130+U132</f>
        <v>0</v>
      </c>
      <c r="V129" s="26"/>
      <c r="W129" s="127">
        <f>W130+W132</f>
        <v>0</v>
      </c>
      <c r="X129" s="26"/>
      <c r="Y129" s="127">
        <f>Y130+Y132</f>
        <v>0</v>
      </c>
      <c r="Z129" s="26"/>
      <c r="AA129" s="127">
        <f>AA130+AA132</f>
        <v>0</v>
      </c>
      <c r="AB129" s="26"/>
      <c r="AC129" s="127">
        <f>AC130+AC132</f>
        <v>0</v>
      </c>
      <c r="AD129" s="26"/>
      <c r="AE129" s="127">
        <f>AE130+AE132</f>
        <v>0</v>
      </c>
      <c r="AF129" s="26"/>
      <c r="AG129" s="127">
        <f>AG130+AG132</f>
        <v>0</v>
      </c>
      <c r="AH129" s="26"/>
      <c r="AI129" s="127">
        <f>AI130+AI132</f>
        <v>0</v>
      </c>
      <c r="AJ129" s="26"/>
      <c r="AK129" s="127">
        <f>AK130+AK132</f>
        <v>0</v>
      </c>
      <c r="AL129" s="26"/>
      <c r="AM129" s="127">
        <f>AM130+AM132</f>
        <v>0</v>
      </c>
      <c r="AN129" s="26"/>
      <c r="AO129" s="127">
        <f>AO130+AO132</f>
        <v>0</v>
      </c>
      <c r="AP129" s="26"/>
      <c r="AQ129" s="127">
        <f>AQ130+AQ132</f>
        <v>0</v>
      </c>
      <c r="AR129" s="26"/>
      <c r="AS129" s="127">
        <f>AS130+AS132</f>
        <v>0</v>
      </c>
      <c r="AT129" s="26"/>
      <c r="AU129" s="127">
        <f>AU130+AU132</f>
        <v>0</v>
      </c>
      <c r="AV129" s="26"/>
      <c r="AW129" s="127">
        <f>AW130+AW132</f>
        <v>0</v>
      </c>
      <c r="AX129" s="26"/>
      <c r="AY129" s="127">
        <f>AY130+AY132</f>
        <v>0</v>
      </c>
      <c r="AZ129" s="26"/>
      <c r="BA129" s="127">
        <f>BA130+BA132</f>
        <v>0</v>
      </c>
      <c r="BB129" s="26"/>
      <c r="BC129" s="127">
        <f>BC130+BC132</f>
        <v>0</v>
      </c>
      <c r="BD129" s="26"/>
      <c r="BE129" s="127">
        <f>BE130+BE132</f>
        <v>0</v>
      </c>
      <c r="BF129" s="26"/>
      <c r="BG129" s="127">
        <f>BG130+BG132</f>
        <v>0</v>
      </c>
      <c r="BH129" s="109"/>
      <c r="BI129" s="121">
        <f>BI130+BI132</f>
        <v>0</v>
      </c>
      <c r="BJ129" s="27"/>
      <c r="BK129" s="109"/>
      <c r="BL129" s="121">
        <f>BL130+BL132</f>
        <v>36441.85</v>
      </c>
      <c r="BM129" s="27"/>
    </row>
    <row r="130" spans="1:65" s="88" customFormat="1">
      <c r="A130" s="22" t="s">
        <v>243</v>
      </c>
      <c r="B130" s="22" t="s">
        <v>60</v>
      </c>
      <c r="C130" s="22" t="s">
        <v>60</v>
      </c>
      <c r="D130" s="102" t="s">
        <v>244</v>
      </c>
      <c r="E130" s="22" t="s">
        <v>60</v>
      </c>
      <c r="F130" s="89"/>
      <c r="G130" s="27"/>
      <c r="H130" s="121"/>
      <c r="I130" s="118">
        <f>SUM(I131)</f>
        <v>19795.03</v>
      </c>
      <c r="J130" s="112"/>
      <c r="K130" s="127">
        <f>SUM(K131)</f>
        <v>0</v>
      </c>
      <c r="L130" s="26"/>
      <c r="M130" s="127">
        <f>SUM(M131)</f>
        <v>0</v>
      </c>
      <c r="N130" s="26"/>
      <c r="O130" s="127">
        <f>SUM(O131)</f>
        <v>0</v>
      </c>
      <c r="P130" s="26"/>
      <c r="Q130" s="127">
        <f>SUM(Q131)</f>
        <v>0</v>
      </c>
      <c r="R130" s="26"/>
      <c r="S130" s="127">
        <f>SUM(S131)</f>
        <v>0</v>
      </c>
      <c r="T130" s="26"/>
      <c r="U130" s="127">
        <f>SUM(U131)</f>
        <v>0</v>
      </c>
      <c r="V130" s="26"/>
      <c r="W130" s="127">
        <f>SUM(W131)</f>
        <v>0</v>
      </c>
      <c r="X130" s="26"/>
      <c r="Y130" s="127">
        <f>SUM(Y131)</f>
        <v>0</v>
      </c>
      <c r="Z130" s="26"/>
      <c r="AA130" s="127">
        <f>SUM(AA131)</f>
        <v>0</v>
      </c>
      <c r="AB130" s="26"/>
      <c r="AC130" s="127">
        <f>SUM(AC131)</f>
        <v>0</v>
      </c>
      <c r="AD130" s="26"/>
      <c r="AE130" s="127">
        <f>SUM(AE131)</f>
        <v>0</v>
      </c>
      <c r="AF130" s="26"/>
      <c r="AG130" s="127">
        <f>SUM(AG131)</f>
        <v>0</v>
      </c>
      <c r="AH130" s="26"/>
      <c r="AI130" s="127">
        <f>SUM(AI131)</f>
        <v>0</v>
      </c>
      <c r="AJ130" s="26"/>
      <c r="AK130" s="127">
        <f>SUM(AK131)</f>
        <v>0</v>
      </c>
      <c r="AL130" s="26"/>
      <c r="AM130" s="127">
        <f>SUM(AM131)</f>
        <v>0</v>
      </c>
      <c r="AN130" s="26"/>
      <c r="AO130" s="127">
        <f>SUM(AO131)</f>
        <v>0</v>
      </c>
      <c r="AP130" s="26"/>
      <c r="AQ130" s="127">
        <f>SUM(AQ131)</f>
        <v>0</v>
      </c>
      <c r="AR130" s="26"/>
      <c r="AS130" s="127">
        <f>SUM(AS131)</f>
        <v>0</v>
      </c>
      <c r="AT130" s="26"/>
      <c r="AU130" s="127">
        <f>SUM(AU131)</f>
        <v>0</v>
      </c>
      <c r="AV130" s="26"/>
      <c r="AW130" s="127">
        <f>SUM(AW131)</f>
        <v>0</v>
      </c>
      <c r="AX130" s="26"/>
      <c r="AY130" s="127">
        <f>SUM(AY131)</f>
        <v>0</v>
      </c>
      <c r="AZ130" s="26"/>
      <c r="BA130" s="127">
        <f>SUM(BA131)</f>
        <v>0</v>
      </c>
      <c r="BB130" s="26"/>
      <c r="BC130" s="127">
        <f>SUM(BC131)</f>
        <v>0</v>
      </c>
      <c r="BD130" s="26"/>
      <c r="BE130" s="127">
        <f>SUM(BE131)</f>
        <v>0</v>
      </c>
      <c r="BF130" s="26"/>
      <c r="BG130" s="127">
        <f>SUM(BG131)</f>
        <v>0</v>
      </c>
      <c r="BH130" s="109"/>
      <c r="BI130" s="121">
        <f>SUM(BI131)</f>
        <v>0</v>
      </c>
      <c r="BJ130" s="27"/>
      <c r="BK130" s="109"/>
      <c r="BL130" s="121">
        <f>SUM(BL131)</f>
        <v>19795.03</v>
      </c>
      <c r="BM130" s="27"/>
    </row>
    <row r="131" spans="1:65" s="88" customFormat="1">
      <c r="A131" s="29" t="s">
        <v>245</v>
      </c>
      <c r="B131" s="29" t="s">
        <v>66</v>
      </c>
      <c r="C131" s="29">
        <v>103328</v>
      </c>
      <c r="D131" s="101" t="s">
        <v>246</v>
      </c>
      <c r="E131" s="29" t="s">
        <v>82</v>
      </c>
      <c r="F131" s="30">
        <v>223.62</v>
      </c>
      <c r="G131" s="31">
        <v>72.040000000000006</v>
      </c>
      <c r="H131" s="119">
        <v>88.520837519920732</v>
      </c>
      <c r="I131" s="120">
        <f>ROUND(SUM(F131*H131),2)</f>
        <v>19795.03</v>
      </c>
      <c r="J131" s="111"/>
      <c r="K131" s="114">
        <f>J131*$H131</f>
        <v>0</v>
      </c>
      <c r="L131" s="32"/>
      <c r="M131" s="114">
        <f>L131*$H131</f>
        <v>0</v>
      </c>
      <c r="N131" s="32"/>
      <c r="O131" s="114">
        <f>N131*$H131</f>
        <v>0</v>
      </c>
      <c r="P131" s="32"/>
      <c r="Q131" s="114">
        <f>P131*$H131</f>
        <v>0</v>
      </c>
      <c r="R131" s="32"/>
      <c r="S131" s="114">
        <f>R131*$H131</f>
        <v>0</v>
      </c>
      <c r="T131" s="32"/>
      <c r="U131" s="114">
        <f>T131*$H131</f>
        <v>0</v>
      </c>
      <c r="V131" s="32"/>
      <c r="W131" s="114">
        <f>V131*$H131</f>
        <v>0</v>
      </c>
      <c r="X131" s="32"/>
      <c r="Y131" s="114">
        <f>X131*$H131</f>
        <v>0</v>
      </c>
      <c r="Z131" s="32"/>
      <c r="AA131" s="114">
        <f>Z131*$H131</f>
        <v>0</v>
      </c>
      <c r="AB131" s="32"/>
      <c r="AC131" s="114">
        <f>AB131*$H131</f>
        <v>0</v>
      </c>
      <c r="AD131" s="32"/>
      <c r="AE131" s="114">
        <f>AD131*$H131</f>
        <v>0</v>
      </c>
      <c r="AF131" s="32"/>
      <c r="AG131" s="114">
        <f>AF131*$H131</f>
        <v>0</v>
      </c>
      <c r="AH131" s="32"/>
      <c r="AI131" s="114">
        <f>AH131*$H131</f>
        <v>0</v>
      </c>
      <c r="AJ131" s="32"/>
      <c r="AK131" s="114">
        <f>AJ131*$H131</f>
        <v>0</v>
      </c>
      <c r="AL131" s="32"/>
      <c r="AM131" s="114">
        <f>AL131*$H131</f>
        <v>0</v>
      </c>
      <c r="AN131" s="32"/>
      <c r="AO131" s="114">
        <f>AN131*$H131</f>
        <v>0</v>
      </c>
      <c r="AP131" s="32"/>
      <c r="AQ131" s="114">
        <f>AP131*$H131</f>
        <v>0</v>
      </c>
      <c r="AR131" s="32"/>
      <c r="AS131" s="114">
        <f>AR131*$H131</f>
        <v>0</v>
      </c>
      <c r="AT131" s="32"/>
      <c r="AU131" s="114">
        <f>AT131*$H131</f>
        <v>0</v>
      </c>
      <c r="AV131" s="32"/>
      <c r="AW131" s="114">
        <f>AV131*$H131</f>
        <v>0</v>
      </c>
      <c r="AX131" s="32"/>
      <c r="AY131" s="114">
        <f>AX131*$H131</f>
        <v>0</v>
      </c>
      <c r="AZ131" s="32"/>
      <c r="BA131" s="114">
        <f>AZ131*$H131</f>
        <v>0</v>
      </c>
      <c r="BB131" s="32"/>
      <c r="BC131" s="114">
        <f>BB131*$H131</f>
        <v>0</v>
      </c>
      <c r="BD131" s="32"/>
      <c r="BE131" s="114">
        <f>BD131*$H131</f>
        <v>0</v>
      </c>
      <c r="BF131" s="32"/>
      <c r="BG131" s="114">
        <f>BF131*$H131</f>
        <v>0</v>
      </c>
      <c r="BH131" s="108">
        <f t="shared" ref="BH131:BI131" si="515">SUM(J131,L131,N131,P131,R131,T131,V131,X131,Z131,AB131,AD131,AF131,AH131,AJ131,AL131,AN131,AP131,AR131,AT131,AV131,AX131,AZ131,BB131,BD131,BF131)</f>
        <v>0</v>
      </c>
      <c r="BI131" s="119">
        <f t="shared" si="515"/>
        <v>0</v>
      </c>
      <c r="BJ131" s="87">
        <f>BI131/I131</f>
        <v>0</v>
      </c>
      <c r="BK131" s="108">
        <f>F131-BH131</f>
        <v>223.62</v>
      </c>
      <c r="BL131" s="119">
        <f>I131-BI131</f>
        <v>19795.03</v>
      </c>
      <c r="BM131" s="87">
        <f>1-BJ131</f>
        <v>1</v>
      </c>
    </row>
    <row r="132" spans="1:65" s="88" customFormat="1">
      <c r="A132" s="22" t="s">
        <v>247</v>
      </c>
      <c r="B132" s="22" t="s">
        <v>60</v>
      </c>
      <c r="C132" s="22" t="s">
        <v>60</v>
      </c>
      <c r="D132" s="102" t="s">
        <v>248</v>
      </c>
      <c r="E132" s="22" t="s">
        <v>60</v>
      </c>
      <c r="F132" s="89"/>
      <c r="G132" s="27"/>
      <c r="H132" s="121"/>
      <c r="I132" s="118">
        <f>SUM(I133:I134)</f>
        <v>16646.82</v>
      </c>
      <c r="J132" s="112"/>
      <c r="K132" s="127">
        <f>SUM(K133:K134)</f>
        <v>0</v>
      </c>
      <c r="L132" s="26"/>
      <c r="M132" s="127">
        <f>SUM(M133:M134)</f>
        <v>0</v>
      </c>
      <c r="N132" s="26"/>
      <c r="O132" s="127">
        <f>SUM(O133:O134)</f>
        <v>0</v>
      </c>
      <c r="P132" s="26"/>
      <c r="Q132" s="127">
        <f>SUM(Q133:Q134)</f>
        <v>0</v>
      </c>
      <c r="R132" s="26"/>
      <c r="S132" s="127">
        <f>SUM(S133:S134)</f>
        <v>0</v>
      </c>
      <c r="T132" s="26"/>
      <c r="U132" s="127">
        <f>SUM(U133:U134)</f>
        <v>0</v>
      </c>
      <c r="V132" s="26"/>
      <c r="W132" s="127">
        <f>SUM(W133:W134)</f>
        <v>0</v>
      </c>
      <c r="X132" s="26"/>
      <c r="Y132" s="127">
        <f>SUM(Y133:Y134)</f>
        <v>0</v>
      </c>
      <c r="Z132" s="26"/>
      <c r="AA132" s="127">
        <f>SUM(AA133:AA134)</f>
        <v>0</v>
      </c>
      <c r="AB132" s="26"/>
      <c r="AC132" s="127">
        <f>SUM(AC133:AC134)</f>
        <v>0</v>
      </c>
      <c r="AD132" s="26"/>
      <c r="AE132" s="127">
        <f>SUM(AE133:AE134)</f>
        <v>0</v>
      </c>
      <c r="AF132" s="26"/>
      <c r="AG132" s="127">
        <f>SUM(AG133:AG134)</f>
        <v>0</v>
      </c>
      <c r="AH132" s="26"/>
      <c r="AI132" s="127">
        <f>SUM(AI133:AI134)</f>
        <v>0</v>
      </c>
      <c r="AJ132" s="26"/>
      <c r="AK132" s="127">
        <f>SUM(AK133:AK134)</f>
        <v>0</v>
      </c>
      <c r="AL132" s="26"/>
      <c r="AM132" s="127">
        <f>SUM(AM133:AM134)</f>
        <v>0</v>
      </c>
      <c r="AN132" s="26"/>
      <c r="AO132" s="127">
        <f>SUM(AO133:AO134)</f>
        <v>0</v>
      </c>
      <c r="AP132" s="26"/>
      <c r="AQ132" s="127">
        <f>SUM(AQ133:AQ134)</f>
        <v>0</v>
      </c>
      <c r="AR132" s="26"/>
      <c r="AS132" s="127">
        <f>SUM(AS133:AS134)</f>
        <v>0</v>
      </c>
      <c r="AT132" s="26"/>
      <c r="AU132" s="127">
        <f>SUM(AU133:AU134)</f>
        <v>0</v>
      </c>
      <c r="AV132" s="26"/>
      <c r="AW132" s="127">
        <f>SUM(AW133:AW134)</f>
        <v>0</v>
      </c>
      <c r="AX132" s="26"/>
      <c r="AY132" s="127">
        <f>SUM(AY133:AY134)</f>
        <v>0</v>
      </c>
      <c r="AZ132" s="26"/>
      <c r="BA132" s="127">
        <f>SUM(BA133:BA134)</f>
        <v>0</v>
      </c>
      <c r="BB132" s="26"/>
      <c r="BC132" s="127">
        <f>SUM(BC133:BC134)</f>
        <v>0</v>
      </c>
      <c r="BD132" s="26"/>
      <c r="BE132" s="127">
        <f>SUM(BE133:BE134)</f>
        <v>0</v>
      </c>
      <c r="BF132" s="26"/>
      <c r="BG132" s="127">
        <f>SUM(BG133:BG134)</f>
        <v>0</v>
      </c>
      <c r="BH132" s="109"/>
      <c r="BI132" s="121">
        <f>SUM(BI133:BI134)</f>
        <v>0</v>
      </c>
      <c r="BJ132" s="27"/>
      <c r="BK132" s="109"/>
      <c r="BL132" s="121">
        <f>SUM(BL133:BL134)</f>
        <v>16646.82</v>
      </c>
      <c r="BM132" s="27"/>
    </row>
    <row r="133" spans="1:65" s="88" customFormat="1" ht="45">
      <c r="A133" s="29" t="s">
        <v>249</v>
      </c>
      <c r="B133" s="29" t="s">
        <v>250</v>
      </c>
      <c r="C133" s="29">
        <v>7601</v>
      </c>
      <c r="D133" s="101" t="s">
        <v>251</v>
      </c>
      <c r="E133" s="29" t="s">
        <v>82</v>
      </c>
      <c r="F133" s="30">
        <v>20.54</v>
      </c>
      <c r="G133" s="31">
        <v>633.95000000000005</v>
      </c>
      <c r="H133" s="119">
        <v>778.98091262845298</v>
      </c>
      <c r="I133" s="120">
        <f t="shared" ref="I133:I134" si="516">ROUND(SUM(F133*H133),2)</f>
        <v>16000.27</v>
      </c>
      <c r="J133" s="111"/>
      <c r="K133" s="114">
        <f t="shared" ref="K133:K134" si="517">J133*$H133</f>
        <v>0</v>
      </c>
      <c r="L133" s="32"/>
      <c r="M133" s="114">
        <f t="shared" ref="M133:M134" si="518">L133*$H133</f>
        <v>0</v>
      </c>
      <c r="N133" s="32"/>
      <c r="O133" s="114">
        <f t="shared" ref="O133:O134" si="519">N133*$H133</f>
        <v>0</v>
      </c>
      <c r="P133" s="32"/>
      <c r="Q133" s="114">
        <f t="shared" ref="Q133:Q134" si="520">P133*$H133</f>
        <v>0</v>
      </c>
      <c r="R133" s="32"/>
      <c r="S133" s="114">
        <f t="shared" ref="S133:S134" si="521">R133*$H133</f>
        <v>0</v>
      </c>
      <c r="T133" s="32"/>
      <c r="U133" s="114">
        <f t="shared" ref="U133:U134" si="522">T133*$H133</f>
        <v>0</v>
      </c>
      <c r="V133" s="32"/>
      <c r="W133" s="114">
        <f t="shared" ref="W133:W134" si="523">V133*$H133</f>
        <v>0</v>
      </c>
      <c r="X133" s="32"/>
      <c r="Y133" s="114">
        <f t="shared" ref="Y133:Y134" si="524">X133*$H133</f>
        <v>0</v>
      </c>
      <c r="Z133" s="32"/>
      <c r="AA133" s="114">
        <f t="shared" ref="AA133:AA134" si="525">Z133*$H133</f>
        <v>0</v>
      </c>
      <c r="AB133" s="32"/>
      <c r="AC133" s="114">
        <f t="shared" ref="AC133:AC134" si="526">AB133*$H133</f>
        <v>0</v>
      </c>
      <c r="AD133" s="32"/>
      <c r="AE133" s="114">
        <f t="shared" ref="AE133:AE134" si="527">AD133*$H133</f>
        <v>0</v>
      </c>
      <c r="AF133" s="32"/>
      <c r="AG133" s="114">
        <f t="shared" ref="AG133:AG134" si="528">AF133*$H133</f>
        <v>0</v>
      </c>
      <c r="AH133" s="32"/>
      <c r="AI133" s="114">
        <f t="shared" ref="AI133:AI134" si="529">AH133*$H133</f>
        <v>0</v>
      </c>
      <c r="AJ133" s="32"/>
      <c r="AK133" s="114">
        <f t="shared" ref="AK133:AK134" si="530">AJ133*$H133</f>
        <v>0</v>
      </c>
      <c r="AL133" s="32"/>
      <c r="AM133" s="114">
        <f t="shared" ref="AM133:AM134" si="531">AL133*$H133</f>
        <v>0</v>
      </c>
      <c r="AN133" s="32"/>
      <c r="AO133" s="114">
        <f t="shared" ref="AO133:AO134" si="532">AN133*$H133</f>
        <v>0</v>
      </c>
      <c r="AP133" s="32"/>
      <c r="AQ133" s="114">
        <f t="shared" ref="AQ133:AQ134" si="533">AP133*$H133</f>
        <v>0</v>
      </c>
      <c r="AR133" s="32"/>
      <c r="AS133" s="114">
        <f t="shared" ref="AS133:AS134" si="534">AR133*$H133</f>
        <v>0</v>
      </c>
      <c r="AT133" s="32"/>
      <c r="AU133" s="114">
        <f t="shared" ref="AU133:AU134" si="535">AT133*$H133</f>
        <v>0</v>
      </c>
      <c r="AV133" s="32"/>
      <c r="AW133" s="114">
        <f t="shared" ref="AW133:AW134" si="536">AV133*$H133</f>
        <v>0</v>
      </c>
      <c r="AX133" s="32"/>
      <c r="AY133" s="114">
        <f t="shared" ref="AY133:AY134" si="537">AX133*$H133</f>
        <v>0</v>
      </c>
      <c r="AZ133" s="32"/>
      <c r="BA133" s="114">
        <f t="shared" ref="BA133:BA134" si="538">AZ133*$H133</f>
        <v>0</v>
      </c>
      <c r="BB133" s="32"/>
      <c r="BC133" s="114">
        <f t="shared" ref="BC133:BC134" si="539">BB133*$H133</f>
        <v>0</v>
      </c>
      <c r="BD133" s="32"/>
      <c r="BE133" s="114">
        <f t="shared" ref="BE133:BE134" si="540">BD133*$H133</f>
        <v>0</v>
      </c>
      <c r="BF133" s="32"/>
      <c r="BG133" s="114">
        <f t="shared" ref="BG133:BG134" si="541">BF133*$H133</f>
        <v>0</v>
      </c>
      <c r="BH133" s="108">
        <f t="shared" ref="BH133:BI133" si="542">SUM(J133,L133,N133,P133,R133,T133,V133,X133,Z133,AB133,AD133,AF133,AH133,AJ133,AL133,AN133,AP133,AR133,AT133,AV133,AX133,AZ133,BB133,BD133,BF133)</f>
        <v>0</v>
      </c>
      <c r="BI133" s="119">
        <f t="shared" si="542"/>
        <v>0</v>
      </c>
      <c r="BJ133" s="87">
        <f t="shared" ref="BJ133:BJ134" si="543">BI133/I133</f>
        <v>0</v>
      </c>
      <c r="BK133" s="108">
        <f t="shared" ref="BK133:BK134" si="544">F133-BH133</f>
        <v>20.54</v>
      </c>
      <c r="BL133" s="119">
        <f t="shared" ref="BL133:BL134" si="545">I133-BI133</f>
        <v>16000.27</v>
      </c>
      <c r="BM133" s="87">
        <f t="shared" ref="BM133:BM134" si="546">1-BJ133</f>
        <v>1</v>
      </c>
    </row>
    <row r="134" spans="1:65" s="88" customFormat="1" ht="22.5">
      <c r="A134" s="29" t="s">
        <v>252</v>
      </c>
      <c r="B134" s="29" t="s">
        <v>250</v>
      </c>
      <c r="C134" s="29">
        <v>7601</v>
      </c>
      <c r="D134" s="101" t="s">
        <v>253</v>
      </c>
      <c r="E134" s="29" t="s">
        <v>82</v>
      </c>
      <c r="F134" s="30">
        <v>0.83</v>
      </c>
      <c r="G134" s="31">
        <v>633.95000000000005</v>
      </c>
      <c r="H134" s="119">
        <v>778.98091262845298</v>
      </c>
      <c r="I134" s="120">
        <f t="shared" si="516"/>
        <v>646.54999999999995</v>
      </c>
      <c r="J134" s="111"/>
      <c r="K134" s="114">
        <f t="shared" si="517"/>
        <v>0</v>
      </c>
      <c r="L134" s="32"/>
      <c r="M134" s="114">
        <f t="shared" si="518"/>
        <v>0</v>
      </c>
      <c r="N134" s="32"/>
      <c r="O134" s="114">
        <f t="shared" si="519"/>
        <v>0</v>
      </c>
      <c r="P134" s="32"/>
      <c r="Q134" s="114">
        <f t="shared" si="520"/>
        <v>0</v>
      </c>
      <c r="R134" s="32"/>
      <c r="S134" s="114">
        <f t="shared" si="521"/>
        <v>0</v>
      </c>
      <c r="T134" s="32"/>
      <c r="U134" s="114">
        <f t="shared" si="522"/>
        <v>0</v>
      </c>
      <c r="V134" s="32"/>
      <c r="W134" s="114">
        <f t="shared" si="523"/>
        <v>0</v>
      </c>
      <c r="X134" s="32"/>
      <c r="Y134" s="114">
        <f t="shared" si="524"/>
        <v>0</v>
      </c>
      <c r="Z134" s="32"/>
      <c r="AA134" s="114">
        <f t="shared" si="525"/>
        <v>0</v>
      </c>
      <c r="AB134" s="32"/>
      <c r="AC134" s="114">
        <f t="shared" si="526"/>
        <v>0</v>
      </c>
      <c r="AD134" s="32"/>
      <c r="AE134" s="114">
        <f t="shared" si="527"/>
        <v>0</v>
      </c>
      <c r="AF134" s="32"/>
      <c r="AG134" s="114">
        <f t="shared" si="528"/>
        <v>0</v>
      </c>
      <c r="AH134" s="32"/>
      <c r="AI134" s="114">
        <f t="shared" si="529"/>
        <v>0</v>
      </c>
      <c r="AJ134" s="32"/>
      <c r="AK134" s="114">
        <f t="shared" si="530"/>
        <v>0</v>
      </c>
      <c r="AL134" s="32"/>
      <c r="AM134" s="114">
        <f t="shared" si="531"/>
        <v>0</v>
      </c>
      <c r="AN134" s="32"/>
      <c r="AO134" s="114">
        <f t="shared" si="532"/>
        <v>0</v>
      </c>
      <c r="AP134" s="32"/>
      <c r="AQ134" s="114">
        <f t="shared" si="533"/>
        <v>0</v>
      </c>
      <c r="AR134" s="32"/>
      <c r="AS134" s="114">
        <f t="shared" si="534"/>
        <v>0</v>
      </c>
      <c r="AT134" s="32"/>
      <c r="AU134" s="114">
        <f t="shared" si="535"/>
        <v>0</v>
      </c>
      <c r="AV134" s="32"/>
      <c r="AW134" s="114">
        <f t="shared" si="536"/>
        <v>0</v>
      </c>
      <c r="AX134" s="32"/>
      <c r="AY134" s="114">
        <f t="shared" si="537"/>
        <v>0</v>
      </c>
      <c r="AZ134" s="32"/>
      <c r="BA134" s="114">
        <f t="shared" si="538"/>
        <v>0</v>
      </c>
      <c r="BB134" s="32"/>
      <c r="BC134" s="114">
        <f t="shared" si="539"/>
        <v>0</v>
      </c>
      <c r="BD134" s="32"/>
      <c r="BE134" s="114">
        <f t="shared" si="540"/>
        <v>0</v>
      </c>
      <c r="BF134" s="32"/>
      <c r="BG134" s="114">
        <f t="shared" si="541"/>
        <v>0</v>
      </c>
      <c r="BH134" s="108">
        <f t="shared" ref="BH134:BI134" si="547">SUM(J134,L134,N134,P134,R134,T134,V134,X134,Z134,AB134,AD134,AF134,AH134,AJ134,AL134,AN134,AP134,AR134,AT134,AV134,AX134,AZ134,BB134,BD134,BF134)</f>
        <v>0</v>
      </c>
      <c r="BI134" s="119">
        <f t="shared" si="547"/>
        <v>0</v>
      </c>
      <c r="BJ134" s="87">
        <f t="shared" si="543"/>
        <v>0</v>
      </c>
      <c r="BK134" s="108">
        <f t="shared" si="544"/>
        <v>0.83</v>
      </c>
      <c r="BL134" s="119">
        <f t="shared" si="545"/>
        <v>646.54999999999995</v>
      </c>
      <c r="BM134" s="87">
        <f t="shared" si="546"/>
        <v>1</v>
      </c>
    </row>
    <row r="135" spans="1:65" s="88" customFormat="1">
      <c r="A135" s="22" t="s">
        <v>254</v>
      </c>
      <c r="B135" s="22" t="s">
        <v>60</v>
      </c>
      <c r="C135" s="22" t="s">
        <v>60</v>
      </c>
      <c r="D135" s="102" t="s">
        <v>158</v>
      </c>
      <c r="E135" s="22"/>
      <c r="F135" s="89"/>
      <c r="G135" s="27"/>
      <c r="H135" s="121"/>
      <c r="I135" s="118">
        <f>I136+I138</f>
        <v>26803.699999999997</v>
      </c>
      <c r="J135" s="112"/>
      <c r="K135" s="127">
        <f>K136+K138</f>
        <v>0</v>
      </c>
      <c r="L135" s="26"/>
      <c r="M135" s="127">
        <f>M136+M138</f>
        <v>0</v>
      </c>
      <c r="N135" s="26"/>
      <c r="O135" s="127">
        <f>O136+O138</f>
        <v>0</v>
      </c>
      <c r="P135" s="26"/>
      <c r="Q135" s="127">
        <f>Q136+Q138</f>
        <v>0</v>
      </c>
      <c r="R135" s="26"/>
      <c r="S135" s="127">
        <f>S136+S138</f>
        <v>0</v>
      </c>
      <c r="T135" s="26"/>
      <c r="U135" s="127">
        <f>U136+U138</f>
        <v>0</v>
      </c>
      <c r="V135" s="26"/>
      <c r="W135" s="127">
        <f>W136+W138</f>
        <v>0</v>
      </c>
      <c r="X135" s="26"/>
      <c r="Y135" s="127">
        <f>Y136+Y138</f>
        <v>0</v>
      </c>
      <c r="Z135" s="26"/>
      <c r="AA135" s="127">
        <f>AA136+AA138</f>
        <v>0</v>
      </c>
      <c r="AB135" s="26"/>
      <c r="AC135" s="127">
        <f>AC136+AC138</f>
        <v>0</v>
      </c>
      <c r="AD135" s="26"/>
      <c r="AE135" s="127">
        <f>AE136+AE138</f>
        <v>0</v>
      </c>
      <c r="AF135" s="26"/>
      <c r="AG135" s="127">
        <f>AG136+AG138</f>
        <v>0</v>
      </c>
      <c r="AH135" s="26"/>
      <c r="AI135" s="127">
        <f>AI136+AI138</f>
        <v>0</v>
      </c>
      <c r="AJ135" s="26"/>
      <c r="AK135" s="127">
        <f>AK136+AK138</f>
        <v>0</v>
      </c>
      <c r="AL135" s="26"/>
      <c r="AM135" s="127">
        <f>AM136+AM138</f>
        <v>0</v>
      </c>
      <c r="AN135" s="26"/>
      <c r="AO135" s="127">
        <f>AO136+AO138</f>
        <v>0</v>
      </c>
      <c r="AP135" s="26"/>
      <c r="AQ135" s="127">
        <f>AQ136+AQ138</f>
        <v>0</v>
      </c>
      <c r="AR135" s="26"/>
      <c r="AS135" s="127">
        <f>AS136+AS138</f>
        <v>0</v>
      </c>
      <c r="AT135" s="26"/>
      <c r="AU135" s="127">
        <f>AU136+AU138</f>
        <v>0</v>
      </c>
      <c r="AV135" s="26"/>
      <c r="AW135" s="127">
        <f>AW136+AW138</f>
        <v>0</v>
      </c>
      <c r="AX135" s="26"/>
      <c r="AY135" s="127">
        <f>AY136+AY138</f>
        <v>0</v>
      </c>
      <c r="AZ135" s="26"/>
      <c r="BA135" s="127">
        <f>BA136+BA138</f>
        <v>0</v>
      </c>
      <c r="BB135" s="26"/>
      <c r="BC135" s="127">
        <f>BC136+BC138</f>
        <v>0</v>
      </c>
      <c r="BD135" s="26"/>
      <c r="BE135" s="127">
        <f>BE136+BE138</f>
        <v>0</v>
      </c>
      <c r="BF135" s="26"/>
      <c r="BG135" s="127">
        <f>BG136+BG138</f>
        <v>0</v>
      </c>
      <c r="BH135" s="109"/>
      <c r="BI135" s="121">
        <f>BI136+BI138</f>
        <v>0</v>
      </c>
      <c r="BJ135" s="27"/>
      <c r="BK135" s="109"/>
      <c r="BL135" s="121">
        <f>BL136+BL138</f>
        <v>26803.699999999997</v>
      </c>
      <c r="BM135" s="27"/>
    </row>
    <row r="136" spans="1:65" s="88" customFormat="1">
      <c r="A136" s="22" t="s">
        <v>255</v>
      </c>
      <c r="B136" s="22" t="s">
        <v>60</v>
      </c>
      <c r="C136" s="22" t="s">
        <v>60</v>
      </c>
      <c r="D136" s="102" t="s">
        <v>244</v>
      </c>
      <c r="E136" s="22" t="s">
        <v>60</v>
      </c>
      <c r="F136" s="89"/>
      <c r="G136" s="27"/>
      <c r="H136" s="121"/>
      <c r="I136" s="118">
        <f>SUM(I137)</f>
        <v>10156.879999999999</v>
      </c>
      <c r="J136" s="112"/>
      <c r="K136" s="127">
        <f>SUM(K137)</f>
        <v>0</v>
      </c>
      <c r="L136" s="26"/>
      <c r="M136" s="127">
        <f>SUM(M137)</f>
        <v>0</v>
      </c>
      <c r="N136" s="26"/>
      <c r="O136" s="127">
        <f>SUM(O137)</f>
        <v>0</v>
      </c>
      <c r="P136" s="26"/>
      <c r="Q136" s="127">
        <f>SUM(Q137)</f>
        <v>0</v>
      </c>
      <c r="R136" s="26"/>
      <c r="S136" s="127">
        <f>SUM(S137)</f>
        <v>0</v>
      </c>
      <c r="T136" s="26"/>
      <c r="U136" s="127">
        <f>SUM(U137)</f>
        <v>0</v>
      </c>
      <c r="V136" s="26"/>
      <c r="W136" s="127">
        <f>SUM(W137)</f>
        <v>0</v>
      </c>
      <c r="X136" s="26"/>
      <c r="Y136" s="127">
        <f>SUM(Y137)</f>
        <v>0</v>
      </c>
      <c r="Z136" s="26"/>
      <c r="AA136" s="127">
        <f>SUM(AA137)</f>
        <v>0</v>
      </c>
      <c r="AB136" s="26"/>
      <c r="AC136" s="127">
        <f>SUM(AC137)</f>
        <v>0</v>
      </c>
      <c r="AD136" s="26"/>
      <c r="AE136" s="127">
        <f>SUM(AE137)</f>
        <v>0</v>
      </c>
      <c r="AF136" s="26"/>
      <c r="AG136" s="127">
        <f>SUM(AG137)</f>
        <v>0</v>
      </c>
      <c r="AH136" s="26"/>
      <c r="AI136" s="127">
        <f>SUM(AI137)</f>
        <v>0</v>
      </c>
      <c r="AJ136" s="26"/>
      <c r="AK136" s="127">
        <f>SUM(AK137)</f>
        <v>0</v>
      </c>
      <c r="AL136" s="26"/>
      <c r="AM136" s="127">
        <f>SUM(AM137)</f>
        <v>0</v>
      </c>
      <c r="AN136" s="26"/>
      <c r="AO136" s="127">
        <f>SUM(AO137)</f>
        <v>0</v>
      </c>
      <c r="AP136" s="26"/>
      <c r="AQ136" s="127">
        <f>SUM(AQ137)</f>
        <v>0</v>
      </c>
      <c r="AR136" s="26"/>
      <c r="AS136" s="127">
        <f>SUM(AS137)</f>
        <v>0</v>
      </c>
      <c r="AT136" s="26"/>
      <c r="AU136" s="127">
        <f>SUM(AU137)</f>
        <v>0</v>
      </c>
      <c r="AV136" s="26"/>
      <c r="AW136" s="127">
        <f>SUM(AW137)</f>
        <v>0</v>
      </c>
      <c r="AX136" s="26"/>
      <c r="AY136" s="127">
        <f>SUM(AY137)</f>
        <v>0</v>
      </c>
      <c r="AZ136" s="26"/>
      <c r="BA136" s="127">
        <f>SUM(BA137)</f>
        <v>0</v>
      </c>
      <c r="BB136" s="26"/>
      <c r="BC136" s="127">
        <f>SUM(BC137)</f>
        <v>0</v>
      </c>
      <c r="BD136" s="26"/>
      <c r="BE136" s="127">
        <f>SUM(BE137)</f>
        <v>0</v>
      </c>
      <c r="BF136" s="26"/>
      <c r="BG136" s="127">
        <f>SUM(BG137)</f>
        <v>0</v>
      </c>
      <c r="BH136" s="109"/>
      <c r="BI136" s="121">
        <f>SUM(BI137)</f>
        <v>0</v>
      </c>
      <c r="BJ136" s="27"/>
      <c r="BK136" s="109"/>
      <c r="BL136" s="121">
        <f>SUM(BL137)</f>
        <v>10156.879999999999</v>
      </c>
      <c r="BM136" s="27"/>
    </row>
    <row r="137" spans="1:65" s="88" customFormat="1">
      <c r="A137" s="29" t="s">
        <v>256</v>
      </c>
      <c r="B137" s="29" t="s">
        <v>66</v>
      </c>
      <c r="C137" s="29">
        <v>103328</v>
      </c>
      <c r="D137" s="101" t="s">
        <v>246</v>
      </c>
      <c r="E137" s="29" t="s">
        <v>82</v>
      </c>
      <c r="F137" s="30">
        <v>114.74</v>
      </c>
      <c r="G137" s="31">
        <v>72.040000000000006</v>
      </c>
      <c r="H137" s="119">
        <v>88.520837519920732</v>
      </c>
      <c r="I137" s="120">
        <f>ROUND(SUM(F137*H137),2)</f>
        <v>10156.879999999999</v>
      </c>
      <c r="J137" s="111"/>
      <c r="K137" s="114">
        <f>J137*$H137</f>
        <v>0</v>
      </c>
      <c r="L137" s="32"/>
      <c r="M137" s="114">
        <f>L137*$H137</f>
        <v>0</v>
      </c>
      <c r="N137" s="32"/>
      <c r="O137" s="114">
        <f>N137*$H137</f>
        <v>0</v>
      </c>
      <c r="P137" s="32"/>
      <c r="Q137" s="114">
        <f>P137*$H137</f>
        <v>0</v>
      </c>
      <c r="R137" s="32"/>
      <c r="S137" s="114">
        <f>R137*$H137</f>
        <v>0</v>
      </c>
      <c r="T137" s="32"/>
      <c r="U137" s="114">
        <f>T137*$H137</f>
        <v>0</v>
      </c>
      <c r="V137" s="32"/>
      <c r="W137" s="114">
        <f>V137*$H137</f>
        <v>0</v>
      </c>
      <c r="X137" s="32"/>
      <c r="Y137" s="114">
        <f>X137*$H137</f>
        <v>0</v>
      </c>
      <c r="Z137" s="32"/>
      <c r="AA137" s="114">
        <f>Z137*$H137</f>
        <v>0</v>
      </c>
      <c r="AB137" s="32"/>
      <c r="AC137" s="114">
        <f>AB137*$H137</f>
        <v>0</v>
      </c>
      <c r="AD137" s="32"/>
      <c r="AE137" s="114">
        <f>AD137*$H137</f>
        <v>0</v>
      </c>
      <c r="AF137" s="32"/>
      <c r="AG137" s="114">
        <f>AF137*$H137</f>
        <v>0</v>
      </c>
      <c r="AH137" s="32"/>
      <c r="AI137" s="114">
        <f>AH137*$H137</f>
        <v>0</v>
      </c>
      <c r="AJ137" s="32"/>
      <c r="AK137" s="114">
        <f>AJ137*$H137</f>
        <v>0</v>
      </c>
      <c r="AL137" s="32"/>
      <c r="AM137" s="114">
        <f>AL137*$H137</f>
        <v>0</v>
      </c>
      <c r="AN137" s="32"/>
      <c r="AO137" s="114">
        <f>AN137*$H137</f>
        <v>0</v>
      </c>
      <c r="AP137" s="32"/>
      <c r="AQ137" s="114">
        <f>AP137*$H137</f>
        <v>0</v>
      </c>
      <c r="AR137" s="32"/>
      <c r="AS137" s="114">
        <f>AR137*$H137</f>
        <v>0</v>
      </c>
      <c r="AT137" s="32"/>
      <c r="AU137" s="114">
        <f>AT137*$H137</f>
        <v>0</v>
      </c>
      <c r="AV137" s="32"/>
      <c r="AW137" s="114">
        <f>AV137*$H137</f>
        <v>0</v>
      </c>
      <c r="AX137" s="32"/>
      <c r="AY137" s="114">
        <f>AX137*$H137</f>
        <v>0</v>
      </c>
      <c r="AZ137" s="32"/>
      <c r="BA137" s="114">
        <f>AZ137*$H137</f>
        <v>0</v>
      </c>
      <c r="BB137" s="32"/>
      <c r="BC137" s="114">
        <f>BB137*$H137</f>
        <v>0</v>
      </c>
      <c r="BD137" s="32"/>
      <c r="BE137" s="114">
        <f>BD137*$H137</f>
        <v>0</v>
      </c>
      <c r="BF137" s="32"/>
      <c r="BG137" s="114">
        <f>BF137*$H137</f>
        <v>0</v>
      </c>
      <c r="BH137" s="108">
        <f t="shared" ref="BH137:BI137" si="548">SUM(J137,L137,N137,P137,R137,T137,V137,X137,Z137,AB137,AD137,AF137,AH137,AJ137,AL137,AN137,AP137,AR137,AT137,AV137,AX137,AZ137,BB137,BD137,BF137)</f>
        <v>0</v>
      </c>
      <c r="BI137" s="119">
        <f t="shared" si="548"/>
        <v>0</v>
      </c>
      <c r="BJ137" s="87">
        <f>BI137/I137</f>
        <v>0</v>
      </c>
      <c r="BK137" s="108">
        <f>F137-BH137</f>
        <v>114.74</v>
      </c>
      <c r="BL137" s="119">
        <f>I137-BI137</f>
        <v>10156.879999999999</v>
      </c>
      <c r="BM137" s="87">
        <f>1-BJ137</f>
        <v>1</v>
      </c>
    </row>
    <row r="138" spans="1:65" s="88" customFormat="1">
      <c r="A138" s="22" t="s">
        <v>257</v>
      </c>
      <c r="B138" s="22" t="s">
        <v>60</v>
      </c>
      <c r="C138" s="22" t="s">
        <v>60</v>
      </c>
      <c r="D138" s="102" t="s">
        <v>248</v>
      </c>
      <c r="E138" s="22" t="s">
        <v>60</v>
      </c>
      <c r="F138" s="89"/>
      <c r="G138" s="27"/>
      <c r="H138" s="121"/>
      <c r="I138" s="118">
        <f>SUM(I139:I140)</f>
        <v>16646.82</v>
      </c>
      <c r="J138" s="112"/>
      <c r="K138" s="127">
        <f>SUM(K139:K140)</f>
        <v>0</v>
      </c>
      <c r="L138" s="26"/>
      <c r="M138" s="127">
        <f>SUM(M139:M140)</f>
        <v>0</v>
      </c>
      <c r="N138" s="26"/>
      <c r="O138" s="127">
        <f>SUM(O139:O140)</f>
        <v>0</v>
      </c>
      <c r="P138" s="26"/>
      <c r="Q138" s="127">
        <f>SUM(Q139:Q140)</f>
        <v>0</v>
      </c>
      <c r="R138" s="26"/>
      <c r="S138" s="127">
        <f>SUM(S139:S140)</f>
        <v>0</v>
      </c>
      <c r="T138" s="26"/>
      <c r="U138" s="127">
        <f>SUM(U139:U140)</f>
        <v>0</v>
      </c>
      <c r="V138" s="26"/>
      <c r="W138" s="127">
        <f>SUM(W139:W140)</f>
        <v>0</v>
      </c>
      <c r="X138" s="26"/>
      <c r="Y138" s="127">
        <f>SUM(Y139:Y140)</f>
        <v>0</v>
      </c>
      <c r="Z138" s="26"/>
      <c r="AA138" s="127">
        <f>SUM(AA139:AA140)</f>
        <v>0</v>
      </c>
      <c r="AB138" s="26"/>
      <c r="AC138" s="127">
        <f>SUM(AC139:AC140)</f>
        <v>0</v>
      </c>
      <c r="AD138" s="26"/>
      <c r="AE138" s="127">
        <f>SUM(AE139:AE140)</f>
        <v>0</v>
      </c>
      <c r="AF138" s="26"/>
      <c r="AG138" s="127">
        <f>SUM(AG139:AG140)</f>
        <v>0</v>
      </c>
      <c r="AH138" s="26"/>
      <c r="AI138" s="127">
        <f>SUM(AI139:AI140)</f>
        <v>0</v>
      </c>
      <c r="AJ138" s="26"/>
      <c r="AK138" s="127">
        <f>SUM(AK139:AK140)</f>
        <v>0</v>
      </c>
      <c r="AL138" s="26"/>
      <c r="AM138" s="127">
        <f>SUM(AM139:AM140)</f>
        <v>0</v>
      </c>
      <c r="AN138" s="26"/>
      <c r="AO138" s="127">
        <f>SUM(AO139:AO140)</f>
        <v>0</v>
      </c>
      <c r="AP138" s="26"/>
      <c r="AQ138" s="127">
        <f>SUM(AQ139:AQ140)</f>
        <v>0</v>
      </c>
      <c r="AR138" s="26"/>
      <c r="AS138" s="127">
        <f>SUM(AS139:AS140)</f>
        <v>0</v>
      </c>
      <c r="AT138" s="26"/>
      <c r="AU138" s="127">
        <f>SUM(AU139:AU140)</f>
        <v>0</v>
      </c>
      <c r="AV138" s="26"/>
      <c r="AW138" s="127">
        <f>SUM(AW139:AW140)</f>
        <v>0</v>
      </c>
      <c r="AX138" s="26"/>
      <c r="AY138" s="127">
        <f>SUM(AY139:AY140)</f>
        <v>0</v>
      </c>
      <c r="AZ138" s="26"/>
      <c r="BA138" s="127">
        <f>SUM(BA139:BA140)</f>
        <v>0</v>
      </c>
      <c r="BB138" s="26"/>
      <c r="BC138" s="127">
        <f>SUM(BC139:BC140)</f>
        <v>0</v>
      </c>
      <c r="BD138" s="26"/>
      <c r="BE138" s="127">
        <f>SUM(BE139:BE140)</f>
        <v>0</v>
      </c>
      <c r="BF138" s="26"/>
      <c r="BG138" s="127">
        <f>SUM(BG139:BG140)</f>
        <v>0</v>
      </c>
      <c r="BH138" s="109"/>
      <c r="BI138" s="121">
        <f>SUM(BI139:BI140)</f>
        <v>0</v>
      </c>
      <c r="BJ138" s="27"/>
      <c r="BK138" s="109"/>
      <c r="BL138" s="121">
        <f>SUM(BL139:BL140)</f>
        <v>16646.82</v>
      </c>
      <c r="BM138" s="27"/>
    </row>
    <row r="139" spans="1:65" s="88" customFormat="1" ht="45">
      <c r="A139" s="29" t="s">
        <v>258</v>
      </c>
      <c r="B139" s="29" t="s">
        <v>250</v>
      </c>
      <c r="C139" s="29">
        <v>7601</v>
      </c>
      <c r="D139" s="101" t="s">
        <v>251</v>
      </c>
      <c r="E139" s="29" t="s">
        <v>82</v>
      </c>
      <c r="F139" s="30">
        <v>20.54</v>
      </c>
      <c r="G139" s="31">
        <v>633.95000000000005</v>
      </c>
      <c r="H139" s="119">
        <v>778.98091262845298</v>
      </c>
      <c r="I139" s="120">
        <f t="shared" ref="I139:I140" si="549">ROUND(SUM(F139*H139),2)</f>
        <v>16000.27</v>
      </c>
      <c r="J139" s="111"/>
      <c r="K139" s="114">
        <f t="shared" ref="K139:K140" si="550">J139*$H139</f>
        <v>0</v>
      </c>
      <c r="L139" s="32"/>
      <c r="M139" s="114">
        <f t="shared" ref="M139:M140" si="551">L139*$H139</f>
        <v>0</v>
      </c>
      <c r="N139" s="32"/>
      <c r="O139" s="114">
        <f t="shared" ref="O139:O140" si="552">N139*$H139</f>
        <v>0</v>
      </c>
      <c r="P139" s="32"/>
      <c r="Q139" s="114">
        <f t="shared" ref="Q139:Q140" si="553">P139*$H139</f>
        <v>0</v>
      </c>
      <c r="R139" s="32"/>
      <c r="S139" s="114">
        <f t="shared" ref="S139:S140" si="554">R139*$H139</f>
        <v>0</v>
      </c>
      <c r="T139" s="32"/>
      <c r="U139" s="114">
        <f t="shared" ref="U139:U140" si="555">T139*$H139</f>
        <v>0</v>
      </c>
      <c r="V139" s="32"/>
      <c r="W139" s="114">
        <f t="shared" ref="W139:W140" si="556">V139*$H139</f>
        <v>0</v>
      </c>
      <c r="X139" s="32"/>
      <c r="Y139" s="114">
        <f t="shared" ref="Y139:Y140" si="557">X139*$H139</f>
        <v>0</v>
      </c>
      <c r="Z139" s="32"/>
      <c r="AA139" s="114">
        <f t="shared" ref="AA139:AA140" si="558">Z139*$H139</f>
        <v>0</v>
      </c>
      <c r="AB139" s="32"/>
      <c r="AC139" s="114">
        <f t="shared" ref="AC139:AC140" si="559">AB139*$H139</f>
        <v>0</v>
      </c>
      <c r="AD139" s="32"/>
      <c r="AE139" s="114">
        <f t="shared" ref="AE139:AE140" si="560">AD139*$H139</f>
        <v>0</v>
      </c>
      <c r="AF139" s="32"/>
      <c r="AG139" s="114">
        <f t="shared" ref="AG139:AG140" si="561">AF139*$H139</f>
        <v>0</v>
      </c>
      <c r="AH139" s="32"/>
      <c r="AI139" s="114">
        <f t="shared" ref="AI139:AI140" si="562">AH139*$H139</f>
        <v>0</v>
      </c>
      <c r="AJ139" s="32"/>
      <c r="AK139" s="114">
        <f t="shared" ref="AK139:AK140" si="563">AJ139*$H139</f>
        <v>0</v>
      </c>
      <c r="AL139" s="32"/>
      <c r="AM139" s="114">
        <f t="shared" ref="AM139:AM140" si="564">AL139*$H139</f>
        <v>0</v>
      </c>
      <c r="AN139" s="32"/>
      <c r="AO139" s="114">
        <f t="shared" ref="AO139:AO140" si="565">AN139*$H139</f>
        <v>0</v>
      </c>
      <c r="AP139" s="32"/>
      <c r="AQ139" s="114">
        <f t="shared" ref="AQ139:AQ140" si="566">AP139*$H139</f>
        <v>0</v>
      </c>
      <c r="AR139" s="32"/>
      <c r="AS139" s="114">
        <f t="shared" ref="AS139:AS140" si="567">AR139*$H139</f>
        <v>0</v>
      </c>
      <c r="AT139" s="32"/>
      <c r="AU139" s="114">
        <f t="shared" ref="AU139:AU140" si="568">AT139*$H139</f>
        <v>0</v>
      </c>
      <c r="AV139" s="32"/>
      <c r="AW139" s="114">
        <f t="shared" ref="AW139:AW140" si="569">AV139*$H139</f>
        <v>0</v>
      </c>
      <c r="AX139" s="32"/>
      <c r="AY139" s="114">
        <f t="shared" ref="AY139:AY140" si="570">AX139*$H139</f>
        <v>0</v>
      </c>
      <c r="AZ139" s="32"/>
      <c r="BA139" s="114">
        <f t="shared" ref="BA139:BA140" si="571">AZ139*$H139</f>
        <v>0</v>
      </c>
      <c r="BB139" s="32"/>
      <c r="BC139" s="114">
        <f t="shared" ref="BC139:BC140" si="572">BB139*$H139</f>
        <v>0</v>
      </c>
      <c r="BD139" s="32"/>
      <c r="BE139" s="114">
        <f t="shared" ref="BE139:BE140" si="573">BD139*$H139</f>
        <v>0</v>
      </c>
      <c r="BF139" s="32"/>
      <c r="BG139" s="114">
        <f t="shared" ref="BG139:BG140" si="574">BF139*$H139</f>
        <v>0</v>
      </c>
      <c r="BH139" s="108">
        <f t="shared" ref="BH139:BI139" si="575">SUM(J139,L139,N139,P139,R139,T139,V139,X139,Z139,AB139,AD139,AF139,AH139,AJ139,AL139,AN139,AP139,AR139,AT139,AV139,AX139,AZ139,BB139,BD139,BF139)</f>
        <v>0</v>
      </c>
      <c r="BI139" s="119">
        <f t="shared" si="575"/>
        <v>0</v>
      </c>
      <c r="BJ139" s="87">
        <f t="shared" ref="BJ139:BJ140" si="576">BI139/I139</f>
        <v>0</v>
      </c>
      <c r="BK139" s="108">
        <f t="shared" ref="BK139:BK140" si="577">F139-BH139</f>
        <v>20.54</v>
      </c>
      <c r="BL139" s="119">
        <f t="shared" ref="BL139:BL140" si="578">I139-BI139</f>
        <v>16000.27</v>
      </c>
      <c r="BM139" s="87">
        <f t="shared" ref="BM139:BM140" si="579">1-BJ139</f>
        <v>1</v>
      </c>
    </row>
    <row r="140" spans="1:65" s="88" customFormat="1" ht="22.5">
      <c r="A140" s="29" t="s">
        <v>259</v>
      </c>
      <c r="B140" s="29" t="s">
        <v>250</v>
      </c>
      <c r="C140" s="29">
        <v>7601</v>
      </c>
      <c r="D140" s="101" t="s">
        <v>253</v>
      </c>
      <c r="E140" s="29" t="s">
        <v>82</v>
      </c>
      <c r="F140" s="30">
        <v>0.83</v>
      </c>
      <c r="G140" s="31">
        <v>633.95000000000005</v>
      </c>
      <c r="H140" s="119">
        <v>778.98091262845298</v>
      </c>
      <c r="I140" s="120">
        <f t="shared" si="549"/>
        <v>646.54999999999995</v>
      </c>
      <c r="J140" s="111"/>
      <c r="K140" s="114">
        <f t="shared" si="550"/>
        <v>0</v>
      </c>
      <c r="L140" s="32"/>
      <c r="M140" s="114">
        <f t="shared" si="551"/>
        <v>0</v>
      </c>
      <c r="N140" s="32"/>
      <c r="O140" s="114">
        <f t="shared" si="552"/>
        <v>0</v>
      </c>
      <c r="P140" s="32"/>
      <c r="Q140" s="114">
        <f t="shared" si="553"/>
        <v>0</v>
      </c>
      <c r="R140" s="32"/>
      <c r="S140" s="114">
        <f t="shared" si="554"/>
        <v>0</v>
      </c>
      <c r="T140" s="32"/>
      <c r="U140" s="114">
        <f t="shared" si="555"/>
        <v>0</v>
      </c>
      <c r="V140" s="32"/>
      <c r="W140" s="114">
        <f t="shared" si="556"/>
        <v>0</v>
      </c>
      <c r="X140" s="32"/>
      <c r="Y140" s="114">
        <f t="shared" si="557"/>
        <v>0</v>
      </c>
      <c r="Z140" s="32"/>
      <c r="AA140" s="114">
        <f t="shared" si="558"/>
        <v>0</v>
      </c>
      <c r="AB140" s="32"/>
      <c r="AC140" s="114">
        <f t="shared" si="559"/>
        <v>0</v>
      </c>
      <c r="AD140" s="32"/>
      <c r="AE140" s="114">
        <f t="shared" si="560"/>
        <v>0</v>
      </c>
      <c r="AF140" s="32"/>
      <c r="AG140" s="114">
        <f t="shared" si="561"/>
        <v>0</v>
      </c>
      <c r="AH140" s="32"/>
      <c r="AI140" s="114">
        <f t="shared" si="562"/>
        <v>0</v>
      </c>
      <c r="AJ140" s="32"/>
      <c r="AK140" s="114">
        <f t="shared" si="563"/>
        <v>0</v>
      </c>
      <c r="AL140" s="32"/>
      <c r="AM140" s="114">
        <f t="shared" si="564"/>
        <v>0</v>
      </c>
      <c r="AN140" s="32"/>
      <c r="AO140" s="114">
        <f t="shared" si="565"/>
        <v>0</v>
      </c>
      <c r="AP140" s="32"/>
      <c r="AQ140" s="114">
        <f t="shared" si="566"/>
        <v>0</v>
      </c>
      <c r="AR140" s="32"/>
      <c r="AS140" s="114">
        <f t="shared" si="567"/>
        <v>0</v>
      </c>
      <c r="AT140" s="32"/>
      <c r="AU140" s="114">
        <f t="shared" si="568"/>
        <v>0</v>
      </c>
      <c r="AV140" s="32"/>
      <c r="AW140" s="114">
        <f t="shared" si="569"/>
        <v>0</v>
      </c>
      <c r="AX140" s="32"/>
      <c r="AY140" s="114">
        <f t="shared" si="570"/>
        <v>0</v>
      </c>
      <c r="AZ140" s="32"/>
      <c r="BA140" s="114">
        <f t="shared" si="571"/>
        <v>0</v>
      </c>
      <c r="BB140" s="32"/>
      <c r="BC140" s="114">
        <f t="shared" si="572"/>
        <v>0</v>
      </c>
      <c r="BD140" s="32"/>
      <c r="BE140" s="114">
        <f t="shared" si="573"/>
        <v>0</v>
      </c>
      <c r="BF140" s="32"/>
      <c r="BG140" s="114">
        <f t="shared" si="574"/>
        <v>0</v>
      </c>
      <c r="BH140" s="108">
        <f t="shared" ref="BH140:BI140" si="580">SUM(J140,L140,N140,P140,R140,T140,V140,X140,Z140,AB140,AD140,AF140,AH140,AJ140,AL140,AN140,AP140,AR140,AT140,AV140,AX140,AZ140,BB140,BD140,BF140)</f>
        <v>0</v>
      </c>
      <c r="BI140" s="119">
        <f t="shared" si="580"/>
        <v>0</v>
      </c>
      <c r="BJ140" s="87">
        <f t="shared" si="576"/>
        <v>0</v>
      </c>
      <c r="BK140" s="108">
        <f t="shared" si="577"/>
        <v>0.83</v>
      </c>
      <c r="BL140" s="119">
        <f t="shared" si="578"/>
        <v>646.54999999999995</v>
      </c>
      <c r="BM140" s="87">
        <f t="shared" si="579"/>
        <v>1</v>
      </c>
    </row>
    <row r="141" spans="1:65" s="88" customFormat="1">
      <c r="A141" s="22" t="s">
        <v>260</v>
      </c>
      <c r="B141" s="22"/>
      <c r="C141" s="22"/>
      <c r="D141" s="102" t="s">
        <v>175</v>
      </c>
      <c r="E141" s="22"/>
      <c r="F141" s="89"/>
      <c r="G141" s="27"/>
      <c r="H141" s="121"/>
      <c r="I141" s="118">
        <f>I142+I144</f>
        <v>20987.88</v>
      </c>
      <c r="J141" s="112"/>
      <c r="K141" s="127">
        <f>K142+K144</f>
        <v>0</v>
      </c>
      <c r="L141" s="26"/>
      <c r="M141" s="127">
        <f>M142+M144</f>
        <v>0</v>
      </c>
      <c r="N141" s="26"/>
      <c r="O141" s="127">
        <f>O142+O144</f>
        <v>0</v>
      </c>
      <c r="P141" s="26"/>
      <c r="Q141" s="127">
        <f>Q142+Q144</f>
        <v>0</v>
      </c>
      <c r="R141" s="26"/>
      <c r="S141" s="127">
        <f>S142+S144</f>
        <v>0</v>
      </c>
      <c r="T141" s="26"/>
      <c r="U141" s="127">
        <f>U142+U144</f>
        <v>0</v>
      </c>
      <c r="V141" s="26"/>
      <c r="W141" s="127">
        <f>W142+W144</f>
        <v>0</v>
      </c>
      <c r="X141" s="26"/>
      <c r="Y141" s="127">
        <f>Y142+Y144</f>
        <v>0</v>
      </c>
      <c r="Z141" s="26"/>
      <c r="AA141" s="127">
        <f>AA142+AA144</f>
        <v>0</v>
      </c>
      <c r="AB141" s="26"/>
      <c r="AC141" s="127">
        <f>AC142+AC144</f>
        <v>0</v>
      </c>
      <c r="AD141" s="26"/>
      <c r="AE141" s="127">
        <f>AE142+AE144</f>
        <v>0</v>
      </c>
      <c r="AF141" s="26"/>
      <c r="AG141" s="127">
        <f>AG142+AG144</f>
        <v>0</v>
      </c>
      <c r="AH141" s="26"/>
      <c r="AI141" s="127">
        <f>AI142+AI144</f>
        <v>0</v>
      </c>
      <c r="AJ141" s="26"/>
      <c r="AK141" s="127">
        <f>AK142+AK144</f>
        <v>0</v>
      </c>
      <c r="AL141" s="26"/>
      <c r="AM141" s="127">
        <f>AM142+AM144</f>
        <v>0</v>
      </c>
      <c r="AN141" s="26"/>
      <c r="AO141" s="127">
        <f>AO142+AO144</f>
        <v>0</v>
      </c>
      <c r="AP141" s="26"/>
      <c r="AQ141" s="127">
        <f>AQ142+AQ144</f>
        <v>0</v>
      </c>
      <c r="AR141" s="26"/>
      <c r="AS141" s="127">
        <f>AS142+AS144</f>
        <v>0</v>
      </c>
      <c r="AT141" s="26"/>
      <c r="AU141" s="127">
        <f>AU142+AU144</f>
        <v>0</v>
      </c>
      <c r="AV141" s="26"/>
      <c r="AW141" s="127">
        <f>AW142+AW144</f>
        <v>0</v>
      </c>
      <c r="AX141" s="26"/>
      <c r="AY141" s="127">
        <f>AY142+AY144</f>
        <v>0</v>
      </c>
      <c r="AZ141" s="26"/>
      <c r="BA141" s="127">
        <f>BA142+BA144</f>
        <v>0</v>
      </c>
      <c r="BB141" s="26"/>
      <c r="BC141" s="127">
        <f>BC142+BC144</f>
        <v>0</v>
      </c>
      <c r="BD141" s="26"/>
      <c r="BE141" s="127">
        <f>BE142+BE144</f>
        <v>0</v>
      </c>
      <c r="BF141" s="26"/>
      <c r="BG141" s="127">
        <f>BG142+BG144</f>
        <v>0</v>
      </c>
      <c r="BH141" s="109"/>
      <c r="BI141" s="121">
        <f>BI142+BI144</f>
        <v>0</v>
      </c>
      <c r="BJ141" s="27"/>
      <c r="BK141" s="109"/>
      <c r="BL141" s="121">
        <f>BL142+BL144</f>
        <v>20987.88</v>
      </c>
      <c r="BM141" s="27"/>
    </row>
    <row r="142" spans="1:65" s="88" customFormat="1">
      <c r="A142" s="22" t="s">
        <v>261</v>
      </c>
      <c r="B142" s="22" t="s">
        <v>60</v>
      </c>
      <c r="C142" s="22" t="s">
        <v>60</v>
      </c>
      <c r="D142" s="102" t="s">
        <v>244</v>
      </c>
      <c r="E142" s="22" t="s">
        <v>60</v>
      </c>
      <c r="F142" s="89"/>
      <c r="G142" s="27"/>
      <c r="H142" s="121"/>
      <c r="I142" s="118">
        <f>SUM(I143)</f>
        <v>4341.0600000000004</v>
      </c>
      <c r="J142" s="112"/>
      <c r="K142" s="127">
        <f>SUM(K143)</f>
        <v>0</v>
      </c>
      <c r="L142" s="26"/>
      <c r="M142" s="127">
        <f>SUM(M143)</f>
        <v>0</v>
      </c>
      <c r="N142" s="26"/>
      <c r="O142" s="127">
        <f>SUM(O143)</f>
        <v>0</v>
      </c>
      <c r="P142" s="26"/>
      <c r="Q142" s="127">
        <f>SUM(Q143)</f>
        <v>0</v>
      </c>
      <c r="R142" s="26"/>
      <c r="S142" s="127">
        <f>SUM(S143)</f>
        <v>0</v>
      </c>
      <c r="T142" s="26"/>
      <c r="U142" s="127">
        <f>SUM(U143)</f>
        <v>0</v>
      </c>
      <c r="V142" s="26"/>
      <c r="W142" s="127">
        <f>SUM(W143)</f>
        <v>0</v>
      </c>
      <c r="X142" s="26"/>
      <c r="Y142" s="127">
        <f>SUM(Y143)</f>
        <v>0</v>
      </c>
      <c r="Z142" s="26"/>
      <c r="AA142" s="127">
        <f>SUM(AA143)</f>
        <v>0</v>
      </c>
      <c r="AB142" s="26"/>
      <c r="AC142" s="127">
        <f>SUM(AC143)</f>
        <v>0</v>
      </c>
      <c r="AD142" s="26"/>
      <c r="AE142" s="127">
        <f>SUM(AE143)</f>
        <v>0</v>
      </c>
      <c r="AF142" s="26"/>
      <c r="AG142" s="127">
        <f>SUM(AG143)</f>
        <v>0</v>
      </c>
      <c r="AH142" s="26"/>
      <c r="AI142" s="127">
        <f>SUM(AI143)</f>
        <v>0</v>
      </c>
      <c r="AJ142" s="26"/>
      <c r="AK142" s="127">
        <f>SUM(AK143)</f>
        <v>0</v>
      </c>
      <c r="AL142" s="26"/>
      <c r="AM142" s="127">
        <f>SUM(AM143)</f>
        <v>0</v>
      </c>
      <c r="AN142" s="26"/>
      <c r="AO142" s="127">
        <f>SUM(AO143)</f>
        <v>0</v>
      </c>
      <c r="AP142" s="26"/>
      <c r="AQ142" s="127">
        <f>SUM(AQ143)</f>
        <v>0</v>
      </c>
      <c r="AR142" s="26"/>
      <c r="AS142" s="127">
        <f>SUM(AS143)</f>
        <v>0</v>
      </c>
      <c r="AT142" s="26"/>
      <c r="AU142" s="127">
        <f>SUM(AU143)</f>
        <v>0</v>
      </c>
      <c r="AV142" s="26"/>
      <c r="AW142" s="127">
        <f>SUM(AW143)</f>
        <v>0</v>
      </c>
      <c r="AX142" s="26"/>
      <c r="AY142" s="127">
        <f>SUM(AY143)</f>
        <v>0</v>
      </c>
      <c r="AZ142" s="26"/>
      <c r="BA142" s="127">
        <f>SUM(BA143)</f>
        <v>0</v>
      </c>
      <c r="BB142" s="26"/>
      <c r="BC142" s="127">
        <f>SUM(BC143)</f>
        <v>0</v>
      </c>
      <c r="BD142" s="26"/>
      <c r="BE142" s="127">
        <f>SUM(BE143)</f>
        <v>0</v>
      </c>
      <c r="BF142" s="26"/>
      <c r="BG142" s="127">
        <f>SUM(BG143)</f>
        <v>0</v>
      </c>
      <c r="BH142" s="109"/>
      <c r="BI142" s="121">
        <f>SUM(BI143)</f>
        <v>0</v>
      </c>
      <c r="BJ142" s="27"/>
      <c r="BK142" s="109"/>
      <c r="BL142" s="121">
        <f>SUM(BL143)</f>
        <v>4341.0600000000004</v>
      </c>
      <c r="BM142" s="27"/>
    </row>
    <row r="143" spans="1:65" s="88" customFormat="1">
      <c r="A143" s="29" t="s">
        <v>262</v>
      </c>
      <c r="B143" s="29" t="s">
        <v>66</v>
      </c>
      <c r="C143" s="29">
        <v>103328</v>
      </c>
      <c r="D143" s="101" t="s">
        <v>246</v>
      </c>
      <c r="E143" s="29" t="s">
        <v>82</v>
      </c>
      <c r="F143" s="30">
        <v>49.04</v>
      </c>
      <c r="G143" s="31">
        <v>72.040000000000006</v>
      </c>
      <c r="H143" s="119">
        <v>88.520837519920732</v>
      </c>
      <c r="I143" s="120">
        <f>ROUND(SUM(F143*H143),2)</f>
        <v>4341.0600000000004</v>
      </c>
      <c r="J143" s="111"/>
      <c r="K143" s="114">
        <f>J143*$H143</f>
        <v>0</v>
      </c>
      <c r="L143" s="32"/>
      <c r="M143" s="114">
        <f>L143*$H143</f>
        <v>0</v>
      </c>
      <c r="N143" s="32"/>
      <c r="O143" s="114">
        <f>N143*$H143</f>
        <v>0</v>
      </c>
      <c r="P143" s="32"/>
      <c r="Q143" s="114">
        <f>P143*$H143</f>
        <v>0</v>
      </c>
      <c r="R143" s="32"/>
      <c r="S143" s="114">
        <f>R143*$H143</f>
        <v>0</v>
      </c>
      <c r="T143" s="32"/>
      <c r="U143" s="114">
        <f>T143*$H143</f>
        <v>0</v>
      </c>
      <c r="V143" s="32"/>
      <c r="W143" s="114">
        <f>V143*$H143</f>
        <v>0</v>
      </c>
      <c r="X143" s="32"/>
      <c r="Y143" s="114">
        <f>X143*$H143</f>
        <v>0</v>
      </c>
      <c r="Z143" s="32"/>
      <c r="AA143" s="114">
        <f>Z143*$H143</f>
        <v>0</v>
      </c>
      <c r="AB143" s="32"/>
      <c r="AC143" s="114">
        <f>AB143*$H143</f>
        <v>0</v>
      </c>
      <c r="AD143" s="32"/>
      <c r="AE143" s="114">
        <f>AD143*$H143</f>
        <v>0</v>
      </c>
      <c r="AF143" s="32"/>
      <c r="AG143" s="114">
        <f>AF143*$H143</f>
        <v>0</v>
      </c>
      <c r="AH143" s="32"/>
      <c r="AI143" s="114">
        <f>AH143*$H143</f>
        <v>0</v>
      </c>
      <c r="AJ143" s="32"/>
      <c r="AK143" s="114">
        <f>AJ143*$H143</f>
        <v>0</v>
      </c>
      <c r="AL143" s="32"/>
      <c r="AM143" s="114">
        <f>AL143*$H143</f>
        <v>0</v>
      </c>
      <c r="AN143" s="32"/>
      <c r="AO143" s="114">
        <f>AN143*$H143</f>
        <v>0</v>
      </c>
      <c r="AP143" s="32"/>
      <c r="AQ143" s="114">
        <f>AP143*$H143</f>
        <v>0</v>
      </c>
      <c r="AR143" s="32"/>
      <c r="AS143" s="114">
        <f>AR143*$H143</f>
        <v>0</v>
      </c>
      <c r="AT143" s="32"/>
      <c r="AU143" s="114">
        <f>AT143*$H143</f>
        <v>0</v>
      </c>
      <c r="AV143" s="32"/>
      <c r="AW143" s="114">
        <f>AV143*$H143</f>
        <v>0</v>
      </c>
      <c r="AX143" s="32"/>
      <c r="AY143" s="114">
        <f>AX143*$H143</f>
        <v>0</v>
      </c>
      <c r="AZ143" s="32"/>
      <c r="BA143" s="114">
        <f>AZ143*$H143</f>
        <v>0</v>
      </c>
      <c r="BB143" s="32"/>
      <c r="BC143" s="114">
        <f>BB143*$H143</f>
        <v>0</v>
      </c>
      <c r="BD143" s="32"/>
      <c r="BE143" s="114">
        <f>BD143*$H143</f>
        <v>0</v>
      </c>
      <c r="BF143" s="32"/>
      <c r="BG143" s="114">
        <f>BF143*$H143</f>
        <v>0</v>
      </c>
      <c r="BH143" s="108">
        <f t="shared" ref="BH143:BI143" si="581">SUM(J143,L143,N143,P143,R143,T143,V143,X143,Z143,AB143,AD143,AF143,AH143,AJ143,AL143,AN143,AP143,AR143,AT143,AV143,AX143,AZ143,BB143,BD143,BF143)</f>
        <v>0</v>
      </c>
      <c r="BI143" s="119">
        <f t="shared" si="581"/>
        <v>0</v>
      </c>
      <c r="BJ143" s="87">
        <f>BI143/I143</f>
        <v>0</v>
      </c>
      <c r="BK143" s="108">
        <f>F143-BH143</f>
        <v>49.04</v>
      </c>
      <c r="BL143" s="119">
        <f>I143-BI143</f>
        <v>4341.0600000000004</v>
      </c>
      <c r="BM143" s="87">
        <f>1-BJ143</f>
        <v>1</v>
      </c>
    </row>
    <row r="144" spans="1:65" s="88" customFormat="1">
      <c r="A144" s="22" t="s">
        <v>263</v>
      </c>
      <c r="B144" s="22" t="s">
        <v>60</v>
      </c>
      <c r="C144" s="22" t="s">
        <v>60</v>
      </c>
      <c r="D144" s="102" t="s">
        <v>248</v>
      </c>
      <c r="E144" s="22" t="s">
        <v>60</v>
      </c>
      <c r="F144" s="89"/>
      <c r="G144" s="27"/>
      <c r="H144" s="121"/>
      <c r="I144" s="118">
        <f>SUM(I145:I146)</f>
        <v>16646.82</v>
      </c>
      <c r="J144" s="112"/>
      <c r="K144" s="127">
        <f>SUM(K145:K146)</f>
        <v>0</v>
      </c>
      <c r="L144" s="26"/>
      <c r="M144" s="127">
        <f>SUM(M145:M146)</f>
        <v>0</v>
      </c>
      <c r="N144" s="26"/>
      <c r="O144" s="127">
        <f>SUM(O145:O146)</f>
        <v>0</v>
      </c>
      <c r="P144" s="26"/>
      <c r="Q144" s="127">
        <f>SUM(Q145:Q146)</f>
        <v>0</v>
      </c>
      <c r="R144" s="26"/>
      <c r="S144" s="127">
        <f>SUM(S145:S146)</f>
        <v>0</v>
      </c>
      <c r="T144" s="26"/>
      <c r="U144" s="127">
        <f>SUM(U145:U146)</f>
        <v>0</v>
      </c>
      <c r="V144" s="26"/>
      <c r="W144" s="127">
        <f>SUM(W145:W146)</f>
        <v>0</v>
      </c>
      <c r="X144" s="26"/>
      <c r="Y144" s="127">
        <f>SUM(Y145:Y146)</f>
        <v>0</v>
      </c>
      <c r="Z144" s="26"/>
      <c r="AA144" s="127">
        <f>SUM(AA145:AA146)</f>
        <v>0</v>
      </c>
      <c r="AB144" s="26"/>
      <c r="AC144" s="127">
        <f>SUM(AC145:AC146)</f>
        <v>0</v>
      </c>
      <c r="AD144" s="26"/>
      <c r="AE144" s="127">
        <f>SUM(AE145:AE146)</f>
        <v>0</v>
      </c>
      <c r="AF144" s="26"/>
      <c r="AG144" s="127">
        <f>SUM(AG145:AG146)</f>
        <v>0</v>
      </c>
      <c r="AH144" s="26"/>
      <c r="AI144" s="127">
        <f>SUM(AI145:AI146)</f>
        <v>0</v>
      </c>
      <c r="AJ144" s="26"/>
      <c r="AK144" s="127">
        <f>SUM(AK145:AK146)</f>
        <v>0</v>
      </c>
      <c r="AL144" s="26"/>
      <c r="AM144" s="127">
        <f>SUM(AM145:AM146)</f>
        <v>0</v>
      </c>
      <c r="AN144" s="26"/>
      <c r="AO144" s="127">
        <f>SUM(AO145:AO146)</f>
        <v>0</v>
      </c>
      <c r="AP144" s="26"/>
      <c r="AQ144" s="127">
        <f>SUM(AQ145:AQ146)</f>
        <v>0</v>
      </c>
      <c r="AR144" s="26"/>
      <c r="AS144" s="127">
        <f>SUM(AS145:AS146)</f>
        <v>0</v>
      </c>
      <c r="AT144" s="26"/>
      <c r="AU144" s="127">
        <f>SUM(AU145:AU146)</f>
        <v>0</v>
      </c>
      <c r="AV144" s="26"/>
      <c r="AW144" s="127">
        <f>SUM(AW145:AW146)</f>
        <v>0</v>
      </c>
      <c r="AX144" s="26"/>
      <c r="AY144" s="127">
        <f>SUM(AY145:AY146)</f>
        <v>0</v>
      </c>
      <c r="AZ144" s="26"/>
      <c r="BA144" s="127">
        <f>SUM(BA145:BA146)</f>
        <v>0</v>
      </c>
      <c r="BB144" s="26"/>
      <c r="BC144" s="127">
        <f>SUM(BC145:BC146)</f>
        <v>0</v>
      </c>
      <c r="BD144" s="26"/>
      <c r="BE144" s="127">
        <f>SUM(BE145:BE146)</f>
        <v>0</v>
      </c>
      <c r="BF144" s="26"/>
      <c r="BG144" s="127">
        <f>SUM(BG145:BG146)</f>
        <v>0</v>
      </c>
      <c r="BH144" s="109"/>
      <c r="BI144" s="121">
        <f>SUM(BI145:BI146)</f>
        <v>0</v>
      </c>
      <c r="BJ144" s="27"/>
      <c r="BK144" s="109"/>
      <c r="BL144" s="121">
        <f>SUM(BL145:BL146)</f>
        <v>16646.82</v>
      </c>
      <c r="BM144" s="27"/>
    </row>
    <row r="145" spans="1:65" s="88" customFormat="1" ht="45">
      <c r="A145" s="29" t="s">
        <v>264</v>
      </c>
      <c r="B145" s="29" t="s">
        <v>250</v>
      </c>
      <c r="C145" s="29">
        <v>7601</v>
      </c>
      <c r="D145" s="101" t="s">
        <v>251</v>
      </c>
      <c r="E145" s="29" t="s">
        <v>82</v>
      </c>
      <c r="F145" s="30">
        <v>20.54</v>
      </c>
      <c r="G145" s="31">
        <v>633.95000000000005</v>
      </c>
      <c r="H145" s="119">
        <v>778.98091262845298</v>
      </c>
      <c r="I145" s="120">
        <f t="shared" ref="I145:I146" si="582">ROUND(SUM(F145*H145),2)</f>
        <v>16000.27</v>
      </c>
      <c r="J145" s="111"/>
      <c r="K145" s="114">
        <f t="shared" ref="K145:K146" si="583">J145*$H145</f>
        <v>0</v>
      </c>
      <c r="L145" s="32"/>
      <c r="M145" s="114">
        <f t="shared" ref="M145:M146" si="584">L145*$H145</f>
        <v>0</v>
      </c>
      <c r="N145" s="32"/>
      <c r="O145" s="114">
        <f t="shared" ref="O145:O146" si="585">N145*$H145</f>
        <v>0</v>
      </c>
      <c r="P145" s="32"/>
      <c r="Q145" s="114">
        <f t="shared" ref="Q145:Q146" si="586">P145*$H145</f>
        <v>0</v>
      </c>
      <c r="R145" s="32"/>
      <c r="S145" s="114">
        <f t="shared" ref="S145:S146" si="587">R145*$H145</f>
        <v>0</v>
      </c>
      <c r="T145" s="32"/>
      <c r="U145" s="114">
        <f t="shared" ref="U145:U146" si="588">T145*$H145</f>
        <v>0</v>
      </c>
      <c r="V145" s="32"/>
      <c r="W145" s="114">
        <f t="shared" ref="W145:W146" si="589">V145*$H145</f>
        <v>0</v>
      </c>
      <c r="X145" s="32"/>
      <c r="Y145" s="114">
        <f t="shared" ref="Y145:Y146" si="590">X145*$H145</f>
        <v>0</v>
      </c>
      <c r="Z145" s="32"/>
      <c r="AA145" s="114">
        <f t="shared" ref="AA145:AA146" si="591">Z145*$H145</f>
        <v>0</v>
      </c>
      <c r="AB145" s="32"/>
      <c r="AC145" s="114">
        <f t="shared" ref="AC145:AC146" si="592">AB145*$H145</f>
        <v>0</v>
      </c>
      <c r="AD145" s="32"/>
      <c r="AE145" s="114">
        <f t="shared" ref="AE145:AE146" si="593">AD145*$H145</f>
        <v>0</v>
      </c>
      <c r="AF145" s="32"/>
      <c r="AG145" s="114">
        <f t="shared" ref="AG145:AG146" si="594">AF145*$H145</f>
        <v>0</v>
      </c>
      <c r="AH145" s="32"/>
      <c r="AI145" s="114">
        <f t="shared" ref="AI145:AI146" si="595">AH145*$H145</f>
        <v>0</v>
      </c>
      <c r="AJ145" s="32"/>
      <c r="AK145" s="114">
        <f t="shared" ref="AK145:AK146" si="596">AJ145*$H145</f>
        <v>0</v>
      </c>
      <c r="AL145" s="32"/>
      <c r="AM145" s="114">
        <f t="shared" ref="AM145:AM146" si="597">AL145*$H145</f>
        <v>0</v>
      </c>
      <c r="AN145" s="32"/>
      <c r="AO145" s="114">
        <f t="shared" ref="AO145:AO146" si="598">AN145*$H145</f>
        <v>0</v>
      </c>
      <c r="AP145" s="32"/>
      <c r="AQ145" s="114">
        <f t="shared" ref="AQ145:AQ146" si="599">AP145*$H145</f>
        <v>0</v>
      </c>
      <c r="AR145" s="32"/>
      <c r="AS145" s="114">
        <f t="shared" ref="AS145:AS146" si="600">AR145*$H145</f>
        <v>0</v>
      </c>
      <c r="AT145" s="32"/>
      <c r="AU145" s="114">
        <f t="shared" ref="AU145:AU146" si="601">AT145*$H145</f>
        <v>0</v>
      </c>
      <c r="AV145" s="32"/>
      <c r="AW145" s="114">
        <f t="shared" ref="AW145:AW146" si="602">AV145*$H145</f>
        <v>0</v>
      </c>
      <c r="AX145" s="32"/>
      <c r="AY145" s="114">
        <f t="shared" ref="AY145:AY146" si="603">AX145*$H145</f>
        <v>0</v>
      </c>
      <c r="AZ145" s="32"/>
      <c r="BA145" s="114">
        <f t="shared" ref="BA145:BA146" si="604">AZ145*$H145</f>
        <v>0</v>
      </c>
      <c r="BB145" s="32"/>
      <c r="BC145" s="114">
        <f t="shared" ref="BC145:BC146" si="605">BB145*$H145</f>
        <v>0</v>
      </c>
      <c r="BD145" s="32"/>
      <c r="BE145" s="114">
        <f t="shared" ref="BE145:BE146" si="606">BD145*$H145</f>
        <v>0</v>
      </c>
      <c r="BF145" s="32"/>
      <c r="BG145" s="114">
        <f t="shared" ref="BG145:BG146" si="607">BF145*$H145</f>
        <v>0</v>
      </c>
      <c r="BH145" s="108">
        <f t="shared" ref="BH145:BI145" si="608">SUM(J145,L145,N145,P145,R145,T145,V145,X145,Z145,AB145,AD145,AF145,AH145,AJ145,AL145,AN145,AP145,AR145,AT145,AV145,AX145,AZ145,BB145,BD145,BF145)</f>
        <v>0</v>
      </c>
      <c r="BI145" s="119">
        <f t="shared" si="608"/>
        <v>0</v>
      </c>
      <c r="BJ145" s="87">
        <f t="shared" ref="BJ145:BJ146" si="609">BI145/I145</f>
        <v>0</v>
      </c>
      <c r="BK145" s="108">
        <f t="shared" ref="BK145:BK146" si="610">F145-BH145</f>
        <v>20.54</v>
      </c>
      <c r="BL145" s="119">
        <f t="shared" ref="BL145:BL146" si="611">I145-BI145</f>
        <v>16000.27</v>
      </c>
      <c r="BM145" s="87">
        <f t="shared" ref="BM145:BM146" si="612">1-BJ145</f>
        <v>1</v>
      </c>
    </row>
    <row r="146" spans="1:65" s="88" customFormat="1" ht="22.5">
      <c r="A146" s="29" t="s">
        <v>265</v>
      </c>
      <c r="B146" s="29" t="s">
        <v>250</v>
      </c>
      <c r="C146" s="29">
        <v>7601</v>
      </c>
      <c r="D146" s="101" t="s">
        <v>253</v>
      </c>
      <c r="E146" s="29" t="s">
        <v>82</v>
      </c>
      <c r="F146" s="30">
        <v>0.83</v>
      </c>
      <c r="G146" s="31">
        <v>633.95000000000005</v>
      </c>
      <c r="H146" s="119">
        <v>778.98091262845298</v>
      </c>
      <c r="I146" s="120">
        <f t="shared" si="582"/>
        <v>646.54999999999995</v>
      </c>
      <c r="J146" s="111"/>
      <c r="K146" s="114">
        <f t="shared" si="583"/>
        <v>0</v>
      </c>
      <c r="L146" s="32"/>
      <c r="M146" s="114">
        <f t="shared" si="584"/>
        <v>0</v>
      </c>
      <c r="N146" s="32"/>
      <c r="O146" s="114">
        <f t="shared" si="585"/>
        <v>0</v>
      </c>
      <c r="P146" s="32"/>
      <c r="Q146" s="114">
        <f t="shared" si="586"/>
        <v>0</v>
      </c>
      <c r="R146" s="32"/>
      <c r="S146" s="114">
        <f t="shared" si="587"/>
        <v>0</v>
      </c>
      <c r="T146" s="32"/>
      <c r="U146" s="114">
        <f t="shared" si="588"/>
        <v>0</v>
      </c>
      <c r="V146" s="32"/>
      <c r="W146" s="114">
        <f t="shared" si="589"/>
        <v>0</v>
      </c>
      <c r="X146" s="32"/>
      <c r="Y146" s="114">
        <f t="shared" si="590"/>
        <v>0</v>
      </c>
      <c r="Z146" s="32"/>
      <c r="AA146" s="114">
        <f t="shared" si="591"/>
        <v>0</v>
      </c>
      <c r="AB146" s="32"/>
      <c r="AC146" s="114">
        <f t="shared" si="592"/>
        <v>0</v>
      </c>
      <c r="AD146" s="32"/>
      <c r="AE146" s="114">
        <f t="shared" si="593"/>
        <v>0</v>
      </c>
      <c r="AF146" s="32"/>
      <c r="AG146" s="114">
        <f t="shared" si="594"/>
        <v>0</v>
      </c>
      <c r="AH146" s="32"/>
      <c r="AI146" s="114">
        <f t="shared" si="595"/>
        <v>0</v>
      </c>
      <c r="AJ146" s="32"/>
      <c r="AK146" s="114">
        <f t="shared" si="596"/>
        <v>0</v>
      </c>
      <c r="AL146" s="32"/>
      <c r="AM146" s="114">
        <f t="shared" si="597"/>
        <v>0</v>
      </c>
      <c r="AN146" s="32"/>
      <c r="AO146" s="114">
        <f t="shared" si="598"/>
        <v>0</v>
      </c>
      <c r="AP146" s="32"/>
      <c r="AQ146" s="114">
        <f t="shared" si="599"/>
        <v>0</v>
      </c>
      <c r="AR146" s="32"/>
      <c r="AS146" s="114">
        <f t="shared" si="600"/>
        <v>0</v>
      </c>
      <c r="AT146" s="32"/>
      <c r="AU146" s="114">
        <f t="shared" si="601"/>
        <v>0</v>
      </c>
      <c r="AV146" s="32"/>
      <c r="AW146" s="114">
        <f t="shared" si="602"/>
        <v>0</v>
      </c>
      <c r="AX146" s="32"/>
      <c r="AY146" s="114">
        <f t="shared" si="603"/>
        <v>0</v>
      </c>
      <c r="AZ146" s="32"/>
      <c r="BA146" s="114">
        <f t="shared" si="604"/>
        <v>0</v>
      </c>
      <c r="BB146" s="32"/>
      <c r="BC146" s="114">
        <f t="shared" si="605"/>
        <v>0</v>
      </c>
      <c r="BD146" s="32"/>
      <c r="BE146" s="114">
        <f t="shared" si="606"/>
        <v>0</v>
      </c>
      <c r="BF146" s="32"/>
      <c r="BG146" s="114">
        <f t="shared" si="607"/>
        <v>0</v>
      </c>
      <c r="BH146" s="108">
        <f t="shared" ref="BH146:BI146" si="613">SUM(J146,L146,N146,P146,R146,T146,V146,X146,Z146,AB146,AD146,AF146,AH146,AJ146,AL146,AN146,AP146,AR146,AT146,AV146,AX146,AZ146,BB146,BD146,BF146)</f>
        <v>0</v>
      </c>
      <c r="BI146" s="119">
        <f t="shared" si="613"/>
        <v>0</v>
      </c>
      <c r="BJ146" s="87">
        <f t="shared" si="609"/>
        <v>0</v>
      </c>
      <c r="BK146" s="108">
        <f t="shared" si="610"/>
        <v>0.83</v>
      </c>
      <c r="BL146" s="119">
        <f t="shared" si="611"/>
        <v>646.54999999999995</v>
      </c>
      <c r="BM146" s="87">
        <f t="shared" si="612"/>
        <v>1</v>
      </c>
    </row>
    <row r="147" spans="1:65" s="88" customFormat="1">
      <c r="A147" s="22" t="s">
        <v>266</v>
      </c>
      <c r="B147" s="22"/>
      <c r="C147" s="22"/>
      <c r="D147" s="102" t="s">
        <v>192</v>
      </c>
      <c r="E147" s="22"/>
      <c r="F147" s="89"/>
      <c r="G147" s="27"/>
      <c r="H147" s="121"/>
      <c r="I147" s="118">
        <f>I148+I150</f>
        <v>21041.88</v>
      </c>
      <c r="J147" s="112"/>
      <c r="K147" s="127">
        <f>K148+K150</f>
        <v>0</v>
      </c>
      <c r="L147" s="26"/>
      <c r="M147" s="127">
        <f>M148+M150</f>
        <v>0</v>
      </c>
      <c r="N147" s="26"/>
      <c r="O147" s="127">
        <f>O148+O150</f>
        <v>0</v>
      </c>
      <c r="P147" s="26"/>
      <c r="Q147" s="127">
        <f>Q148+Q150</f>
        <v>0</v>
      </c>
      <c r="R147" s="26"/>
      <c r="S147" s="127">
        <f>S148+S150</f>
        <v>0</v>
      </c>
      <c r="T147" s="26"/>
      <c r="U147" s="127">
        <f>U148+U150</f>
        <v>0</v>
      </c>
      <c r="V147" s="26"/>
      <c r="W147" s="127">
        <f>W148+W150</f>
        <v>0</v>
      </c>
      <c r="X147" s="26"/>
      <c r="Y147" s="127">
        <f>Y148+Y150</f>
        <v>0</v>
      </c>
      <c r="Z147" s="26"/>
      <c r="AA147" s="127">
        <f>AA148+AA150</f>
        <v>0</v>
      </c>
      <c r="AB147" s="26"/>
      <c r="AC147" s="127">
        <f>AC148+AC150</f>
        <v>0</v>
      </c>
      <c r="AD147" s="26"/>
      <c r="AE147" s="127">
        <f>AE148+AE150</f>
        <v>0</v>
      </c>
      <c r="AF147" s="26"/>
      <c r="AG147" s="127">
        <f>AG148+AG150</f>
        <v>0</v>
      </c>
      <c r="AH147" s="26"/>
      <c r="AI147" s="127">
        <f>AI148+AI150</f>
        <v>0</v>
      </c>
      <c r="AJ147" s="26"/>
      <c r="AK147" s="127">
        <f>AK148+AK150</f>
        <v>0</v>
      </c>
      <c r="AL147" s="26"/>
      <c r="AM147" s="127">
        <f>AM148+AM150</f>
        <v>0</v>
      </c>
      <c r="AN147" s="26"/>
      <c r="AO147" s="127">
        <f>AO148+AO150</f>
        <v>0</v>
      </c>
      <c r="AP147" s="26"/>
      <c r="AQ147" s="127">
        <f>AQ148+AQ150</f>
        <v>0</v>
      </c>
      <c r="AR147" s="26"/>
      <c r="AS147" s="127">
        <f>AS148+AS150</f>
        <v>0</v>
      </c>
      <c r="AT147" s="26"/>
      <c r="AU147" s="127">
        <f>AU148+AU150</f>
        <v>0</v>
      </c>
      <c r="AV147" s="26"/>
      <c r="AW147" s="127">
        <f>AW148+AW150</f>
        <v>0</v>
      </c>
      <c r="AX147" s="26"/>
      <c r="AY147" s="127">
        <f>AY148+AY150</f>
        <v>0</v>
      </c>
      <c r="AZ147" s="26"/>
      <c r="BA147" s="127">
        <f>BA148+BA150</f>
        <v>0</v>
      </c>
      <c r="BB147" s="26"/>
      <c r="BC147" s="127">
        <f>BC148+BC150</f>
        <v>0</v>
      </c>
      <c r="BD147" s="26"/>
      <c r="BE147" s="127">
        <f>BE148+BE150</f>
        <v>0</v>
      </c>
      <c r="BF147" s="26"/>
      <c r="BG147" s="127">
        <f>BG148+BG150</f>
        <v>0</v>
      </c>
      <c r="BH147" s="109"/>
      <c r="BI147" s="121">
        <f>BI148+BI150</f>
        <v>0</v>
      </c>
      <c r="BJ147" s="27"/>
      <c r="BK147" s="109"/>
      <c r="BL147" s="121">
        <f>BL148+BL150</f>
        <v>21041.88</v>
      </c>
      <c r="BM147" s="27"/>
    </row>
    <row r="148" spans="1:65" s="88" customFormat="1">
      <c r="A148" s="22" t="s">
        <v>267</v>
      </c>
      <c r="B148" s="22" t="s">
        <v>60</v>
      </c>
      <c r="C148" s="22" t="s">
        <v>60</v>
      </c>
      <c r="D148" s="102" t="s">
        <v>244</v>
      </c>
      <c r="E148" s="22" t="s">
        <v>60</v>
      </c>
      <c r="F148" s="89"/>
      <c r="G148" s="27"/>
      <c r="H148" s="121"/>
      <c r="I148" s="118">
        <f>SUM(I149)</f>
        <v>4395.0600000000004</v>
      </c>
      <c r="J148" s="112"/>
      <c r="K148" s="127">
        <f>SUM(K149)</f>
        <v>0</v>
      </c>
      <c r="L148" s="26"/>
      <c r="M148" s="127">
        <f>SUM(M149)</f>
        <v>0</v>
      </c>
      <c r="N148" s="26"/>
      <c r="O148" s="127">
        <f>SUM(O149)</f>
        <v>0</v>
      </c>
      <c r="P148" s="26"/>
      <c r="Q148" s="127">
        <f>SUM(Q149)</f>
        <v>0</v>
      </c>
      <c r="R148" s="26"/>
      <c r="S148" s="127">
        <f>SUM(S149)</f>
        <v>0</v>
      </c>
      <c r="T148" s="26"/>
      <c r="U148" s="127">
        <f>SUM(U149)</f>
        <v>0</v>
      </c>
      <c r="V148" s="26"/>
      <c r="W148" s="127">
        <f>SUM(W149)</f>
        <v>0</v>
      </c>
      <c r="X148" s="26"/>
      <c r="Y148" s="127">
        <f>SUM(Y149)</f>
        <v>0</v>
      </c>
      <c r="Z148" s="26"/>
      <c r="AA148" s="127">
        <f>SUM(AA149)</f>
        <v>0</v>
      </c>
      <c r="AB148" s="26"/>
      <c r="AC148" s="127">
        <f>SUM(AC149)</f>
        <v>0</v>
      </c>
      <c r="AD148" s="26"/>
      <c r="AE148" s="127">
        <f>SUM(AE149)</f>
        <v>0</v>
      </c>
      <c r="AF148" s="26"/>
      <c r="AG148" s="127">
        <f>SUM(AG149)</f>
        <v>0</v>
      </c>
      <c r="AH148" s="26"/>
      <c r="AI148" s="127">
        <f>SUM(AI149)</f>
        <v>0</v>
      </c>
      <c r="AJ148" s="26"/>
      <c r="AK148" s="127">
        <f>SUM(AK149)</f>
        <v>0</v>
      </c>
      <c r="AL148" s="26"/>
      <c r="AM148" s="127">
        <f>SUM(AM149)</f>
        <v>0</v>
      </c>
      <c r="AN148" s="26"/>
      <c r="AO148" s="127">
        <f>SUM(AO149)</f>
        <v>0</v>
      </c>
      <c r="AP148" s="26"/>
      <c r="AQ148" s="127">
        <f>SUM(AQ149)</f>
        <v>0</v>
      </c>
      <c r="AR148" s="26"/>
      <c r="AS148" s="127">
        <f>SUM(AS149)</f>
        <v>0</v>
      </c>
      <c r="AT148" s="26"/>
      <c r="AU148" s="127">
        <f>SUM(AU149)</f>
        <v>0</v>
      </c>
      <c r="AV148" s="26"/>
      <c r="AW148" s="127">
        <f>SUM(AW149)</f>
        <v>0</v>
      </c>
      <c r="AX148" s="26"/>
      <c r="AY148" s="127">
        <f>SUM(AY149)</f>
        <v>0</v>
      </c>
      <c r="AZ148" s="26"/>
      <c r="BA148" s="127">
        <f>SUM(BA149)</f>
        <v>0</v>
      </c>
      <c r="BB148" s="26"/>
      <c r="BC148" s="127">
        <f>SUM(BC149)</f>
        <v>0</v>
      </c>
      <c r="BD148" s="26"/>
      <c r="BE148" s="127">
        <f>SUM(BE149)</f>
        <v>0</v>
      </c>
      <c r="BF148" s="26"/>
      <c r="BG148" s="127">
        <f>SUM(BG149)</f>
        <v>0</v>
      </c>
      <c r="BH148" s="109"/>
      <c r="BI148" s="121">
        <f>SUM(BI149)</f>
        <v>0</v>
      </c>
      <c r="BJ148" s="27"/>
      <c r="BK148" s="109"/>
      <c r="BL148" s="121">
        <f>SUM(BL149)</f>
        <v>4395.0600000000004</v>
      </c>
      <c r="BM148" s="27"/>
    </row>
    <row r="149" spans="1:65" s="88" customFormat="1">
      <c r="A149" s="29" t="s">
        <v>268</v>
      </c>
      <c r="B149" s="29" t="s">
        <v>66</v>
      </c>
      <c r="C149" s="29">
        <v>103328</v>
      </c>
      <c r="D149" s="101" t="s">
        <v>246</v>
      </c>
      <c r="E149" s="29" t="s">
        <v>82</v>
      </c>
      <c r="F149" s="30">
        <v>49.65</v>
      </c>
      <c r="G149" s="31">
        <v>72.040000000000006</v>
      </c>
      <c r="H149" s="119">
        <v>88.520837519920732</v>
      </c>
      <c r="I149" s="120">
        <f>ROUND(SUM(F149*H149),2)</f>
        <v>4395.0600000000004</v>
      </c>
      <c r="J149" s="111"/>
      <c r="K149" s="114">
        <f>J149*$H149</f>
        <v>0</v>
      </c>
      <c r="L149" s="32"/>
      <c r="M149" s="114">
        <f>L149*$H149</f>
        <v>0</v>
      </c>
      <c r="N149" s="32"/>
      <c r="O149" s="114">
        <f>N149*$H149</f>
        <v>0</v>
      </c>
      <c r="P149" s="32"/>
      <c r="Q149" s="114">
        <f>P149*$H149</f>
        <v>0</v>
      </c>
      <c r="R149" s="32"/>
      <c r="S149" s="114">
        <f>R149*$H149</f>
        <v>0</v>
      </c>
      <c r="T149" s="32"/>
      <c r="U149" s="114">
        <f>T149*$H149</f>
        <v>0</v>
      </c>
      <c r="V149" s="32"/>
      <c r="W149" s="114">
        <f>V149*$H149</f>
        <v>0</v>
      </c>
      <c r="X149" s="32"/>
      <c r="Y149" s="114">
        <f>X149*$H149</f>
        <v>0</v>
      </c>
      <c r="Z149" s="32"/>
      <c r="AA149" s="114">
        <f>Z149*$H149</f>
        <v>0</v>
      </c>
      <c r="AB149" s="32"/>
      <c r="AC149" s="114">
        <f>AB149*$H149</f>
        <v>0</v>
      </c>
      <c r="AD149" s="32"/>
      <c r="AE149" s="114">
        <f>AD149*$H149</f>
        <v>0</v>
      </c>
      <c r="AF149" s="32"/>
      <c r="AG149" s="114">
        <f>AF149*$H149</f>
        <v>0</v>
      </c>
      <c r="AH149" s="32"/>
      <c r="AI149" s="114">
        <f>AH149*$H149</f>
        <v>0</v>
      </c>
      <c r="AJ149" s="32"/>
      <c r="AK149" s="114">
        <f>AJ149*$H149</f>
        <v>0</v>
      </c>
      <c r="AL149" s="32"/>
      <c r="AM149" s="114">
        <f>AL149*$H149</f>
        <v>0</v>
      </c>
      <c r="AN149" s="32"/>
      <c r="AO149" s="114">
        <f>AN149*$H149</f>
        <v>0</v>
      </c>
      <c r="AP149" s="32"/>
      <c r="AQ149" s="114">
        <f>AP149*$H149</f>
        <v>0</v>
      </c>
      <c r="AR149" s="32"/>
      <c r="AS149" s="114">
        <f>AR149*$H149</f>
        <v>0</v>
      </c>
      <c r="AT149" s="32"/>
      <c r="AU149" s="114">
        <f>AT149*$H149</f>
        <v>0</v>
      </c>
      <c r="AV149" s="32"/>
      <c r="AW149" s="114">
        <f>AV149*$H149</f>
        <v>0</v>
      </c>
      <c r="AX149" s="32"/>
      <c r="AY149" s="114">
        <f>AX149*$H149</f>
        <v>0</v>
      </c>
      <c r="AZ149" s="32"/>
      <c r="BA149" s="114">
        <f>AZ149*$H149</f>
        <v>0</v>
      </c>
      <c r="BB149" s="32"/>
      <c r="BC149" s="114">
        <f>BB149*$H149</f>
        <v>0</v>
      </c>
      <c r="BD149" s="32"/>
      <c r="BE149" s="114">
        <f>BD149*$H149</f>
        <v>0</v>
      </c>
      <c r="BF149" s="32"/>
      <c r="BG149" s="114">
        <f>BF149*$H149</f>
        <v>0</v>
      </c>
      <c r="BH149" s="108">
        <f t="shared" ref="BH149:BI149" si="614">SUM(J149,L149,N149,P149,R149,T149,V149,X149,Z149,AB149,AD149,AF149,AH149,AJ149,AL149,AN149,AP149,AR149,AT149,AV149,AX149,AZ149,BB149,BD149,BF149)</f>
        <v>0</v>
      </c>
      <c r="BI149" s="119">
        <f t="shared" si="614"/>
        <v>0</v>
      </c>
      <c r="BJ149" s="87">
        <f>BI149/I149</f>
        <v>0</v>
      </c>
      <c r="BK149" s="108">
        <f>F149-BH149</f>
        <v>49.65</v>
      </c>
      <c r="BL149" s="119">
        <f>I149-BI149</f>
        <v>4395.0600000000004</v>
      </c>
      <c r="BM149" s="87">
        <f>1-BJ149</f>
        <v>1</v>
      </c>
    </row>
    <row r="150" spans="1:65" s="88" customFormat="1">
      <c r="A150" s="22" t="s">
        <v>269</v>
      </c>
      <c r="B150" s="22" t="s">
        <v>60</v>
      </c>
      <c r="C150" s="22" t="s">
        <v>60</v>
      </c>
      <c r="D150" s="102" t="s">
        <v>248</v>
      </c>
      <c r="E150" s="22" t="s">
        <v>60</v>
      </c>
      <c r="F150" s="89"/>
      <c r="G150" s="27"/>
      <c r="H150" s="121"/>
      <c r="I150" s="118">
        <f>SUM(I151:I152)</f>
        <v>16646.82</v>
      </c>
      <c r="J150" s="112"/>
      <c r="K150" s="127">
        <f>SUM(K151:K152)</f>
        <v>0</v>
      </c>
      <c r="L150" s="26"/>
      <c r="M150" s="127">
        <f>SUM(M151:M152)</f>
        <v>0</v>
      </c>
      <c r="N150" s="26"/>
      <c r="O150" s="127">
        <f>SUM(O151:O152)</f>
        <v>0</v>
      </c>
      <c r="P150" s="26"/>
      <c r="Q150" s="127">
        <f>SUM(Q151:Q152)</f>
        <v>0</v>
      </c>
      <c r="R150" s="26"/>
      <c r="S150" s="127">
        <f>SUM(S151:S152)</f>
        <v>0</v>
      </c>
      <c r="T150" s="26"/>
      <c r="U150" s="127">
        <f>SUM(U151:U152)</f>
        <v>0</v>
      </c>
      <c r="V150" s="26"/>
      <c r="W150" s="127">
        <f>SUM(W151:W152)</f>
        <v>0</v>
      </c>
      <c r="X150" s="26"/>
      <c r="Y150" s="127">
        <f>SUM(Y151:Y152)</f>
        <v>0</v>
      </c>
      <c r="Z150" s="26"/>
      <c r="AA150" s="127">
        <f>SUM(AA151:AA152)</f>
        <v>0</v>
      </c>
      <c r="AB150" s="26"/>
      <c r="AC150" s="127">
        <f>SUM(AC151:AC152)</f>
        <v>0</v>
      </c>
      <c r="AD150" s="26"/>
      <c r="AE150" s="127">
        <f>SUM(AE151:AE152)</f>
        <v>0</v>
      </c>
      <c r="AF150" s="26"/>
      <c r="AG150" s="127">
        <f>SUM(AG151:AG152)</f>
        <v>0</v>
      </c>
      <c r="AH150" s="26"/>
      <c r="AI150" s="127">
        <f>SUM(AI151:AI152)</f>
        <v>0</v>
      </c>
      <c r="AJ150" s="26"/>
      <c r="AK150" s="127">
        <f>SUM(AK151:AK152)</f>
        <v>0</v>
      </c>
      <c r="AL150" s="26"/>
      <c r="AM150" s="127">
        <f>SUM(AM151:AM152)</f>
        <v>0</v>
      </c>
      <c r="AN150" s="26"/>
      <c r="AO150" s="127">
        <f>SUM(AO151:AO152)</f>
        <v>0</v>
      </c>
      <c r="AP150" s="26"/>
      <c r="AQ150" s="127">
        <f>SUM(AQ151:AQ152)</f>
        <v>0</v>
      </c>
      <c r="AR150" s="26"/>
      <c r="AS150" s="127">
        <f>SUM(AS151:AS152)</f>
        <v>0</v>
      </c>
      <c r="AT150" s="26"/>
      <c r="AU150" s="127">
        <f>SUM(AU151:AU152)</f>
        <v>0</v>
      </c>
      <c r="AV150" s="26"/>
      <c r="AW150" s="127">
        <f>SUM(AW151:AW152)</f>
        <v>0</v>
      </c>
      <c r="AX150" s="26"/>
      <c r="AY150" s="127">
        <f>SUM(AY151:AY152)</f>
        <v>0</v>
      </c>
      <c r="AZ150" s="26"/>
      <c r="BA150" s="127">
        <f>SUM(BA151:BA152)</f>
        <v>0</v>
      </c>
      <c r="BB150" s="26"/>
      <c r="BC150" s="127">
        <f>SUM(BC151:BC152)</f>
        <v>0</v>
      </c>
      <c r="BD150" s="26"/>
      <c r="BE150" s="127">
        <f>SUM(BE151:BE152)</f>
        <v>0</v>
      </c>
      <c r="BF150" s="26"/>
      <c r="BG150" s="127">
        <f>SUM(BG151:BG152)</f>
        <v>0</v>
      </c>
      <c r="BH150" s="109"/>
      <c r="BI150" s="121">
        <f>SUM(BI151:BI152)</f>
        <v>0</v>
      </c>
      <c r="BJ150" s="27"/>
      <c r="BK150" s="109"/>
      <c r="BL150" s="121">
        <f>SUM(BL151:BL152)</f>
        <v>16646.82</v>
      </c>
      <c r="BM150" s="27"/>
    </row>
    <row r="151" spans="1:65" s="88" customFormat="1" ht="45">
      <c r="A151" s="29" t="s">
        <v>270</v>
      </c>
      <c r="B151" s="29" t="s">
        <v>250</v>
      </c>
      <c r="C151" s="29">
        <v>7601</v>
      </c>
      <c r="D151" s="101" t="s">
        <v>251</v>
      </c>
      <c r="E151" s="29" t="s">
        <v>82</v>
      </c>
      <c r="F151" s="30">
        <v>20.54</v>
      </c>
      <c r="G151" s="31">
        <v>633.95000000000005</v>
      </c>
      <c r="H151" s="119">
        <v>778.98091262845298</v>
      </c>
      <c r="I151" s="120">
        <f t="shared" ref="I151:I152" si="615">ROUND(SUM(F151*H151),2)</f>
        <v>16000.27</v>
      </c>
      <c r="J151" s="111"/>
      <c r="K151" s="114">
        <f t="shared" ref="K151:K152" si="616">J151*$H151</f>
        <v>0</v>
      </c>
      <c r="L151" s="32"/>
      <c r="M151" s="114">
        <f t="shared" ref="M151:M152" si="617">L151*$H151</f>
        <v>0</v>
      </c>
      <c r="N151" s="32"/>
      <c r="O151" s="114">
        <f t="shared" ref="O151:O152" si="618">N151*$H151</f>
        <v>0</v>
      </c>
      <c r="P151" s="32"/>
      <c r="Q151" s="114">
        <f t="shared" ref="Q151:Q152" si="619">P151*$H151</f>
        <v>0</v>
      </c>
      <c r="R151" s="32"/>
      <c r="S151" s="114">
        <f t="shared" ref="S151:S152" si="620">R151*$H151</f>
        <v>0</v>
      </c>
      <c r="T151" s="32"/>
      <c r="U151" s="114">
        <f t="shared" ref="U151:U152" si="621">T151*$H151</f>
        <v>0</v>
      </c>
      <c r="V151" s="32"/>
      <c r="W151" s="114">
        <f t="shared" ref="W151:W152" si="622">V151*$H151</f>
        <v>0</v>
      </c>
      <c r="X151" s="32"/>
      <c r="Y151" s="114">
        <f t="shared" ref="Y151:Y152" si="623">X151*$H151</f>
        <v>0</v>
      </c>
      <c r="Z151" s="32"/>
      <c r="AA151" s="114">
        <f t="shared" ref="AA151:AA152" si="624">Z151*$H151</f>
        <v>0</v>
      </c>
      <c r="AB151" s="32"/>
      <c r="AC151" s="114">
        <f t="shared" ref="AC151:AC152" si="625">AB151*$H151</f>
        <v>0</v>
      </c>
      <c r="AD151" s="32"/>
      <c r="AE151" s="114">
        <f t="shared" ref="AE151:AE152" si="626">AD151*$H151</f>
        <v>0</v>
      </c>
      <c r="AF151" s="32"/>
      <c r="AG151" s="114">
        <f t="shared" ref="AG151:AG152" si="627">AF151*$H151</f>
        <v>0</v>
      </c>
      <c r="AH151" s="32"/>
      <c r="AI151" s="114">
        <f t="shared" ref="AI151:AI152" si="628">AH151*$H151</f>
        <v>0</v>
      </c>
      <c r="AJ151" s="32"/>
      <c r="AK151" s="114">
        <f t="shared" ref="AK151:AK152" si="629">AJ151*$H151</f>
        <v>0</v>
      </c>
      <c r="AL151" s="32"/>
      <c r="AM151" s="114">
        <f t="shared" ref="AM151:AM152" si="630">AL151*$H151</f>
        <v>0</v>
      </c>
      <c r="AN151" s="32"/>
      <c r="AO151" s="114">
        <f t="shared" ref="AO151:AO152" si="631">AN151*$H151</f>
        <v>0</v>
      </c>
      <c r="AP151" s="32"/>
      <c r="AQ151" s="114">
        <f t="shared" ref="AQ151:AQ152" si="632">AP151*$H151</f>
        <v>0</v>
      </c>
      <c r="AR151" s="32"/>
      <c r="AS151" s="114">
        <f t="shared" ref="AS151:AS152" si="633">AR151*$H151</f>
        <v>0</v>
      </c>
      <c r="AT151" s="32"/>
      <c r="AU151" s="114">
        <f t="shared" ref="AU151:AU152" si="634">AT151*$H151</f>
        <v>0</v>
      </c>
      <c r="AV151" s="32"/>
      <c r="AW151" s="114">
        <f t="shared" ref="AW151:AW152" si="635">AV151*$H151</f>
        <v>0</v>
      </c>
      <c r="AX151" s="32"/>
      <c r="AY151" s="114">
        <f t="shared" ref="AY151:AY152" si="636">AX151*$H151</f>
        <v>0</v>
      </c>
      <c r="AZ151" s="32"/>
      <c r="BA151" s="114">
        <f t="shared" ref="BA151:BA152" si="637">AZ151*$H151</f>
        <v>0</v>
      </c>
      <c r="BB151" s="32"/>
      <c r="BC151" s="114">
        <f t="shared" ref="BC151:BC152" si="638">BB151*$H151</f>
        <v>0</v>
      </c>
      <c r="BD151" s="32"/>
      <c r="BE151" s="114">
        <f t="shared" ref="BE151:BE152" si="639">BD151*$H151</f>
        <v>0</v>
      </c>
      <c r="BF151" s="32"/>
      <c r="BG151" s="114">
        <f t="shared" ref="BG151:BG152" si="640">BF151*$H151</f>
        <v>0</v>
      </c>
      <c r="BH151" s="108">
        <f t="shared" ref="BH151:BI151" si="641">SUM(J151,L151,N151,P151,R151,T151,V151,X151,Z151,AB151,AD151,AF151,AH151,AJ151,AL151,AN151,AP151,AR151,AT151,AV151,AX151,AZ151,BB151,BD151,BF151)</f>
        <v>0</v>
      </c>
      <c r="BI151" s="119">
        <f t="shared" si="641"/>
        <v>0</v>
      </c>
      <c r="BJ151" s="87">
        <f t="shared" ref="BJ151:BJ152" si="642">BI151/I151</f>
        <v>0</v>
      </c>
      <c r="BK151" s="108">
        <f t="shared" ref="BK151:BK152" si="643">F151-BH151</f>
        <v>20.54</v>
      </c>
      <c r="BL151" s="119">
        <f t="shared" ref="BL151:BL152" si="644">I151-BI151</f>
        <v>16000.27</v>
      </c>
      <c r="BM151" s="87">
        <f t="shared" ref="BM151:BM152" si="645">1-BJ151</f>
        <v>1</v>
      </c>
    </row>
    <row r="152" spans="1:65" s="88" customFormat="1" ht="22.5">
      <c r="A152" s="29" t="s">
        <v>271</v>
      </c>
      <c r="B152" s="29" t="s">
        <v>250</v>
      </c>
      <c r="C152" s="29">
        <v>7601</v>
      </c>
      <c r="D152" s="101" t="s">
        <v>253</v>
      </c>
      <c r="E152" s="29" t="s">
        <v>82</v>
      </c>
      <c r="F152" s="30">
        <v>0.83</v>
      </c>
      <c r="G152" s="31">
        <v>633.95000000000005</v>
      </c>
      <c r="H152" s="119">
        <v>778.98091262845298</v>
      </c>
      <c r="I152" s="120">
        <f t="shared" si="615"/>
        <v>646.54999999999995</v>
      </c>
      <c r="J152" s="111"/>
      <c r="K152" s="114">
        <f t="shared" si="616"/>
        <v>0</v>
      </c>
      <c r="L152" s="32"/>
      <c r="M152" s="114">
        <f t="shared" si="617"/>
        <v>0</v>
      </c>
      <c r="N152" s="32"/>
      <c r="O152" s="114">
        <f t="shared" si="618"/>
        <v>0</v>
      </c>
      <c r="P152" s="32"/>
      <c r="Q152" s="114">
        <f t="shared" si="619"/>
        <v>0</v>
      </c>
      <c r="R152" s="32"/>
      <c r="S152" s="114">
        <f t="shared" si="620"/>
        <v>0</v>
      </c>
      <c r="T152" s="32"/>
      <c r="U152" s="114">
        <f t="shared" si="621"/>
        <v>0</v>
      </c>
      <c r="V152" s="32"/>
      <c r="W152" s="114">
        <f t="shared" si="622"/>
        <v>0</v>
      </c>
      <c r="X152" s="32"/>
      <c r="Y152" s="114">
        <f t="shared" si="623"/>
        <v>0</v>
      </c>
      <c r="Z152" s="32"/>
      <c r="AA152" s="114">
        <f t="shared" si="624"/>
        <v>0</v>
      </c>
      <c r="AB152" s="32"/>
      <c r="AC152" s="114">
        <f t="shared" si="625"/>
        <v>0</v>
      </c>
      <c r="AD152" s="32"/>
      <c r="AE152" s="114">
        <f t="shared" si="626"/>
        <v>0</v>
      </c>
      <c r="AF152" s="32"/>
      <c r="AG152" s="114">
        <f t="shared" si="627"/>
        <v>0</v>
      </c>
      <c r="AH152" s="32"/>
      <c r="AI152" s="114">
        <f t="shared" si="628"/>
        <v>0</v>
      </c>
      <c r="AJ152" s="32"/>
      <c r="AK152" s="114">
        <f t="shared" si="629"/>
        <v>0</v>
      </c>
      <c r="AL152" s="32"/>
      <c r="AM152" s="114">
        <f t="shared" si="630"/>
        <v>0</v>
      </c>
      <c r="AN152" s="32"/>
      <c r="AO152" s="114">
        <f t="shared" si="631"/>
        <v>0</v>
      </c>
      <c r="AP152" s="32"/>
      <c r="AQ152" s="114">
        <f t="shared" si="632"/>
        <v>0</v>
      </c>
      <c r="AR152" s="32"/>
      <c r="AS152" s="114">
        <f t="shared" si="633"/>
        <v>0</v>
      </c>
      <c r="AT152" s="32"/>
      <c r="AU152" s="114">
        <f t="shared" si="634"/>
        <v>0</v>
      </c>
      <c r="AV152" s="32"/>
      <c r="AW152" s="114">
        <f t="shared" si="635"/>
        <v>0</v>
      </c>
      <c r="AX152" s="32"/>
      <c r="AY152" s="114">
        <f t="shared" si="636"/>
        <v>0</v>
      </c>
      <c r="AZ152" s="32"/>
      <c r="BA152" s="114">
        <f t="shared" si="637"/>
        <v>0</v>
      </c>
      <c r="BB152" s="32"/>
      <c r="BC152" s="114">
        <f t="shared" si="638"/>
        <v>0</v>
      </c>
      <c r="BD152" s="32"/>
      <c r="BE152" s="114">
        <f t="shared" si="639"/>
        <v>0</v>
      </c>
      <c r="BF152" s="32"/>
      <c r="BG152" s="114">
        <f t="shared" si="640"/>
        <v>0</v>
      </c>
      <c r="BH152" s="108">
        <f t="shared" ref="BH152:BI152" si="646">SUM(J152,L152,N152,P152,R152,T152,V152,X152,Z152,AB152,AD152,AF152,AH152,AJ152,AL152,AN152,AP152,AR152,AT152,AV152,AX152,AZ152,BB152,BD152,BF152)</f>
        <v>0</v>
      </c>
      <c r="BI152" s="119">
        <f t="shared" si="646"/>
        <v>0</v>
      </c>
      <c r="BJ152" s="87">
        <f t="shared" si="642"/>
        <v>0</v>
      </c>
      <c r="BK152" s="108">
        <f t="shared" si="643"/>
        <v>0.83</v>
      </c>
      <c r="BL152" s="119">
        <f t="shared" si="644"/>
        <v>646.54999999999995</v>
      </c>
      <c r="BM152" s="87">
        <f t="shared" si="645"/>
        <v>1</v>
      </c>
    </row>
    <row r="153" spans="1:65" s="88" customFormat="1">
      <c r="A153" s="22" t="s">
        <v>272</v>
      </c>
      <c r="B153" s="22"/>
      <c r="C153" s="22"/>
      <c r="D153" s="102" t="s">
        <v>209</v>
      </c>
      <c r="E153" s="22"/>
      <c r="F153" s="89"/>
      <c r="G153" s="27"/>
      <c r="H153" s="121"/>
      <c r="I153" s="118">
        <f>I154+I156</f>
        <v>19897.309999999998</v>
      </c>
      <c r="J153" s="112"/>
      <c r="K153" s="127">
        <f>K154+K156</f>
        <v>0</v>
      </c>
      <c r="L153" s="26"/>
      <c r="M153" s="127">
        <f>M154+M156</f>
        <v>0</v>
      </c>
      <c r="N153" s="26"/>
      <c r="O153" s="127">
        <f>O154+O156</f>
        <v>0</v>
      </c>
      <c r="P153" s="26"/>
      <c r="Q153" s="127">
        <f>Q154+Q156</f>
        <v>0</v>
      </c>
      <c r="R153" s="26"/>
      <c r="S153" s="127">
        <f>S154+S156</f>
        <v>0</v>
      </c>
      <c r="T153" s="26"/>
      <c r="U153" s="127">
        <f>U154+U156</f>
        <v>0</v>
      </c>
      <c r="V153" s="26"/>
      <c r="W153" s="127">
        <f>W154+W156</f>
        <v>0</v>
      </c>
      <c r="X153" s="26"/>
      <c r="Y153" s="127">
        <f>Y154+Y156</f>
        <v>0</v>
      </c>
      <c r="Z153" s="26"/>
      <c r="AA153" s="127">
        <f>AA154+AA156</f>
        <v>0</v>
      </c>
      <c r="AB153" s="26"/>
      <c r="AC153" s="127">
        <f>AC154+AC156</f>
        <v>0</v>
      </c>
      <c r="AD153" s="26"/>
      <c r="AE153" s="127">
        <f>AE154+AE156</f>
        <v>0</v>
      </c>
      <c r="AF153" s="26"/>
      <c r="AG153" s="127">
        <f>AG154+AG156</f>
        <v>0</v>
      </c>
      <c r="AH153" s="26"/>
      <c r="AI153" s="127">
        <f>AI154+AI156</f>
        <v>0</v>
      </c>
      <c r="AJ153" s="26"/>
      <c r="AK153" s="127">
        <f>AK154+AK156</f>
        <v>0</v>
      </c>
      <c r="AL153" s="26"/>
      <c r="AM153" s="127">
        <f>AM154+AM156</f>
        <v>0</v>
      </c>
      <c r="AN153" s="26"/>
      <c r="AO153" s="127">
        <f>AO154+AO156</f>
        <v>0</v>
      </c>
      <c r="AP153" s="26"/>
      <c r="AQ153" s="127">
        <f>AQ154+AQ156</f>
        <v>0</v>
      </c>
      <c r="AR153" s="26"/>
      <c r="AS153" s="127">
        <f>AS154+AS156</f>
        <v>0</v>
      </c>
      <c r="AT153" s="26"/>
      <c r="AU153" s="127">
        <f>AU154+AU156</f>
        <v>0</v>
      </c>
      <c r="AV153" s="26"/>
      <c r="AW153" s="127">
        <f>AW154+AW156</f>
        <v>0</v>
      </c>
      <c r="AX153" s="26"/>
      <c r="AY153" s="127">
        <f>AY154+AY156</f>
        <v>0</v>
      </c>
      <c r="AZ153" s="26"/>
      <c r="BA153" s="127">
        <f>BA154+BA156</f>
        <v>0</v>
      </c>
      <c r="BB153" s="26"/>
      <c r="BC153" s="127">
        <f>BC154+BC156</f>
        <v>0</v>
      </c>
      <c r="BD153" s="26"/>
      <c r="BE153" s="127">
        <f>BE154+BE156</f>
        <v>0</v>
      </c>
      <c r="BF153" s="26"/>
      <c r="BG153" s="127">
        <f>BG154+BG156</f>
        <v>0</v>
      </c>
      <c r="BH153" s="109"/>
      <c r="BI153" s="121">
        <f>BI154+BI156</f>
        <v>0</v>
      </c>
      <c r="BJ153" s="27"/>
      <c r="BK153" s="109"/>
      <c r="BL153" s="121">
        <f>BL154+BL156</f>
        <v>19897.309999999998</v>
      </c>
      <c r="BM153" s="27"/>
    </row>
    <row r="154" spans="1:65" s="88" customFormat="1">
      <c r="A154" s="22" t="s">
        <v>273</v>
      </c>
      <c r="B154" s="22" t="s">
        <v>60</v>
      </c>
      <c r="C154" s="22" t="s">
        <v>60</v>
      </c>
      <c r="D154" s="102" t="s">
        <v>244</v>
      </c>
      <c r="E154" s="22" t="s">
        <v>60</v>
      </c>
      <c r="F154" s="89"/>
      <c r="G154" s="27"/>
      <c r="H154" s="121"/>
      <c r="I154" s="118">
        <f>SUM(I155)</f>
        <v>3250.49</v>
      </c>
      <c r="J154" s="112"/>
      <c r="K154" s="127">
        <f>SUM(K155)</f>
        <v>0</v>
      </c>
      <c r="L154" s="26"/>
      <c r="M154" s="127">
        <f>SUM(M155)</f>
        <v>0</v>
      </c>
      <c r="N154" s="26"/>
      <c r="O154" s="127">
        <f>SUM(O155)</f>
        <v>0</v>
      </c>
      <c r="P154" s="26"/>
      <c r="Q154" s="127">
        <f>SUM(Q155)</f>
        <v>0</v>
      </c>
      <c r="R154" s="26"/>
      <c r="S154" s="127">
        <f>SUM(S155)</f>
        <v>0</v>
      </c>
      <c r="T154" s="26"/>
      <c r="U154" s="127">
        <f>SUM(U155)</f>
        <v>0</v>
      </c>
      <c r="V154" s="26"/>
      <c r="W154" s="127">
        <f>SUM(W155)</f>
        <v>0</v>
      </c>
      <c r="X154" s="26"/>
      <c r="Y154" s="127">
        <f>SUM(Y155)</f>
        <v>0</v>
      </c>
      <c r="Z154" s="26"/>
      <c r="AA154" s="127">
        <f>SUM(AA155)</f>
        <v>0</v>
      </c>
      <c r="AB154" s="26"/>
      <c r="AC154" s="127">
        <f>SUM(AC155)</f>
        <v>0</v>
      </c>
      <c r="AD154" s="26"/>
      <c r="AE154" s="127">
        <f>SUM(AE155)</f>
        <v>0</v>
      </c>
      <c r="AF154" s="26"/>
      <c r="AG154" s="127">
        <f>SUM(AG155)</f>
        <v>0</v>
      </c>
      <c r="AH154" s="26"/>
      <c r="AI154" s="127">
        <f>SUM(AI155)</f>
        <v>0</v>
      </c>
      <c r="AJ154" s="26"/>
      <c r="AK154" s="127">
        <f>SUM(AK155)</f>
        <v>0</v>
      </c>
      <c r="AL154" s="26"/>
      <c r="AM154" s="127">
        <f>SUM(AM155)</f>
        <v>0</v>
      </c>
      <c r="AN154" s="26"/>
      <c r="AO154" s="127">
        <f>SUM(AO155)</f>
        <v>0</v>
      </c>
      <c r="AP154" s="26"/>
      <c r="AQ154" s="127">
        <f>SUM(AQ155)</f>
        <v>0</v>
      </c>
      <c r="AR154" s="26"/>
      <c r="AS154" s="127">
        <f>SUM(AS155)</f>
        <v>0</v>
      </c>
      <c r="AT154" s="26"/>
      <c r="AU154" s="127">
        <f>SUM(AU155)</f>
        <v>0</v>
      </c>
      <c r="AV154" s="26"/>
      <c r="AW154" s="127">
        <f>SUM(AW155)</f>
        <v>0</v>
      </c>
      <c r="AX154" s="26"/>
      <c r="AY154" s="127">
        <f>SUM(AY155)</f>
        <v>0</v>
      </c>
      <c r="AZ154" s="26"/>
      <c r="BA154" s="127">
        <f>SUM(BA155)</f>
        <v>0</v>
      </c>
      <c r="BB154" s="26"/>
      <c r="BC154" s="127">
        <f>SUM(BC155)</f>
        <v>0</v>
      </c>
      <c r="BD154" s="26"/>
      <c r="BE154" s="127">
        <f>SUM(BE155)</f>
        <v>0</v>
      </c>
      <c r="BF154" s="26"/>
      <c r="BG154" s="127">
        <f>SUM(BG155)</f>
        <v>0</v>
      </c>
      <c r="BH154" s="109"/>
      <c r="BI154" s="121">
        <f>SUM(BI155)</f>
        <v>0</v>
      </c>
      <c r="BJ154" s="27"/>
      <c r="BK154" s="109"/>
      <c r="BL154" s="121">
        <f>SUM(BL155)</f>
        <v>3250.49</v>
      </c>
      <c r="BM154" s="27"/>
    </row>
    <row r="155" spans="1:65" s="88" customFormat="1">
      <c r="A155" s="29" t="s">
        <v>274</v>
      </c>
      <c r="B155" s="29" t="s">
        <v>66</v>
      </c>
      <c r="C155" s="29">
        <v>103328</v>
      </c>
      <c r="D155" s="101" t="s">
        <v>246</v>
      </c>
      <c r="E155" s="29" t="s">
        <v>82</v>
      </c>
      <c r="F155" s="30">
        <v>36.72</v>
      </c>
      <c r="G155" s="31">
        <v>72.040000000000006</v>
      </c>
      <c r="H155" s="119">
        <v>88.520837519920732</v>
      </c>
      <c r="I155" s="120">
        <f>ROUND(SUM(F155*H155),2)</f>
        <v>3250.49</v>
      </c>
      <c r="J155" s="111"/>
      <c r="K155" s="114">
        <f>J155*$H155</f>
        <v>0</v>
      </c>
      <c r="L155" s="32"/>
      <c r="M155" s="114">
        <f>L155*$H155</f>
        <v>0</v>
      </c>
      <c r="N155" s="32"/>
      <c r="O155" s="114">
        <f>N155*$H155</f>
        <v>0</v>
      </c>
      <c r="P155" s="32"/>
      <c r="Q155" s="114">
        <f>P155*$H155</f>
        <v>0</v>
      </c>
      <c r="R155" s="32"/>
      <c r="S155" s="114">
        <f>R155*$H155</f>
        <v>0</v>
      </c>
      <c r="T155" s="32"/>
      <c r="U155" s="114">
        <f>T155*$H155</f>
        <v>0</v>
      </c>
      <c r="V155" s="32"/>
      <c r="W155" s="114">
        <f>V155*$H155</f>
        <v>0</v>
      </c>
      <c r="X155" s="32"/>
      <c r="Y155" s="114">
        <f>X155*$H155</f>
        <v>0</v>
      </c>
      <c r="Z155" s="32"/>
      <c r="AA155" s="114">
        <f>Z155*$H155</f>
        <v>0</v>
      </c>
      <c r="AB155" s="32"/>
      <c r="AC155" s="114">
        <f>AB155*$H155</f>
        <v>0</v>
      </c>
      <c r="AD155" s="32"/>
      <c r="AE155" s="114">
        <f>AD155*$H155</f>
        <v>0</v>
      </c>
      <c r="AF155" s="32"/>
      <c r="AG155" s="114">
        <f>AF155*$H155</f>
        <v>0</v>
      </c>
      <c r="AH155" s="32"/>
      <c r="AI155" s="114">
        <f>AH155*$H155</f>
        <v>0</v>
      </c>
      <c r="AJ155" s="32"/>
      <c r="AK155" s="114">
        <f>AJ155*$H155</f>
        <v>0</v>
      </c>
      <c r="AL155" s="32"/>
      <c r="AM155" s="114">
        <f>AL155*$H155</f>
        <v>0</v>
      </c>
      <c r="AN155" s="32"/>
      <c r="AO155" s="114">
        <f>AN155*$H155</f>
        <v>0</v>
      </c>
      <c r="AP155" s="32"/>
      <c r="AQ155" s="114">
        <f>AP155*$H155</f>
        <v>0</v>
      </c>
      <c r="AR155" s="32"/>
      <c r="AS155" s="114">
        <f>AR155*$H155</f>
        <v>0</v>
      </c>
      <c r="AT155" s="32"/>
      <c r="AU155" s="114">
        <f>AT155*$H155</f>
        <v>0</v>
      </c>
      <c r="AV155" s="32"/>
      <c r="AW155" s="114">
        <f>AV155*$H155</f>
        <v>0</v>
      </c>
      <c r="AX155" s="32"/>
      <c r="AY155" s="114">
        <f>AX155*$H155</f>
        <v>0</v>
      </c>
      <c r="AZ155" s="32"/>
      <c r="BA155" s="114">
        <f>AZ155*$H155</f>
        <v>0</v>
      </c>
      <c r="BB155" s="32"/>
      <c r="BC155" s="114">
        <f>BB155*$H155</f>
        <v>0</v>
      </c>
      <c r="BD155" s="32"/>
      <c r="BE155" s="114">
        <f>BD155*$H155</f>
        <v>0</v>
      </c>
      <c r="BF155" s="32"/>
      <c r="BG155" s="114">
        <f>BF155*$H155</f>
        <v>0</v>
      </c>
      <c r="BH155" s="108">
        <f t="shared" ref="BH155:BI155" si="647">SUM(J155,L155,N155,P155,R155,T155,V155,X155,Z155,AB155,AD155,AF155,AH155,AJ155,AL155,AN155,AP155,AR155,AT155,AV155,AX155,AZ155,BB155,BD155,BF155)</f>
        <v>0</v>
      </c>
      <c r="BI155" s="119">
        <f t="shared" si="647"/>
        <v>0</v>
      </c>
      <c r="BJ155" s="87">
        <f>BI155/I155</f>
        <v>0</v>
      </c>
      <c r="BK155" s="108">
        <f>F155-BH155</f>
        <v>36.72</v>
      </c>
      <c r="BL155" s="119">
        <f>I155-BI155</f>
        <v>3250.49</v>
      </c>
      <c r="BM155" s="87">
        <f>1-BJ155</f>
        <v>1</v>
      </c>
    </row>
    <row r="156" spans="1:65" s="88" customFormat="1">
      <c r="A156" s="22" t="s">
        <v>275</v>
      </c>
      <c r="B156" s="22" t="s">
        <v>60</v>
      </c>
      <c r="C156" s="22" t="s">
        <v>60</v>
      </c>
      <c r="D156" s="102" t="s">
        <v>248</v>
      </c>
      <c r="E156" s="22" t="s">
        <v>60</v>
      </c>
      <c r="F156" s="89"/>
      <c r="G156" s="27"/>
      <c r="H156" s="121"/>
      <c r="I156" s="118">
        <f>SUM(I157:I158)</f>
        <v>16646.82</v>
      </c>
      <c r="J156" s="112"/>
      <c r="K156" s="127">
        <f>SUM(K157:K158)</f>
        <v>0</v>
      </c>
      <c r="L156" s="26"/>
      <c r="M156" s="127">
        <f>SUM(M157:M158)</f>
        <v>0</v>
      </c>
      <c r="N156" s="26"/>
      <c r="O156" s="127">
        <f>SUM(O157:O158)</f>
        <v>0</v>
      </c>
      <c r="P156" s="26"/>
      <c r="Q156" s="127">
        <f>SUM(Q157:Q158)</f>
        <v>0</v>
      </c>
      <c r="R156" s="26"/>
      <c r="S156" s="127">
        <f>SUM(S157:S158)</f>
        <v>0</v>
      </c>
      <c r="T156" s="26"/>
      <c r="U156" s="127">
        <f>SUM(U157:U158)</f>
        <v>0</v>
      </c>
      <c r="V156" s="26"/>
      <c r="W156" s="127">
        <f>SUM(W157:W158)</f>
        <v>0</v>
      </c>
      <c r="X156" s="26"/>
      <c r="Y156" s="127">
        <f>SUM(Y157:Y158)</f>
        <v>0</v>
      </c>
      <c r="Z156" s="26"/>
      <c r="AA156" s="127">
        <f>SUM(AA157:AA158)</f>
        <v>0</v>
      </c>
      <c r="AB156" s="26"/>
      <c r="AC156" s="127">
        <f>SUM(AC157:AC158)</f>
        <v>0</v>
      </c>
      <c r="AD156" s="26"/>
      <c r="AE156" s="127">
        <f>SUM(AE157:AE158)</f>
        <v>0</v>
      </c>
      <c r="AF156" s="26"/>
      <c r="AG156" s="127">
        <f>SUM(AG157:AG158)</f>
        <v>0</v>
      </c>
      <c r="AH156" s="26"/>
      <c r="AI156" s="127">
        <f>SUM(AI157:AI158)</f>
        <v>0</v>
      </c>
      <c r="AJ156" s="26"/>
      <c r="AK156" s="127">
        <f>SUM(AK157:AK158)</f>
        <v>0</v>
      </c>
      <c r="AL156" s="26"/>
      <c r="AM156" s="127">
        <f>SUM(AM157:AM158)</f>
        <v>0</v>
      </c>
      <c r="AN156" s="26"/>
      <c r="AO156" s="127">
        <f>SUM(AO157:AO158)</f>
        <v>0</v>
      </c>
      <c r="AP156" s="26"/>
      <c r="AQ156" s="127">
        <f>SUM(AQ157:AQ158)</f>
        <v>0</v>
      </c>
      <c r="AR156" s="26"/>
      <c r="AS156" s="127">
        <f>SUM(AS157:AS158)</f>
        <v>0</v>
      </c>
      <c r="AT156" s="26"/>
      <c r="AU156" s="127">
        <f>SUM(AU157:AU158)</f>
        <v>0</v>
      </c>
      <c r="AV156" s="26"/>
      <c r="AW156" s="127">
        <f>SUM(AW157:AW158)</f>
        <v>0</v>
      </c>
      <c r="AX156" s="26"/>
      <c r="AY156" s="127">
        <f>SUM(AY157:AY158)</f>
        <v>0</v>
      </c>
      <c r="AZ156" s="26"/>
      <c r="BA156" s="127">
        <f>SUM(BA157:BA158)</f>
        <v>0</v>
      </c>
      <c r="BB156" s="26"/>
      <c r="BC156" s="127">
        <f>SUM(BC157:BC158)</f>
        <v>0</v>
      </c>
      <c r="BD156" s="26"/>
      <c r="BE156" s="127">
        <f>SUM(BE157:BE158)</f>
        <v>0</v>
      </c>
      <c r="BF156" s="26"/>
      <c r="BG156" s="127">
        <f>SUM(BG157:BG158)</f>
        <v>0</v>
      </c>
      <c r="BH156" s="109"/>
      <c r="BI156" s="121">
        <f>SUM(BI157:BI158)</f>
        <v>0</v>
      </c>
      <c r="BJ156" s="27"/>
      <c r="BK156" s="109"/>
      <c r="BL156" s="121">
        <f>SUM(BL157:BL158)</f>
        <v>16646.82</v>
      </c>
      <c r="BM156" s="27"/>
    </row>
    <row r="157" spans="1:65" s="88" customFormat="1" ht="45">
      <c r="A157" s="29" t="s">
        <v>276</v>
      </c>
      <c r="B157" s="29" t="s">
        <v>250</v>
      </c>
      <c r="C157" s="29">
        <v>7601</v>
      </c>
      <c r="D157" s="101" t="s">
        <v>251</v>
      </c>
      <c r="E157" s="29" t="s">
        <v>82</v>
      </c>
      <c r="F157" s="30">
        <v>20.54</v>
      </c>
      <c r="G157" s="31">
        <v>633.95000000000005</v>
      </c>
      <c r="H157" s="119">
        <v>778.98091262845298</v>
      </c>
      <c r="I157" s="120">
        <f t="shared" ref="I157:I158" si="648">ROUND(SUM(F157*H157),2)</f>
        <v>16000.27</v>
      </c>
      <c r="J157" s="111"/>
      <c r="K157" s="114">
        <f t="shared" ref="K157:K158" si="649">J157*$H157</f>
        <v>0</v>
      </c>
      <c r="L157" s="32"/>
      <c r="M157" s="114">
        <f t="shared" ref="M157:M158" si="650">L157*$H157</f>
        <v>0</v>
      </c>
      <c r="N157" s="32"/>
      <c r="O157" s="114">
        <f t="shared" ref="O157:O158" si="651">N157*$H157</f>
        <v>0</v>
      </c>
      <c r="P157" s="32"/>
      <c r="Q157" s="114">
        <f t="shared" ref="Q157:Q158" si="652">P157*$H157</f>
        <v>0</v>
      </c>
      <c r="R157" s="32"/>
      <c r="S157" s="114">
        <f t="shared" ref="S157:S158" si="653">R157*$H157</f>
        <v>0</v>
      </c>
      <c r="T157" s="32"/>
      <c r="U157" s="114">
        <f t="shared" ref="U157:U158" si="654">T157*$H157</f>
        <v>0</v>
      </c>
      <c r="V157" s="32"/>
      <c r="W157" s="114">
        <f t="shared" ref="W157:W158" si="655">V157*$H157</f>
        <v>0</v>
      </c>
      <c r="X157" s="32"/>
      <c r="Y157" s="114">
        <f t="shared" ref="Y157:Y158" si="656">X157*$H157</f>
        <v>0</v>
      </c>
      <c r="Z157" s="32"/>
      <c r="AA157" s="114">
        <f t="shared" ref="AA157:AA158" si="657">Z157*$H157</f>
        <v>0</v>
      </c>
      <c r="AB157" s="32"/>
      <c r="AC157" s="114">
        <f t="shared" ref="AC157:AC158" si="658">AB157*$H157</f>
        <v>0</v>
      </c>
      <c r="AD157" s="32"/>
      <c r="AE157" s="114">
        <f t="shared" ref="AE157:AE158" si="659">AD157*$H157</f>
        <v>0</v>
      </c>
      <c r="AF157" s="32"/>
      <c r="AG157" s="114">
        <f t="shared" ref="AG157:AG158" si="660">AF157*$H157</f>
        <v>0</v>
      </c>
      <c r="AH157" s="32"/>
      <c r="AI157" s="114">
        <f t="shared" ref="AI157:AI158" si="661">AH157*$H157</f>
        <v>0</v>
      </c>
      <c r="AJ157" s="32"/>
      <c r="AK157" s="114">
        <f t="shared" ref="AK157:AK158" si="662">AJ157*$H157</f>
        <v>0</v>
      </c>
      <c r="AL157" s="32"/>
      <c r="AM157" s="114">
        <f t="shared" ref="AM157:AM158" si="663">AL157*$H157</f>
        <v>0</v>
      </c>
      <c r="AN157" s="32"/>
      <c r="AO157" s="114">
        <f t="shared" ref="AO157:AO158" si="664">AN157*$H157</f>
        <v>0</v>
      </c>
      <c r="AP157" s="32"/>
      <c r="AQ157" s="114">
        <f t="shared" ref="AQ157:AQ158" si="665">AP157*$H157</f>
        <v>0</v>
      </c>
      <c r="AR157" s="32"/>
      <c r="AS157" s="114">
        <f t="shared" ref="AS157:AS158" si="666">AR157*$H157</f>
        <v>0</v>
      </c>
      <c r="AT157" s="32"/>
      <c r="AU157" s="114">
        <f t="shared" ref="AU157:AU158" si="667">AT157*$H157</f>
        <v>0</v>
      </c>
      <c r="AV157" s="32"/>
      <c r="AW157" s="114">
        <f t="shared" ref="AW157:AW158" si="668">AV157*$H157</f>
        <v>0</v>
      </c>
      <c r="AX157" s="32"/>
      <c r="AY157" s="114">
        <f t="shared" ref="AY157:AY158" si="669">AX157*$H157</f>
        <v>0</v>
      </c>
      <c r="AZ157" s="32"/>
      <c r="BA157" s="114">
        <f t="shared" ref="BA157:BA158" si="670">AZ157*$H157</f>
        <v>0</v>
      </c>
      <c r="BB157" s="32"/>
      <c r="BC157" s="114">
        <f t="shared" ref="BC157:BC158" si="671">BB157*$H157</f>
        <v>0</v>
      </c>
      <c r="BD157" s="32"/>
      <c r="BE157" s="114">
        <f t="shared" ref="BE157:BE158" si="672">BD157*$H157</f>
        <v>0</v>
      </c>
      <c r="BF157" s="32"/>
      <c r="BG157" s="114">
        <f t="shared" ref="BG157:BG158" si="673">BF157*$H157</f>
        <v>0</v>
      </c>
      <c r="BH157" s="108">
        <f t="shared" ref="BH157:BI157" si="674">SUM(J157,L157,N157,P157,R157,T157,V157,X157,Z157,AB157,AD157,AF157,AH157,AJ157,AL157,AN157,AP157,AR157,AT157,AV157,AX157,AZ157,BB157,BD157,BF157)</f>
        <v>0</v>
      </c>
      <c r="BI157" s="119">
        <f t="shared" si="674"/>
        <v>0</v>
      </c>
      <c r="BJ157" s="87">
        <f t="shared" ref="BJ157:BJ158" si="675">BI157/I157</f>
        <v>0</v>
      </c>
      <c r="BK157" s="108">
        <f t="shared" ref="BK157:BK158" si="676">F157-BH157</f>
        <v>20.54</v>
      </c>
      <c r="BL157" s="119">
        <f t="shared" ref="BL157:BL158" si="677">I157-BI157</f>
        <v>16000.27</v>
      </c>
      <c r="BM157" s="87">
        <f t="shared" ref="BM157:BM158" si="678">1-BJ157</f>
        <v>1</v>
      </c>
    </row>
    <row r="158" spans="1:65" s="88" customFormat="1" ht="22.5">
      <c r="A158" s="29" t="s">
        <v>277</v>
      </c>
      <c r="B158" s="29" t="s">
        <v>250</v>
      </c>
      <c r="C158" s="29">
        <v>7601</v>
      </c>
      <c r="D158" s="101" t="s">
        <v>253</v>
      </c>
      <c r="E158" s="29" t="s">
        <v>82</v>
      </c>
      <c r="F158" s="30">
        <v>0.83</v>
      </c>
      <c r="G158" s="31">
        <v>633.95000000000005</v>
      </c>
      <c r="H158" s="119">
        <v>778.98091262845298</v>
      </c>
      <c r="I158" s="120">
        <f t="shared" si="648"/>
        <v>646.54999999999995</v>
      </c>
      <c r="J158" s="111"/>
      <c r="K158" s="114">
        <f t="shared" si="649"/>
        <v>0</v>
      </c>
      <c r="L158" s="32"/>
      <c r="M158" s="114">
        <f t="shared" si="650"/>
        <v>0</v>
      </c>
      <c r="N158" s="32"/>
      <c r="O158" s="114">
        <f t="shared" si="651"/>
        <v>0</v>
      </c>
      <c r="P158" s="32"/>
      <c r="Q158" s="114">
        <f t="shared" si="652"/>
        <v>0</v>
      </c>
      <c r="R158" s="32"/>
      <c r="S158" s="114">
        <f t="shared" si="653"/>
        <v>0</v>
      </c>
      <c r="T158" s="32"/>
      <c r="U158" s="114">
        <f t="shared" si="654"/>
        <v>0</v>
      </c>
      <c r="V158" s="32"/>
      <c r="W158" s="114">
        <f t="shared" si="655"/>
        <v>0</v>
      </c>
      <c r="X158" s="32"/>
      <c r="Y158" s="114">
        <f t="shared" si="656"/>
        <v>0</v>
      </c>
      <c r="Z158" s="32"/>
      <c r="AA158" s="114">
        <f t="shared" si="657"/>
        <v>0</v>
      </c>
      <c r="AB158" s="32"/>
      <c r="AC158" s="114">
        <f t="shared" si="658"/>
        <v>0</v>
      </c>
      <c r="AD158" s="32"/>
      <c r="AE158" s="114">
        <f t="shared" si="659"/>
        <v>0</v>
      </c>
      <c r="AF158" s="32"/>
      <c r="AG158" s="114">
        <f t="shared" si="660"/>
        <v>0</v>
      </c>
      <c r="AH158" s="32"/>
      <c r="AI158" s="114">
        <f t="shared" si="661"/>
        <v>0</v>
      </c>
      <c r="AJ158" s="32"/>
      <c r="AK158" s="114">
        <f t="shared" si="662"/>
        <v>0</v>
      </c>
      <c r="AL158" s="32"/>
      <c r="AM158" s="114">
        <f t="shared" si="663"/>
        <v>0</v>
      </c>
      <c r="AN158" s="32"/>
      <c r="AO158" s="114">
        <f t="shared" si="664"/>
        <v>0</v>
      </c>
      <c r="AP158" s="32"/>
      <c r="AQ158" s="114">
        <f t="shared" si="665"/>
        <v>0</v>
      </c>
      <c r="AR158" s="32"/>
      <c r="AS158" s="114">
        <f t="shared" si="666"/>
        <v>0</v>
      </c>
      <c r="AT158" s="32"/>
      <c r="AU158" s="114">
        <f t="shared" si="667"/>
        <v>0</v>
      </c>
      <c r="AV158" s="32"/>
      <c r="AW158" s="114">
        <f t="shared" si="668"/>
        <v>0</v>
      </c>
      <c r="AX158" s="32"/>
      <c r="AY158" s="114">
        <f t="shared" si="669"/>
        <v>0</v>
      </c>
      <c r="AZ158" s="32"/>
      <c r="BA158" s="114">
        <f t="shared" si="670"/>
        <v>0</v>
      </c>
      <c r="BB158" s="32"/>
      <c r="BC158" s="114">
        <f t="shared" si="671"/>
        <v>0</v>
      </c>
      <c r="BD158" s="32"/>
      <c r="BE158" s="114">
        <f t="shared" si="672"/>
        <v>0</v>
      </c>
      <c r="BF158" s="32"/>
      <c r="BG158" s="114">
        <f t="shared" si="673"/>
        <v>0</v>
      </c>
      <c r="BH158" s="108">
        <f t="shared" ref="BH158:BI158" si="679">SUM(J158,L158,N158,P158,R158,T158,V158,X158,Z158,AB158,AD158,AF158,AH158,AJ158,AL158,AN158,AP158,AR158,AT158,AV158,AX158,AZ158,BB158,BD158,BF158)</f>
        <v>0</v>
      </c>
      <c r="BI158" s="119">
        <f t="shared" si="679"/>
        <v>0</v>
      </c>
      <c r="BJ158" s="87">
        <f t="shared" si="675"/>
        <v>0</v>
      </c>
      <c r="BK158" s="108">
        <f t="shared" si="676"/>
        <v>0.83</v>
      </c>
      <c r="BL158" s="119">
        <f t="shared" si="677"/>
        <v>646.54999999999995</v>
      </c>
      <c r="BM158" s="87">
        <f t="shared" si="678"/>
        <v>1</v>
      </c>
    </row>
    <row r="159" spans="1:65" s="88" customFormat="1">
      <c r="A159" s="22" t="s">
        <v>278</v>
      </c>
      <c r="B159" s="22"/>
      <c r="C159" s="22"/>
      <c r="D159" s="102" t="s">
        <v>226</v>
      </c>
      <c r="E159" s="22"/>
      <c r="F159" s="89"/>
      <c r="G159" s="27"/>
      <c r="H159" s="121"/>
      <c r="I159" s="118">
        <f>I160</f>
        <v>211.56</v>
      </c>
      <c r="J159" s="112"/>
      <c r="K159" s="127">
        <f>K160</f>
        <v>0</v>
      </c>
      <c r="L159" s="26"/>
      <c r="M159" s="127">
        <f>M160</f>
        <v>0</v>
      </c>
      <c r="N159" s="26"/>
      <c r="O159" s="127">
        <f>O160</f>
        <v>0</v>
      </c>
      <c r="P159" s="26"/>
      <c r="Q159" s="127">
        <f>Q160</f>
        <v>0</v>
      </c>
      <c r="R159" s="26"/>
      <c r="S159" s="127">
        <f>S160</f>
        <v>0</v>
      </c>
      <c r="T159" s="26"/>
      <c r="U159" s="127">
        <f>U160</f>
        <v>0</v>
      </c>
      <c r="V159" s="26"/>
      <c r="W159" s="127">
        <f>W160</f>
        <v>0</v>
      </c>
      <c r="X159" s="26"/>
      <c r="Y159" s="127">
        <f>Y160</f>
        <v>0</v>
      </c>
      <c r="Z159" s="26"/>
      <c r="AA159" s="127">
        <f>AA160</f>
        <v>0</v>
      </c>
      <c r="AB159" s="26"/>
      <c r="AC159" s="127">
        <f>AC160</f>
        <v>0</v>
      </c>
      <c r="AD159" s="26"/>
      <c r="AE159" s="127">
        <f>AE160</f>
        <v>0</v>
      </c>
      <c r="AF159" s="26"/>
      <c r="AG159" s="127">
        <f>AG160</f>
        <v>0</v>
      </c>
      <c r="AH159" s="26"/>
      <c r="AI159" s="127">
        <f>AI160</f>
        <v>0</v>
      </c>
      <c r="AJ159" s="26"/>
      <c r="AK159" s="127">
        <f>AK160</f>
        <v>0</v>
      </c>
      <c r="AL159" s="26"/>
      <c r="AM159" s="127">
        <f>AM160</f>
        <v>0</v>
      </c>
      <c r="AN159" s="26"/>
      <c r="AO159" s="127">
        <f>AO160</f>
        <v>0</v>
      </c>
      <c r="AP159" s="26"/>
      <c r="AQ159" s="127">
        <f>AQ160</f>
        <v>0</v>
      </c>
      <c r="AR159" s="26"/>
      <c r="AS159" s="127">
        <f>AS160</f>
        <v>0</v>
      </c>
      <c r="AT159" s="26"/>
      <c r="AU159" s="127">
        <f>AU160</f>
        <v>0</v>
      </c>
      <c r="AV159" s="26"/>
      <c r="AW159" s="127">
        <f>AW160</f>
        <v>0</v>
      </c>
      <c r="AX159" s="26"/>
      <c r="AY159" s="127">
        <f>AY160</f>
        <v>0</v>
      </c>
      <c r="AZ159" s="26"/>
      <c r="BA159" s="127">
        <f>BA160</f>
        <v>0</v>
      </c>
      <c r="BB159" s="26"/>
      <c r="BC159" s="127">
        <f>BC160</f>
        <v>0</v>
      </c>
      <c r="BD159" s="26"/>
      <c r="BE159" s="127">
        <f>BE160</f>
        <v>0</v>
      </c>
      <c r="BF159" s="26"/>
      <c r="BG159" s="127">
        <f>BG160</f>
        <v>0</v>
      </c>
      <c r="BH159" s="109"/>
      <c r="BI159" s="121">
        <f>BI160</f>
        <v>0</v>
      </c>
      <c r="BJ159" s="27"/>
      <c r="BK159" s="109"/>
      <c r="BL159" s="121">
        <f>BL160</f>
        <v>211.56</v>
      </c>
      <c r="BM159" s="27"/>
    </row>
    <row r="160" spans="1:65" s="88" customFormat="1">
      <c r="A160" s="22" t="s">
        <v>279</v>
      </c>
      <c r="B160" s="22" t="s">
        <v>60</v>
      </c>
      <c r="C160" s="22" t="s">
        <v>60</v>
      </c>
      <c r="D160" s="102" t="s">
        <v>244</v>
      </c>
      <c r="E160" s="22" t="s">
        <v>60</v>
      </c>
      <c r="F160" s="89"/>
      <c r="G160" s="27"/>
      <c r="H160" s="121"/>
      <c r="I160" s="118">
        <f>SUM(I161)</f>
        <v>211.56</v>
      </c>
      <c r="J160" s="112"/>
      <c r="K160" s="127">
        <f>SUM(K161)</f>
        <v>0</v>
      </c>
      <c r="L160" s="26"/>
      <c r="M160" s="127">
        <f>SUM(M161)</f>
        <v>0</v>
      </c>
      <c r="N160" s="26"/>
      <c r="O160" s="127">
        <f>SUM(O161)</f>
        <v>0</v>
      </c>
      <c r="P160" s="26"/>
      <c r="Q160" s="127">
        <f>SUM(Q161)</f>
        <v>0</v>
      </c>
      <c r="R160" s="26"/>
      <c r="S160" s="127">
        <f>SUM(S161)</f>
        <v>0</v>
      </c>
      <c r="T160" s="26"/>
      <c r="U160" s="127">
        <f>SUM(U161)</f>
        <v>0</v>
      </c>
      <c r="V160" s="26"/>
      <c r="W160" s="127">
        <f>SUM(W161)</f>
        <v>0</v>
      </c>
      <c r="X160" s="26"/>
      <c r="Y160" s="127">
        <f>SUM(Y161)</f>
        <v>0</v>
      </c>
      <c r="Z160" s="26"/>
      <c r="AA160" s="127">
        <f>SUM(AA161)</f>
        <v>0</v>
      </c>
      <c r="AB160" s="26"/>
      <c r="AC160" s="127">
        <f>SUM(AC161)</f>
        <v>0</v>
      </c>
      <c r="AD160" s="26"/>
      <c r="AE160" s="127">
        <f>SUM(AE161)</f>
        <v>0</v>
      </c>
      <c r="AF160" s="26"/>
      <c r="AG160" s="127">
        <f>SUM(AG161)</f>
        <v>0</v>
      </c>
      <c r="AH160" s="26"/>
      <c r="AI160" s="127">
        <f>SUM(AI161)</f>
        <v>0</v>
      </c>
      <c r="AJ160" s="26"/>
      <c r="AK160" s="127">
        <f>SUM(AK161)</f>
        <v>0</v>
      </c>
      <c r="AL160" s="26"/>
      <c r="AM160" s="127">
        <f>SUM(AM161)</f>
        <v>0</v>
      </c>
      <c r="AN160" s="26"/>
      <c r="AO160" s="127">
        <f>SUM(AO161)</f>
        <v>0</v>
      </c>
      <c r="AP160" s="26"/>
      <c r="AQ160" s="127">
        <f>SUM(AQ161)</f>
        <v>0</v>
      </c>
      <c r="AR160" s="26"/>
      <c r="AS160" s="127">
        <f>SUM(AS161)</f>
        <v>0</v>
      </c>
      <c r="AT160" s="26"/>
      <c r="AU160" s="127">
        <f>SUM(AU161)</f>
        <v>0</v>
      </c>
      <c r="AV160" s="26"/>
      <c r="AW160" s="127">
        <f>SUM(AW161)</f>
        <v>0</v>
      </c>
      <c r="AX160" s="26"/>
      <c r="AY160" s="127">
        <f>SUM(AY161)</f>
        <v>0</v>
      </c>
      <c r="AZ160" s="26"/>
      <c r="BA160" s="127">
        <f>SUM(BA161)</f>
        <v>0</v>
      </c>
      <c r="BB160" s="26"/>
      <c r="BC160" s="127">
        <f>SUM(BC161)</f>
        <v>0</v>
      </c>
      <c r="BD160" s="26"/>
      <c r="BE160" s="127">
        <f>SUM(BE161)</f>
        <v>0</v>
      </c>
      <c r="BF160" s="26"/>
      <c r="BG160" s="127">
        <f>SUM(BG161)</f>
        <v>0</v>
      </c>
      <c r="BH160" s="109"/>
      <c r="BI160" s="121">
        <f>SUM(BI161)</f>
        <v>0</v>
      </c>
      <c r="BJ160" s="27"/>
      <c r="BK160" s="109"/>
      <c r="BL160" s="121">
        <f>SUM(BL161)</f>
        <v>211.56</v>
      </c>
      <c r="BM160" s="27"/>
    </row>
    <row r="161" spans="1:65" s="88" customFormat="1">
      <c r="A161" s="29" t="s">
        <v>280</v>
      </c>
      <c r="B161" s="29" t="s">
        <v>66</v>
      </c>
      <c r="C161" s="29">
        <v>103328</v>
      </c>
      <c r="D161" s="101" t="s">
        <v>246</v>
      </c>
      <c r="E161" s="29" t="s">
        <v>82</v>
      </c>
      <c r="F161" s="30">
        <v>2.39</v>
      </c>
      <c r="G161" s="31">
        <v>72.040000000000006</v>
      </c>
      <c r="H161" s="119">
        <v>88.520837519920732</v>
      </c>
      <c r="I161" s="120">
        <f>ROUND(SUM(F161*H161),2)</f>
        <v>211.56</v>
      </c>
      <c r="J161" s="111"/>
      <c r="K161" s="114">
        <f>J161*$H161</f>
        <v>0</v>
      </c>
      <c r="L161" s="32"/>
      <c r="M161" s="114">
        <f>L161*$H161</f>
        <v>0</v>
      </c>
      <c r="N161" s="32"/>
      <c r="O161" s="114">
        <f>N161*$H161</f>
        <v>0</v>
      </c>
      <c r="P161" s="32"/>
      <c r="Q161" s="114">
        <f>P161*$H161</f>
        <v>0</v>
      </c>
      <c r="R161" s="32"/>
      <c r="S161" s="114">
        <f>R161*$H161</f>
        <v>0</v>
      </c>
      <c r="T161" s="32"/>
      <c r="U161" s="114">
        <f>T161*$H161</f>
        <v>0</v>
      </c>
      <c r="V161" s="32"/>
      <c r="W161" s="114">
        <f>V161*$H161</f>
        <v>0</v>
      </c>
      <c r="X161" s="32"/>
      <c r="Y161" s="114">
        <f>X161*$H161</f>
        <v>0</v>
      </c>
      <c r="Z161" s="32"/>
      <c r="AA161" s="114">
        <f>Z161*$H161</f>
        <v>0</v>
      </c>
      <c r="AB161" s="32"/>
      <c r="AC161" s="114">
        <f>AB161*$H161</f>
        <v>0</v>
      </c>
      <c r="AD161" s="32"/>
      <c r="AE161" s="114">
        <f>AD161*$H161</f>
        <v>0</v>
      </c>
      <c r="AF161" s="32"/>
      <c r="AG161" s="114">
        <f>AF161*$H161</f>
        <v>0</v>
      </c>
      <c r="AH161" s="32"/>
      <c r="AI161" s="114">
        <f>AH161*$H161</f>
        <v>0</v>
      </c>
      <c r="AJ161" s="32"/>
      <c r="AK161" s="114">
        <f>AJ161*$H161</f>
        <v>0</v>
      </c>
      <c r="AL161" s="32"/>
      <c r="AM161" s="114">
        <f>AL161*$H161</f>
        <v>0</v>
      </c>
      <c r="AN161" s="32"/>
      <c r="AO161" s="114">
        <f>AN161*$H161</f>
        <v>0</v>
      </c>
      <c r="AP161" s="32"/>
      <c r="AQ161" s="114">
        <f>AP161*$H161</f>
        <v>0</v>
      </c>
      <c r="AR161" s="32"/>
      <c r="AS161" s="114">
        <f>AR161*$H161</f>
        <v>0</v>
      </c>
      <c r="AT161" s="32"/>
      <c r="AU161" s="114">
        <f>AT161*$H161</f>
        <v>0</v>
      </c>
      <c r="AV161" s="32"/>
      <c r="AW161" s="114">
        <f>AV161*$H161</f>
        <v>0</v>
      </c>
      <c r="AX161" s="32"/>
      <c r="AY161" s="114">
        <f>AX161*$H161</f>
        <v>0</v>
      </c>
      <c r="AZ161" s="32"/>
      <c r="BA161" s="114">
        <f>AZ161*$H161</f>
        <v>0</v>
      </c>
      <c r="BB161" s="32"/>
      <c r="BC161" s="114">
        <f>BB161*$H161</f>
        <v>0</v>
      </c>
      <c r="BD161" s="32"/>
      <c r="BE161" s="114">
        <f>BD161*$H161</f>
        <v>0</v>
      </c>
      <c r="BF161" s="32"/>
      <c r="BG161" s="114">
        <f>BF161*$H161</f>
        <v>0</v>
      </c>
      <c r="BH161" s="108">
        <f t="shared" ref="BH161:BI161" si="680">SUM(J161,L161,N161,P161,R161,T161,V161,X161,Z161,AB161,AD161,AF161,AH161,AJ161,AL161,AN161,AP161,AR161,AT161,AV161,AX161,AZ161,BB161,BD161,BF161)</f>
        <v>0</v>
      </c>
      <c r="BI161" s="119">
        <f t="shared" si="680"/>
        <v>0</v>
      </c>
      <c r="BJ161" s="87">
        <f>BI161/I161</f>
        <v>0</v>
      </c>
      <c r="BK161" s="108">
        <f>F161-BH161</f>
        <v>2.39</v>
      </c>
      <c r="BL161" s="119">
        <f>I161-BI161</f>
        <v>211.56</v>
      </c>
      <c r="BM161" s="87">
        <f>1-BJ161</f>
        <v>1</v>
      </c>
    </row>
    <row r="162" spans="1:65" s="88" customFormat="1">
      <c r="A162" s="14">
        <v>4</v>
      </c>
      <c r="B162" s="14" t="s">
        <v>60</v>
      </c>
      <c r="C162" s="14" t="s">
        <v>60</v>
      </c>
      <c r="D162" s="103" t="s">
        <v>281</v>
      </c>
      <c r="E162" s="16"/>
      <c r="F162" s="17"/>
      <c r="G162" s="20"/>
      <c r="H162" s="122"/>
      <c r="I162" s="116">
        <f>I163+I171+I179+I184+I188+I193</f>
        <v>76693.820000000007</v>
      </c>
      <c r="J162" s="113"/>
      <c r="K162" s="126">
        <f>K163+K171+K179+K184+K188+K193</f>
        <v>0</v>
      </c>
      <c r="L162" s="19"/>
      <c r="M162" s="126">
        <f>M163+M171+M179+M184+M188+M193</f>
        <v>0</v>
      </c>
      <c r="N162" s="19"/>
      <c r="O162" s="126">
        <f>O163+O171+O179+O184+O188+O193</f>
        <v>0</v>
      </c>
      <c r="P162" s="19"/>
      <c r="Q162" s="126">
        <f>Q163+Q171+Q179+Q184+Q188+Q193</f>
        <v>0</v>
      </c>
      <c r="R162" s="19"/>
      <c r="S162" s="126">
        <f>S163+S171+S179+S184+S188+S193</f>
        <v>0</v>
      </c>
      <c r="T162" s="19"/>
      <c r="U162" s="126">
        <f>U163+U171+U179+U184+U188+U193</f>
        <v>0</v>
      </c>
      <c r="V162" s="19"/>
      <c r="W162" s="126">
        <f>W163+W171+W179+W184+W188+W193</f>
        <v>0</v>
      </c>
      <c r="X162" s="19"/>
      <c r="Y162" s="126">
        <f>Y163+Y171+Y179+Y184+Y188+Y193</f>
        <v>0</v>
      </c>
      <c r="Z162" s="19"/>
      <c r="AA162" s="126">
        <f>AA163+AA171+AA179+AA184+AA188+AA193</f>
        <v>0</v>
      </c>
      <c r="AB162" s="19"/>
      <c r="AC162" s="126">
        <f>AC163+AC171+AC179+AC184+AC188+AC193</f>
        <v>0</v>
      </c>
      <c r="AD162" s="19"/>
      <c r="AE162" s="126">
        <f>AE163+AE171+AE179+AE184+AE188+AE193</f>
        <v>0</v>
      </c>
      <c r="AF162" s="19"/>
      <c r="AG162" s="126">
        <f>AG163+AG171+AG179+AG184+AG188+AG193</f>
        <v>0</v>
      </c>
      <c r="AH162" s="19"/>
      <c r="AI162" s="126">
        <f>AI163+AI171+AI179+AI184+AI188+AI193</f>
        <v>0</v>
      </c>
      <c r="AJ162" s="19"/>
      <c r="AK162" s="126">
        <f>AK163+AK171+AK179+AK184+AK188+AK193</f>
        <v>0</v>
      </c>
      <c r="AL162" s="19"/>
      <c r="AM162" s="126">
        <f>AM163+AM171+AM179+AM184+AM188+AM193</f>
        <v>0</v>
      </c>
      <c r="AN162" s="19"/>
      <c r="AO162" s="126">
        <f>AO163+AO171+AO179+AO184+AO188+AO193</f>
        <v>0</v>
      </c>
      <c r="AP162" s="19"/>
      <c r="AQ162" s="126">
        <f>AQ163+AQ171+AQ179+AQ184+AQ188+AQ193</f>
        <v>0</v>
      </c>
      <c r="AR162" s="19"/>
      <c r="AS162" s="126">
        <f>AS163+AS171+AS179+AS184+AS188+AS193</f>
        <v>0</v>
      </c>
      <c r="AT162" s="19"/>
      <c r="AU162" s="126">
        <f>AU163+AU171+AU179+AU184+AU188+AU193</f>
        <v>0</v>
      </c>
      <c r="AV162" s="19"/>
      <c r="AW162" s="126">
        <f>AW163+AW171+AW179+AW184+AW188+AW193</f>
        <v>0</v>
      </c>
      <c r="AX162" s="19"/>
      <c r="AY162" s="126">
        <f>AY163+AY171+AY179+AY184+AY188+AY193</f>
        <v>0</v>
      </c>
      <c r="AZ162" s="19"/>
      <c r="BA162" s="126">
        <f>BA163+BA171+BA179+BA184+BA188+BA193</f>
        <v>0</v>
      </c>
      <c r="BB162" s="19"/>
      <c r="BC162" s="126">
        <f>BC163+BC171+BC179+BC184+BC188+BC193</f>
        <v>0</v>
      </c>
      <c r="BD162" s="19"/>
      <c r="BE162" s="126">
        <f>BE163+BE171+BE179+BE184+BE188+BE193</f>
        <v>0</v>
      </c>
      <c r="BF162" s="19"/>
      <c r="BG162" s="126">
        <f>BG163+BG171+BG179+BG184+BG188+BG193</f>
        <v>0</v>
      </c>
      <c r="BH162" s="110"/>
      <c r="BI162" s="122">
        <f>BI163+BI171+BI179+BI184+BI188+BI193</f>
        <v>0</v>
      </c>
      <c r="BJ162" s="20"/>
      <c r="BK162" s="110"/>
      <c r="BL162" s="122">
        <f>BL163+BL171+BL179+BL184+BL188+BL193</f>
        <v>76693.820000000007</v>
      </c>
      <c r="BM162" s="20"/>
    </row>
    <row r="163" spans="1:65" s="88" customFormat="1">
      <c r="A163" s="22" t="s">
        <v>282</v>
      </c>
      <c r="B163" s="22" t="s">
        <v>60</v>
      </c>
      <c r="C163" s="22" t="s">
        <v>60</v>
      </c>
      <c r="D163" s="102" t="s">
        <v>107</v>
      </c>
      <c r="E163" s="22"/>
      <c r="F163" s="89"/>
      <c r="G163" s="27"/>
      <c r="H163" s="121"/>
      <c r="I163" s="118">
        <f>I164+I169</f>
        <v>13159.35</v>
      </c>
      <c r="J163" s="112"/>
      <c r="K163" s="127">
        <f>K164+K169</f>
        <v>0</v>
      </c>
      <c r="L163" s="26"/>
      <c r="M163" s="127">
        <f>M164+M169</f>
        <v>0</v>
      </c>
      <c r="N163" s="26"/>
      <c r="O163" s="127">
        <f>O164+O169</f>
        <v>0</v>
      </c>
      <c r="P163" s="26"/>
      <c r="Q163" s="127">
        <f>Q164+Q169</f>
        <v>0</v>
      </c>
      <c r="R163" s="26"/>
      <c r="S163" s="127">
        <f>S164+S169</f>
        <v>0</v>
      </c>
      <c r="T163" s="26"/>
      <c r="U163" s="127">
        <f>U164+U169</f>
        <v>0</v>
      </c>
      <c r="V163" s="26"/>
      <c r="W163" s="127">
        <f>W164+W169</f>
        <v>0</v>
      </c>
      <c r="X163" s="26"/>
      <c r="Y163" s="127">
        <f>Y164+Y169</f>
        <v>0</v>
      </c>
      <c r="Z163" s="26"/>
      <c r="AA163" s="127">
        <f>AA164+AA169</f>
        <v>0</v>
      </c>
      <c r="AB163" s="26"/>
      <c r="AC163" s="127">
        <f>AC164+AC169</f>
        <v>0</v>
      </c>
      <c r="AD163" s="26"/>
      <c r="AE163" s="127">
        <f>AE164+AE169</f>
        <v>0</v>
      </c>
      <c r="AF163" s="26"/>
      <c r="AG163" s="127">
        <f>AG164+AG169</f>
        <v>0</v>
      </c>
      <c r="AH163" s="26"/>
      <c r="AI163" s="127">
        <f>AI164+AI169</f>
        <v>0</v>
      </c>
      <c r="AJ163" s="26"/>
      <c r="AK163" s="127">
        <f>AK164+AK169</f>
        <v>0</v>
      </c>
      <c r="AL163" s="26"/>
      <c r="AM163" s="127">
        <f>AM164+AM169</f>
        <v>0</v>
      </c>
      <c r="AN163" s="26"/>
      <c r="AO163" s="127">
        <f>AO164+AO169</f>
        <v>0</v>
      </c>
      <c r="AP163" s="26"/>
      <c r="AQ163" s="127">
        <f>AQ164+AQ169</f>
        <v>0</v>
      </c>
      <c r="AR163" s="26"/>
      <c r="AS163" s="127">
        <f>AS164+AS169</f>
        <v>0</v>
      </c>
      <c r="AT163" s="26"/>
      <c r="AU163" s="127">
        <f>AU164+AU169</f>
        <v>0</v>
      </c>
      <c r="AV163" s="26"/>
      <c r="AW163" s="127">
        <f>AW164+AW169</f>
        <v>0</v>
      </c>
      <c r="AX163" s="26"/>
      <c r="AY163" s="127">
        <f>AY164+AY169</f>
        <v>0</v>
      </c>
      <c r="AZ163" s="26"/>
      <c r="BA163" s="127">
        <f>BA164+BA169</f>
        <v>0</v>
      </c>
      <c r="BB163" s="26"/>
      <c r="BC163" s="127">
        <f>BC164+BC169</f>
        <v>0</v>
      </c>
      <c r="BD163" s="26"/>
      <c r="BE163" s="127">
        <f>BE164+BE169</f>
        <v>0</v>
      </c>
      <c r="BF163" s="26"/>
      <c r="BG163" s="127">
        <f>BG164+BG169</f>
        <v>0</v>
      </c>
      <c r="BH163" s="109"/>
      <c r="BI163" s="121">
        <f>BI164+BI169</f>
        <v>0</v>
      </c>
      <c r="BJ163" s="27"/>
      <c r="BK163" s="109"/>
      <c r="BL163" s="121">
        <f>BL164+BL169</f>
        <v>13159.35</v>
      </c>
      <c r="BM163" s="27"/>
    </row>
    <row r="164" spans="1:65" s="88" customFormat="1">
      <c r="A164" s="22" t="s">
        <v>283</v>
      </c>
      <c r="B164" s="22" t="s">
        <v>60</v>
      </c>
      <c r="C164" s="22" t="s">
        <v>60</v>
      </c>
      <c r="D164" s="102" t="s">
        <v>284</v>
      </c>
      <c r="E164" s="22" t="s">
        <v>60</v>
      </c>
      <c r="F164" s="89"/>
      <c r="G164" s="27"/>
      <c r="H164" s="121"/>
      <c r="I164" s="118">
        <f>SUM(I165:I168)</f>
        <v>8470.5300000000007</v>
      </c>
      <c r="J164" s="112"/>
      <c r="K164" s="127">
        <f>SUM(K165:K168)</f>
        <v>0</v>
      </c>
      <c r="L164" s="26"/>
      <c r="M164" s="127">
        <f>SUM(M165:M168)</f>
        <v>0</v>
      </c>
      <c r="N164" s="26"/>
      <c r="O164" s="127">
        <f>SUM(O165:O168)</f>
        <v>0</v>
      </c>
      <c r="P164" s="26"/>
      <c r="Q164" s="127">
        <f>SUM(Q165:Q168)</f>
        <v>0</v>
      </c>
      <c r="R164" s="26"/>
      <c r="S164" s="127">
        <f>SUM(S165:S168)</f>
        <v>0</v>
      </c>
      <c r="T164" s="26"/>
      <c r="U164" s="127">
        <f>SUM(U165:U168)</f>
        <v>0</v>
      </c>
      <c r="V164" s="26"/>
      <c r="W164" s="127">
        <f>SUM(W165:W168)</f>
        <v>0</v>
      </c>
      <c r="X164" s="26"/>
      <c r="Y164" s="127">
        <f>SUM(Y165:Y168)</f>
        <v>0</v>
      </c>
      <c r="Z164" s="26"/>
      <c r="AA164" s="127">
        <f>SUM(AA165:AA168)</f>
        <v>0</v>
      </c>
      <c r="AB164" s="26"/>
      <c r="AC164" s="127">
        <f>SUM(AC165:AC168)</f>
        <v>0</v>
      </c>
      <c r="AD164" s="26"/>
      <c r="AE164" s="127">
        <f>SUM(AE165:AE168)</f>
        <v>0</v>
      </c>
      <c r="AF164" s="26"/>
      <c r="AG164" s="127">
        <f>SUM(AG165:AG168)</f>
        <v>0</v>
      </c>
      <c r="AH164" s="26"/>
      <c r="AI164" s="127">
        <f>SUM(AI165:AI168)</f>
        <v>0</v>
      </c>
      <c r="AJ164" s="26"/>
      <c r="AK164" s="127">
        <f>SUM(AK165:AK168)</f>
        <v>0</v>
      </c>
      <c r="AL164" s="26"/>
      <c r="AM164" s="127">
        <f>SUM(AM165:AM168)</f>
        <v>0</v>
      </c>
      <c r="AN164" s="26"/>
      <c r="AO164" s="127">
        <f>SUM(AO165:AO168)</f>
        <v>0</v>
      </c>
      <c r="AP164" s="26"/>
      <c r="AQ164" s="127">
        <f>SUM(AQ165:AQ168)</f>
        <v>0</v>
      </c>
      <c r="AR164" s="26"/>
      <c r="AS164" s="127">
        <f>SUM(AS165:AS168)</f>
        <v>0</v>
      </c>
      <c r="AT164" s="26"/>
      <c r="AU164" s="127">
        <f>SUM(AU165:AU168)</f>
        <v>0</v>
      </c>
      <c r="AV164" s="26"/>
      <c r="AW164" s="127">
        <f>SUM(AW165:AW168)</f>
        <v>0</v>
      </c>
      <c r="AX164" s="26"/>
      <c r="AY164" s="127">
        <f>SUM(AY165:AY168)</f>
        <v>0</v>
      </c>
      <c r="AZ164" s="26"/>
      <c r="BA164" s="127">
        <f>SUM(BA165:BA168)</f>
        <v>0</v>
      </c>
      <c r="BB164" s="26"/>
      <c r="BC164" s="127">
        <f>SUM(BC165:BC168)</f>
        <v>0</v>
      </c>
      <c r="BD164" s="26"/>
      <c r="BE164" s="127">
        <f>SUM(BE165:BE168)</f>
        <v>0</v>
      </c>
      <c r="BF164" s="26"/>
      <c r="BG164" s="127">
        <f>SUM(BG165:BG168)</f>
        <v>0</v>
      </c>
      <c r="BH164" s="109"/>
      <c r="BI164" s="121">
        <f>SUM(BI165:BI168)</f>
        <v>0</v>
      </c>
      <c r="BJ164" s="27"/>
      <c r="BK164" s="109"/>
      <c r="BL164" s="121">
        <f>SUM(BL165:BL168)</f>
        <v>8470.5300000000007</v>
      </c>
      <c r="BM164" s="27"/>
    </row>
    <row r="165" spans="1:65" s="88" customFormat="1" ht="101.25">
      <c r="A165" s="29" t="s">
        <v>285</v>
      </c>
      <c r="B165" s="29" t="s">
        <v>250</v>
      </c>
      <c r="C165" s="29">
        <v>8204</v>
      </c>
      <c r="D165" s="101" t="s">
        <v>286</v>
      </c>
      <c r="E165" s="29" t="s">
        <v>100</v>
      </c>
      <c r="F165" s="30">
        <v>2</v>
      </c>
      <c r="G165" s="31">
        <v>1212.74</v>
      </c>
      <c r="H165" s="119">
        <v>1490.1826831469832</v>
      </c>
      <c r="I165" s="120">
        <f t="shared" ref="I165:I168" si="681">ROUND(SUM(F165*H165),2)</f>
        <v>2980.37</v>
      </c>
      <c r="J165" s="111"/>
      <c r="K165" s="114">
        <f t="shared" ref="K165:K168" si="682">J165*$H165</f>
        <v>0</v>
      </c>
      <c r="L165" s="32"/>
      <c r="M165" s="114">
        <f t="shared" ref="M165:M168" si="683">L165*$H165</f>
        <v>0</v>
      </c>
      <c r="N165" s="32"/>
      <c r="O165" s="114">
        <f t="shared" ref="O165:O168" si="684">N165*$H165</f>
        <v>0</v>
      </c>
      <c r="P165" s="32"/>
      <c r="Q165" s="114">
        <f t="shared" ref="Q165:Q168" si="685">P165*$H165</f>
        <v>0</v>
      </c>
      <c r="R165" s="32"/>
      <c r="S165" s="114">
        <f t="shared" ref="S165:S168" si="686">R165*$H165</f>
        <v>0</v>
      </c>
      <c r="T165" s="32"/>
      <c r="U165" s="114">
        <f t="shared" ref="U165:U168" si="687">T165*$H165</f>
        <v>0</v>
      </c>
      <c r="V165" s="32"/>
      <c r="W165" s="114">
        <f t="shared" ref="W165:W168" si="688">V165*$H165</f>
        <v>0</v>
      </c>
      <c r="X165" s="32"/>
      <c r="Y165" s="114">
        <f t="shared" ref="Y165:Y168" si="689">X165*$H165</f>
        <v>0</v>
      </c>
      <c r="Z165" s="32"/>
      <c r="AA165" s="114">
        <f t="shared" ref="AA165:AA168" si="690">Z165*$H165</f>
        <v>0</v>
      </c>
      <c r="AB165" s="32"/>
      <c r="AC165" s="114">
        <f t="shared" ref="AC165:AC168" si="691">AB165*$H165</f>
        <v>0</v>
      </c>
      <c r="AD165" s="32"/>
      <c r="AE165" s="114">
        <f t="shared" ref="AE165:AE168" si="692">AD165*$H165</f>
        <v>0</v>
      </c>
      <c r="AF165" s="32"/>
      <c r="AG165" s="114">
        <f t="shared" ref="AG165:AG168" si="693">AF165*$H165</f>
        <v>0</v>
      </c>
      <c r="AH165" s="32"/>
      <c r="AI165" s="114">
        <f t="shared" ref="AI165:AI168" si="694">AH165*$H165</f>
        <v>0</v>
      </c>
      <c r="AJ165" s="32"/>
      <c r="AK165" s="114">
        <f t="shared" ref="AK165:AK168" si="695">AJ165*$H165</f>
        <v>0</v>
      </c>
      <c r="AL165" s="32"/>
      <c r="AM165" s="114">
        <f t="shared" ref="AM165:AM168" si="696">AL165*$H165</f>
        <v>0</v>
      </c>
      <c r="AN165" s="32"/>
      <c r="AO165" s="114">
        <f t="shared" ref="AO165:AO168" si="697">AN165*$H165</f>
        <v>0</v>
      </c>
      <c r="AP165" s="32"/>
      <c r="AQ165" s="114">
        <f t="shared" ref="AQ165:AQ168" si="698">AP165*$H165</f>
        <v>0</v>
      </c>
      <c r="AR165" s="32"/>
      <c r="AS165" s="114">
        <f t="shared" ref="AS165:AS168" si="699">AR165*$H165</f>
        <v>0</v>
      </c>
      <c r="AT165" s="32"/>
      <c r="AU165" s="114">
        <f t="shared" ref="AU165:AU168" si="700">AT165*$H165</f>
        <v>0</v>
      </c>
      <c r="AV165" s="32"/>
      <c r="AW165" s="114">
        <f t="shared" ref="AW165:AW168" si="701">AV165*$H165</f>
        <v>0</v>
      </c>
      <c r="AX165" s="32"/>
      <c r="AY165" s="114">
        <f t="shared" ref="AY165:AY168" si="702">AX165*$H165</f>
        <v>0</v>
      </c>
      <c r="AZ165" s="32"/>
      <c r="BA165" s="114">
        <f t="shared" ref="BA165:BA168" si="703">AZ165*$H165</f>
        <v>0</v>
      </c>
      <c r="BB165" s="32"/>
      <c r="BC165" s="114">
        <f t="shared" ref="BC165:BC168" si="704">BB165*$H165</f>
        <v>0</v>
      </c>
      <c r="BD165" s="32"/>
      <c r="BE165" s="114">
        <f t="shared" ref="BE165:BE168" si="705">BD165*$H165</f>
        <v>0</v>
      </c>
      <c r="BF165" s="32"/>
      <c r="BG165" s="114">
        <f t="shared" ref="BG165:BG168" si="706">BF165*$H165</f>
        <v>0</v>
      </c>
      <c r="BH165" s="108">
        <f t="shared" ref="BH165:BI165" si="707">SUM(J165,L165,N165,P165,R165,T165,V165,X165,Z165,AB165,AD165,AF165,AH165,AJ165,AL165,AN165,AP165,AR165,AT165,AV165,AX165,AZ165,BB165,BD165,BF165)</f>
        <v>0</v>
      </c>
      <c r="BI165" s="119">
        <f t="shared" si="707"/>
        <v>0</v>
      </c>
      <c r="BJ165" s="87">
        <f t="shared" ref="BJ165:BJ168" si="708">BI165/I165</f>
        <v>0</v>
      </c>
      <c r="BK165" s="108">
        <f t="shared" ref="BK165:BK168" si="709">F165-BH165</f>
        <v>2</v>
      </c>
      <c r="BL165" s="119">
        <f t="shared" ref="BL165:BL168" si="710">I165-BI165</f>
        <v>2980.37</v>
      </c>
      <c r="BM165" s="87">
        <f t="shared" ref="BM165:BM168" si="711">1-BJ165</f>
        <v>1</v>
      </c>
    </row>
    <row r="166" spans="1:65" s="88" customFormat="1" ht="78.75">
      <c r="A166" s="29" t="s">
        <v>287</v>
      </c>
      <c r="B166" s="29" t="s">
        <v>66</v>
      </c>
      <c r="C166" s="29">
        <v>90793</v>
      </c>
      <c r="D166" s="101" t="s">
        <v>288</v>
      </c>
      <c r="E166" s="29" t="s">
        <v>100</v>
      </c>
      <c r="F166" s="30">
        <v>1</v>
      </c>
      <c r="G166" s="31">
        <v>1015</v>
      </c>
      <c r="H166" s="119">
        <v>1247.2050261343634</v>
      </c>
      <c r="I166" s="120">
        <f t="shared" si="681"/>
        <v>1247.21</v>
      </c>
      <c r="J166" s="111"/>
      <c r="K166" s="114">
        <f t="shared" si="682"/>
        <v>0</v>
      </c>
      <c r="L166" s="32"/>
      <c r="M166" s="114">
        <f t="shared" si="683"/>
        <v>0</v>
      </c>
      <c r="N166" s="32"/>
      <c r="O166" s="114">
        <f t="shared" si="684"/>
        <v>0</v>
      </c>
      <c r="P166" s="32"/>
      <c r="Q166" s="114">
        <f t="shared" si="685"/>
        <v>0</v>
      </c>
      <c r="R166" s="32"/>
      <c r="S166" s="114">
        <f t="shared" si="686"/>
        <v>0</v>
      </c>
      <c r="T166" s="32"/>
      <c r="U166" s="114">
        <f t="shared" si="687"/>
        <v>0</v>
      </c>
      <c r="V166" s="32"/>
      <c r="W166" s="114">
        <f t="shared" si="688"/>
        <v>0</v>
      </c>
      <c r="X166" s="32"/>
      <c r="Y166" s="114">
        <f t="shared" si="689"/>
        <v>0</v>
      </c>
      <c r="Z166" s="32"/>
      <c r="AA166" s="114">
        <f t="shared" si="690"/>
        <v>0</v>
      </c>
      <c r="AB166" s="32"/>
      <c r="AC166" s="114">
        <f t="shared" si="691"/>
        <v>0</v>
      </c>
      <c r="AD166" s="32"/>
      <c r="AE166" s="114">
        <f t="shared" si="692"/>
        <v>0</v>
      </c>
      <c r="AF166" s="32"/>
      <c r="AG166" s="114">
        <f t="shared" si="693"/>
        <v>0</v>
      </c>
      <c r="AH166" s="32"/>
      <c r="AI166" s="114">
        <f t="shared" si="694"/>
        <v>0</v>
      </c>
      <c r="AJ166" s="32"/>
      <c r="AK166" s="114">
        <f t="shared" si="695"/>
        <v>0</v>
      </c>
      <c r="AL166" s="32"/>
      <c r="AM166" s="114">
        <f t="shared" si="696"/>
        <v>0</v>
      </c>
      <c r="AN166" s="32"/>
      <c r="AO166" s="114">
        <f t="shared" si="697"/>
        <v>0</v>
      </c>
      <c r="AP166" s="32"/>
      <c r="AQ166" s="114">
        <f t="shared" si="698"/>
        <v>0</v>
      </c>
      <c r="AR166" s="32"/>
      <c r="AS166" s="114">
        <f t="shared" si="699"/>
        <v>0</v>
      </c>
      <c r="AT166" s="32"/>
      <c r="AU166" s="114">
        <f t="shared" si="700"/>
        <v>0</v>
      </c>
      <c r="AV166" s="32"/>
      <c r="AW166" s="114">
        <f t="shared" si="701"/>
        <v>0</v>
      </c>
      <c r="AX166" s="32"/>
      <c r="AY166" s="114">
        <f t="shared" si="702"/>
        <v>0</v>
      </c>
      <c r="AZ166" s="32"/>
      <c r="BA166" s="114">
        <f t="shared" si="703"/>
        <v>0</v>
      </c>
      <c r="BB166" s="32"/>
      <c r="BC166" s="114">
        <f t="shared" si="704"/>
        <v>0</v>
      </c>
      <c r="BD166" s="32"/>
      <c r="BE166" s="114">
        <f t="shared" si="705"/>
        <v>0</v>
      </c>
      <c r="BF166" s="32"/>
      <c r="BG166" s="114">
        <f t="shared" si="706"/>
        <v>0</v>
      </c>
      <c r="BH166" s="108">
        <f t="shared" ref="BH166:BI166" si="712">SUM(J166,L166,N166,P166,R166,T166,V166,X166,Z166,AB166,AD166,AF166,AH166,AJ166,AL166,AN166,AP166,AR166,AT166,AV166,AX166,AZ166,BB166,BD166,BF166)</f>
        <v>0</v>
      </c>
      <c r="BI166" s="119">
        <f t="shared" si="712"/>
        <v>0</v>
      </c>
      <c r="BJ166" s="87">
        <f t="shared" si="708"/>
        <v>0</v>
      </c>
      <c r="BK166" s="108">
        <f t="shared" si="709"/>
        <v>1</v>
      </c>
      <c r="BL166" s="119">
        <f t="shared" si="710"/>
        <v>1247.21</v>
      </c>
      <c r="BM166" s="87">
        <f t="shared" si="711"/>
        <v>1</v>
      </c>
    </row>
    <row r="167" spans="1:65" s="88" customFormat="1" ht="101.25">
      <c r="A167" s="29" t="s">
        <v>289</v>
      </c>
      <c r="B167" s="29" t="s">
        <v>66</v>
      </c>
      <c r="C167" s="29">
        <v>90799</v>
      </c>
      <c r="D167" s="101" t="s">
        <v>290</v>
      </c>
      <c r="E167" s="29" t="s">
        <v>100</v>
      </c>
      <c r="F167" s="30">
        <v>2</v>
      </c>
      <c r="G167" s="31">
        <v>1047.5899999999999</v>
      </c>
      <c r="H167" s="119">
        <v>1287.2507520473869</v>
      </c>
      <c r="I167" s="120">
        <f t="shared" si="681"/>
        <v>2574.5</v>
      </c>
      <c r="J167" s="111"/>
      <c r="K167" s="114">
        <f t="shared" si="682"/>
        <v>0</v>
      </c>
      <c r="L167" s="32"/>
      <c r="M167" s="114">
        <f t="shared" si="683"/>
        <v>0</v>
      </c>
      <c r="N167" s="32"/>
      <c r="O167" s="114">
        <f t="shared" si="684"/>
        <v>0</v>
      </c>
      <c r="P167" s="32"/>
      <c r="Q167" s="114">
        <f t="shared" si="685"/>
        <v>0</v>
      </c>
      <c r="R167" s="32"/>
      <c r="S167" s="114">
        <f t="shared" si="686"/>
        <v>0</v>
      </c>
      <c r="T167" s="32"/>
      <c r="U167" s="114">
        <f t="shared" si="687"/>
        <v>0</v>
      </c>
      <c r="V167" s="32"/>
      <c r="W167" s="114">
        <f t="shared" si="688"/>
        <v>0</v>
      </c>
      <c r="X167" s="32"/>
      <c r="Y167" s="114">
        <f t="shared" si="689"/>
        <v>0</v>
      </c>
      <c r="Z167" s="32"/>
      <c r="AA167" s="114">
        <f t="shared" si="690"/>
        <v>0</v>
      </c>
      <c r="AB167" s="32"/>
      <c r="AC167" s="114">
        <f t="shared" si="691"/>
        <v>0</v>
      </c>
      <c r="AD167" s="32"/>
      <c r="AE167" s="114">
        <f t="shared" si="692"/>
        <v>0</v>
      </c>
      <c r="AF167" s="32"/>
      <c r="AG167" s="114">
        <f t="shared" si="693"/>
        <v>0</v>
      </c>
      <c r="AH167" s="32"/>
      <c r="AI167" s="114">
        <f t="shared" si="694"/>
        <v>0</v>
      </c>
      <c r="AJ167" s="32"/>
      <c r="AK167" s="114">
        <f t="shared" si="695"/>
        <v>0</v>
      </c>
      <c r="AL167" s="32"/>
      <c r="AM167" s="114">
        <f t="shared" si="696"/>
        <v>0</v>
      </c>
      <c r="AN167" s="32"/>
      <c r="AO167" s="114">
        <f t="shared" si="697"/>
        <v>0</v>
      </c>
      <c r="AP167" s="32"/>
      <c r="AQ167" s="114">
        <f t="shared" si="698"/>
        <v>0</v>
      </c>
      <c r="AR167" s="32"/>
      <c r="AS167" s="114">
        <f t="shared" si="699"/>
        <v>0</v>
      </c>
      <c r="AT167" s="32"/>
      <c r="AU167" s="114">
        <f t="shared" si="700"/>
        <v>0</v>
      </c>
      <c r="AV167" s="32"/>
      <c r="AW167" s="114">
        <f t="shared" si="701"/>
        <v>0</v>
      </c>
      <c r="AX167" s="32"/>
      <c r="AY167" s="114">
        <f t="shared" si="702"/>
        <v>0</v>
      </c>
      <c r="AZ167" s="32"/>
      <c r="BA167" s="114">
        <f t="shared" si="703"/>
        <v>0</v>
      </c>
      <c r="BB167" s="32"/>
      <c r="BC167" s="114">
        <f t="shared" si="704"/>
        <v>0</v>
      </c>
      <c r="BD167" s="32"/>
      <c r="BE167" s="114">
        <f t="shared" si="705"/>
        <v>0</v>
      </c>
      <c r="BF167" s="32"/>
      <c r="BG167" s="114">
        <f t="shared" si="706"/>
        <v>0</v>
      </c>
      <c r="BH167" s="108">
        <f t="shared" ref="BH167:BI167" si="713">SUM(J167,L167,N167,P167,R167,T167,V167,X167,Z167,AB167,AD167,AF167,AH167,AJ167,AL167,AN167,AP167,AR167,AT167,AV167,AX167,AZ167,BB167,BD167,BF167)</f>
        <v>0</v>
      </c>
      <c r="BI167" s="119">
        <f t="shared" si="713"/>
        <v>0</v>
      </c>
      <c r="BJ167" s="87">
        <f t="shared" si="708"/>
        <v>0</v>
      </c>
      <c r="BK167" s="108">
        <f t="shared" si="709"/>
        <v>2</v>
      </c>
      <c r="BL167" s="119">
        <f t="shared" si="710"/>
        <v>2574.5</v>
      </c>
      <c r="BM167" s="87">
        <f t="shared" si="711"/>
        <v>1</v>
      </c>
    </row>
    <row r="168" spans="1:65" s="88" customFormat="1" ht="101.25">
      <c r="A168" s="29" t="s">
        <v>291</v>
      </c>
      <c r="B168" s="29" t="s">
        <v>66</v>
      </c>
      <c r="C168" s="29">
        <v>90794</v>
      </c>
      <c r="D168" s="101" t="s">
        <v>292</v>
      </c>
      <c r="E168" s="29" t="s">
        <v>100</v>
      </c>
      <c r="F168" s="30">
        <v>2</v>
      </c>
      <c r="G168" s="31">
        <v>678.91</v>
      </c>
      <c r="H168" s="119">
        <v>834.22656580579371</v>
      </c>
      <c r="I168" s="120">
        <f t="shared" si="681"/>
        <v>1668.45</v>
      </c>
      <c r="J168" s="111"/>
      <c r="K168" s="114">
        <f t="shared" si="682"/>
        <v>0</v>
      </c>
      <c r="L168" s="32"/>
      <c r="M168" s="114">
        <f t="shared" si="683"/>
        <v>0</v>
      </c>
      <c r="N168" s="32"/>
      <c r="O168" s="114">
        <f t="shared" si="684"/>
        <v>0</v>
      </c>
      <c r="P168" s="32"/>
      <c r="Q168" s="114">
        <f t="shared" si="685"/>
        <v>0</v>
      </c>
      <c r="R168" s="32"/>
      <c r="S168" s="114">
        <f t="shared" si="686"/>
        <v>0</v>
      </c>
      <c r="T168" s="32"/>
      <c r="U168" s="114">
        <f t="shared" si="687"/>
        <v>0</v>
      </c>
      <c r="V168" s="32"/>
      <c r="W168" s="114">
        <f t="shared" si="688"/>
        <v>0</v>
      </c>
      <c r="X168" s="32"/>
      <c r="Y168" s="114">
        <f t="shared" si="689"/>
        <v>0</v>
      </c>
      <c r="Z168" s="32"/>
      <c r="AA168" s="114">
        <f t="shared" si="690"/>
        <v>0</v>
      </c>
      <c r="AB168" s="32"/>
      <c r="AC168" s="114">
        <f t="shared" si="691"/>
        <v>0</v>
      </c>
      <c r="AD168" s="32"/>
      <c r="AE168" s="114">
        <f t="shared" si="692"/>
        <v>0</v>
      </c>
      <c r="AF168" s="32"/>
      <c r="AG168" s="114">
        <f t="shared" si="693"/>
        <v>0</v>
      </c>
      <c r="AH168" s="32"/>
      <c r="AI168" s="114">
        <f t="shared" si="694"/>
        <v>0</v>
      </c>
      <c r="AJ168" s="32"/>
      <c r="AK168" s="114">
        <f t="shared" si="695"/>
        <v>0</v>
      </c>
      <c r="AL168" s="32"/>
      <c r="AM168" s="114">
        <f t="shared" si="696"/>
        <v>0</v>
      </c>
      <c r="AN168" s="32"/>
      <c r="AO168" s="114">
        <f t="shared" si="697"/>
        <v>0</v>
      </c>
      <c r="AP168" s="32"/>
      <c r="AQ168" s="114">
        <f t="shared" si="698"/>
        <v>0</v>
      </c>
      <c r="AR168" s="32"/>
      <c r="AS168" s="114">
        <f t="shared" si="699"/>
        <v>0</v>
      </c>
      <c r="AT168" s="32"/>
      <c r="AU168" s="114">
        <f t="shared" si="700"/>
        <v>0</v>
      </c>
      <c r="AV168" s="32"/>
      <c r="AW168" s="114">
        <f t="shared" si="701"/>
        <v>0</v>
      </c>
      <c r="AX168" s="32"/>
      <c r="AY168" s="114">
        <f t="shared" si="702"/>
        <v>0</v>
      </c>
      <c r="AZ168" s="32"/>
      <c r="BA168" s="114">
        <f t="shared" si="703"/>
        <v>0</v>
      </c>
      <c r="BB168" s="32"/>
      <c r="BC168" s="114">
        <f t="shared" si="704"/>
        <v>0</v>
      </c>
      <c r="BD168" s="32"/>
      <c r="BE168" s="114">
        <f t="shared" si="705"/>
        <v>0</v>
      </c>
      <c r="BF168" s="32"/>
      <c r="BG168" s="114">
        <f t="shared" si="706"/>
        <v>0</v>
      </c>
      <c r="BH168" s="108">
        <f t="shared" ref="BH168:BI168" si="714">SUM(J168,L168,N168,P168,R168,T168,V168,X168,Z168,AB168,AD168,AF168,AH168,AJ168,AL168,AN168,AP168,AR168,AT168,AV168,AX168,AZ168,BB168,BD168,BF168)</f>
        <v>0</v>
      </c>
      <c r="BI168" s="119">
        <f t="shared" si="714"/>
        <v>0</v>
      </c>
      <c r="BJ168" s="87">
        <f t="shared" si="708"/>
        <v>0</v>
      </c>
      <c r="BK168" s="108">
        <f t="shared" si="709"/>
        <v>2</v>
      </c>
      <c r="BL168" s="119">
        <f t="shared" si="710"/>
        <v>1668.45</v>
      </c>
      <c r="BM168" s="87">
        <f t="shared" si="711"/>
        <v>1</v>
      </c>
    </row>
    <row r="169" spans="1:65" s="88" customFormat="1">
      <c r="A169" s="22" t="s">
        <v>293</v>
      </c>
      <c r="B169" s="22" t="s">
        <v>60</v>
      </c>
      <c r="C169" s="22" t="s">
        <v>60</v>
      </c>
      <c r="D169" s="102" t="s">
        <v>294</v>
      </c>
      <c r="E169" s="22" t="s">
        <v>60</v>
      </c>
      <c r="F169" s="89"/>
      <c r="G169" s="27"/>
      <c r="H169" s="121"/>
      <c r="I169" s="118">
        <f>SUM(I170)</f>
        <v>4688.82</v>
      </c>
      <c r="J169" s="112"/>
      <c r="K169" s="127">
        <f>SUM(K170)</f>
        <v>0</v>
      </c>
      <c r="L169" s="26"/>
      <c r="M169" s="127">
        <f>SUM(M170)</f>
        <v>0</v>
      </c>
      <c r="N169" s="26"/>
      <c r="O169" s="127">
        <f>SUM(O170)</f>
        <v>0</v>
      </c>
      <c r="P169" s="26"/>
      <c r="Q169" s="127">
        <f>SUM(Q170)</f>
        <v>0</v>
      </c>
      <c r="R169" s="26"/>
      <c r="S169" s="127">
        <f>SUM(S170)</f>
        <v>0</v>
      </c>
      <c r="T169" s="26"/>
      <c r="U169" s="127">
        <f>SUM(U170)</f>
        <v>0</v>
      </c>
      <c r="V169" s="26"/>
      <c r="W169" s="127">
        <f>SUM(W170)</f>
        <v>0</v>
      </c>
      <c r="X169" s="26"/>
      <c r="Y169" s="127">
        <f>SUM(Y170)</f>
        <v>0</v>
      </c>
      <c r="Z169" s="26"/>
      <c r="AA169" s="127">
        <f>SUM(AA170)</f>
        <v>0</v>
      </c>
      <c r="AB169" s="26"/>
      <c r="AC169" s="127">
        <f>SUM(AC170)</f>
        <v>0</v>
      </c>
      <c r="AD169" s="26"/>
      <c r="AE169" s="127">
        <f>SUM(AE170)</f>
        <v>0</v>
      </c>
      <c r="AF169" s="26"/>
      <c r="AG169" s="127">
        <f>SUM(AG170)</f>
        <v>0</v>
      </c>
      <c r="AH169" s="26"/>
      <c r="AI169" s="127">
        <f>SUM(AI170)</f>
        <v>0</v>
      </c>
      <c r="AJ169" s="26"/>
      <c r="AK169" s="127">
        <f>SUM(AK170)</f>
        <v>0</v>
      </c>
      <c r="AL169" s="26"/>
      <c r="AM169" s="127">
        <f>SUM(AM170)</f>
        <v>0</v>
      </c>
      <c r="AN169" s="26"/>
      <c r="AO169" s="127">
        <f>SUM(AO170)</f>
        <v>0</v>
      </c>
      <c r="AP169" s="26"/>
      <c r="AQ169" s="127">
        <f>SUM(AQ170)</f>
        <v>0</v>
      </c>
      <c r="AR169" s="26"/>
      <c r="AS169" s="127">
        <f>SUM(AS170)</f>
        <v>0</v>
      </c>
      <c r="AT169" s="26"/>
      <c r="AU169" s="127">
        <f>SUM(AU170)</f>
        <v>0</v>
      </c>
      <c r="AV169" s="26"/>
      <c r="AW169" s="127">
        <f>SUM(AW170)</f>
        <v>0</v>
      </c>
      <c r="AX169" s="26"/>
      <c r="AY169" s="127">
        <f>SUM(AY170)</f>
        <v>0</v>
      </c>
      <c r="AZ169" s="26"/>
      <c r="BA169" s="127">
        <f>SUM(BA170)</f>
        <v>0</v>
      </c>
      <c r="BB169" s="26"/>
      <c r="BC169" s="127">
        <f>SUM(BC170)</f>
        <v>0</v>
      </c>
      <c r="BD169" s="26"/>
      <c r="BE169" s="127">
        <f>SUM(BE170)</f>
        <v>0</v>
      </c>
      <c r="BF169" s="26"/>
      <c r="BG169" s="127">
        <f>SUM(BG170)</f>
        <v>0</v>
      </c>
      <c r="BH169" s="109"/>
      <c r="BI169" s="121">
        <f>SUM(BI170)</f>
        <v>0</v>
      </c>
      <c r="BJ169" s="27"/>
      <c r="BK169" s="109"/>
      <c r="BL169" s="121">
        <f>SUM(BL170)</f>
        <v>4688.82</v>
      </c>
      <c r="BM169" s="27"/>
    </row>
    <row r="170" spans="1:65" s="88" customFormat="1" ht="22.5">
      <c r="A170" s="29" t="s">
        <v>295</v>
      </c>
      <c r="B170" s="29" t="s">
        <v>66</v>
      </c>
      <c r="C170" s="29">
        <v>94569</v>
      </c>
      <c r="D170" s="101" t="s">
        <v>296</v>
      </c>
      <c r="E170" s="29" t="s">
        <v>82</v>
      </c>
      <c r="F170" s="30">
        <v>2.78</v>
      </c>
      <c r="G170" s="31">
        <v>1372.61</v>
      </c>
      <c r="H170" s="119">
        <v>1686.6266905638311</v>
      </c>
      <c r="I170" s="120">
        <f>ROUND(SUM(F170*H170),2)</f>
        <v>4688.82</v>
      </c>
      <c r="J170" s="111"/>
      <c r="K170" s="114">
        <f>J170*$H170</f>
        <v>0</v>
      </c>
      <c r="L170" s="32"/>
      <c r="M170" s="114">
        <f>L170*$H170</f>
        <v>0</v>
      </c>
      <c r="N170" s="32"/>
      <c r="O170" s="114">
        <f>N170*$H170</f>
        <v>0</v>
      </c>
      <c r="P170" s="32"/>
      <c r="Q170" s="114">
        <f>P170*$H170</f>
        <v>0</v>
      </c>
      <c r="R170" s="32"/>
      <c r="S170" s="114">
        <f>R170*$H170</f>
        <v>0</v>
      </c>
      <c r="T170" s="32"/>
      <c r="U170" s="114">
        <f>T170*$H170</f>
        <v>0</v>
      </c>
      <c r="V170" s="32"/>
      <c r="W170" s="114">
        <f>V170*$H170</f>
        <v>0</v>
      </c>
      <c r="X170" s="32"/>
      <c r="Y170" s="114">
        <f>X170*$H170</f>
        <v>0</v>
      </c>
      <c r="Z170" s="32"/>
      <c r="AA170" s="114">
        <f>Z170*$H170</f>
        <v>0</v>
      </c>
      <c r="AB170" s="32"/>
      <c r="AC170" s="114">
        <f>AB170*$H170</f>
        <v>0</v>
      </c>
      <c r="AD170" s="32"/>
      <c r="AE170" s="114">
        <f>AD170*$H170</f>
        <v>0</v>
      </c>
      <c r="AF170" s="32"/>
      <c r="AG170" s="114">
        <f>AF170*$H170</f>
        <v>0</v>
      </c>
      <c r="AH170" s="32"/>
      <c r="AI170" s="114">
        <f>AH170*$H170</f>
        <v>0</v>
      </c>
      <c r="AJ170" s="32"/>
      <c r="AK170" s="114">
        <f>AJ170*$H170</f>
        <v>0</v>
      </c>
      <c r="AL170" s="32"/>
      <c r="AM170" s="114">
        <f>AL170*$H170</f>
        <v>0</v>
      </c>
      <c r="AN170" s="32"/>
      <c r="AO170" s="114">
        <f>AN170*$H170</f>
        <v>0</v>
      </c>
      <c r="AP170" s="32"/>
      <c r="AQ170" s="114">
        <f>AP170*$H170</f>
        <v>0</v>
      </c>
      <c r="AR170" s="32"/>
      <c r="AS170" s="114">
        <f>AR170*$H170</f>
        <v>0</v>
      </c>
      <c r="AT170" s="32"/>
      <c r="AU170" s="114">
        <f>AT170*$H170</f>
        <v>0</v>
      </c>
      <c r="AV170" s="32"/>
      <c r="AW170" s="114">
        <f>AV170*$H170</f>
        <v>0</v>
      </c>
      <c r="AX170" s="32"/>
      <c r="AY170" s="114">
        <f>AX170*$H170</f>
        <v>0</v>
      </c>
      <c r="AZ170" s="32"/>
      <c r="BA170" s="114">
        <f>AZ170*$H170</f>
        <v>0</v>
      </c>
      <c r="BB170" s="32"/>
      <c r="BC170" s="114">
        <f>BB170*$H170</f>
        <v>0</v>
      </c>
      <c r="BD170" s="32"/>
      <c r="BE170" s="114">
        <f>BD170*$H170</f>
        <v>0</v>
      </c>
      <c r="BF170" s="32"/>
      <c r="BG170" s="114">
        <f>BF170*$H170</f>
        <v>0</v>
      </c>
      <c r="BH170" s="108">
        <f t="shared" ref="BH170:BI170" si="715">SUM(J170,L170,N170,P170,R170,T170,V170,X170,Z170,AB170,AD170,AF170,AH170,AJ170,AL170,AN170,AP170,AR170,AT170,AV170,AX170,AZ170,BB170,BD170,BF170)</f>
        <v>0</v>
      </c>
      <c r="BI170" s="119">
        <f t="shared" si="715"/>
        <v>0</v>
      </c>
      <c r="BJ170" s="87">
        <f>BI170/I170</f>
        <v>0</v>
      </c>
      <c r="BK170" s="108">
        <f>F170-BH170</f>
        <v>2.78</v>
      </c>
      <c r="BL170" s="119">
        <f>I170-BI170</f>
        <v>4688.82</v>
      </c>
      <c r="BM170" s="87">
        <f>1-BJ170</f>
        <v>1</v>
      </c>
    </row>
    <row r="171" spans="1:65" s="88" customFormat="1">
      <c r="A171" s="22" t="s">
        <v>297</v>
      </c>
      <c r="B171" s="22" t="s">
        <v>60</v>
      </c>
      <c r="C171" s="22" t="s">
        <v>60</v>
      </c>
      <c r="D171" s="102" t="s">
        <v>158</v>
      </c>
      <c r="E171" s="22"/>
      <c r="F171" s="89"/>
      <c r="G171" s="27"/>
      <c r="H171" s="121"/>
      <c r="I171" s="118">
        <f>I172+I177</f>
        <v>37960.78</v>
      </c>
      <c r="J171" s="112"/>
      <c r="K171" s="127">
        <f>K172+K177</f>
        <v>0</v>
      </c>
      <c r="L171" s="26"/>
      <c r="M171" s="127">
        <f>M172+M177</f>
        <v>0</v>
      </c>
      <c r="N171" s="26"/>
      <c r="O171" s="127">
        <f>O172+O177</f>
        <v>0</v>
      </c>
      <c r="P171" s="26"/>
      <c r="Q171" s="127">
        <f>Q172+Q177</f>
        <v>0</v>
      </c>
      <c r="R171" s="26"/>
      <c r="S171" s="127">
        <f>S172+S177</f>
        <v>0</v>
      </c>
      <c r="T171" s="26"/>
      <c r="U171" s="127">
        <f>U172+U177</f>
        <v>0</v>
      </c>
      <c r="V171" s="26"/>
      <c r="W171" s="127">
        <f>W172+W177</f>
        <v>0</v>
      </c>
      <c r="X171" s="26"/>
      <c r="Y171" s="127">
        <f>Y172+Y177</f>
        <v>0</v>
      </c>
      <c r="Z171" s="26"/>
      <c r="AA171" s="127">
        <f>AA172+AA177</f>
        <v>0</v>
      </c>
      <c r="AB171" s="26"/>
      <c r="AC171" s="127">
        <f>AC172+AC177</f>
        <v>0</v>
      </c>
      <c r="AD171" s="26"/>
      <c r="AE171" s="127">
        <f>AE172+AE177</f>
        <v>0</v>
      </c>
      <c r="AF171" s="26"/>
      <c r="AG171" s="127">
        <f>AG172+AG177</f>
        <v>0</v>
      </c>
      <c r="AH171" s="26"/>
      <c r="AI171" s="127">
        <f>AI172+AI177</f>
        <v>0</v>
      </c>
      <c r="AJ171" s="26"/>
      <c r="AK171" s="127">
        <f>AK172+AK177</f>
        <v>0</v>
      </c>
      <c r="AL171" s="26"/>
      <c r="AM171" s="127">
        <f>AM172+AM177</f>
        <v>0</v>
      </c>
      <c r="AN171" s="26"/>
      <c r="AO171" s="127">
        <f>AO172+AO177</f>
        <v>0</v>
      </c>
      <c r="AP171" s="26"/>
      <c r="AQ171" s="127">
        <f>AQ172+AQ177</f>
        <v>0</v>
      </c>
      <c r="AR171" s="26"/>
      <c r="AS171" s="127">
        <f>AS172+AS177</f>
        <v>0</v>
      </c>
      <c r="AT171" s="26"/>
      <c r="AU171" s="127">
        <f>AU172+AU177</f>
        <v>0</v>
      </c>
      <c r="AV171" s="26"/>
      <c r="AW171" s="127">
        <f>AW172+AW177</f>
        <v>0</v>
      </c>
      <c r="AX171" s="26"/>
      <c r="AY171" s="127">
        <f>AY172+AY177</f>
        <v>0</v>
      </c>
      <c r="AZ171" s="26"/>
      <c r="BA171" s="127">
        <f>BA172+BA177</f>
        <v>0</v>
      </c>
      <c r="BB171" s="26"/>
      <c r="BC171" s="127">
        <f>BC172+BC177</f>
        <v>0</v>
      </c>
      <c r="BD171" s="26"/>
      <c r="BE171" s="127">
        <f>BE172+BE177</f>
        <v>0</v>
      </c>
      <c r="BF171" s="26"/>
      <c r="BG171" s="127">
        <f>BG172+BG177</f>
        <v>0</v>
      </c>
      <c r="BH171" s="109"/>
      <c r="BI171" s="121">
        <f>BI172+BI177</f>
        <v>0</v>
      </c>
      <c r="BJ171" s="27"/>
      <c r="BK171" s="109"/>
      <c r="BL171" s="121">
        <f>BL172+BL177</f>
        <v>37960.78</v>
      </c>
      <c r="BM171" s="27"/>
    </row>
    <row r="172" spans="1:65" s="88" customFormat="1">
      <c r="A172" s="22" t="s">
        <v>298</v>
      </c>
      <c r="B172" s="22" t="s">
        <v>60</v>
      </c>
      <c r="C172" s="22" t="s">
        <v>60</v>
      </c>
      <c r="D172" s="102" t="s">
        <v>284</v>
      </c>
      <c r="E172" s="22" t="s">
        <v>60</v>
      </c>
      <c r="F172" s="89"/>
      <c r="G172" s="27"/>
      <c r="H172" s="121"/>
      <c r="I172" s="118">
        <f>SUM(I173:I176)</f>
        <v>9355.619999999999</v>
      </c>
      <c r="J172" s="112"/>
      <c r="K172" s="127">
        <f>SUM(K173:K176)</f>
        <v>0</v>
      </c>
      <c r="L172" s="26"/>
      <c r="M172" s="127">
        <f>SUM(M173:M176)</f>
        <v>0</v>
      </c>
      <c r="N172" s="26"/>
      <c r="O172" s="127">
        <f>SUM(O173:O176)</f>
        <v>0</v>
      </c>
      <c r="P172" s="26"/>
      <c r="Q172" s="127">
        <f>SUM(Q173:Q176)</f>
        <v>0</v>
      </c>
      <c r="R172" s="26"/>
      <c r="S172" s="127">
        <f>SUM(S173:S176)</f>
        <v>0</v>
      </c>
      <c r="T172" s="26"/>
      <c r="U172" s="127">
        <f>SUM(U173:U176)</f>
        <v>0</v>
      </c>
      <c r="V172" s="26"/>
      <c r="W172" s="127">
        <f>SUM(W173:W176)</f>
        <v>0</v>
      </c>
      <c r="X172" s="26"/>
      <c r="Y172" s="127">
        <f>SUM(Y173:Y176)</f>
        <v>0</v>
      </c>
      <c r="Z172" s="26"/>
      <c r="AA172" s="127">
        <f>SUM(AA173:AA176)</f>
        <v>0</v>
      </c>
      <c r="AB172" s="26"/>
      <c r="AC172" s="127">
        <f>SUM(AC173:AC176)</f>
        <v>0</v>
      </c>
      <c r="AD172" s="26"/>
      <c r="AE172" s="127">
        <f>SUM(AE173:AE176)</f>
        <v>0</v>
      </c>
      <c r="AF172" s="26"/>
      <c r="AG172" s="127">
        <f>SUM(AG173:AG176)</f>
        <v>0</v>
      </c>
      <c r="AH172" s="26"/>
      <c r="AI172" s="127">
        <f>SUM(AI173:AI176)</f>
        <v>0</v>
      </c>
      <c r="AJ172" s="26"/>
      <c r="AK172" s="127">
        <f>SUM(AK173:AK176)</f>
        <v>0</v>
      </c>
      <c r="AL172" s="26"/>
      <c r="AM172" s="127">
        <f>SUM(AM173:AM176)</f>
        <v>0</v>
      </c>
      <c r="AN172" s="26"/>
      <c r="AO172" s="127">
        <f>SUM(AO173:AO176)</f>
        <v>0</v>
      </c>
      <c r="AP172" s="26"/>
      <c r="AQ172" s="127">
        <f>SUM(AQ173:AQ176)</f>
        <v>0</v>
      </c>
      <c r="AR172" s="26"/>
      <c r="AS172" s="127">
        <f>SUM(AS173:AS176)</f>
        <v>0</v>
      </c>
      <c r="AT172" s="26"/>
      <c r="AU172" s="127">
        <f>SUM(AU173:AU176)</f>
        <v>0</v>
      </c>
      <c r="AV172" s="26"/>
      <c r="AW172" s="127">
        <f>SUM(AW173:AW176)</f>
        <v>0</v>
      </c>
      <c r="AX172" s="26"/>
      <c r="AY172" s="127">
        <f>SUM(AY173:AY176)</f>
        <v>0</v>
      </c>
      <c r="AZ172" s="26"/>
      <c r="BA172" s="127">
        <f>SUM(BA173:BA176)</f>
        <v>0</v>
      </c>
      <c r="BB172" s="26"/>
      <c r="BC172" s="127">
        <f>SUM(BC173:BC176)</f>
        <v>0</v>
      </c>
      <c r="BD172" s="26"/>
      <c r="BE172" s="127">
        <f>SUM(BE173:BE176)</f>
        <v>0</v>
      </c>
      <c r="BF172" s="26"/>
      <c r="BG172" s="127">
        <f>SUM(BG173:BG176)</f>
        <v>0</v>
      </c>
      <c r="BH172" s="109"/>
      <c r="BI172" s="121">
        <f>SUM(BI173:BI176)</f>
        <v>0</v>
      </c>
      <c r="BJ172" s="27"/>
      <c r="BK172" s="109"/>
      <c r="BL172" s="121">
        <f>SUM(BL173:BL176)</f>
        <v>9355.619999999999</v>
      </c>
      <c r="BM172" s="27"/>
    </row>
    <row r="173" spans="1:65" s="88" customFormat="1" ht="101.25">
      <c r="A173" s="29" t="s">
        <v>299</v>
      </c>
      <c r="B173" s="29" t="s">
        <v>250</v>
      </c>
      <c r="C173" s="29">
        <v>8204</v>
      </c>
      <c r="D173" s="101" t="s">
        <v>286</v>
      </c>
      <c r="E173" s="29" t="s">
        <v>100</v>
      </c>
      <c r="F173" s="30">
        <v>2</v>
      </c>
      <c r="G173" s="31">
        <v>1212.74</v>
      </c>
      <c r="H173" s="119">
        <v>1490.1826831469832</v>
      </c>
      <c r="I173" s="120">
        <f t="shared" ref="I173:I176" si="716">ROUND(SUM(F173*H173),2)</f>
        <v>2980.37</v>
      </c>
      <c r="J173" s="111"/>
      <c r="K173" s="114">
        <f t="shared" ref="K173:K176" si="717">J173*$H173</f>
        <v>0</v>
      </c>
      <c r="L173" s="32"/>
      <c r="M173" s="114">
        <f t="shared" ref="M173:M176" si="718">L173*$H173</f>
        <v>0</v>
      </c>
      <c r="N173" s="32"/>
      <c r="O173" s="114">
        <f t="shared" ref="O173:O176" si="719">N173*$H173</f>
        <v>0</v>
      </c>
      <c r="P173" s="32"/>
      <c r="Q173" s="114">
        <f t="shared" ref="Q173:Q176" si="720">P173*$H173</f>
        <v>0</v>
      </c>
      <c r="R173" s="32"/>
      <c r="S173" s="114">
        <f t="shared" ref="S173:S176" si="721">R173*$H173</f>
        <v>0</v>
      </c>
      <c r="T173" s="32"/>
      <c r="U173" s="114">
        <f t="shared" ref="U173:U176" si="722">T173*$H173</f>
        <v>0</v>
      </c>
      <c r="V173" s="32"/>
      <c r="W173" s="114">
        <f t="shared" ref="W173:W176" si="723">V173*$H173</f>
        <v>0</v>
      </c>
      <c r="X173" s="32"/>
      <c r="Y173" s="114">
        <f t="shared" ref="Y173:Y176" si="724">X173*$H173</f>
        <v>0</v>
      </c>
      <c r="Z173" s="32"/>
      <c r="AA173" s="114">
        <f t="shared" ref="AA173:AA176" si="725">Z173*$H173</f>
        <v>0</v>
      </c>
      <c r="AB173" s="32"/>
      <c r="AC173" s="114">
        <f t="shared" ref="AC173:AC176" si="726">AB173*$H173</f>
        <v>0</v>
      </c>
      <c r="AD173" s="32"/>
      <c r="AE173" s="114">
        <f t="shared" ref="AE173:AE176" si="727">AD173*$H173</f>
        <v>0</v>
      </c>
      <c r="AF173" s="32"/>
      <c r="AG173" s="114">
        <f t="shared" ref="AG173:AG176" si="728">AF173*$H173</f>
        <v>0</v>
      </c>
      <c r="AH173" s="32"/>
      <c r="AI173" s="114">
        <f t="shared" ref="AI173:AI176" si="729">AH173*$H173</f>
        <v>0</v>
      </c>
      <c r="AJ173" s="32"/>
      <c r="AK173" s="114">
        <f t="shared" ref="AK173:AK176" si="730">AJ173*$H173</f>
        <v>0</v>
      </c>
      <c r="AL173" s="32"/>
      <c r="AM173" s="114">
        <f t="shared" ref="AM173:AM176" si="731">AL173*$H173</f>
        <v>0</v>
      </c>
      <c r="AN173" s="32"/>
      <c r="AO173" s="114">
        <f t="shared" ref="AO173:AO176" si="732">AN173*$H173</f>
        <v>0</v>
      </c>
      <c r="AP173" s="32"/>
      <c r="AQ173" s="114">
        <f t="shared" ref="AQ173:AQ176" si="733">AP173*$H173</f>
        <v>0</v>
      </c>
      <c r="AR173" s="32"/>
      <c r="AS173" s="114">
        <f t="shared" ref="AS173:AS176" si="734">AR173*$H173</f>
        <v>0</v>
      </c>
      <c r="AT173" s="32"/>
      <c r="AU173" s="114">
        <f t="shared" ref="AU173:AU176" si="735">AT173*$H173</f>
        <v>0</v>
      </c>
      <c r="AV173" s="32"/>
      <c r="AW173" s="114">
        <f t="shared" ref="AW173:AW176" si="736">AV173*$H173</f>
        <v>0</v>
      </c>
      <c r="AX173" s="32"/>
      <c r="AY173" s="114">
        <f t="shared" ref="AY173:AY176" si="737">AX173*$H173</f>
        <v>0</v>
      </c>
      <c r="AZ173" s="32"/>
      <c r="BA173" s="114">
        <f t="shared" ref="BA173:BA176" si="738">AZ173*$H173</f>
        <v>0</v>
      </c>
      <c r="BB173" s="32"/>
      <c r="BC173" s="114">
        <f t="shared" ref="BC173:BC176" si="739">BB173*$H173</f>
        <v>0</v>
      </c>
      <c r="BD173" s="32"/>
      <c r="BE173" s="114">
        <f t="shared" ref="BE173:BE176" si="740">BD173*$H173</f>
        <v>0</v>
      </c>
      <c r="BF173" s="32"/>
      <c r="BG173" s="114">
        <f t="shared" ref="BG173:BG176" si="741">BF173*$H173</f>
        <v>0</v>
      </c>
      <c r="BH173" s="108">
        <f t="shared" ref="BH173:BI173" si="742">SUM(J173,L173,N173,P173,R173,T173,V173,X173,Z173,AB173,AD173,AF173,AH173,AJ173,AL173,AN173,AP173,AR173,AT173,AV173,AX173,AZ173,BB173,BD173,BF173)</f>
        <v>0</v>
      </c>
      <c r="BI173" s="119">
        <f t="shared" si="742"/>
        <v>0</v>
      </c>
      <c r="BJ173" s="87">
        <f t="shared" ref="BJ173:BJ176" si="743">BI173/I173</f>
        <v>0</v>
      </c>
      <c r="BK173" s="108">
        <f t="shared" ref="BK173:BK176" si="744">F173-BH173</f>
        <v>2</v>
      </c>
      <c r="BL173" s="119">
        <f t="shared" ref="BL173:BL176" si="745">I173-BI173</f>
        <v>2980.37</v>
      </c>
      <c r="BM173" s="87">
        <f t="shared" ref="BM173:BM176" si="746">1-BJ173</f>
        <v>1</v>
      </c>
    </row>
    <row r="174" spans="1:65" s="88" customFormat="1" ht="78.75">
      <c r="A174" s="29" t="s">
        <v>300</v>
      </c>
      <c r="B174" s="29" t="s">
        <v>66</v>
      </c>
      <c r="C174" s="29">
        <v>90793</v>
      </c>
      <c r="D174" s="101" t="s">
        <v>288</v>
      </c>
      <c r="E174" s="29" t="s">
        <v>100</v>
      </c>
      <c r="F174" s="30">
        <v>1</v>
      </c>
      <c r="G174" s="31">
        <v>1015</v>
      </c>
      <c r="H174" s="119">
        <v>1247.2050261343634</v>
      </c>
      <c r="I174" s="120">
        <f t="shared" si="716"/>
        <v>1247.21</v>
      </c>
      <c r="J174" s="111"/>
      <c r="K174" s="114">
        <f t="shared" si="717"/>
        <v>0</v>
      </c>
      <c r="L174" s="32"/>
      <c r="M174" s="114">
        <f t="shared" si="718"/>
        <v>0</v>
      </c>
      <c r="N174" s="32"/>
      <c r="O174" s="114">
        <f t="shared" si="719"/>
        <v>0</v>
      </c>
      <c r="P174" s="32"/>
      <c r="Q174" s="114">
        <f t="shared" si="720"/>
        <v>0</v>
      </c>
      <c r="R174" s="32"/>
      <c r="S174" s="114">
        <f t="shared" si="721"/>
        <v>0</v>
      </c>
      <c r="T174" s="32"/>
      <c r="U174" s="114">
        <f t="shared" si="722"/>
        <v>0</v>
      </c>
      <c r="V174" s="32"/>
      <c r="W174" s="114">
        <f t="shared" si="723"/>
        <v>0</v>
      </c>
      <c r="X174" s="32"/>
      <c r="Y174" s="114">
        <f t="shared" si="724"/>
        <v>0</v>
      </c>
      <c r="Z174" s="32"/>
      <c r="AA174" s="114">
        <f t="shared" si="725"/>
        <v>0</v>
      </c>
      <c r="AB174" s="32"/>
      <c r="AC174" s="114">
        <f t="shared" si="726"/>
        <v>0</v>
      </c>
      <c r="AD174" s="32"/>
      <c r="AE174" s="114">
        <f t="shared" si="727"/>
        <v>0</v>
      </c>
      <c r="AF174" s="32"/>
      <c r="AG174" s="114">
        <f t="shared" si="728"/>
        <v>0</v>
      </c>
      <c r="AH174" s="32"/>
      <c r="AI174" s="114">
        <f t="shared" si="729"/>
        <v>0</v>
      </c>
      <c r="AJ174" s="32"/>
      <c r="AK174" s="114">
        <f t="shared" si="730"/>
        <v>0</v>
      </c>
      <c r="AL174" s="32"/>
      <c r="AM174" s="114">
        <f t="shared" si="731"/>
        <v>0</v>
      </c>
      <c r="AN174" s="32"/>
      <c r="AO174" s="114">
        <f t="shared" si="732"/>
        <v>0</v>
      </c>
      <c r="AP174" s="32"/>
      <c r="AQ174" s="114">
        <f t="shared" si="733"/>
        <v>0</v>
      </c>
      <c r="AR174" s="32"/>
      <c r="AS174" s="114">
        <f t="shared" si="734"/>
        <v>0</v>
      </c>
      <c r="AT174" s="32"/>
      <c r="AU174" s="114">
        <f t="shared" si="735"/>
        <v>0</v>
      </c>
      <c r="AV174" s="32"/>
      <c r="AW174" s="114">
        <f t="shared" si="736"/>
        <v>0</v>
      </c>
      <c r="AX174" s="32"/>
      <c r="AY174" s="114">
        <f t="shared" si="737"/>
        <v>0</v>
      </c>
      <c r="AZ174" s="32"/>
      <c r="BA174" s="114">
        <f t="shared" si="738"/>
        <v>0</v>
      </c>
      <c r="BB174" s="32"/>
      <c r="BC174" s="114">
        <f t="shared" si="739"/>
        <v>0</v>
      </c>
      <c r="BD174" s="32"/>
      <c r="BE174" s="114">
        <f t="shared" si="740"/>
        <v>0</v>
      </c>
      <c r="BF174" s="32"/>
      <c r="BG174" s="114">
        <f t="shared" si="741"/>
        <v>0</v>
      </c>
      <c r="BH174" s="108">
        <f t="shared" ref="BH174:BI174" si="747">SUM(J174,L174,N174,P174,R174,T174,V174,X174,Z174,AB174,AD174,AF174,AH174,AJ174,AL174,AN174,AP174,AR174,AT174,AV174,AX174,AZ174,BB174,BD174,BF174)</f>
        <v>0</v>
      </c>
      <c r="BI174" s="119">
        <f t="shared" si="747"/>
        <v>0</v>
      </c>
      <c r="BJ174" s="87">
        <f t="shared" si="743"/>
        <v>0</v>
      </c>
      <c r="BK174" s="108">
        <f t="shared" si="744"/>
        <v>1</v>
      </c>
      <c r="BL174" s="119">
        <f t="shared" si="745"/>
        <v>1247.21</v>
      </c>
      <c r="BM174" s="87">
        <f t="shared" si="746"/>
        <v>1</v>
      </c>
    </row>
    <row r="175" spans="1:65" s="88" customFormat="1" ht="101.25">
      <c r="A175" s="29" t="s">
        <v>301</v>
      </c>
      <c r="B175" s="29" t="s">
        <v>66</v>
      </c>
      <c r="C175" s="29">
        <v>90799</v>
      </c>
      <c r="D175" s="101" t="s">
        <v>290</v>
      </c>
      <c r="E175" s="29" t="s">
        <v>100</v>
      </c>
      <c r="F175" s="30">
        <v>2</v>
      </c>
      <c r="G175" s="31">
        <v>1047.5899999999999</v>
      </c>
      <c r="H175" s="119">
        <v>1287.2507520473869</v>
      </c>
      <c r="I175" s="120">
        <f t="shared" si="716"/>
        <v>2574.5</v>
      </c>
      <c r="J175" s="111"/>
      <c r="K175" s="114">
        <f t="shared" si="717"/>
        <v>0</v>
      </c>
      <c r="L175" s="32"/>
      <c r="M175" s="114">
        <f t="shared" si="718"/>
        <v>0</v>
      </c>
      <c r="N175" s="32"/>
      <c r="O175" s="114">
        <f t="shared" si="719"/>
        <v>0</v>
      </c>
      <c r="P175" s="32"/>
      <c r="Q175" s="114">
        <f t="shared" si="720"/>
        <v>0</v>
      </c>
      <c r="R175" s="32"/>
      <c r="S175" s="114">
        <f t="shared" si="721"/>
        <v>0</v>
      </c>
      <c r="T175" s="32"/>
      <c r="U175" s="114">
        <f t="shared" si="722"/>
        <v>0</v>
      </c>
      <c r="V175" s="32"/>
      <c r="W175" s="114">
        <f t="shared" si="723"/>
        <v>0</v>
      </c>
      <c r="X175" s="32"/>
      <c r="Y175" s="114">
        <f t="shared" si="724"/>
        <v>0</v>
      </c>
      <c r="Z175" s="32"/>
      <c r="AA175" s="114">
        <f t="shared" si="725"/>
        <v>0</v>
      </c>
      <c r="AB175" s="32"/>
      <c r="AC175" s="114">
        <f t="shared" si="726"/>
        <v>0</v>
      </c>
      <c r="AD175" s="32"/>
      <c r="AE175" s="114">
        <f t="shared" si="727"/>
        <v>0</v>
      </c>
      <c r="AF175" s="32"/>
      <c r="AG175" s="114">
        <f t="shared" si="728"/>
        <v>0</v>
      </c>
      <c r="AH175" s="32"/>
      <c r="AI175" s="114">
        <f t="shared" si="729"/>
        <v>0</v>
      </c>
      <c r="AJ175" s="32"/>
      <c r="AK175" s="114">
        <f t="shared" si="730"/>
        <v>0</v>
      </c>
      <c r="AL175" s="32"/>
      <c r="AM175" s="114">
        <f t="shared" si="731"/>
        <v>0</v>
      </c>
      <c r="AN175" s="32"/>
      <c r="AO175" s="114">
        <f t="shared" si="732"/>
        <v>0</v>
      </c>
      <c r="AP175" s="32"/>
      <c r="AQ175" s="114">
        <f t="shared" si="733"/>
        <v>0</v>
      </c>
      <c r="AR175" s="32"/>
      <c r="AS175" s="114">
        <f t="shared" si="734"/>
        <v>0</v>
      </c>
      <c r="AT175" s="32"/>
      <c r="AU175" s="114">
        <f t="shared" si="735"/>
        <v>0</v>
      </c>
      <c r="AV175" s="32"/>
      <c r="AW175" s="114">
        <f t="shared" si="736"/>
        <v>0</v>
      </c>
      <c r="AX175" s="32"/>
      <c r="AY175" s="114">
        <f t="shared" si="737"/>
        <v>0</v>
      </c>
      <c r="AZ175" s="32"/>
      <c r="BA175" s="114">
        <f t="shared" si="738"/>
        <v>0</v>
      </c>
      <c r="BB175" s="32"/>
      <c r="BC175" s="114">
        <f t="shared" si="739"/>
        <v>0</v>
      </c>
      <c r="BD175" s="32"/>
      <c r="BE175" s="114">
        <f t="shared" si="740"/>
        <v>0</v>
      </c>
      <c r="BF175" s="32"/>
      <c r="BG175" s="114">
        <f t="shared" si="741"/>
        <v>0</v>
      </c>
      <c r="BH175" s="108">
        <f t="shared" ref="BH175:BI175" si="748">SUM(J175,L175,N175,P175,R175,T175,V175,X175,Z175,AB175,AD175,AF175,AH175,AJ175,AL175,AN175,AP175,AR175,AT175,AV175,AX175,AZ175,BB175,BD175,BF175)</f>
        <v>0</v>
      </c>
      <c r="BI175" s="119">
        <f t="shared" si="748"/>
        <v>0</v>
      </c>
      <c r="BJ175" s="87">
        <f t="shared" si="743"/>
        <v>0</v>
      </c>
      <c r="BK175" s="108">
        <f t="shared" si="744"/>
        <v>2</v>
      </c>
      <c r="BL175" s="119">
        <f t="shared" si="745"/>
        <v>2574.5</v>
      </c>
      <c r="BM175" s="87">
        <f t="shared" si="746"/>
        <v>1</v>
      </c>
    </row>
    <row r="176" spans="1:65" s="88" customFormat="1">
      <c r="A176" s="29" t="s">
        <v>302</v>
      </c>
      <c r="B176" s="29" t="s">
        <v>66</v>
      </c>
      <c r="C176" s="29">
        <v>102182</v>
      </c>
      <c r="D176" s="101" t="s">
        <v>303</v>
      </c>
      <c r="E176" s="29" t="s">
        <v>100</v>
      </c>
      <c r="F176" s="30">
        <v>2</v>
      </c>
      <c r="G176" s="31">
        <v>1039.06</v>
      </c>
      <c r="H176" s="119">
        <v>1276.7693147341593</v>
      </c>
      <c r="I176" s="120">
        <f t="shared" si="716"/>
        <v>2553.54</v>
      </c>
      <c r="J176" s="111"/>
      <c r="K176" s="114">
        <f t="shared" si="717"/>
        <v>0</v>
      </c>
      <c r="L176" s="32"/>
      <c r="M176" s="114">
        <f t="shared" si="718"/>
        <v>0</v>
      </c>
      <c r="N176" s="32"/>
      <c r="O176" s="114">
        <f t="shared" si="719"/>
        <v>0</v>
      </c>
      <c r="P176" s="32"/>
      <c r="Q176" s="114">
        <f t="shared" si="720"/>
        <v>0</v>
      </c>
      <c r="R176" s="32"/>
      <c r="S176" s="114">
        <f t="shared" si="721"/>
        <v>0</v>
      </c>
      <c r="T176" s="32"/>
      <c r="U176" s="114">
        <f t="shared" si="722"/>
        <v>0</v>
      </c>
      <c r="V176" s="32"/>
      <c r="W176" s="114">
        <f t="shared" si="723"/>
        <v>0</v>
      </c>
      <c r="X176" s="32"/>
      <c r="Y176" s="114">
        <f t="shared" si="724"/>
        <v>0</v>
      </c>
      <c r="Z176" s="32"/>
      <c r="AA176" s="114">
        <f t="shared" si="725"/>
        <v>0</v>
      </c>
      <c r="AB176" s="32"/>
      <c r="AC176" s="114">
        <f t="shared" si="726"/>
        <v>0</v>
      </c>
      <c r="AD176" s="32"/>
      <c r="AE176" s="114">
        <f t="shared" si="727"/>
        <v>0</v>
      </c>
      <c r="AF176" s="32"/>
      <c r="AG176" s="114">
        <f t="shared" si="728"/>
        <v>0</v>
      </c>
      <c r="AH176" s="32"/>
      <c r="AI176" s="114">
        <f t="shared" si="729"/>
        <v>0</v>
      </c>
      <c r="AJ176" s="32"/>
      <c r="AK176" s="114">
        <f t="shared" si="730"/>
        <v>0</v>
      </c>
      <c r="AL176" s="32"/>
      <c r="AM176" s="114">
        <f t="shared" si="731"/>
        <v>0</v>
      </c>
      <c r="AN176" s="32"/>
      <c r="AO176" s="114">
        <f t="shared" si="732"/>
        <v>0</v>
      </c>
      <c r="AP176" s="32"/>
      <c r="AQ176" s="114">
        <f t="shared" si="733"/>
        <v>0</v>
      </c>
      <c r="AR176" s="32"/>
      <c r="AS176" s="114">
        <f t="shared" si="734"/>
        <v>0</v>
      </c>
      <c r="AT176" s="32"/>
      <c r="AU176" s="114">
        <f t="shared" si="735"/>
        <v>0</v>
      </c>
      <c r="AV176" s="32"/>
      <c r="AW176" s="114">
        <f t="shared" si="736"/>
        <v>0</v>
      </c>
      <c r="AX176" s="32"/>
      <c r="AY176" s="114">
        <f t="shared" si="737"/>
        <v>0</v>
      </c>
      <c r="AZ176" s="32"/>
      <c r="BA176" s="114">
        <f t="shared" si="738"/>
        <v>0</v>
      </c>
      <c r="BB176" s="32"/>
      <c r="BC176" s="114">
        <f t="shared" si="739"/>
        <v>0</v>
      </c>
      <c r="BD176" s="32"/>
      <c r="BE176" s="114">
        <f t="shared" si="740"/>
        <v>0</v>
      </c>
      <c r="BF176" s="32"/>
      <c r="BG176" s="114">
        <f t="shared" si="741"/>
        <v>0</v>
      </c>
      <c r="BH176" s="108">
        <f t="shared" ref="BH176:BI176" si="749">SUM(J176,L176,N176,P176,R176,T176,V176,X176,Z176,AB176,AD176,AF176,AH176,AJ176,AL176,AN176,AP176,AR176,AT176,AV176,AX176,AZ176,BB176,BD176,BF176)</f>
        <v>0</v>
      </c>
      <c r="BI176" s="119">
        <f t="shared" si="749"/>
        <v>0</v>
      </c>
      <c r="BJ176" s="87">
        <f t="shared" si="743"/>
        <v>0</v>
      </c>
      <c r="BK176" s="108">
        <f t="shared" si="744"/>
        <v>2</v>
      </c>
      <c r="BL176" s="119">
        <f t="shared" si="745"/>
        <v>2553.54</v>
      </c>
      <c r="BM176" s="87">
        <f t="shared" si="746"/>
        <v>1</v>
      </c>
    </row>
    <row r="177" spans="1:65" s="88" customFormat="1">
      <c r="A177" s="22" t="s">
        <v>304</v>
      </c>
      <c r="B177" s="22" t="s">
        <v>60</v>
      </c>
      <c r="C177" s="22" t="s">
        <v>60</v>
      </c>
      <c r="D177" s="102" t="s">
        <v>305</v>
      </c>
      <c r="E177" s="22" t="s">
        <v>60</v>
      </c>
      <c r="F177" s="89"/>
      <c r="G177" s="27"/>
      <c r="H177" s="121"/>
      <c r="I177" s="118">
        <f>I178</f>
        <v>28605.16</v>
      </c>
      <c r="J177" s="112"/>
      <c r="K177" s="127">
        <f>K178</f>
        <v>0</v>
      </c>
      <c r="L177" s="26"/>
      <c r="M177" s="127">
        <f>M178</f>
        <v>0</v>
      </c>
      <c r="N177" s="26"/>
      <c r="O177" s="127">
        <f>O178</f>
        <v>0</v>
      </c>
      <c r="P177" s="26"/>
      <c r="Q177" s="127">
        <f>Q178</f>
        <v>0</v>
      </c>
      <c r="R177" s="26"/>
      <c r="S177" s="127">
        <f>S178</f>
        <v>0</v>
      </c>
      <c r="T177" s="26"/>
      <c r="U177" s="127">
        <f>U178</f>
        <v>0</v>
      </c>
      <c r="V177" s="26"/>
      <c r="W177" s="127">
        <f>W178</f>
        <v>0</v>
      </c>
      <c r="X177" s="26"/>
      <c r="Y177" s="127">
        <f>Y178</f>
        <v>0</v>
      </c>
      <c r="Z177" s="26"/>
      <c r="AA177" s="127">
        <f>AA178</f>
        <v>0</v>
      </c>
      <c r="AB177" s="26"/>
      <c r="AC177" s="127">
        <f>AC178</f>
        <v>0</v>
      </c>
      <c r="AD177" s="26"/>
      <c r="AE177" s="127">
        <f>AE178</f>
        <v>0</v>
      </c>
      <c r="AF177" s="26"/>
      <c r="AG177" s="127">
        <f>AG178</f>
        <v>0</v>
      </c>
      <c r="AH177" s="26"/>
      <c r="AI177" s="127">
        <f>AI178</f>
        <v>0</v>
      </c>
      <c r="AJ177" s="26"/>
      <c r="AK177" s="127">
        <f>AK178</f>
        <v>0</v>
      </c>
      <c r="AL177" s="26"/>
      <c r="AM177" s="127">
        <f>AM178</f>
        <v>0</v>
      </c>
      <c r="AN177" s="26"/>
      <c r="AO177" s="127">
        <f>AO178</f>
        <v>0</v>
      </c>
      <c r="AP177" s="26"/>
      <c r="AQ177" s="127">
        <f>AQ178</f>
        <v>0</v>
      </c>
      <c r="AR177" s="26"/>
      <c r="AS177" s="127">
        <f>AS178</f>
        <v>0</v>
      </c>
      <c r="AT177" s="26"/>
      <c r="AU177" s="127">
        <f>AU178</f>
        <v>0</v>
      </c>
      <c r="AV177" s="26"/>
      <c r="AW177" s="127">
        <f>AW178</f>
        <v>0</v>
      </c>
      <c r="AX177" s="26"/>
      <c r="AY177" s="127">
        <f>AY178</f>
        <v>0</v>
      </c>
      <c r="AZ177" s="26"/>
      <c r="BA177" s="127">
        <f>BA178</f>
        <v>0</v>
      </c>
      <c r="BB177" s="26"/>
      <c r="BC177" s="127">
        <f>BC178</f>
        <v>0</v>
      </c>
      <c r="BD177" s="26"/>
      <c r="BE177" s="127">
        <f>BE178</f>
        <v>0</v>
      </c>
      <c r="BF177" s="26"/>
      <c r="BG177" s="127">
        <f>BG178</f>
        <v>0</v>
      </c>
      <c r="BH177" s="109"/>
      <c r="BI177" s="121">
        <f>BI178</f>
        <v>0</v>
      </c>
      <c r="BJ177" s="27"/>
      <c r="BK177" s="109"/>
      <c r="BL177" s="121">
        <f>BL178</f>
        <v>28605.16</v>
      </c>
      <c r="BM177" s="27"/>
    </row>
    <row r="178" spans="1:65" s="88" customFormat="1">
      <c r="A178" s="29" t="s">
        <v>306</v>
      </c>
      <c r="B178" s="29" t="s">
        <v>79</v>
      </c>
      <c r="C178" s="29" t="s">
        <v>307</v>
      </c>
      <c r="D178" s="101" t="s">
        <v>308</v>
      </c>
      <c r="E178" s="29" t="s">
        <v>82</v>
      </c>
      <c r="F178" s="30">
        <v>35.72</v>
      </c>
      <c r="G178" s="31">
        <v>651.72</v>
      </c>
      <c r="H178" s="119">
        <v>800.81621638649005</v>
      </c>
      <c r="I178" s="120">
        <f>ROUND(SUM(F178*H178),2)</f>
        <v>28605.16</v>
      </c>
      <c r="J178" s="111"/>
      <c r="K178" s="114">
        <f>J178*$H178</f>
        <v>0</v>
      </c>
      <c r="L178" s="32"/>
      <c r="M178" s="114">
        <f>L178*$H178</f>
        <v>0</v>
      </c>
      <c r="N178" s="32"/>
      <c r="O178" s="114">
        <f>N178*$H178</f>
        <v>0</v>
      </c>
      <c r="P178" s="32"/>
      <c r="Q178" s="114">
        <f>P178*$H178</f>
        <v>0</v>
      </c>
      <c r="R178" s="32"/>
      <c r="S178" s="114">
        <f>R178*$H178</f>
        <v>0</v>
      </c>
      <c r="T178" s="32"/>
      <c r="U178" s="114">
        <f>T178*$H178</f>
        <v>0</v>
      </c>
      <c r="V178" s="32"/>
      <c r="W178" s="114">
        <f>V178*$H178</f>
        <v>0</v>
      </c>
      <c r="X178" s="32"/>
      <c r="Y178" s="114">
        <f>X178*$H178</f>
        <v>0</v>
      </c>
      <c r="Z178" s="32"/>
      <c r="AA178" s="114">
        <f>Z178*$H178</f>
        <v>0</v>
      </c>
      <c r="AB178" s="32"/>
      <c r="AC178" s="114">
        <f>AB178*$H178</f>
        <v>0</v>
      </c>
      <c r="AD178" s="32"/>
      <c r="AE178" s="114">
        <f>AD178*$H178</f>
        <v>0</v>
      </c>
      <c r="AF178" s="32"/>
      <c r="AG178" s="114">
        <f>AF178*$H178</f>
        <v>0</v>
      </c>
      <c r="AH178" s="32"/>
      <c r="AI178" s="114">
        <f>AH178*$H178</f>
        <v>0</v>
      </c>
      <c r="AJ178" s="32"/>
      <c r="AK178" s="114">
        <f>AJ178*$H178</f>
        <v>0</v>
      </c>
      <c r="AL178" s="32"/>
      <c r="AM178" s="114">
        <f>AL178*$H178</f>
        <v>0</v>
      </c>
      <c r="AN178" s="32"/>
      <c r="AO178" s="114">
        <f>AN178*$H178</f>
        <v>0</v>
      </c>
      <c r="AP178" s="32"/>
      <c r="AQ178" s="114">
        <f>AP178*$H178</f>
        <v>0</v>
      </c>
      <c r="AR178" s="32"/>
      <c r="AS178" s="114">
        <f>AR178*$H178</f>
        <v>0</v>
      </c>
      <c r="AT178" s="32"/>
      <c r="AU178" s="114">
        <f>AT178*$H178</f>
        <v>0</v>
      </c>
      <c r="AV178" s="32"/>
      <c r="AW178" s="114">
        <f>AV178*$H178</f>
        <v>0</v>
      </c>
      <c r="AX178" s="32"/>
      <c r="AY178" s="114">
        <f>AX178*$H178</f>
        <v>0</v>
      </c>
      <c r="AZ178" s="32"/>
      <c r="BA178" s="114">
        <f>AZ178*$H178</f>
        <v>0</v>
      </c>
      <c r="BB178" s="32"/>
      <c r="BC178" s="114">
        <f>BB178*$H178</f>
        <v>0</v>
      </c>
      <c r="BD178" s="32"/>
      <c r="BE178" s="114">
        <f>BD178*$H178</f>
        <v>0</v>
      </c>
      <c r="BF178" s="32"/>
      <c r="BG178" s="114">
        <f>BF178*$H178</f>
        <v>0</v>
      </c>
      <c r="BH178" s="108">
        <f t="shared" ref="BH178:BI178" si="750">SUM(J178,L178,N178,P178,R178,T178,V178,X178,Z178,AB178,AD178,AF178,AH178,AJ178,AL178,AN178,AP178,AR178,AT178,AV178,AX178,AZ178,BB178,BD178,BF178)</f>
        <v>0</v>
      </c>
      <c r="BI178" s="119">
        <f t="shared" si="750"/>
        <v>0</v>
      </c>
      <c r="BJ178" s="87">
        <f>BI178/I178</f>
        <v>0</v>
      </c>
      <c r="BK178" s="108">
        <f>F178-BH178</f>
        <v>35.72</v>
      </c>
      <c r="BL178" s="119">
        <f>I178-BI178</f>
        <v>28605.16</v>
      </c>
      <c r="BM178" s="87">
        <f>1-BJ178</f>
        <v>1</v>
      </c>
    </row>
    <row r="179" spans="1:65" s="88" customFormat="1">
      <c r="A179" s="22" t="s">
        <v>309</v>
      </c>
      <c r="B179" s="22" t="s">
        <v>60</v>
      </c>
      <c r="C179" s="22" t="s">
        <v>60</v>
      </c>
      <c r="D179" s="102" t="s">
        <v>175</v>
      </c>
      <c r="E179" s="22"/>
      <c r="F179" s="89"/>
      <c r="G179" s="27"/>
      <c r="H179" s="121"/>
      <c r="I179" s="118">
        <f>I180</f>
        <v>6802.08</v>
      </c>
      <c r="J179" s="112"/>
      <c r="K179" s="127">
        <f>K180</f>
        <v>0</v>
      </c>
      <c r="L179" s="26"/>
      <c r="M179" s="127">
        <f>M180</f>
        <v>0</v>
      </c>
      <c r="N179" s="26"/>
      <c r="O179" s="127">
        <f>O180</f>
        <v>0</v>
      </c>
      <c r="P179" s="26"/>
      <c r="Q179" s="127">
        <f>Q180</f>
        <v>0</v>
      </c>
      <c r="R179" s="26"/>
      <c r="S179" s="127">
        <f>S180</f>
        <v>0</v>
      </c>
      <c r="T179" s="26"/>
      <c r="U179" s="127">
        <f>U180</f>
        <v>0</v>
      </c>
      <c r="V179" s="26"/>
      <c r="W179" s="127">
        <f>W180</f>
        <v>0</v>
      </c>
      <c r="X179" s="26"/>
      <c r="Y179" s="127">
        <f>Y180</f>
        <v>0</v>
      </c>
      <c r="Z179" s="26"/>
      <c r="AA179" s="127">
        <f>AA180</f>
        <v>0</v>
      </c>
      <c r="AB179" s="26"/>
      <c r="AC179" s="127">
        <f>AC180</f>
        <v>0</v>
      </c>
      <c r="AD179" s="26"/>
      <c r="AE179" s="127">
        <f>AE180</f>
        <v>0</v>
      </c>
      <c r="AF179" s="26"/>
      <c r="AG179" s="127">
        <f>AG180</f>
        <v>0</v>
      </c>
      <c r="AH179" s="26"/>
      <c r="AI179" s="127">
        <f>AI180</f>
        <v>0</v>
      </c>
      <c r="AJ179" s="26"/>
      <c r="AK179" s="127">
        <f>AK180</f>
        <v>0</v>
      </c>
      <c r="AL179" s="26"/>
      <c r="AM179" s="127">
        <f>AM180</f>
        <v>0</v>
      </c>
      <c r="AN179" s="26"/>
      <c r="AO179" s="127">
        <f>AO180</f>
        <v>0</v>
      </c>
      <c r="AP179" s="26"/>
      <c r="AQ179" s="127">
        <f>AQ180</f>
        <v>0</v>
      </c>
      <c r="AR179" s="26"/>
      <c r="AS179" s="127">
        <f>AS180</f>
        <v>0</v>
      </c>
      <c r="AT179" s="26"/>
      <c r="AU179" s="127">
        <f>AU180</f>
        <v>0</v>
      </c>
      <c r="AV179" s="26"/>
      <c r="AW179" s="127">
        <f>AW180</f>
        <v>0</v>
      </c>
      <c r="AX179" s="26"/>
      <c r="AY179" s="127">
        <f>AY180</f>
        <v>0</v>
      </c>
      <c r="AZ179" s="26"/>
      <c r="BA179" s="127">
        <f>BA180</f>
        <v>0</v>
      </c>
      <c r="BB179" s="26"/>
      <c r="BC179" s="127">
        <f>BC180</f>
        <v>0</v>
      </c>
      <c r="BD179" s="26"/>
      <c r="BE179" s="127">
        <f>BE180</f>
        <v>0</v>
      </c>
      <c r="BF179" s="26"/>
      <c r="BG179" s="127">
        <f>BG180</f>
        <v>0</v>
      </c>
      <c r="BH179" s="109"/>
      <c r="BI179" s="121">
        <f>BI180</f>
        <v>0</v>
      </c>
      <c r="BJ179" s="27"/>
      <c r="BK179" s="109"/>
      <c r="BL179" s="121">
        <f>BL180</f>
        <v>6802.08</v>
      </c>
      <c r="BM179" s="27"/>
    </row>
    <row r="180" spans="1:65" s="88" customFormat="1">
      <c r="A180" s="22" t="s">
        <v>310</v>
      </c>
      <c r="B180" s="22" t="s">
        <v>60</v>
      </c>
      <c r="C180" s="22" t="s">
        <v>60</v>
      </c>
      <c r="D180" s="102" t="s">
        <v>284</v>
      </c>
      <c r="E180" s="22" t="s">
        <v>60</v>
      </c>
      <c r="F180" s="89"/>
      <c r="G180" s="27"/>
      <c r="H180" s="121"/>
      <c r="I180" s="118">
        <f>SUM(I181:I183)</f>
        <v>6802.08</v>
      </c>
      <c r="J180" s="112"/>
      <c r="K180" s="127">
        <f>SUM(K181:K183)</f>
        <v>0</v>
      </c>
      <c r="L180" s="26"/>
      <c r="M180" s="127">
        <f>SUM(M181:M183)</f>
        <v>0</v>
      </c>
      <c r="N180" s="26"/>
      <c r="O180" s="127">
        <f>SUM(O181:O183)</f>
        <v>0</v>
      </c>
      <c r="P180" s="26"/>
      <c r="Q180" s="127">
        <f>SUM(Q181:Q183)</f>
        <v>0</v>
      </c>
      <c r="R180" s="26"/>
      <c r="S180" s="127">
        <f>SUM(S181:S183)</f>
        <v>0</v>
      </c>
      <c r="T180" s="26"/>
      <c r="U180" s="127">
        <f>SUM(U181:U183)</f>
        <v>0</v>
      </c>
      <c r="V180" s="26"/>
      <c r="W180" s="127">
        <f>SUM(W181:W183)</f>
        <v>0</v>
      </c>
      <c r="X180" s="26"/>
      <c r="Y180" s="127">
        <f>SUM(Y181:Y183)</f>
        <v>0</v>
      </c>
      <c r="Z180" s="26"/>
      <c r="AA180" s="127">
        <f>SUM(AA181:AA183)</f>
        <v>0</v>
      </c>
      <c r="AB180" s="26"/>
      <c r="AC180" s="127">
        <f>SUM(AC181:AC183)</f>
        <v>0</v>
      </c>
      <c r="AD180" s="26"/>
      <c r="AE180" s="127">
        <f>SUM(AE181:AE183)</f>
        <v>0</v>
      </c>
      <c r="AF180" s="26"/>
      <c r="AG180" s="127">
        <f>SUM(AG181:AG183)</f>
        <v>0</v>
      </c>
      <c r="AH180" s="26"/>
      <c r="AI180" s="127">
        <f>SUM(AI181:AI183)</f>
        <v>0</v>
      </c>
      <c r="AJ180" s="26"/>
      <c r="AK180" s="127">
        <f>SUM(AK181:AK183)</f>
        <v>0</v>
      </c>
      <c r="AL180" s="26"/>
      <c r="AM180" s="127">
        <f>SUM(AM181:AM183)</f>
        <v>0</v>
      </c>
      <c r="AN180" s="26"/>
      <c r="AO180" s="127">
        <f>SUM(AO181:AO183)</f>
        <v>0</v>
      </c>
      <c r="AP180" s="26"/>
      <c r="AQ180" s="127">
        <f>SUM(AQ181:AQ183)</f>
        <v>0</v>
      </c>
      <c r="AR180" s="26"/>
      <c r="AS180" s="127">
        <f>SUM(AS181:AS183)</f>
        <v>0</v>
      </c>
      <c r="AT180" s="26"/>
      <c r="AU180" s="127">
        <f>SUM(AU181:AU183)</f>
        <v>0</v>
      </c>
      <c r="AV180" s="26"/>
      <c r="AW180" s="127">
        <f>SUM(AW181:AW183)</f>
        <v>0</v>
      </c>
      <c r="AX180" s="26"/>
      <c r="AY180" s="127">
        <f>SUM(AY181:AY183)</f>
        <v>0</v>
      </c>
      <c r="AZ180" s="26"/>
      <c r="BA180" s="127">
        <f>SUM(BA181:BA183)</f>
        <v>0</v>
      </c>
      <c r="BB180" s="26"/>
      <c r="BC180" s="127">
        <f>SUM(BC181:BC183)</f>
        <v>0</v>
      </c>
      <c r="BD180" s="26"/>
      <c r="BE180" s="127">
        <f>SUM(BE181:BE183)</f>
        <v>0</v>
      </c>
      <c r="BF180" s="26"/>
      <c r="BG180" s="127">
        <f>SUM(BG181:BG183)</f>
        <v>0</v>
      </c>
      <c r="BH180" s="109"/>
      <c r="BI180" s="121">
        <f>SUM(BI181:BI183)</f>
        <v>0</v>
      </c>
      <c r="BJ180" s="27"/>
      <c r="BK180" s="109"/>
      <c r="BL180" s="121">
        <f>SUM(BL181:BL183)</f>
        <v>6802.08</v>
      </c>
      <c r="BM180" s="27"/>
    </row>
    <row r="181" spans="1:65" s="88" customFormat="1" ht="101.25">
      <c r="A181" s="29" t="s">
        <v>311</v>
      </c>
      <c r="B181" s="29" t="s">
        <v>250</v>
      </c>
      <c r="C181" s="29">
        <v>8204</v>
      </c>
      <c r="D181" s="101" t="s">
        <v>286</v>
      </c>
      <c r="E181" s="29" t="s">
        <v>100</v>
      </c>
      <c r="F181" s="30">
        <v>2</v>
      </c>
      <c r="G181" s="31">
        <v>1212.74</v>
      </c>
      <c r="H181" s="119">
        <v>1490.1826831469832</v>
      </c>
      <c r="I181" s="120">
        <f t="shared" ref="I181:I183" si="751">ROUND(SUM(F181*H181),2)</f>
        <v>2980.37</v>
      </c>
      <c r="J181" s="111"/>
      <c r="K181" s="114">
        <f t="shared" ref="K181:K183" si="752">J181*$H181</f>
        <v>0</v>
      </c>
      <c r="L181" s="32"/>
      <c r="M181" s="114">
        <f t="shared" ref="M181:M183" si="753">L181*$H181</f>
        <v>0</v>
      </c>
      <c r="N181" s="32"/>
      <c r="O181" s="114">
        <f t="shared" ref="O181:O183" si="754">N181*$H181</f>
        <v>0</v>
      </c>
      <c r="P181" s="32"/>
      <c r="Q181" s="114">
        <f t="shared" ref="Q181:Q183" si="755">P181*$H181</f>
        <v>0</v>
      </c>
      <c r="R181" s="32"/>
      <c r="S181" s="114">
        <f t="shared" ref="S181:S183" si="756">R181*$H181</f>
        <v>0</v>
      </c>
      <c r="T181" s="32"/>
      <c r="U181" s="114">
        <f t="shared" ref="U181:U183" si="757">T181*$H181</f>
        <v>0</v>
      </c>
      <c r="V181" s="32"/>
      <c r="W181" s="114">
        <f t="shared" ref="W181:W183" si="758">V181*$H181</f>
        <v>0</v>
      </c>
      <c r="X181" s="32"/>
      <c r="Y181" s="114">
        <f t="shared" ref="Y181:Y183" si="759">X181*$H181</f>
        <v>0</v>
      </c>
      <c r="Z181" s="32"/>
      <c r="AA181" s="114">
        <f t="shared" ref="AA181:AA183" si="760">Z181*$H181</f>
        <v>0</v>
      </c>
      <c r="AB181" s="32"/>
      <c r="AC181" s="114">
        <f t="shared" ref="AC181:AC183" si="761">AB181*$H181</f>
        <v>0</v>
      </c>
      <c r="AD181" s="32"/>
      <c r="AE181" s="114">
        <f t="shared" ref="AE181:AE183" si="762">AD181*$H181</f>
        <v>0</v>
      </c>
      <c r="AF181" s="32"/>
      <c r="AG181" s="114">
        <f t="shared" ref="AG181:AG183" si="763">AF181*$H181</f>
        <v>0</v>
      </c>
      <c r="AH181" s="32"/>
      <c r="AI181" s="114">
        <f t="shared" ref="AI181:AI183" si="764">AH181*$H181</f>
        <v>0</v>
      </c>
      <c r="AJ181" s="32"/>
      <c r="AK181" s="114">
        <f t="shared" ref="AK181:AK183" si="765">AJ181*$H181</f>
        <v>0</v>
      </c>
      <c r="AL181" s="32"/>
      <c r="AM181" s="114">
        <f t="shared" ref="AM181:AM183" si="766">AL181*$H181</f>
        <v>0</v>
      </c>
      <c r="AN181" s="32"/>
      <c r="AO181" s="114">
        <f t="shared" ref="AO181:AO183" si="767">AN181*$H181</f>
        <v>0</v>
      </c>
      <c r="AP181" s="32"/>
      <c r="AQ181" s="114">
        <f t="shared" ref="AQ181:AQ183" si="768">AP181*$H181</f>
        <v>0</v>
      </c>
      <c r="AR181" s="32"/>
      <c r="AS181" s="114">
        <f t="shared" ref="AS181:AS183" si="769">AR181*$H181</f>
        <v>0</v>
      </c>
      <c r="AT181" s="32"/>
      <c r="AU181" s="114">
        <f t="shared" ref="AU181:AU183" si="770">AT181*$H181</f>
        <v>0</v>
      </c>
      <c r="AV181" s="32"/>
      <c r="AW181" s="114">
        <f t="shared" ref="AW181:AW183" si="771">AV181*$H181</f>
        <v>0</v>
      </c>
      <c r="AX181" s="32"/>
      <c r="AY181" s="114">
        <f t="shared" ref="AY181:AY183" si="772">AX181*$H181</f>
        <v>0</v>
      </c>
      <c r="AZ181" s="32"/>
      <c r="BA181" s="114">
        <f t="shared" ref="BA181:BA183" si="773">AZ181*$H181</f>
        <v>0</v>
      </c>
      <c r="BB181" s="32"/>
      <c r="BC181" s="114">
        <f t="shared" ref="BC181:BC183" si="774">BB181*$H181</f>
        <v>0</v>
      </c>
      <c r="BD181" s="32"/>
      <c r="BE181" s="114">
        <f t="shared" ref="BE181:BE183" si="775">BD181*$H181</f>
        <v>0</v>
      </c>
      <c r="BF181" s="32"/>
      <c r="BG181" s="114">
        <f t="shared" ref="BG181:BG183" si="776">BF181*$H181</f>
        <v>0</v>
      </c>
      <c r="BH181" s="108">
        <f t="shared" ref="BH181:BI181" si="777">SUM(J181,L181,N181,P181,R181,T181,V181,X181,Z181,AB181,AD181,AF181,AH181,AJ181,AL181,AN181,AP181,AR181,AT181,AV181,AX181,AZ181,BB181,BD181,BF181)</f>
        <v>0</v>
      </c>
      <c r="BI181" s="119">
        <f t="shared" si="777"/>
        <v>0</v>
      </c>
      <c r="BJ181" s="87">
        <f t="shared" ref="BJ181:BJ183" si="778">BI181/I181</f>
        <v>0</v>
      </c>
      <c r="BK181" s="108">
        <f t="shared" ref="BK181:BK183" si="779">F181-BH181</f>
        <v>2</v>
      </c>
      <c r="BL181" s="119">
        <f t="shared" ref="BL181:BL183" si="780">I181-BI181</f>
        <v>2980.37</v>
      </c>
      <c r="BM181" s="87">
        <f t="shared" ref="BM181:BM183" si="781">1-BJ181</f>
        <v>1</v>
      </c>
    </row>
    <row r="182" spans="1:65" s="88" customFormat="1" ht="78.75">
      <c r="A182" s="29" t="s">
        <v>312</v>
      </c>
      <c r="B182" s="29" t="s">
        <v>66</v>
      </c>
      <c r="C182" s="29">
        <v>90793</v>
      </c>
      <c r="D182" s="101" t="s">
        <v>288</v>
      </c>
      <c r="E182" s="29" t="s">
        <v>100</v>
      </c>
      <c r="F182" s="30">
        <v>1</v>
      </c>
      <c r="G182" s="31">
        <v>1015</v>
      </c>
      <c r="H182" s="119">
        <v>1247.2050261343634</v>
      </c>
      <c r="I182" s="120">
        <f t="shared" si="751"/>
        <v>1247.21</v>
      </c>
      <c r="J182" s="111"/>
      <c r="K182" s="114">
        <f t="shared" si="752"/>
        <v>0</v>
      </c>
      <c r="L182" s="32"/>
      <c r="M182" s="114">
        <f t="shared" si="753"/>
        <v>0</v>
      </c>
      <c r="N182" s="32"/>
      <c r="O182" s="114">
        <f t="shared" si="754"/>
        <v>0</v>
      </c>
      <c r="P182" s="32"/>
      <c r="Q182" s="114">
        <f t="shared" si="755"/>
        <v>0</v>
      </c>
      <c r="R182" s="32"/>
      <c r="S182" s="114">
        <f t="shared" si="756"/>
        <v>0</v>
      </c>
      <c r="T182" s="32"/>
      <c r="U182" s="114">
        <f t="shared" si="757"/>
        <v>0</v>
      </c>
      <c r="V182" s="32"/>
      <c r="W182" s="114">
        <f t="shared" si="758"/>
        <v>0</v>
      </c>
      <c r="X182" s="32"/>
      <c r="Y182" s="114">
        <f t="shared" si="759"/>
        <v>0</v>
      </c>
      <c r="Z182" s="32"/>
      <c r="AA182" s="114">
        <f t="shared" si="760"/>
        <v>0</v>
      </c>
      <c r="AB182" s="32"/>
      <c r="AC182" s="114">
        <f t="shared" si="761"/>
        <v>0</v>
      </c>
      <c r="AD182" s="32"/>
      <c r="AE182" s="114">
        <f t="shared" si="762"/>
        <v>0</v>
      </c>
      <c r="AF182" s="32"/>
      <c r="AG182" s="114">
        <f t="shared" si="763"/>
        <v>0</v>
      </c>
      <c r="AH182" s="32"/>
      <c r="AI182" s="114">
        <f t="shared" si="764"/>
        <v>0</v>
      </c>
      <c r="AJ182" s="32"/>
      <c r="AK182" s="114">
        <f t="shared" si="765"/>
        <v>0</v>
      </c>
      <c r="AL182" s="32"/>
      <c r="AM182" s="114">
        <f t="shared" si="766"/>
        <v>0</v>
      </c>
      <c r="AN182" s="32"/>
      <c r="AO182" s="114">
        <f t="shared" si="767"/>
        <v>0</v>
      </c>
      <c r="AP182" s="32"/>
      <c r="AQ182" s="114">
        <f t="shared" si="768"/>
        <v>0</v>
      </c>
      <c r="AR182" s="32"/>
      <c r="AS182" s="114">
        <f t="shared" si="769"/>
        <v>0</v>
      </c>
      <c r="AT182" s="32"/>
      <c r="AU182" s="114">
        <f t="shared" si="770"/>
        <v>0</v>
      </c>
      <c r="AV182" s="32"/>
      <c r="AW182" s="114">
        <f t="shared" si="771"/>
        <v>0</v>
      </c>
      <c r="AX182" s="32"/>
      <c r="AY182" s="114">
        <f t="shared" si="772"/>
        <v>0</v>
      </c>
      <c r="AZ182" s="32"/>
      <c r="BA182" s="114">
        <f t="shared" si="773"/>
        <v>0</v>
      </c>
      <c r="BB182" s="32"/>
      <c r="BC182" s="114">
        <f t="shared" si="774"/>
        <v>0</v>
      </c>
      <c r="BD182" s="32"/>
      <c r="BE182" s="114">
        <f t="shared" si="775"/>
        <v>0</v>
      </c>
      <c r="BF182" s="32"/>
      <c r="BG182" s="114">
        <f t="shared" si="776"/>
        <v>0</v>
      </c>
      <c r="BH182" s="108">
        <f t="shared" ref="BH182:BI182" si="782">SUM(J182,L182,N182,P182,R182,T182,V182,X182,Z182,AB182,AD182,AF182,AH182,AJ182,AL182,AN182,AP182,AR182,AT182,AV182,AX182,AZ182,BB182,BD182,BF182)</f>
        <v>0</v>
      </c>
      <c r="BI182" s="119">
        <f t="shared" si="782"/>
        <v>0</v>
      </c>
      <c r="BJ182" s="87">
        <f t="shared" si="778"/>
        <v>0</v>
      </c>
      <c r="BK182" s="108">
        <f t="shared" si="779"/>
        <v>1</v>
      </c>
      <c r="BL182" s="119">
        <f t="shared" si="780"/>
        <v>1247.21</v>
      </c>
      <c r="BM182" s="87">
        <f t="shared" si="781"/>
        <v>1</v>
      </c>
    </row>
    <row r="183" spans="1:65" s="88" customFormat="1" ht="101.25">
      <c r="A183" s="29" t="s">
        <v>313</v>
      </c>
      <c r="B183" s="29" t="s">
        <v>66</v>
      </c>
      <c r="C183" s="29">
        <v>90799</v>
      </c>
      <c r="D183" s="101" t="s">
        <v>290</v>
      </c>
      <c r="E183" s="29" t="s">
        <v>100</v>
      </c>
      <c r="F183" s="30">
        <v>2</v>
      </c>
      <c r="G183" s="31">
        <v>1047.5899999999999</v>
      </c>
      <c r="H183" s="119">
        <v>1287.2507520473869</v>
      </c>
      <c r="I183" s="120">
        <f t="shared" si="751"/>
        <v>2574.5</v>
      </c>
      <c r="J183" s="111"/>
      <c r="K183" s="114">
        <f t="shared" si="752"/>
        <v>0</v>
      </c>
      <c r="L183" s="32"/>
      <c r="M183" s="114">
        <f t="shared" si="753"/>
        <v>0</v>
      </c>
      <c r="N183" s="32"/>
      <c r="O183" s="114">
        <f t="shared" si="754"/>
        <v>0</v>
      </c>
      <c r="P183" s="32"/>
      <c r="Q183" s="114">
        <f t="shared" si="755"/>
        <v>0</v>
      </c>
      <c r="R183" s="32"/>
      <c r="S183" s="114">
        <f t="shared" si="756"/>
        <v>0</v>
      </c>
      <c r="T183" s="32"/>
      <c r="U183" s="114">
        <f t="shared" si="757"/>
        <v>0</v>
      </c>
      <c r="V183" s="32"/>
      <c r="W183" s="114">
        <f t="shared" si="758"/>
        <v>0</v>
      </c>
      <c r="X183" s="32"/>
      <c r="Y183" s="114">
        <f t="shared" si="759"/>
        <v>0</v>
      </c>
      <c r="Z183" s="32"/>
      <c r="AA183" s="114">
        <f t="shared" si="760"/>
        <v>0</v>
      </c>
      <c r="AB183" s="32"/>
      <c r="AC183" s="114">
        <f t="shared" si="761"/>
        <v>0</v>
      </c>
      <c r="AD183" s="32"/>
      <c r="AE183" s="114">
        <f t="shared" si="762"/>
        <v>0</v>
      </c>
      <c r="AF183" s="32"/>
      <c r="AG183" s="114">
        <f t="shared" si="763"/>
        <v>0</v>
      </c>
      <c r="AH183" s="32"/>
      <c r="AI183" s="114">
        <f t="shared" si="764"/>
        <v>0</v>
      </c>
      <c r="AJ183" s="32"/>
      <c r="AK183" s="114">
        <f t="shared" si="765"/>
        <v>0</v>
      </c>
      <c r="AL183" s="32"/>
      <c r="AM183" s="114">
        <f t="shared" si="766"/>
        <v>0</v>
      </c>
      <c r="AN183" s="32"/>
      <c r="AO183" s="114">
        <f t="shared" si="767"/>
        <v>0</v>
      </c>
      <c r="AP183" s="32"/>
      <c r="AQ183" s="114">
        <f t="shared" si="768"/>
        <v>0</v>
      </c>
      <c r="AR183" s="32"/>
      <c r="AS183" s="114">
        <f t="shared" si="769"/>
        <v>0</v>
      </c>
      <c r="AT183" s="32"/>
      <c r="AU183" s="114">
        <f t="shared" si="770"/>
        <v>0</v>
      </c>
      <c r="AV183" s="32"/>
      <c r="AW183" s="114">
        <f t="shared" si="771"/>
        <v>0</v>
      </c>
      <c r="AX183" s="32"/>
      <c r="AY183" s="114">
        <f t="shared" si="772"/>
        <v>0</v>
      </c>
      <c r="AZ183" s="32"/>
      <c r="BA183" s="114">
        <f t="shared" si="773"/>
        <v>0</v>
      </c>
      <c r="BB183" s="32"/>
      <c r="BC183" s="114">
        <f t="shared" si="774"/>
        <v>0</v>
      </c>
      <c r="BD183" s="32"/>
      <c r="BE183" s="114">
        <f t="shared" si="775"/>
        <v>0</v>
      </c>
      <c r="BF183" s="32"/>
      <c r="BG183" s="114">
        <f t="shared" si="776"/>
        <v>0</v>
      </c>
      <c r="BH183" s="108">
        <f t="shared" ref="BH183:BI183" si="783">SUM(J183,L183,N183,P183,R183,T183,V183,X183,Z183,AB183,AD183,AF183,AH183,AJ183,AL183,AN183,AP183,AR183,AT183,AV183,AX183,AZ183,BB183,BD183,BF183)</f>
        <v>0</v>
      </c>
      <c r="BI183" s="119">
        <f t="shared" si="783"/>
        <v>0</v>
      </c>
      <c r="BJ183" s="87">
        <f t="shared" si="778"/>
        <v>0</v>
      </c>
      <c r="BK183" s="108">
        <f t="shared" si="779"/>
        <v>2</v>
      </c>
      <c r="BL183" s="119">
        <f t="shared" si="780"/>
        <v>2574.5</v>
      </c>
      <c r="BM183" s="87">
        <f t="shared" si="781"/>
        <v>1</v>
      </c>
    </row>
    <row r="184" spans="1:65" s="88" customFormat="1">
      <c r="A184" s="22" t="s">
        <v>314</v>
      </c>
      <c r="B184" s="22" t="s">
        <v>60</v>
      </c>
      <c r="C184" s="22" t="s">
        <v>60</v>
      </c>
      <c r="D184" s="102" t="s">
        <v>192</v>
      </c>
      <c r="E184" s="22"/>
      <c r="F184" s="89"/>
      <c r="G184" s="27"/>
      <c r="H184" s="121"/>
      <c r="I184" s="118">
        <f>I185</f>
        <v>5554.87</v>
      </c>
      <c r="J184" s="112"/>
      <c r="K184" s="127">
        <f>K185</f>
        <v>0</v>
      </c>
      <c r="L184" s="26"/>
      <c r="M184" s="127">
        <f>M185</f>
        <v>0</v>
      </c>
      <c r="N184" s="26"/>
      <c r="O184" s="127">
        <f>O185</f>
        <v>0</v>
      </c>
      <c r="P184" s="26"/>
      <c r="Q184" s="127">
        <f>Q185</f>
        <v>0</v>
      </c>
      <c r="R184" s="26"/>
      <c r="S184" s="127">
        <f>S185</f>
        <v>0</v>
      </c>
      <c r="T184" s="26"/>
      <c r="U184" s="127">
        <f>U185</f>
        <v>0</v>
      </c>
      <c r="V184" s="26"/>
      <c r="W184" s="127">
        <f>W185</f>
        <v>0</v>
      </c>
      <c r="X184" s="26"/>
      <c r="Y184" s="127">
        <f>Y185</f>
        <v>0</v>
      </c>
      <c r="Z184" s="26"/>
      <c r="AA184" s="127">
        <f>AA185</f>
        <v>0</v>
      </c>
      <c r="AB184" s="26"/>
      <c r="AC184" s="127">
        <f>AC185</f>
        <v>0</v>
      </c>
      <c r="AD184" s="26"/>
      <c r="AE184" s="127">
        <f>AE185</f>
        <v>0</v>
      </c>
      <c r="AF184" s="26"/>
      <c r="AG184" s="127">
        <f>AG185</f>
        <v>0</v>
      </c>
      <c r="AH184" s="26"/>
      <c r="AI184" s="127">
        <f>AI185</f>
        <v>0</v>
      </c>
      <c r="AJ184" s="26"/>
      <c r="AK184" s="127">
        <f>AK185</f>
        <v>0</v>
      </c>
      <c r="AL184" s="26"/>
      <c r="AM184" s="127">
        <f>AM185</f>
        <v>0</v>
      </c>
      <c r="AN184" s="26"/>
      <c r="AO184" s="127">
        <f>AO185</f>
        <v>0</v>
      </c>
      <c r="AP184" s="26"/>
      <c r="AQ184" s="127">
        <f>AQ185</f>
        <v>0</v>
      </c>
      <c r="AR184" s="26"/>
      <c r="AS184" s="127">
        <f>AS185</f>
        <v>0</v>
      </c>
      <c r="AT184" s="26"/>
      <c r="AU184" s="127">
        <f>AU185</f>
        <v>0</v>
      </c>
      <c r="AV184" s="26"/>
      <c r="AW184" s="127">
        <f>AW185</f>
        <v>0</v>
      </c>
      <c r="AX184" s="26"/>
      <c r="AY184" s="127">
        <f>AY185</f>
        <v>0</v>
      </c>
      <c r="AZ184" s="26"/>
      <c r="BA184" s="127">
        <f>BA185</f>
        <v>0</v>
      </c>
      <c r="BB184" s="26"/>
      <c r="BC184" s="127">
        <f>BC185</f>
        <v>0</v>
      </c>
      <c r="BD184" s="26"/>
      <c r="BE184" s="127">
        <f>BE185</f>
        <v>0</v>
      </c>
      <c r="BF184" s="26"/>
      <c r="BG184" s="127">
        <f>BG185</f>
        <v>0</v>
      </c>
      <c r="BH184" s="109"/>
      <c r="BI184" s="121">
        <f>BI185</f>
        <v>0</v>
      </c>
      <c r="BJ184" s="27"/>
      <c r="BK184" s="109"/>
      <c r="BL184" s="121">
        <f>BL185</f>
        <v>5554.87</v>
      </c>
      <c r="BM184" s="27"/>
    </row>
    <row r="185" spans="1:65" s="88" customFormat="1">
      <c r="A185" s="22" t="s">
        <v>315</v>
      </c>
      <c r="B185" s="22" t="s">
        <v>60</v>
      </c>
      <c r="C185" s="22" t="s">
        <v>60</v>
      </c>
      <c r="D185" s="102" t="s">
        <v>284</v>
      </c>
      <c r="E185" s="22" t="s">
        <v>60</v>
      </c>
      <c r="F185" s="89"/>
      <c r="G185" s="27"/>
      <c r="H185" s="121"/>
      <c r="I185" s="118">
        <f>SUM(I186:I187)</f>
        <v>5554.87</v>
      </c>
      <c r="J185" s="112"/>
      <c r="K185" s="127">
        <f>SUM(K186:K187)</f>
        <v>0</v>
      </c>
      <c r="L185" s="26"/>
      <c r="M185" s="127">
        <f>SUM(M186:M187)</f>
        <v>0</v>
      </c>
      <c r="N185" s="26"/>
      <c r="O185" s="127">
        <f>SUM(O186:O187)</f>
        <v>0</v>
      </c>
      <c r="P185" s="26"/>
      <c r="Q185" s="127">
        <f>SUM(Q186:Q187)</f>
        <v>0</v>
      </c>
      <c r="R185" s="26"/>
      <c r="S185" s="127">
        <f>SUM(S186:S187)</f>
        <v>0</v>
      </c>
      <c r="T185" s="26"/>
      <c r="U185" s="127">
        <f>SUM(U186:U187)</f>
        <v>0</v>
      </c>
      <c r="V185" s="26"/>
      <c r="W185" s="127">
        <f>SUM(W186:W187)</f>
        <v>0</v>
      </c>
      <c r="X185" s="26"/>
      <c r="Y185" s="127">
        <f>SUM(Y186:Y187)</f>
        <v>0</v>
      </c>
      <c r="Z185" s="26"/>
      <c r="AA185" s="127">
        <f>SUM(AA186:AA187)</f>
        <v>0</v>
      </c>
      <c r="AB185" s="26"/>
      <c r="AC185" s="127">
        <f>SUM(AC186:AC187)</f>
        <v>0</v>
      </c>
      <c r="AD185" s="26"/>
      <c r="AE185" s="127">
        <f>SUM(AE186:AE187)</f>
        <v>0</v>
      </c>
      <c r="AF185" s="26"/>
      <c r="AG185" s="127">
        <f>SUM(AG186:AG187)</f>
        <v>0</v>
      </c>
      <c r="AH185" s="26"/>
      <c r="AI185" s="127">
        <f>SUM(AI186:AI187)</f>
        <v>0</v>
      </c>
      <c r="AJ185" s="26"/>
      <c r="AK185" s="127">
        <f>SUM(AK186:AK187)</f>
        <v>0</v>
      </c>
      <c r="AL185" s="26"/>
      <c r="AM185" s="127">
        <f>SUM(AM186:AM187)</f>
        <v>0</v>
      </c>
      <c r="AN185" s="26"/>
      <c r="AO185" s="127">
        <f>SUM(AO186:AO187)</f>
        <v>0</v>
      </c>
      <c r="AP185" s="26"/>
      <c r="AQ185" s="127">
        <f>SUM(AQ186:AQ187)</f>
        <v>0</v>
      </c>
      <c r="AR185" s="26"/>
      <c r="AS185" s="127">
        <f>SUM(AS186:AS187)</f>
        <v>0</v>
      </c>
      <c r="AT185" s="26"/>
      <c r="AU185" s="127">
        <f>SUM(AU186:AU187)</f>
        <v>0</v>
      </c>
      <c r="AV185" s="26"/>
      <c r="AW185" s="127">
        <f>SUM(AW186:AW187)</f>
        <v>0</v>
      </c>
      <c r="AX185" s="26"/>
      <c r="AY185" s="127">
        <f>SUM(AY186:AY187)</f>
        <v>0</v>
      </c>
      <c r="AZ185" s="26"/>
      <c r="BA185" s="127">
        <f>SUM(BA186:BA187)</f>
        <v>0</v>
      </c>
      <c r="BB185" s="26"/>
      <c r="BC185" s="127">
        <f>SUM(BC186:BC187)</f>
        <v>0</v>
      </c>
      <c r="BD185" s="26"/>
      <c r="BE185" s="127">
        <f>SUM(BE186:BE187)</f>
        <v>0</v>
      </c>
      <c r="BF185" s="26"/>
      <c r="BG185" s="127">
        <f>SUM(BG186:BG187)</f>
        <v>0</v>
      </c>
      <c r="BH185" s="109"/>
      <c r="BI185" s="121">
        <f>SUM(BI186:BI187)</f>
        <v>0</v>
      </c>
      <c r="BJ185" s="27"/>
      <c r="BK185" s="109"/>
      <c r="BL185" s="121">
        <f>SUM(BL186:BL187)</f>
        <v>5554.87</v>
      </c>
      <c r="BM185" s="27"/>
    </row>
    <row r="186" spans="1:65" s="88" customFormat="1" ht="101.25">
      <c r="A186" s="29" t="s">
        <v>316</v>
      </c>
      <c r="B186" s="29" t="s">
        <v>250</v>
      </c>
      <c r="C186" s="29">
        <v>8204</v>
      </c>
      <c r="D186" s="101" t="s">
        <v>286</v>
      </c>
      <c r="E186" s="29" t="s">
        <v>100</v>
      </c>
      <c r="F186" s="30">
        <v>2</v>
      </c>
      <c r="G186" s="31">
        <v>1212.74</v>
      </c>
      <c r="H186" s="119">
        <v>1490.1826831469832</v>
      </c>
      <c r="I186" s="120">
        <f t="shared" ref="I186:I187" si="784">ROUND(SUM(F186*H186),2)</f>
        <v>2980.37</v>
      </c>
      <c r="J186" s="111"/>
      <c r="K186" s="114">
        <f t="shared" ref="K186:K187" si="785">J186*$H186</f>
        <v>0</v>
      </c>
      <c r="L186" s="32"/>
      <c r="M186" s="114">
        <f t="shared" ref="M186:M187" si="786">L186*$H186</f>
        <v>0</v>
      </c>
      <c r="N186" s="32"/>
      <c r="O186" s="114">
        <f t="shared" ref="O186:O187" si="787">N186*$H186</f>
        <v>0</v>
      </c>
      <c r="P186" s="32"/>
      <c r="Q186" s="114">
        <f t="shared" ref="Q186:Q187" si="788">P186*$H186</f>
        <v>0</v>
      </c>
      <c r="R186" s="32"/>
      <c r="S186" s="114">
        <f t="shared" ref="S186:S187" si="789">R186*$H186</f>
        <v>0</v>
      </c>
      <c r="T186" s="32"/>
      <c r="U186" s="114">
        <f t="shared" ref="U186:U187" si="790">T186*$H186</f>
        <v>0</v>
      </c>
      <c r="V186" s="32"/>
      <c r="W186" s="114">
        <f t="shared" ref="W186:W187" si="791">V186*$H186</f>
        <v>0</v>
      </c>
      <c r="X186" s="32"/>
      <c r="Y186" s="114">
        <f t="shared" ref="Y186:Y187" si="792">X186*$H186</f>
        <v>0</v>
      </c>
      <c r="Z186" s="32"/>
      <c r="AA186" s="114">
        <f t="shared" ref="AA186:AA187" si="793">Z186*$H186</f>
        <v>0</v>
      </c>
      <c r="AB186" s="32"/>
      <c r="AC186" s="114">
        <f t="shared" ref="AC186:AC187" si="794">AB186*$H186</f>
        <v>0</v>
      </c>
      <c r="AD186" s="32"/>
      <c r="AE186" s="114">
        <f t="shared" ref="AE186:AE187" si="795">AD186*$H186</f>
        <v>0</v>
      </c>
      <c r="AF186" s="32"/>
      <c r="AG186" s="114">
        <f t="shared" ref="AG186:AG187" si="796">AF186*$H186</f>
        <v>0</v>
      </c>
      <c r="AH186" s="32"/>
      <c r="AI186" s="114">
        <f t="shared" ref="AI186:AI187" si="797">AH186*$H186</f>
        <v>0</v>
      </c>
      <c r="AJ186" s="32"/>
      <c r="AK186" s="114">
        <f t="shared" ref="AK186:AK187" si="798">AJ186*$H186</f>
        <v>0</v>
      </c>
      <c r="AL186" s="32"/>
      <c r="AM186" s="114">
        <f t="shared" ref="AM186:AM187" si="799">AL186*$H186</f>
        <v>0</v>
      </c>
      <c r="AN186" s="32"/>
      <c r="AO186" s="114">
        <f t="shared" ref="AO186:AO187" si="800">AN186*$H186</f>
        <v>0</v>
      </c>
      <c r="AP186" s="32"/>
      <c r="AQ186" s="114">
        <f t="shared" ref="AQ186:AQ187" si="801">AP186*$H186</f>
        <v>0</v>
      </c>
      <c r="AR186" s="32"/>
      <c r="AS186" s="114">
        <f t="shared" ref="AS186:AS187" si="802">AR186*$H186</f>
        <v>0</v>
      </c>
      <c r="AT186" s="32"/>
      <c r="AU186" s="114">
        <f t="shared" ref="AU186:AU187" si="803">AT186*$H186</f>
        <v>0</v>
      </c>
      <c r="AV186" s="32"/>
      <c r="AW186" s="114">
        <f t="shared" ref="AW186:AW187" si="804">AV186*$H186</f>
        <v>0</v>
      </c>
      <c r="AX186" s="32"/>
      <c r="AY186" s="114">
        <f t="shared" ref="AY186:AY187" si="805">AX186*$H186</f>
        <v>0</v>
      </c>
      <c r="AZ186" s="32"/>
      <c r="BA186" s="114">
        <f t="shared" ref="BA186:BA187" si="806">AZ186*$H186</f>
        <v>0</v>
      </c>
      <c r="BB186" s="32"/>
      <c r="BC186" s="114">
        <f t="shared" ref="BC186:BC187" si="807">BB186*$H186</f>
        <v>0</v>
      </c>
      <c r="BD186" s="32"/>
      <c r="BE186" s="114">
        <f t="shared" ref="BE186:BE187" si="808">BD186*$H186</f>
        <v>0</v>
      </c>
      <c r="BF186" s="32"/>
      <c r="BG186" s="114">
        <f t="shared" ref="BG186:BG187" si="809">BF186*$H186</f>
        <v>0</v>
      </c>
      <c r="BH186" s="108">
        <f t="shared" ref="BH186:BI186" si="810">SUM(J186,L186,N186,P186,R186,T186,V186,X186,Z186,AB186,AD186,AF186,AH186,AJ186,AL186,AN186,AP186,AR186,AT186,AV186,AX186,AZ186,BB186,BD186,BF186)</f>
        <v>0</v>
      </c>
      <c r="BI186" s="119">
        <f t="shared" si="810"/>
        <v>0</v>
      </c>
      <c r="BJ186" s="87">
        <f t="shared" ref="BJ186:BJ187" si="811">BI186/I186</f>
        <v>0</v>
      </c>
      <c r="BK186" s="108">
        <f t="shared" ref="BK186:BK187" si="812">F186-BH186</f>
        <v>2</v>
      </c>
      <c r="BL186" s="119">
        <f t="shared" ref="BL186:BL187" si="813">I186-BI186</f>
        <v>2980.37</v>
      </c>
      <c r="BM186" s="87">
        <f t="shared" ref="BM186:BM187" si="814">1-BJ186</f>
        <v>1</v>
      </c>
    </row>
    <row r="187" spans="1:65" s="88" customFormat="1" ht="101.25">
      <c r="A187" s="29" t="s">
        <v>317</v>
      </c>
      <c r="B187" s="29" t="s">
        <v>66</v>
      </c>
      <c r="C187" s="29">
        <v>90799</v>
      </c>
      <c r="D187" s="101" t="s">
        <v>290</v>
      </c>
      <c r="E187" s="29" t="s">
        <v>100</v>
      </c>
      <c r="F187" s="30">
        <v>2</v>
      </c>
      <c r="G187" s="31">
        <v>1047.5899999999999</v>
      </c>
      <c r="H187" s="119">
        <v>1287.2507520473869</v>
      </c>
      <c r="I187" s="120">
        <f t="shared" si="784"/>
        <v>2574.5</v>
      </c>
      <c r="J187" s="111"/>
      <c r="K187" s="114">
        <f t="shared" si="785"/>
        <v>0</v>
      </c>
      <c r="L187" s="32"/>
      <c r="M187" s="114">
        <f t="shared" si="786"/>
        <v>0</v>
      </c>
      <c r="N187" s="32"/>
      <c r="O187" s="114">
        <f t="shared" si="787"/>
        <v>0</v>
      </c>
      <c r="P187" s="32"/>
      <c r="Q187" s="114">
        <f t="shared" si="788"/>
        <v>0</v>
      </c>
      <c r="R187" s="32"/>
      <c r="S187" s="114">
        <f t="shared" si="789"/>
        <v>0</v>
      </c>
      <c r="T187" s="32"/>
      <c r="U187" s="114">
        <f t="shared" si="790"/>
        <v>0</v>
      </c>
      <c r="V187" s="32"/>
      <c r="W187" s="114">
        <f t="shared" si="791"/>
        <v>0</v>
      </c>
      <c r="X187" s="32"/>
      <c r="Y187" s="114">
        <f t="shared" si="792"/>
        <v>0</v>
      </c>
      <c r="Z187" s="32"/>
      <c r="AA187" s="114">
        <f t="shared" si="793"/>
        <v>0</v>
      </c>
      <c r="AB187" s="32"/>
      <c r="AC187" s="114">
        <f t="shared" si="794"/>
        <v>0</v>
      </c>
      <c r="AD187" s="32"/>
      <c r="AE187" s="114">
        <f t="shared" si="795"/>
        <v>0</v>
      </c>
      <c r="AF187" s="32"/>
      <c r="AG187" s="114">
        <f t="shared" si="796"/>
        <v>0</v>
      </c>
      <c r="AH187" s="32"/>
      <c r="AI187" s="114">
        <f t="shared" si="797"/>
        <v>0</v>
      </c>
      <c r="AJ187" s="32"/>
      <c r="AK187" s="114">
        <f t="shared" si="798"/>
        <v>0</v>
      </c>
      <c r="AL187" s="32"/>
      <c r="AM187" s="114">
        <f t="shared" si="799"/>
        <v>0</v>
      </c>
      <c r="AN187" s="32"/>
      <c r="AO187" s="114">
        <f t="shared" si="800"/>
        <v>0</v>
      </c>
      <c r="AP187" s="32"/>
      <c r="AQ187" s="114">
        <f t="shared" si="801"/>
        <v>0</v>
      </c>
      <c r="AR187" s="32"/>
      <c r="AS187" s="114">
        <f t="shared" si="802"/>
        <v>0</v>
      </c>
      <c r="AT187" s="32"/>
      <c r="AU187" s="114">
        <f t="shared" si="803"/>
        <v>0</v>
      </c>
      <c r="AV187" s="32"/>
      <c r="AW187" s="114">
        <f t="shared" si="804"/>
        <v>0</v>
      </c>
      <c r="AX187" s="32"/>
      <c r="AY187" s="114">
        <f t="shared" si="805"/>
        <v>0</v>
      </c>
      <c r="AZ187" s="32"/>
      <c r="BA187" s="114">
        <f t="shared" si="806"/>
        <v>0</v>
      </c>
      <c r="BB187" s="32"/>
      <c r="BC187" s="114">
        <f t="shared" si="807"/>
        <v>0</v>
      </c>
      <c r="BD187" s="32"/>
      <c r="BE187" s="114">
        <f t="shared" si="808"/>
        <v>0</v>
      </c>
      <c r="BF187" s="32"/>
      <c r="BG187" s="114">
        <f t="shared" si="809"/>
        <v>0</v>
      </c>
      <c r="BH187" s="108">
        <f t="shared" ref="BH187:BI187" si="815">SUM(J187,L187,N187,P187,R187,T187,V187,X187,Z187,AB187,AD187,AF187,AH187,AJ187,AL187,AN187,AP187,AR187,AT187,AV187,AX187,AZ187,BB187,BD187,BF187)</f>
        <v>0</v>
      </c>
      <c r="BI187" s="119">
        <f t="shared" si="815"/>
        <v>0</v>
      </c>
      <c r="BJ187" s="87">
        <f t="shared" si="811"/>
        <v>0</v>
      </c>
      <c r="BK187" s="108">
        <f t="shared" si="812"/>
        <v>2</v>
      </c>
      <c r="BL187" s="119">
        <f t="shared" si="813"/>
        <v>2574.5</v>
      </c>
      <c r="BM187" s="87">
        <f t="shared" si="814"/>
        <v>1</v>
      </c>
    </row>
    <row r="188" spans="1:65" s="88" customFormat="1">
      <c r="A188" s="22" t="s">
        <v>318</v>
      </c>
      <c r="B188" s="22" t="s">
        <v>60</v>
      </c>
      <c r="C188" s="22" t="s">
        <v>60</v>
      </c>
      <c r="D188" s="102" t="s">
        <v>209</v>
      </c>
      <c r="E188" s="22"/>
      <c r="F188" s="89"/>
      <c r="G188" s="27"/>
      <c r="H188" s="121"/>
      <c r="I188" s="118">
        <f>I189</f>
        <v>10543.689999999999</v>
      </c>
      <c r="J188" s="112"/>
      <c r="K188" s="127">
        <f>K189</f>
        <v>0</v>
      </c>
      <c r="L188" s="26"/>
      <c r="M188" s="127">
        <f>M189</f>
        <v>0</v>
      </c>
      <c r="N188" s="26"/>
      <c r="O188" s="127">
        <f>O189</f>
        <v>0</v>
      </c>
      <c r="P188" s="26"/>
      <c r="Q188" s="127">
        <f>Q189</f>
        <v>0</v>
      </c>
      <c r="R188" s="26"/>
      <c r="S188" s="127">
        <f>S189</f>
        <v>0</v>
      </c>
      <c r="T188" s="26"/>
      <c r="U188" s="127">
        <f>U189</f>
        <v>0</v>
      </c>
      <c r="V188" s="26"/>
      <c r="W188" s="127">
        <f>W189</f>
        <v>0</v>
      </c>
      <c r="X188" s="26"/>
      <c r="Y188" s="127">
        <f>Y189</f>
        <v>0</v>
      </c>
      <c r="Z188" s="26"/>
      <c r="AA188" s="127">
        <f>AA189</f>
        <v>0</v>
      </c>
      <c r="AB188" s="26"/>
      <c r="AC188" s="127">
        <f>AC189</f>
        <v>0</v>
      </c>
      <c r="AD188" s="26"/>
      <c r="AE188" s="127">
        <f>AE189</f>
        <v>0</v>
      </c>
      <c r="AF188" s="26"/>
      <c r="AG188" s="127">
        <f>AG189</f>
        <v>0</v>
      </c>
      <c r="AH188" s="26"/>
      <c r="AI188" s="127">
        <f>AI189</f>
        <v>0</v>
      </c>
      <c r="AJ188" s="26"/>
      <c r="AK188" s="127">
        <f>AK189</f>
        <v>0</v>
      </c>
      <c r="AL188" s="26"/>
      <c r="AM188" s="127">
        <f>AM189</f>
        <v>0</v>
      </c>
      <c r="AN188" s="26"/>
      <c r="AO188" s="127">
        <f>AO189</f>
        <v>0</v>
      </c>
      <c r="AP188" s="26"/>
      <c r="AQ188" s="127">
        <f>AQ189</f>
        <v>0</v>
      </c>
      <c r="AR188" s="26"/>
      <c r="AS188" s="127">
        <f>AS189</f>
        <v>0</v>
      </c>
      <c r="AT188" s="26"/>
      <c r="AU188" s="127">
        <f>AU189</f>
        <v>0</v>
      </c>
      <c r="AV188" s="26"/>
      <c r="AW188" s="127">
        <f>AW189</f>
        <v>0</v>
      </c>
      <c r="AX188" s="26"/>
      <c r="AY188" s="127">
        <f>AY189</f>
        <v>0</v>
      </c>
      <c r="AZ188" s="26"/>
      <c r="BA188" s="127">
        <f>BA189</f>
        <v>0</v>
      </c>
      <c r="BB188" s="26"/>
      <c r="BC188" s="127">
        <f>BC189</f>
        <v>0</v>
      </c>
      <c r="BD188" s="26"/>
      <c r="BE188" s="127">
        <f>BE189</f>
        <v>0</v>
      </c>
      <c r="BF188" s="26"/>
      <c r="BG188" s="127">
        <f>BG189</f>
        <v>0</v>
      </c>
      <c r="BH188" s="109"/>
      <c r="BI188" s="121">
        <f>BI189</f>
        <v>0</v>
      </c>
      <c r="BJ188" s="27"/>
      <c r="BK188" s="109"/>
      <c r="BL188" s="121">
        <f>BL189</f>
        <v>10543.689999999999</v>
      </c>
      <c r="BM188" s="27"/>
    </row>
    <row r="189" spans="1:65" s="88" customFormat="1">
      <c r="A189" s="22" t="s">
        <v>319</v>
      </c>
      <c r="B189" s="22" t="s">
        <v>60</v>
      </c>
      <c r="C189" s="22" t="s">
        <v>60</v>
      </c>
      <c r="D189" s="102" t="s">
        <v>284</v>
      </c>
      <c r="E189" s="22" t="s">
        <v>60</v>
      </c>
      <c r="F189" s="89"/>
      <c r="G189" s="27"/>
      <c r="H189" s="121"/>
      <c r="I189" s="118">
        <f>SUM(I190:I192)</f>
        <v>10543.689999999999</v>
      </c>
      <c r="J189" s="112"/>
      <c r="K189" s="127">
        <f>SUM(K190:K192)</f>
        <v>0</v>
      </c>
      <c r="L189" s="26"/>
      <c r="M189" s="127">
        <f>SUM(M190:M192)</f>
        <v>0</v>
      </c>
      <c r="N189" s="26"/>
      <c r="O189" s="127">
        <f>SUM(O190:O192)</f>
        <v>0</v>
      </c>
      <c r="P189" s="26"/>
      <c r="Q189" s="127">
        <f>SUM(Q190:Q192)</f>
        <v>0</v>
      </c>
      <c r="R189" s="26"/>
      <c r="S189" s="127">
        <f>SUM(S190:S192)</f>
        <v>0</v>
      </c>
      <c r="T189" s="26"/>
      <c r="U189" s="127">
        <f>SUM(U190:U192)</f>
        <v>0</v>
      </c>
      <c r="V189" s="26"/>
      <c r="W189" s="127">
        <f>SUM(W190:W192)</f>
        <v>0</v>
      </c>
      <c r="X189" s="26"/>
      <c r="Y189" s="127">
        <f>SUM(Y190:Y192)</f>
        <v>0</v>
      </c>
      <c r="Z189" s="26"/>
      <c r="AA189" s="127">
        <f>SUM(AA190:AA192)</f>
        <v>0</v>
      </c>
      <c r="AB189" s="26"/>
      <c r="AC189" s="127">
        <f>SUM(AC190:AC192)</f>
        <v>0</v>
      </c>
      <c r="AD189" s="26"/>
      <c r="AE189" s="127">
        <f>SUM(AE190:AE192)</f>
        <v>0</v>
      </c>
      <c r="AF189" s="26"/>
      <c r="AG189" s="127">
        <f>SUM(AG190:AG192)</f>
        <v>0</v>
      </c>
      <c r="AH189" s="26"/>
      <c r="AI189" s="127">
        <f>SUM(AI190:AI192)</f>
        <v>0</v>
      </c>
      <c r="AJ189" s="26"/>
      <c r="AK189" s="127">
        <f>SUM(AK190:AK192)</f>
        <v>0</v>
      </c>
      <c r="AL189" s="26"/>
      <c r="AM189" s="127">
        <f>SUM(AM190:AM192)</f>
        <v>0</v>
      </c>
      <c r="AN189" s="26"/>
      <c r="AO189" s="127">
        <f>SUM(AO190:AO192)</f>
        <v>0</v>
      </c>
      <c r="AP189" s="26"/>
      <c r="AQ189" s="127">
        <f>SUM(AQ190:AQ192)</f>
        <v>0</v>
      </c>
      <c r="AR189" s="26"/>
      <c r="AS189" s="127">
        <f>SUM(AS190:AS192)</f>
        <v>0</v>
      </c>
      <c r="AT189" s="26"/>
      <c r="AU189" s="127">
        <f>SUM(AU190:AU192)</f>
        <v>0</v>
      </c>
      <c r="AV189" s="26"/>
      <c r="AW189" s="127">
        <f>SUM(AW190:AW192)</f>
        <v>0</v>
      </c>
      <c r="AX189" s="26"/>
      <c r="AY189" s="127">
        <f>SUM(AY190:AY192)</f>
        <v>0</v>
      </c>
      <c r="AZ189" s="26"/>
      <c r="BA189" s="127">
        <f>SUM(BA190:BA192)</f>
        <v>0</v>
      </c>
      <c r="BB189" s="26"/>
      <c r="BC189" s="127">
        <f>SUM(BC190:BC192)</f>
        <v>0</v>
      </c>
      <c r="BD189" s="26"/>
      <c r="BE189" s="127">
        <f>SUM(BE190:BE192)</f>
        <v>0</v>
      </c>
      <c r="BF189" s="26"/>
      <c r="BG189" s="127">
        <f>SUM(BG190:BG192)</f>
        <v>0</v>
      </c>
      <c r="BH189" s="109"/>
      <c r="BI189" s="121">
        <f>SUM(BI190:BI192)</f>
        <v>0</v>
      </c>
      <c r="BJ189" s="27"/>
      <c r="BK189" s="109"/>
      <c r="BL189" s="121">
        <f>SUM(BL190:BL192)</f>
        <v>10543.689999999999</v>
      </c>
      <c r="BM189" s="27"/>
    </row>
    <row r="190" spans="1:65" s="88" customFormat="1" ht="101.25">
      <c r="A190" s="29" t="s">
        <v>320</v>
      </c>
      <c r="B190" s="29" t="s">
        <v>250</v>
      </c>
      <c r="C190" s="29">
        <v>8204</v>
      </c>
      <c r="D190" s="101" t="s">
        <v>286</v>
      </c>
      <c r="E190" s="29" t="s">
        <v>100</v>
      </c>
      <c r="F190" s="30">
        <v>2</v>
      </c>
      <c r="G190" s="31">
        <v>1212.74</v>
      </c>
      <c r="H190" s="119">
        <v>1490.1826831469832</v>
      </c>
      <c r="I190" s="120">
        <f t="shared" ref="I190:I192" si="816">ROUND(SUM(F190*H190),2)</f>
        <v>2980.37</v>
      </c>
      <c r="J190" s="111"/>
      <c r="K190" s="114">
        <f t="shared" ref="K190:K192" si="817">J190*$H190</f>
        <v>0</v>
      </c>
      <c r="L190" s="32"/>
      <c r="M190" s="114">
        <f t="shared" ref="M190:M192" si="818">L190*$H190</f>
        <v>0</v>
      </c>
      <c r="N190" s="32"/>
      <c r="O190" s="114">
        <f t="shared" ref="O190:O192" si="819">N190*$H190</f>
        <v>0</v>
      </c>
      <c r="P190" s="32"/>
      <c r="Q190" s="114">
        <f t="shared" ref="Q190:Q192" si="820">P190*$H190</f>
        <v>0</v>
      </c>
      <c r="R190" s="32"/>
      <c r="S190" s="114">
        <f t="shared" ref="S190:S192" si="821">R190*$H190</f>
        <v>0</v>
      </c>
      <c r="T190" s="32"/>
      <c r="U190" s="114">
        <f t="shared" ref="U190:U192" si="822">T190*$H190</f>
        <v>0</v>
      </c>
      <c r="V190" s="32"/>
      <c r="W190" s="114">
        <f t="shared" ref="W190:W192" si="823">V190*$H190</f>
        <v>0</v>
      </c>
      <c r="X190" s="32"/>
      <c r="Y190" s="114">
        <f t="shared" ref="Y190:Y192" si="824">X190*$H190</f>
        <v>0</v>
      </c>
      <c r="Z190" s="32"/>
      <c r="AA190" s="114">
        <f t="shared" ref="AA190:AA192" si="825">Z190*$H190</f>
        <v>0</v>
      </c>
      <c r="AB190" s="32"/>
      <c r="AC190" s="114">
        <f t="shared" ref="AC190:AC192" si="826">AB190*$H190</f>
        <v>0</v>
      </c>
      <c r="AD190" s="32"/>
      <c r="AE190" s="114">
        <f t="shared" ref="AE190:AE192" si="827">AD190*$H190</f>
        <v>0</v>
      </c>
      <c r="AF190" s="32"/>
      <c r="AG190" s="114">
        <f t="shared" ref="AG190:AG192" si="828">AF190*$H190</f>
        <v>0</v>
      </c>
      <c r="AH190" s="32"/>
      <c r="AI190" s="114">
        <f t="shared" ref="AI190:AI192" si="829">AH190*$H190</f>
        <v>0</v>
      </c>
      <c r="AJ190" s="32"/>
      <c r="AK190" s="114">
        <f t="shared" ref="AK190:AK192" si="830">AJ190*$H190</f>
        <v>0</v>
      </c>
      <c r="AL190" s="32"/>
      <c r="AM190" s="114">
        <f t="shared" ref="AM190:AM192" si="831">AL190*$H190</f>
        <v>0</v>
      </c>
      <c r="AN190" s="32"/>
      <c r="AO190" s="114">
        <f t="shared" ref="AO190:AO192" si="832">AN190*$H190</f>
        <v>0</v>
      </c>
      <c r="AP190" s="32"/>
      <c r="AQ190" s="114">
        <f t="shared" ref="AQ190:AQ192" si="833">AP190*$H190</f>
        <v>0</v>
      </c>
      <c r="AR190" s="32"/>
      <c r="AS190" s="114">
        <f t="shared" ref="AS190:AS192" si="834">AR190*$H190</f>
        <v>0</v>
      </c>
      <c r="AT190" s="32"/>
      <c r="AU190" s="114">
        <f t="shared" ref="AU190:AU192" si="835">AT190*$H190</f>
        <v>0</v>
      </c>
      <c r="AV190" s="32"/>
      <c r="AW190" s="114">
        <f t="shared" ref="AW190:AW192" si="836">AV190*$H190</f>
        <v>0</v>
      </c>
      <c r="AX190" s="32"/>
      <c r="AY190" s="114">
        <f t="shared" ref="AY190:AY192" si="837">AX190*$H190</f>
        <v>0</v>
      </c>
      <c r="AZ190" s="32"/>
      <c r="BA190" s="114">
        <f t="shared" ref="BA190:BA192" si="838">AZ190*$H190</f>
        <v>0</v>
      </c>
      <c r="BB190" s="32"/>
      <c r="BC190" s="114">
        <f t="shared" ref="BC190:BC192" si="839">BB190*$H190</f>
        <v>0</v>
      </c>
      <c r="BD190" s="32"/>
      <c r="BE190" s="114">
        <f t="shared" ref="BE190:BE192" si="840">BD190*$H190</f>
        <v>0</v>
      </c>
      <c r="BF190" s="32"/>
      <c r="BG190" s="114">
        <f t="shared" ref="BG190:BG192" si="841">BF190*$H190</f>
        <v>0</v>
      </c>
      <c r="BH190" s="108">
        <f t="shared" ref="BH190:BI190" si="842">SUM(J190,L190,N190,P190,R190,T190,V190,X190,Z190,AB190,AD190,AF190,AH190,AJ190,AL190,AN190,AP190,AR190,AT190,AV190,AX190,AZ190,BB190,BD190,BF190)</f>
        <v>0</v>
      </c>
      <c r="BI190" s="119">
        <f t="shared" si="842"/>
        <v>0</v>
      </c>
      <c r="BJ190" s="87">
        <f t="shared" ref="BJ190:BJ192" si="843">BI190/I190</f>
        <v>0</v>
      </c>
      <c r="BK190" s="108">
        <f t="shared" ref="BK190:BK192" si="844">F190-BH190</f>
        <v>2</v>
      </c>
      <c r="BL190" s="119">
        <f t="shared" ref="BL190:BL192" si="845">I190-BI190</f>
        <v>2980.37</v>
      </c>
      <c r="BM190" s="87">
        <f t="shared" ref="BM190:BM192" si="846">1-BJ190</f>
        <v>1</v>
      </c>
    </row>
    <row r="191" spans="1:65" s="88" customFormat="1" ht="78.75">
      <c r="A191" s="29" t="s">
        <v>321</v>
      </c>
      <c r="B191" s="29" t="s">
        <v>66</v>
      </c>
      <c r="C191" s="29">
        <v>90793</v>
      </c>
      <c r="D191" s="101" t="s">
        <v>288</v>
      </c>
      <c r="E191" s="29" t="s">
        <v>100</v>
      </c>
      <c r="F191" s="30">
        <v>4</v>
      </c>
      <c r="G191" s="31">
        <v>1015</v>
      </c>
      <c r="H191" s="119">
        <v>1247.2050261343634</v>
      </c>
      <c r="I191" s="120">
        <f t="shared" si="816"/>
        <v>4988.82</v>
      </c>
      <c r="J191" s="111"/>
      <c r="K191" s="114">
        <f t="shared" si="817"/>
        <v>0</v>
      </c>
      <c r="L191" s="32"/>
      <c r="M191" s="114">
        <f t="shared" si="818"/>
        <v>0</v>
      </c>
      <c r="N191" s="32"/>
      <c r="O191" s="114">
        <f t="shared" si="819"/>
        <v>0</v>
      </c>
      <c r="P191" s="32"/>
      <c r="Q191" s="114">
        <f t="shared" si="820"/>
        <v>0</v>
      </c>
      <c r="R191" s="32"/>
      <c r="S191" s="114">
        <f t="shared" si="821"/>
        <v>0</v>
      </c>
      <c r="T191" s="32"/>
      <c r="U191" s="114">
        <f t="shared" si="822"/>
        <v>0</v>
      </c>
      <c r="V191" s="32"/>
      <c r="W191" s="114">
        <f t="shared" si="823"/>
        <v>0</v>
      </c>
      <c r="X191" s="32"/>
      <c r="Y191" s="114">
        <f t="shared" si="824"/>
        <v>0</v>
      </c>
      <c r="Z191" s="32"/>
      <c r="AA191" s="114">
        <f t="shared" si="825"/>
        <v>0</v>
      </c>
      <c r="AB191" s="32"/>
      <c r="AC191" s="114">
        <f t="shared" si="826"/>
        <v>0</v>
      </c>
      <c r="AD191" s="32"/>
      <c r="AE191" s="114">
        <f t="shared" si="827"/>
        <v>0</v>
      </c>
      <c r="AF191" s="32"/>
      <c r="AG191" s="114">
        <f t="shared" si="828"/>
        <v>0</v>
      </c>
      <c r="AH191" s="32"/>
      <c r="AI191" s="114">
        <f t="shared" si="829"/>
        <v>0</v>
      </c>
      <c r="AJ191" s="32"/>
      <c r="AK191" s="114">
        <f t="shared" si="830"/>
        <v>0</v>
      </c>
      <c r="AL191" s="32"/>
      <c r="AM191" s="114">
        <f t="shared" si="831"/>
        <v>0</v>
      </c>
      <c r="AN191" s="32"/>
      <c r="AO191" s="114">
        <f t="shared" si="832"/>
        <v>0</v>
      </c>
      <c r="AP191" s="32"/>
      <c r="AQ191" s="114">
        <f t="shared" si="833"/>
        <v>0</v>
      </c>
      <c r="AR191" s="32"/>
      <c r="AS191" s="114">
        <f t="shared" si="834"/>
        <v>0</v>
      </c>
      <c r="AT191" s="32"/>
      <c r="AU191" s="114">
        <f t="shared" si="835"/>
        <v>0</v>
      </c>
      <c r="AV191" s="32"/>
      <c r="AW191" s="114">
        <f t="shared" si="836"/>
        <v>0</v>
      </c>
      <c r="AX191" s="32"/>
      <c r="AY191" s="114">
        <f t="shared" si="837"/>
        <v>0</v>
      </c>
      <c r="AZ191" s="32"/>
      <c r="BA191" s="114">
        <f t="shared" si="838"/>
        <v>0</v>
      </c>
      <c r="BB191" s="32"/>
      <c r="BC191" s="114">
        <f t="shared" si="839"/>
        <v>0</v>
      </c>
      <c r="BD191" s="32"/>
      <c r="BE191" s="114">
        <f t="shared" si="840"/>
        <v>0</v>
      </c>
      <c r="BF191" s="32"/>
      <c r="BG191" s="114">
        <f t="shared" si="841"/>
        <v>0</v>
      </c>
      <c r="BH191" s="108">
        <f t="shared" ref="BH191:BI191" si="847">SUM(J191,L191,N191,P191,R191,T191,V191,X191,Z191,AB191,AD191,AF191,AH191,AJ191,AL191,AN191,AP191,AR191,AT191,AV191,AX191,AZ191,BB191,BD191,BF191)</f>
        <v>0</v>
      </c>
      <c r="BI191" s="119">
        <f t="shared" si="847"/>
        <v>0</v>
      </c>
      <c r="BJ191" s="87">
        <f t="shared" si="843"/>
        <v>0</v>
      </c>
      <c r="BK191" s="108">
        <f t="shared" si="844"/>
        <v>4</v>
      </c>
      <c r="BL191" s="119">
        <f t="shared" si="845"/>
        <v>4988.82</v>
      </c>
      <c r="BM191" s="87">
        <f t="shared" si="846"/>
        <v>1</v>
      </c>
    </row>
    <row r="192" spans="1:65" s="88" customFormat="1" ht="101.25">
      <c r="A192" s="29" t="s">
        <v>322</v>
      </c>
      <c r="B192" s="29" t="s">
        <v>66</v>
      </c>
      <c r="C192" s="29">
        <v>90799</v>
      </c>
      <c r="D192" s="101" t="s">
        <v>290</v>
      </c>
      <c r="E192" s="29" t="s">
        <v>100</v>
      </c>
      <c r="F192" s="30">
        <v>2</v>
      </c>
      <c r="G192" s="31">
        <v>1047.5899999999999</v>
      </c>
      <c r="H192" s="119">
        <v>1287.2507520473869</v>
      </c>
      <c r="I192" s="120">
        <f t="shared" si="816"/>
        <v>2574.5</v>
      </c>
      <c r="J192" s="111"/>
      <c r="K192" s="114">
        <f t="shared" si="817"/>
        <v>0</v>
      </c>
      <c r="L192" s="32"/>
      <c r="M192" s="114">
        <f t="shared" si="818"/>
        <v>0</v>
      </c>
      <c r="N192" s="32"/>
      <c r="O192" s="114">
        <f t="shared" si="819"/>
        <v>0</v>
      </c>
      <c r="P192" s="32"/>
      <c r="Q192" s="114">
        <f t="shared" si="820"/>
        <v>0</v>
      </c>
      <c r="R192" s="32"/>
      <c r="S192" s="114">
        <f t="shared" si="821"/>
        <v>0</v>
      </c>
      <c r="T192" s="32"/>
      <c r="U192" s="114">
        <f t="shared" si="822"/>
        <v>0</v>
      </c>
      <c r="V192" s="32"/>
      <c r="W192" s="114">
        <f t="shared" si="823"/>
        <v>0</v>
      </c>
      <c r="X192" s="32"/>
      <c r="Y192" s="114">
        <f t="shared" si="824"/>
        <v>0</v>
      </c>
      <c r="Z192" s="32"/>
      <c r="AA192" s="114">
        <f t="shared" si="825"/>
        <v>0</v>
      </c>
      <c r="AB192" s="32"/>
      <c r="AC192" s="114">
        <f t="shared" si="826"/>
        <v>0</v>
      </c>
      <c r="AD192" s="32"/>
      <c r="AE192" s="114">
        <f t="shared" si="827"/>
        <v>0</v>
      </c>
      <c r="AF192" s="32"/>
      <c r="AG192" s="114">
        <f t="shared" si="828"/>
        <v>0</v>
      </c>
      <c r="AH192" s="32"/>
      <c r="AI192" s="114">
        <f t="shared" si="829"/>
        <v>0</v>
      </c>
      <c r="AJ192" s="32"/>
      <c r="AK192" s="114">
        <f t="shared" si="830"/>
        <v>0</v>
      </c>
      <c r="AL192" s="32"/>
      <c r="AM192" s="114">
        <f t="shared" si="831"/>
        <v>0</v>
      </c>
      <c r="AN192" s="32"/>
      <c r="AO192" s="114">
        <f t="shared" si="832"/>
        <v>0</v>
      </c>
      <c r="AP192" s="32"/>
      <c r="AQ192" s="114">
        <f t="shared" si="833"/>
        <v>0</v>
      </c>
      <c r="AR192" s="32"/>
      <c r="AS192" s="114">
        <f t="shared" si="834"/>
        <v>0</v>
      </c>
      <c r="AT192" s="32"/>
      <c r="AU192" s="114">
        <f t="shared" si="835"/>
        <v>0</v>
      </c>
      <c r="AV192" s="32"/>
      <c r="AW192" s="114">
        <f t="shared" si="836"/>
        <v>0</v>
      </c>
      <c r="AX192" s="32"/>
      <c r="AY192" s="114">
        <f t="shared" si="837"/>
        <v>0</v>
      </c>
      <c r="AZ192" s="32"/>
      <c r="BA192" s="114">
        <f t="shared" si="838"/>
        <v>0</v>
      </c>
      <c r="BB192" s="32"/>
      <c r="BC192" s="114">
        <f t="shared" si="839"/>
        <v>0</v>
      </c>
      <c r="BD192" s="32"/>
      <c r="BE192" s="114">
        <f t="shared" si="840"/>
        <v>0</v>
      </c>
      <c r="BF192" s="32"/>
      <c r="BG192" s="114">
        <f t="shared" si="841"/>
        <v>0</v>
      </c>
      <c r="BH192" s="108">
        <f t="shared" ref="BH192:BI192" si="848">SUM(J192,L192,N192,P192,R192,T192,V192,X192,Z192,AB192,AD192,AF192,AH192,AJ192,AL192,AN192,AP192,AR192,AT192,AV192,AX192,AZ192,BB192,BD192,BF192)</f>
        <v>0</v>
      </c>
      <c r="BI192" s="119">
        <f t="shared" si="848"/>
        <v>0</v>
      </c>
      <c r="BJ192" s="87">
        <f t="shared" si="843"/>
        <v>0</v>
      </c>
      <c r="BK192" s="108">
        <f t="shared" si="844"/>
        <v>2</v>
      </c>
      <c r="BL192" s="119">
        <f t="shared" si="845"/>
        <v>2574.5</v>
      </c>
      <c r="BM192" s="87">
        <f t="shared" si="846"/>
        <v>1</v>
      </c>
    </row>
    <row r="193" spans="1:65" s="88" customFormat="1">
      <c r="A193" s="22" t="s">
        <v>323</v>
      </c>
      <c r="B193" s="22" t="s">
        <v>60</v>
      </c>
      <c r="C193" s="22" t="s">
        <v>60</v>
      </c>
      <c r="D193" s="102" t="s">
        <v>226</v>
      </c>
      <c r="E193" s="22"/>
      <c r="F193" s="89"/>
      <c r="G193" s="27"/>
      <c r="H193" s="121"/>
      <c r="I193" s="118">
        <f>SUM(I194)</f>
        <v>2673.05</v>
      </c>
      <c r="J193" s="112"/>
      <c r="K193" s="127">
        <f>SUM(K194)</f>
        <v>0</v>
      </c>
      <c r="L193" s="26"/>
      <c r="M193" s="127">
        <f>SUM(M194)</f>
        <v>0</v>
      </c>
      <c r="N193" s="26"/>
      <c r="O193" s="127">
        <f>SUM(O194)</f>
        <v>0</v>
      </c>
      <c r="P193" s="26"/>
      <c r="Q193" s="127">
        <f>SUM(Q194)</f>
        <v>0</v>
      </c>
      <c r="R193" s="26"/>
      <c r="S193" s="127">
        <f>SUM(S194)</f>
        <v>0</v>
      </c>
      <c r="T193" s="26"/>
      <c r="U193" s="127">
        <f>SUM(U194)</f>
        <v>0</v>
      </c>
      <c r="V193" s="26"/>
      <c r="W193" s="127">
        <f>SUM(W194)</f>
        <v>0</v>
      </c>
      <c r="X193" s="26"/>
      <c r="Y193" s="127">
        <f>SUM(Y194)</f>
        <v>0</v>
      </c>
      <c r="Z193" s="26"/>
      <c r="AA193" s="127">
        <f>SUM(AA194)</f>
        <v>0</v>
      </c>
      <c r="AB193" s="26"/>
      <c r="AC193" s="127">
        <f>SUM(AC194)</f>
        <v>0</v>
      </c>
      <c r="AD193" s="26"/>
      <c r="AE193" s="127">
        <f>SUM(AE194)</f>
        <v>0</v>
      </c>
      <c r="AF193" s="26"/>
      <c r="AG193" s="127">
        <f>SUM(AG194)</f>
        <v>0</v>
      </c>
      <c r="AH193" s="26"/>
      <c r="AI193" s="127">
        <f>SUM(AI194)</f>
        <v>0</v>
      </c>
      <c r="AJ193" s="26"/>
      <c r="AK193" s="127">
        <f>SUM(AK194)</f>
        <v>0</v>
      </c>
      <c r="AL193" s="26"/>
      <c r="AM193" s="127">
        <f>SUM(AM194)</f>
        <v>0</v>
      </c>
      <c r="AN193" s="26"/>
      <c r="AO193" s="127">
        <f>SUM(AO194)</f>
        <v>0</v>
      </c>
      <c r="AP193" s="26"/>
      <c r="AQ193" s="127">
        <f>SUM(AQ194)</f>
        <v>0</v>
      </c>
      <c r="AR193" s="26"/>
      <c r="AS193" s="127">
        <f>SUM(AS194)</f>
        <v>0</v>
      </c>
      <c r="AT193" s="26"/>
      <c r="AU193" s="127">
        <f>SUM(AU194)</f>
        <v>0</v>
      </c>
      <c r="AV193" s="26"/>
      <c r="AW193" s="127">
        <f>SUM(AW194)</f>
        <v>0</v>
      </c>
      <c r="AX193" s="26"/>
      <c r="AY193" s="127">
        <f>SUM(AY194)</f>
        <v>0</v>
      </c>
      <c r="AZ193" s="26"/>
      <c r="BA193" s="127">
        <f>SUM(BA194)</f>
        <v>0</v>
      </c>
      <c r="BB193" s="26"/>
      <c r="BC193" s="127">
        <f>SUM(BC194)</f>
        <v>0</v>
      </c>
      <c r="BD193" s="26"/>
      <c r="BE193" s="127">
        <f>SUM(BE194)</f>
        <v>0</v>
      </c>
      <c r="BF193" s="26"/>
      <c r="BG193" s="127">
        <f>SUM(BG194)</f>
        <v>0</v>
      </c>
      <c r="BH193" s="109"/>
      <c r="BI193" s="121">
        <f>SUM(BI194)</f>
        <v>0</v>
      </c>
      <c r="BJ193" s="27"/>
      <c r="BK193" s="109"/>
      <c r="BL193" s="121">
        <f>SUM(BL194)</f>
        <v>2673.05</v>
      </c>
      <c r="BM193" s="27"/>
    </row>
    <row r="194" spans="1:65" s="88" customFormat="1">
      <c r="A194" s="22" t="s">
        <v>324</v>
      </c>
      <c r="B194" s="22" t="s">
        <v>60</v>
      </c>
      <c r="C194" s="22" t="s">
        <v>60</v>
      </c>
      <c r="D194" s="102" t="s">
        <v>284</v>
      </c>
      <c r="E194" s="22" t="s">
        <v>60</v>
      </c>
      <c r="F194" s="89"/>
      <c r="G194" s="27"/>
      <c r="H194" s="121"/>
      <c r="I194" s="118">
        <f>SUM(I195:I196)</f>
        <v>2673.05</v>
      </c>
      <c r="J194" s="112"/>
      <c r="K194" s="127">
        <f>SUM(K195:K196)</f>
        <v>0</v>
      </c>
      <c r="L194" s="26"/>
      <c r="M194" s="127">
        <f>SUM(M195:M196)</f>
        <v>0</v>
      </c>
      <c r="N194" s="26"/>
      <c r="O194" s="127">
        <f>SUM(O195:O196)</f>
        <v>0</v>
      </c>
      <c r="P194" s="26"/>
      <c r="Q194" s="127">
        <f>SUM(Q195:Q196)</f>
        <v>0</v>
      </c>
      <c r="R194" s="26"/>
      <c r="S194" s="127">
        <f>SUM(S195:S196)</f>
        <v>0</v>
      </c>
      <c r="T194" s="26"/>
      <c r="U194" s="127">
        <f>SUM(U195:U196)</f>
        <v>0</v>
      </c>
      <c r="V194" s="26"/>
      <c r="W194" s="127">
        <f>SUM(W195:W196)</f>
        <v>0</v>
      </c>
      <c r="X194" s="26"/>
      <c r="Y194" s="127">
        <f>SUM(Y195:Y196)</f>
        <v>0</v>
      </c>
      <c r="Z194" s="26"/>
      <c r="AA194" s="127">
        <f>SUM(AA195:AA196)</f>
        <v>0</v>
      </c>
      <c r="AB194" s="26"/>
      <c r="AC194" s="127">
        <f>SUM(AC195:AC196)</f>
        <v>0</v>
      </c>
      <c r="AD194" s="26"/>
      <c r="AE194" s="127">
        <f>SUM(AE195:AE196)</f>
        <v>0</v>
      </c>
      <c r="AF194" s="26"/>
      <c r="AG194" s="127">
        <f>SUM(AG195:AG196)</f>
        <v>0</v>
      </c>
      <c r="AH194" s="26"/>
      <c r="AI194" s="127">
        <f>SUM(AI195:AI196)</f>
        <v>0</v>
      </c>
      <c r="AJ194" s="26"/>
      <c r="AK194" s="127">
        <f>SUM(AK195:AK196)</f>
        <v>0</v>
      </c>
      <c r="AL194" s="26"/>
      <c r="AM194" s="127">
        <f>SUM(AM195:AM196)</f>
        <v>0</v>
      </c>
      <c r="AN194" s="26"/>
      <c r="AO194" s="127">
        <f>SUM(AO195:AO196)</f>
        <v>0</v>
      </c>
      <c r="AP194" s="26"/>
      <c r="AQ194" s="127">
        <f>SUM(AQ195:AQ196)</f>
        <v>0</v>
      </c>
      <c r="AR194" s="26"/>
      <c r="AS194" s="127">
        <f>SUM(AS195:AS196)</f>
        <v>0</v>
      </c>
      <c r="AT194" s="26"/>
      <c r="AU194" s="127">
        <f>SUM(AU195:AU196)</f>
        <v>0</v>
      </c>
      <c r="AV194" s="26"/>
      <c r="AW194" s="127">
        <f>SUM(AW195:AW196)</f>
        <v>0</v>
      </c>
      <c r="AX194" s="26"/>
      <c r="AY194" s="127">
        <f>SUM(AY195:AY196)</f>
        <v>0</v>
      </c>
      <c r="AZ194" s="26"/>
      <c r="BA194" s="127">
        <f>SUM(BA195:BA196)</f>
        <v>0</v>
      </c>
      <c r="BB194" s="26"/>
      <c r="BC194" s="127">
        <f>SUM(BC195:BC196)</f>
        <v>0</v>
      </c>
      <c r="BD194" s="26"/>
      <c r="BE194" s="127">
        <f>SUM(BE195:BE196)</f>
        <v>0</v>
      </c>
      <c r="BF194" s="26"/>
      <c r="BG194" s="127">
        <f>SUM(BG195:BG196)</f>
        <v>0</v>
      </c>
      <c r="BH194" s="109"/>
      <c r="BI194" s="121">
        <f>SUM(BI195:BI196)</f>
        <v>0</v>
      </c>
      <c r="BJ194" s="27"/>
      <c r="BK194" s="109"/>
      <c r="BL194" s="121">
        <f>SUM(BL195:BL196)</f>
        <v>2673.05</v>
      </c>
      <c r="BM194" s="27"/>
    </row>
    <row r="195" spans="1:65" s="88" customFormat="1" ht="101.25">
      <c r="A195" s="29" t="s">
        <v>325</v>
      </c>
      <c r="B195" s="29" t="s">
        <v>250</v>
      </c>
      <c r="C195" s="29">
        <v>8204</v>
      </c>
      <c r="D195" s="101" t="s">
        <v>290</v>
      </c>
      <c r="E195" s="29" t="s">
        <v>100</v>
      </c>
      <c r="F195" s="30">
        <v>1</v>
      </c>
      <c r="G195" s="31">
        <v>1212.74</v>
      </c>
      <c r="H195" s="119">
        <v>1490.1826831469832</v>
      </c>
      <c r="I195" s="120">
        <f t="shared" ref="I195:I196" si="849">ROUND(SUM(F195*H195),2)</f>
        <v>1490.18</v>
      </c>
      <c r="J195" s="111"/>
      <c r="K195" s="114">
        <f t="shared" ref="K195:K196" si="850">J195*$H195</f>
        <v>0</v>
      </c>
      <c r="L195" s="32"/>
      <c r="M195" s="114">
        <f t="shared" ref="M195:M196" si="851">L195*$H195</f>
        <v>0</v>
      </c>
      <c r="N195" s="32"/>
      <c r="O195" s="114">
        <f t="shared" ref="O195:O196" si="852">N195*$H195</f>
        <v>0</v>
      </c>
      <c r="P195" s="32"/>
      <c r="Q195" s="114">
        <f t="shared" ref="Q195:Q196" si="853">P195*$H195</f>
        <v>0</v>
      </c>
      <c r="R195" s="32"/>
      <c r="S195" s="114">
        <f t="shared" ref="S195:S196" si="854">R195*$H195</f>
        <v>0</v>
      </c>
      <c r="T195" s="32"/>
      <c r="U195" s="114">
        <f t="shared" ref="U195:U196" si="855">T195*$H195</f>
        <v>0</v>
      </c>
      <c r="V195" s="32"/>
      <c r="W195" s="114">
        <f t="shared" ref="W195:W196" si="856">V195*$H195</f>
        <v>0</v>
      </c>
      <c r="X195" s="32"/>
      <c r="Y195" s="114">
        <f t="shared" ref="Y195:Y196" si="857">X195*$H195</f>
        <v>0</v>
      </c>
      <c r="Z195" s="32"/>
      <c r="AA195" s="114">
        <f t="shared" ref="AA195:AA196" si="858">Z195*$H195</f>
        <v>0</v>
      </c>
      <c r="AB195" s="32"/>
      <c r="AC195" s="114">
        <f t="shared" ref="AC195:AC196" si="859">AB195*$H195</f>
        <v>0</v>
      </c>
      <c r="AD195" s="32"/>
      <c r="AE195" s="114">
        <f t="shared" ref="AE195:AE196" si="860">AD195*$H195</f>
        <v>0</v>
      </c>
      <c r="AF195" s="32"/>
      <c r="AG195" s="114">
        <f t="shared" ref="AG195:AG196" si="861">AF195*$H195</f>
        <v>0</v>
      </c>
      <c r="AH195" s="32"/>
      <c r="AI195" s="114">
        <f t="shared" ref="AI195:AI196" si="862">AH195*$H195</f>
        <v>0</v>
      </c>
      <c r="AJ195" s="32"/>
      <c r="AK195" s="114">
        <f t="shared" ref="AK195:AK196" si="863">AJ195*$H195</f>
        <v>0</v>
      </c>
      <c r="AL195" s="32"/>
      <c r="AM195" s="114">
        <f t="shared" ref="AM195:AM196" si="864">AL195*$H195</f>
        <v>0</v>
      </c>
      <c r="AN195" s="32"/>
      <c r="AO195" s="114">
        <f t="shared" ref="AO195:AO196" si="865">AN195*$H195</f>
        <v>0</v>
      </c>
      <c r="AP195" s="32"/>
      <c r="AQ195" s="114">
        <f t="shared" ref="AQ195:AQ196" si="866">AP195*$H195</f>
        <v>0</v>
      </c>
      <c r="AR195" s="32"/>
      <c r="AS195" s="114">
        <f t="shared" ref="AS195:AS196" si="867">AR195*$H195</f>
        <v>0</v>
      </c>
      <c r="AT195" s="32"/>
      <c r="AU195" s="114">
        <f t="shared" ref="AU195:AU196" si="868">AT195*$H195</f>
        <v>0</v>
      </c>
      <c r="AV195" s="32"/>
      <c r="AW195" s="114">
        <f t="shared" ref="AW195:AW196" si="869">AV195*$H195</f>
        <v>0</v>
      </c>
      <c r="AX195" s="32"/>
      <c r="AY195" s="114">
        <f t="shared" ref="AY195:AY196" si="870">AX195*$H195</f>
        <v>0</v>
      </c>
      <c r="AZ195" s="32"/>
      <c r="BA195" s="114">
        <f t="shared" ref="BA195:BA196" si="871">AZ195*$H195</f>
        <v>0</v>
      </c>
      <c r="BB195" s="32"/>
      <c r="BC195" s="114">
        <f t="shared" ref="BC195:BC196" si="872">BB195*$H195</f>
        <v>0</v>
      </c>
      <c r="BD195" s="32"/>
      <c r="BE195" s="114">
        <f t="shared" ref="BE195:BE196" si="873">BD195*$H195</f>
        <v>0</v>
      </c>
      <c r="BF195" s="32"/>
      <c r="BG195" s="114">
        <f t="shared" ref="BG195:BG196" si="874">BF195*$H195</f>
        <v>0</v>
      </c>
      <c r="BH195" s="108">
        <f t="shared" ref="BH195:BI195" si="875">SUM(J195,L195,N195,P195,R195,T195,V195,X195,Z195,AB195,AD195,AF195,AH195,AJ195,AL195,AN195,AP195,AR195,AT195,AV195,AX195,AZ195,BB195,BD195,BF195)</f>
        <v>0</v>
      </c>
      <c r="BI195" s="119">
        <f t="shared" si="875"/>
        <v>0</v>
      </c>
      <c r="BJ195" s="87">
        <f t="shared" ref="BJ195:BJ196" si="876">BI195/I195</f>
        <v>0</v>
      </c>
      <c r="BK195" s="108">
        <f t="shared" ref="BK195:BK196" si="877">F195-BH195</f>
        <v>1</v>
      </c>
      <c r="BL195" s="119">
        <f t="shared" ref="BL195:BL196" si="878">I195-BI195</f>
        <v>1490.18</v>
      </c>
      <c r="BM195" s="87">
        <f t="shared" ref="BM195:BM196" si="879">1-BJ195</f>
        <v>1</v>
      </c>
    </row>
    <row r="196" spans="1:65" s="88" customFormat="1" ht="78.75">
      <c r="A196" s="29" t="s">
        <v>326</v>
      </c>
      <c r="B196" s="29" t="s">
        <v>66</v>
      </c>
      <c r="C196" s="29">
        <v>90791</v>
      </c>
      <c r="D196" s="101" t="s">
        <v>327</v>
      </c>
      <c r="E196" s="29" t="s">
        <v>100</v>
      </c>
      <c r="F196" s="30">
        <v>1</v>
      </c>
      <c r="G196" s="31">
        <v>962.64</v>
      </c>
      <c r="H196" s="119">
        <v>1182.8664496137769</v>
      </c>
      <c r="I196" s="120">
        <f t="shared" si="849"/>
        <v>1182.8699999999999</v>
      </c>
      <c r="J196" s="111"/>
      <c r="K196" s="114">
        <f t="shared" si="850"/>
        <v>0</v>
      </c>
      <c r="L196" s="32"/>
      <c r="M196" s="114">
        <f t="shared" si="851"/>
        <v>0</v>
      </c>
      <c r="N196" s="32"/>
      <c r="O196" s="114">
        <f t="shared" si="852"/>
        <v>0</v>
      </c>
      <c r="P196" s="32"/>
      <c r="Q196" s="114">
        <f t="shared" si="853"/>
        <v>0</v>
      </c>
      <c r="R196" s="32"/>
      <c r="S196" s="114">
        <f t="shared" si="854"/>
        <v>0</v>
      </c>
      <c r="T196" s="32"/>
      <c r="U196" s="114">
        <f t="shared" si="855"/>
        <v>0</v>
      </c>
      <c r="V196" s="32"/>
      <c r="W196" s="114">
        <f t="shared" si="856"/>
        <v>0</v>
      </c>
      <c r="X196" s="32"/>
      <c r="Y196" s="114">
        <f t="shared" si="857"/>
        <v>0</v>
      </c>
      <c r="Z196" s="32"/>
      <c r="AA196" s="114">
        <f t="shared" si="858"/>
        <v>0</v>
      </c>
      <c r="AB196" s="32"/>
      <c r="AC196" s="114">
        <f t="shared" si="859"/>
        <v>0</v>
      </c>
      <c r="AD196" s="32"/>
      <c r="AE196" s="114">
        <f t="shared" si="860"/>
        <v>0</v>
      </c>
      <c r="AF196" s="32"/>
      <c r="AG196" s="114">
        <f t="shared" si="861"/>
        <v>0</v>
      </c>
      <c r="AH196" s="32"/>
      <c r="AI196" s="114">
        <f t="shared" si="862"/>
        <v>0</v>
      </c>
      <c r="AJ196" s="32"/>
      <c r="AK196" s="114">
        <f t="shared" si="863"/>
        <v>0</v>
      </c>
      <c r="AL196" s="32"/>
      <c r="AM196" s="114">
        <f t="shared" si="864"/>
        <v>0</v>
      </c>
      <c r="AN196" s="32"/>
      <c r="AO196" s="114">
        <f t="shared" si="865"/>
        <v>0</v>
      </c>
      <c r="AP196" s="32"/>
      <c r="AQ196" s="114">
        <f t="shared" si="866"/>
        <v>0</v>
      </c>
      <c r="AR196" s="32"/>
      <c r="AS196" s="114">
        <f t="shared" si="867"/>
        <v>0</v>
      </c>
      <c r="AT196" s="32"/>
      <c r="AU196" s="114">
        <f t="shared" si="868"/>
        <v>0</v>
      </c>
      <c r="AV196" s="32"/>
      <c r="AW196" s="114">
        <f t="shared" si="869"/>
        <v>0</v>
      </c>
      <c r="AX196" s="32"/>
      <c r="AY196" s="114">
        <f t="shared" si="870"/>
        <v>0</v>
      </c>
      <c r="AZ196" s="32"/>
      <c r="BA196" s="114">
        <f t="shared" si="871"/>
        <v>0</v>
      </c>
      <c r="BB196" s="32"/>
      <c r="BC196" s="114">
        <f t="shared" si="872"/>
        <v>0</v>
      </c>
      <c r="BD196" s="32"/>
      <c r="BE196" s="114">
        <f t="shared" si="873"/>
        <v>0</v>
      </c>
      <c r="BF196" s="32"/>
      <c r="BG196" s="114">
        <f t="shared" si="874"/>
        <v>0</v>
      </c>
      <c r="BH196" s="108">
        <f t="shared" ref="BH196:BI196" si="880">SUM(J196,L196,N196,P196,R196,T196,V196,X196,Z196,AB196,AD196,AF196,AH196,AJ196,AL196,AN196,AP196,AR196,AT196,AV196,AX196,AZ196,BB196,BD196,BF196)</f>
        <v>0</v>
      </c>
      <c r="BI196" s="119">
        <f t="shared" si="880"/>
        <v>0</v>
      </c>
      <c r="BJ196" s="87">
        <f t="shared" si="876"/>
        <v>0</v>
      </c>
      <c r="BK196" s="108">
        <f t="shared" si="877"/>
        <v>1</v>
      </c>
      <c r="BL196" s="119">
        <f t="shared" si="878"/>
        <v>1182.8699999999999</v>
      </c>
      <c r="BM196" s="87">
        <f t="shared" si="879"/>
        <v>1</v>
      </c>
    </row>
    <row r="197" spans="1:65" s="88" customFormat="1">
      <c r="A197" s="14">
        <v>5</v>
      </c>
      <c r="B197" s="14" t="s">
        <v>60</v>
      </c>
      <c r="C197" s="14" t="s">
        <v>60</v>
      </c>
      <c r="D197" s="103" t="s">
        <v>328</v>
      </c>
      <c r="E197" s="16"/>
      <c r="F197" s="17"/>
      <c r="G197" s="20"/>
      <c r="H197" s="122"/>
      <c r="I197" s="116">
        <f>I198+I203+I208+I213+I218+I223</f>
        <v>186145.25</v>
      </c>
      <c r="J197" s="113"/>
      <c r="K197" s="126">
        <f>K198+K203+K208+K213+K218+K223</f>
        <v>0</v>
      </c>
      <c r="L197" s="19"/>
      <c r="M197" s="126">
        <f>M198+M203+M208+M213+M218+M223</f>
        <v>0</v>
      </c>
      <c r="N197" s="19"/>
      <c r="O197" s="126">
        <f>O198+O203+O208+O213+O218+O223</f>
        <v>0</v>
      </c>
      <c r="P197" s="19"/>
      <c r="Q197" s="126">
        <f>Q198+Q203+Q208+Q213+Q218+Q223</f>
        <v>0</v>
      </c>
      <c r="R197" s="19"/>
      <c r="S197" s="126">
        <f>S198+S203+S208+S213+S218+S223</f>
        <v>0</v>
      </c>
      <c r="T197" s="19"/>
      <c r="U197" s="126">
        <f>U198+U203+U208+U213+U218+U223</f>
        <v>0</v>
      </c>
      <c r="V197" s="19"/>
      <c r="W197" s="126">
        <f>W198+W203+W208+W213+W218+W223</f>
        <v>0</v>
      </c>
      <c r="X197" s="19"/>
      <c r="Y197" s="126">
        <f>Y198+Y203+Y208+Y213+Y218+Y223</f>
        <v>0</v>
      </c>
      <c r="Z197" s="19"/>
      <c r="AA197" s="126">
        <f>AA198+AA203+AA208+AA213+AA218+AA223</f>
        <v>0</v>
      </c>
      <c r="AB197" s="19"/>
      <c r="AC197" s="126">
        <f>AC198+AC203+AC208+AC213+AC218+AC223</f>
        <v>0</v>
      </c>
      <c r="AD197" s="19"/>
      <c r="AE197" s="126">
        <f>AE198+AE203+AE208+AE213+AE218+AE223</f>
        <v>0</v>
      </c>
      <c r="AF197" s="19"/>
      <c r="AG197" s="126">
        <f>AG198+AG203+AG208+AG213+AG218+AG223</f>
        <v>0</v>
      </c>
      <c r="AH197" s="19"/>
      <c r="AI197" s="126">
        <f>AI198+AI203+AI208+AI213+AI218+AI223</f>
        <v>0</v>
      </c>
      <c r="AJ197" s="19"/>
      <c r="AK197" s="126">
        <f>AK198+AK203+AK208+AK213+AK218+AK223</f>
        <v>0</v>
      </c>
      <c r="AL197" s="19"/>
      <c r="AM197" s="126">
        <f>AM198+AM203+AM208+AM213+AM218+AM223</f>
        <v>0</v>
      </c>
      <c r="AN197" s="19"/>
      <c r="AO197" s="126">
        <f>AO198+AO203+AO208+AO213+AO218+AO223</f>
        <v>0</v>
      </c>
      <c r="AP197" s="19"/>
      <c r="AQ197" s="126">
        <f>AQ198+AQ203+AQ208+AQ213+AQ218+AQ223</f>
        <v>0</v>
      </c>
      <c r="AR197" s="19"/>
      <c r="AS197" s="126">
        <f>AS198+AS203+AS208+AS213+AS218+AS223</f>
        <v>0</v>
      </c>
      <c r="AT197" s="19"/>
      <c r="AU197" s="126">
        <f>AU198+AU203+AU208+AU213+AU218+AU223</f>
        <v>0</v>
      </c>
      <c r="AV197" s="19"/>
      <c r="AW197" s="126">
        <f>AW198+AW203+AW208+AW213+AW218+AW223</f>
        <v>0</v>
      </c>
      <c r="AX197" s="19"/>
      <c r="AY197" s="126">
        <f>AY198+AY203+AY208+AY213+AY218+AY223</f>
        <v>0</v>
      </c>
      <c r="AZ197" s="19"/>
      <c r="BA197" s="126">
        <f>BA198+BA203+BA208+BA213+BA218+BA223</f>
        <v>0</v>
      </c>
      <c r="BB197" s="19"/>
      <c r="BC197" s="126">
        <f>BC198+BC203+BC208+BC213+BC218+BC223</f>
        <v>0</v>
      </c>
      <c r="BD197" s="19"/>
      <c r="BE197" s="126">
        <f>BE198+BE203+BE208+BE213+BE218+BE223</f>
        <v>0</v>
      </c>
      <c r="BF197" s="19"/>
      <c r="BG197" s="126">
        <f>BG198+BG203+BG208+BG213+BG218+BG223</f>
        <v>0</v>
      </c>
      <c r="BH197" s="110"/>
      <c r="BI197" s="122">
        <f>BI198+BI203+BI208+BI213+BI218+BI223</f>
        <v>0</v>
      </c>
      <c r="BJ197" s="20"/>
      <c r="BK197" s="110"/>
      <c r="BL197" s="122">
        <f>BL198+BL203+BL208+BL213+BL218+BL223</f>
        <v>186145.25</v>
      </c>
      <c r="BM197" s="20"/>
    </row>
    <row r="198" spans="1:65" s="88" customFormat="1">
      <c r="A198" s="22" t="s">
        <v>329</v>
      </c>
      <c r="B198" s="22" t="s">
        <v>60</v>
      </c>
      <c r="C198" s="22" t="s">
        <v>60</v>
      </c>
      <c r="D198" s="102" t="s">
        <v>107</v>
      </c>
      <c r="E198" s="22"/>
      <c r="F198" s="89"/>
      <c r="G198" s="27"/>
      <c r="H198" s="121"/>
      <c r="I198" s="118">
        <f>I199+I201</f>
        <v>19493.25</v>
      </c>
      <c r="J198" s="112"/>
      <c r="K198" s="127">
        <f>K199+K201</f>
        <v>0</v>
      </c>
      <c r="L198" s="26"/>
      <c r="M198" s="127">
        <f>M199+M201</f>
        <v>0</v>
      </c>
      <c r="N198" s="26"/>
      <c r="O198" s="127">
        <f>O199+O201</f>
        <v>0</v>
      </c>
      <c r="P198" s="26"/>
      <c r="Q198" s="127">
        <f>Q199+Q201</f>
        <v>0</v>
      </c>
      <c r="R198" s="26"/>
      <c r="S198" s="127">
        <f>S199+S201</f>
        <v>0</v>
      </c>
      <c r="T198" s="26"/>
      <c r="U198" s="127">
        <f>U199+U201</f>
        <v>0</v>
      </c>
      <c r="V198" s="26"/>
      <c r="W198" s="127">
        <f>W199+W201</f>
        <v>0</v>
      </c>
      <c r="X198" s="26"/>
      <c r="Y198" s="127">
        <f>Y199+Y201</f>
        <v>0</v>
      </c>
      <c r="Z198" s="26"/>
      <c r="AA198" s="127">
        <f>AA199+AA201</f>
        <v>0</v>
      </c>
      <c r="AB198" s="26"/>
      <c r="AC198" s="127">
        <f>AC199+AC201</f>
        <v>0</v>
      </c>
      <c r="AD198" s="26"/>
      <c r="AE198" s="127">
        <f>AE199+AE201</f>
        <v>0</v>
      </c>
      <c r="AF198" s="26"/>
      <c r="AG198" s="127">
        <f>AG199+AG201</f>
        <v>0</v>
      </c>
      <c r="AH198" s="26"/>
      <c r="AI198" s="127">
        <f>AI199+AI201</f>
        <v>0</v>
      </c>
      <c r="AJ198" s="26"/>
      <c r="AK198" s="127">
        <f>AK199+AK201</f>
        <v>0</v>
      </c>
      <c r="AL198" s="26"/>
      <c r="AM198" s="127">
        <f>AM199+AM201</f>
        <v>0</v>
      </c>
      <c r="AN198" s="26"/>
      <c r="AO198" s="127">
        <f>AO199+AO201</f>
        <v>0</v>
      </c>
      <c r="AP198" s="26"/>
      <c r="AQ198" s="127">
        <f>AQ199+AQ201</f>
        <v>0</v>
      </c>
      <c r="AR198" s="26"/>
      <c r="AS198" s="127">
        <f>AS199+AS201</f>
        <v>0</v>
      </c>
      <c r="AT198" s="26"/>
      <c r="AU198" s="127">
        <f>AU199+AU201</f>
        <v>0</v>
      </c>
      <c r="AV198" s="26"/>
      <c r="AW198" s="127">
        <f>AW199+AW201</f>
        <v>0</v>
      </c>
      <c r="AX198" s="26"/>
      <c r="AY198" s="127">
        <f>AY199+AY201</f>
        <v>0</v>
      </c>
      <c r="AZ198" s="26"/>
      <c r="BA198" s="127">
        <f>BA199+BA201</f>
        <v>0</v>
      </c>
      <c r="BB198" s="26"/>
      <c r="BC198" s="127">
        <f>BC199+BC201</f>
        <v>0</v>
      </c>
      <c r="BD198" s="26"/>
      <c r="BE198" s="127">
        <f>BE199+BE201</f>
        <v>0</v>
      </c>
      <c r="BF198" s="26"/>
      <c r="BG198" s="127">
        <f>BG199+BG201</f>
        <v>0</v>
      </c>
      <c r="BH198" s="109"/>
      <c r="BI198" s="121">
        <f>BI199+BI201</f>
        <v>0</v>
      </c>
      <c r="BJ198" s="27"/>
      <c r="BK198" s="109"/>
      <c r="BL198" s="121">
        <f>BL199+BL201</f>
        <v>19493.25</v>
      </c>
      <c r="BM198" s="27"/>
    </row>
    <row r="199" spans="1:65" s="88" customFormat="1">
      <c r="A199" s="22" t="s">
        <v>330</v>
      </c>
      <c r="B199" s="22" t="s">
        <v>60</v>
      </c>
      <c r="C199" s="22" t="s">
        <v>60</v>
      </c>
      <c r="D199" s="102" t="s">
        <v>331</v>
      </c>
      <c r="E199" s="22" t="s">
        <v>60</v>
      </c>
      <c r="F199" s="89"/>
      <c r="G199" s="27"/>
      <c r="H199" s="121"/>
      <c r="I199" s="118">
        <f>SUM(I200)</f>
        <v>8144.69</v>
      </c>
      <c r="J199" s="112"/>
      <c r="K199" s="127">
        <f>SUM(K200)</f>
        <v>0</v>
      </c>
      <c r="L199" s="26"/>
      <c r="M199" s="127">
        <f>SUM(M200)</f>
        <v>0</v>
      </c>
      <c r="N199" s="26"/>
      <c r="O199" s="127">
        <f>SUM(O200)</f>
        <v>0</v>
      </c>
      <c r="P199" s="26"/>
      <c r="Q199" s="127">
        <f>SUM(Q200)</f>
        <v>0</v>
      </c>
      <c r="R199" s="26"/>
      <c r="S199" s="127">
        <f>SUM(S200)</f>
        <v>0</v>
      </c>
      <c r="T199" s="26"/>
      <c r="U199" s="127">
        <f>SUM(U200)</f>
        <v>0</v>
      </c>
      <c r="V199" s="26"/>
      <c r="W199" s="127">
        <f>SUM(W200)</f>
        <v>0</v>
      </c>
      <c r="X199" s="26"/>
      <c r="Y199" s="127">
        <f>SUM(Y200)</f>
        <v>0</v>
      </c>
      <c r="Z199" s="26"/>
      <c r="AA199" s="127">
        <f>SUM(AA200)</f>
        <v>0</v>
      </c>
      <c r="AB199" s="26"/>
      <c r="AC199" s="127">
        <f>SUM(AC200)</f>
        <v>0</v>
      </c>
      <c r="AD199" s="26"/>
      <c r="AE199" s="127">
        <f>SUM(AE200)</f>
        <v>0</v>
      </c>
      <c r="AF199" s="26"/>
      <c r="AG199" s="127">
        <f>SUM(AG200)</f>
        <v>0</v>
      </c>
      <c r="AH199" s="26"/>
      <c r="AI199" s="127">
        <f>SUM(AI200)</f>
        <v>0</v>
      </c>
      <c r="AJ199" s="26"/>
      <c r="AK199" s="127">
        <f>SUM(AK200)</f>
        <v>0</v>
      </c>
      <c r="AL199" s="26"/>
      <c r="AM199" s="127">
        <f>SUM(AM200)</f>
        <v>0</v>
      </c>
      <c r="AN199" s="26"/>
      <c r="AO199" s="127">
        <f>SUM(AO200)</f>
        <v>0</v>
      </c>
      <c r="AP199" s="26"/>
      <c r="AQ199" s="127">
        <f>SUM(AQ200)</f>
        <v>0</v>
      </c>
      <c r="AR199" s="26"/>
      <c r="AS199" s="127">
        <f>SUM(AS200)</f>
        <v>0</v>
      </c>
      <c r="AT199" s="26"/>
      <c r="AU199" s="127">
        <f>SUM(AU200)</f>
        <v>0</v>
      </c>
      <c r="AV199" s="26"/>
      <c r="AW199" s="127">
        <f>SUM(AW200)</f>
        <v>0</v>
      </c>
      <c r="AX199" s="26"/>
      <c r="AY199" s="127">
        <f>SUM(AY200)</f>
        <v>0</v>
      </c>
      <c r="AZ199" s="26"/>
      <c r="BA199" s="127">
        <f>SUM(BA200)</f>
        <v>0</v>
      </c>
      <c r="BB199" s="26"/>
      <c r="BC199" s="127">
        <f>SUM(BC200)</f>
        <v>0</v>
      </c>
      <c r="BD199" s="26"/>
      <c r="BE199" s="127">
        <f>SUM(BE200)</f>
        <v>0</v>
      </c>
      <c r="BF199" s="26"/>
      <c r="BG199" s="127">
        <f>SUM(BG200)</f>
        <v>0</v>
      </c>
      <c r="BH199" s="109"/>
      <c r="BI199" s="121">
        <f>SUM(BI200)</f>
        <v>0</v>
      </c>
      <c r="BJ199" s="27"/>
      <c r="BK199" s="109"/>
      <c r="BL199" s="121">
        <f>SUM(BL200)</f>
        <v>8144.69</v>
      </c>
      <c r="BM199" s="27"/>
    </row>
    <row r="200" spans="1:65" s="88" customFormat="1">
      <c r="A200" s="29" t="s">
        <v>332</v>
      </c>
      <c r="B200" s="29" t="s">
        <v>66</v>
      </c>
      <c r="C200" s="29">
        <v>96113</v>
      </c>
      <c r="D200" s="101" t="s">
        <v>333</v>
      </c>
      <c r="E200" s="29" t="s">
        <v>82</v>
      </c>
      <c r="F200" s="30">
        <v>203.26</v>
      </c>
      <c r="G200" s="31">
        <v>32.61</v>
      </c>
      <c r="H200" s="119">
        <v>40.07030138151881</v>
      </c>
      <c r="I200" s="120">
        <f>ROUND(SUM(F200*H200),2)</f>
        <v>8144.69</v>
      </c>
      <c r="J200" s="111"/>
      <c r="K200" s="114">
        <f>J200*$H200</f>
        <v>0</v>
      </c>
      <c r="L200" s="32"/>
      <c r="M200" s="114">
        <f>L200*$H200</f>
        <v>0</v>
      </c>
      <c r="N200" s="32"/>
      <c r="O200" s="114">
        <f>N200*$H200</f>
        <v>0</v>
      </c>
      <c r="P200" s="32"/>
      <c r="Q200" s="114">
        <f>P200*$H200</f>
        <v>0</v>
      </c>
      <c r="R200" s="32"/>
      <c r="S200" s="114">
        <f>R200*$H200</f>
        <v>0</v>
      </c>
      <c r="T200" s="32"/>
      <c r="U200" s="114">
        <f>T200*$H200</f>
        <v>0</v>
      </c>
      <c r="V200" s="32"/>
      <c r="W200" s="114">
        <f>V200*$H200</f>
        <v>0</v>
      </c>
      <c r="X200" s="32"/>
      <c r="Y200" s="114">
        <f>X200*$H200</f>
        <v>0</v>
      </c>
      <c r="Z200" s="32"/>
      <c r="AA200" s="114">
        <f>Z200*$H200</f>
        <v>0</v>
      </c>
      <c r="AB200" s="32"/>
      <c r="AC200" s="114">
        <f>AB200*$H200</f>
        <v>0</v>
      </c>
      <c r="AD200" s="32"/>
      <c r="AE200" s="114">
        <f>AD200*$H200</f>
        <v>0</v>
      </c>
      <c r="AF200" s="32"/>
      <c r="AG200" s="114">
        <f>AF200*$H200</f>
        <v>0</v>
      </c>
      <c r="AH200" s="32"/>
      <c r="AI200" s="114">
        <f>AH200*$H200</f>
        <v>0</v>
      </c>
      <c r="AJ200" s="32"/>
      <c r="AK200" s="114">
        <f>AJ200*$H200</f>
        <v>0</v>
      </c>
      <c r="AL200" s="32"/>
      <c r="AM200" s="114">
        <f>AL200*$H200</f>
        <v>0</v>
      </c>
      <c r="AN200" s="32"/>
      <c r="AO200" s="114">
        <f>AN200*$H200</f>
        <v>0</v>
      </c>
      <c r="AP200" s="32"/>
      <c r="AQ200" s="114">
        <f>AP200*$H200</f>
        <v>0</v>
      </c>
      <c r="AR200" s="32"/>
      <c r="AS200" s="114">
        <f>AR200*$H200</f>
        <v>0</v>
      </c>
      <c r="AT200" s="32"/>
      <c r="AU200" s="114">
        <f>AT200*$H200</f>
        <v>0</v>
      </c>
      <c r="AV200" s="32"/>
      <c r="AW200" s="114">
        <f>AV200*$H200</f>
        <v>0</v>
      </c>
      <c r="AX200" s="32"/>
      <c r="AY200" s="114">
        <f>AX200*$H200</f>
        <v>0</v>
      </c>
      <c r="AZ200" s="32"/>
      <c r="BA200" s="114">
        <f>AZ200*$H200</f>
        <v>0</v>
      </c>
      <c r="BB200" s="32"/>
      <c r="BC200" s="114">
        <f>BB200*$H200</f>
        <v>0</v>
      </c>
      <c r="BD200" s="32"/>
      <c r="BE200" s="114">
        <f>BD200*$H200</f>
        <v>0</v>
      </c>
      <c r="BF200" s="32"/>
      <c r="BG200" s="114">
        <f>BF200*$H200</f>
        <v>0</v>
      </c>
      <c r="BH200" s="108">
        <f t="shared" ref="BH200:BI200" si="881">SUM(J200,L200,N200,P200,R200,T200,V200,X200,Z200,AB200,AD200,AF200,AH200,AJ200,AL200,AN200,AP200,AR200,AT200,AV200,AX200,AZ200,BB200,BD200,BF200)</f>
        <v>0</v>
      </c>
      <c r="BI200" s="119">
        <f t="shared" si="881"/>
        <v>0</v>
      </c>
      <c r="BJ200" s="87">
        <f>BI200/I200</f>
        <v>0</v>
      </c>
      <c r="BK200" s="108">
        <f>F200-BH200</f>
        <v>203.26</v>
      </c>
      <c r="BL200" s="119">
        <f>I200-BI200</f>
        <v>8144.69</v>
      </c>
      <c r="BM200" s="87">
        <f>1-BJ200</f>
        <v>1</v>
      </c>
    </row>
    <row r="201" spans="1:65" s="88" customFormat="1">
      <c r="A201" s="22" t="s">
        <v>334</v>
      </c>
      <c r="B201" s="22" t="s">
        <v>60</v>
      </c>
      <c r="C201" s="22" t="s">
        <v>60</v>
      </c>
      <c r="D201" s="102" t="s">
        <v>335</v>
      </c>
      <c r="E201" s="22" t="s">
        <v>60</v>
      </c>
      <c r="F201" s="89"/>
      <c r="G201" s="27"/>
      <c r="H201" s="121"/>
      <c r="I201" s="118">
        <f>SUM(I202)</f>
        <v>11348.56</v>
      </c>
      <c r="J201" s="112"/>
      <c r="K201" s="127">
        <f>SUM(K202)</f>
        <v>0</v>
      </c>
      <c r="L201" s="26"/>
      <c r="M201" s="127">
        <f>SUM(M202)</f>
        <v>0</v>
      </c>
      <c r="N201" s="26"/>
      <c r="O201" s="127">
        <f>SUM(O202)</f>
        <v>0</v>
      </c>
      <c r="P201" s="26"/>
      <c r="Q201" s="127">
        <f>SUM(Q202)</f>
        <v>0</v>
      </c>
      <c r="R201" s="26"/>
      <c r="S201" s="127">
        <f>SUM(S202)</f>
        <v>0</v>
      </c>
      <c r="T201" s="26"/>
      <c r="U201" s="127">
        <f>SUM(U202)</f>
        <v>0</v>
      </c>
      <c r="V201" s="26"/>
      <c r="W201" s="127">
        <f>SUM(W202)</f>
        <v>0</v>
      </c>
      <c r="X201" s="26"/>
      <c r="Y201" s="127">
        <f>SUM(Y202)</f>
        <v>0</v>
      </c>
      <c r="Z201" s="26"/>
      <c r="AA201" s="127">
        <f>SUM(AA202)</f>
        <v>0</v>
      </c>
      <c r="AB201" s="26"/>
      <c r="AC201" s="127">
        <f>SUM(AC202)</f>
        <v>0</v>
      </c>
      <c r="AD201" s="26"/>
      <c r="AE201" s="127">
        <f>SUM(AE202)</f>
        <v>0</v>
      </c>
      <c r="AF201" s="26"/>
      <c r="AG201" s="127">
        <f>SUM(AG202)</f>
        <v>0</v>
      </c>
      <c r="AH201" s="26"/>
      <c r="AI201" s="127">
        <f>SUM(AI202)</f>
        <v>0</v>
      </c>
      <c r="AJ201" s="26"/>
      <c r="AK201" s="127">
        <f>SUM(AK202)</f>
        <v>0</v>
      </c>
      <c r="AL201" s="26"/>
      <c r="AM201" s="127">
        <f>SUM(AM202)</f>
        <v>0</v>
      </c>
      <c r="AN201" s="26"/>
      <c r="AO201" s="127">
        <f>SUM(AO202)</f>
        <v>0</v>
      </c>
      <c r="AP201" s="26"/>
      <c r="AQ201" s="127">
        <f>SUM(AQ202)</f>
        <v>0</v>
      </c>
      <c r="AR201" s="26"/>
      <c r="AS201" s="127">
        <f>SUM(AS202)</f>
        <v>0</v>
      </c>
      <c r="AT201" s="26"/>
      <c r="AU201" s="127">
        <f>SUM(AU202)</f>
        <v>0</v>
      </c>
      <c r="AV201" s="26"/>
      <c r="AW201" s="127">
        <f>SUM(AW202)</f>
        <v>0</v>
      </c>
      <c r="AX201" s="26"/>
      <c r="AY201" s="127">
        <f>SUM(AY202)</f>
        <v>0</v>
      </c>
      <c r="AZ201" s="26"/>
      <c r="BA201" s="127">
        <f>SUM(BA202)</f>
        <v>0</v>
      </c>
      <c r="BB201" s="26"/>
      <c r="BC201" s="127">
        <f>SUM(BC202)</f>
        <v>0</v>
      </c>
      <c r="BD201" s="26"/>
      <c r="BE201" s="127">
        <f>SUM(BE202)</f>
        <v>0</v>
      </c>
      <c r="BF201" s="26"/>
      <c r="BG201" s="127">
        <f>SUM(BG202)</f>
        <v>0</v>
      </c>
      <c r="BH201" s="109"/>
      <c r="BI201" s="121">
        <f>SUM(BI202)</f>
        <v>0</v>
      </c>
      <c r="BJ201" s="27"/>
      <c r="BK201" s="109"/>
      <c r="BL201" s="121">
        <f>SUM(BL202)</f>
        <v>11348.56</v>
      </c>
      <c r="BM201" s="27"/>
    </row>
    <row r="202" spans="1:65" s="88" customFormat="1">
      <c r="A202" s="29" t="s">
        <v>336</v>
      </c>
      <c r="B202" s="29" t="s">
        <v>66</v>
      </c>
      <c r="C202" s="29">
        <v>39513</v>
      </c>
      <c r="D202" s="101" t="s">
        <v>337</v>
      </c>
      <c r="E202" s="29" t="s">
        <v>82</v>
      </c>
      <c r="F202" s="30">
        <v>73.849999999999994</v>
      </c>
      <c r="G202" s="31">
        <v>125.06</v>
      </c>
      <c r="H202" s="119">
        <v>153.67040450085074</v>
      </c>
      <c r="I202" s="120">
        <f>ROUND(SUM(F202*H202),2)</f>
        <v>11348.56</v>
      </c>
      <c r="J202" s="111"/>
      <c r="K202" s="114">
        <f>J202*$H202</f>
        <v>0</v>
      </c>
      <c r="L202" s="32"/>
      <c r="M202" s="114">
        <f>L202*$H202</f>
        <v>0</v>
      </c>
      <c r="N202" s="32"/>
      <c r="O202" s="114">
        <f>N202*$H202</f>
        <v>0</v>
      </c>
      <c r="P202" s="32"/>
      <c r="Q202" s="114">
        <f>P202*$H202</f>
        <v>0</v>
      </c>
      <c r="R202" s="32"/>
      <c r="S202" s="114">
        <f>R202*$H202</f>
        <v>0</v>
      </c>
      <c r="T202" s="32"/>
      <c r="U202" s="114">
        <f>T202*$H202</f>
        <v>0</v>
      </c>
      <c r="V202" s="32"/>
      <c r="W202" s="114">
        <f>V202*$H202</f>
        <v>0</v>
      </c>
      <c r="X202" s="32"/>
      <c r="Y202" s="114">
        <f>X202*$H202</f>
        <v>0</v>
      </c>
      <c r="Z202" s="32"/>
      <c r="AA202" s="114">
        <f>Z202*$H202</f>
        <v>0</v>
      </c>
      <c r="AB202" s="32"/>
      <c r="AC202" s="114">
        <f>AB202*$H202</f>
        <v>0</v>
      </c>
      <c r="AD202" s="32"/>
      <c r="AE202" s="114">
        <f>AD202*$H202</f>
        <v>0</v>
      </c>
      <c r="AF202" s="32"/>
      <c r="AG202" s="114">
        <f>AF202*$H202</f>
        <v>0</v>
      </c>
      <c r="AH202" s="32"/>
      <c r="AI202" s="114">
        <f>AH202*$H202</f>
        <v>0</v>
      </c>
      <c r="AJ202" s="32"/>
      <c r="AK202" s="114">
        <f>AJ202*$H202</f>
        <v>0</v>
      </c>
      <c r="AL202" s="32"/>
      <c r="AM202" s="114">
        <f>AL202*$H202</f>
        <v>0</v>
      </c>
      <c r="AN202" s="32"/>
      <c r="AO202" s="114">
        <f>AN202*$H202</f>
        <v>0</v>
      </c>
      <c r="AP202" s="32"/>
      <c r="AQ202" s="114">
        <f>AP202*$H202</f>
        <v>0</v>
      </c>
      <c r="AR202" s="32"/>
      <c r="AS202" s="114">
        <f>AR202*$H202</f>
        <v>0</v>
      </c>
      <c r="AT202" s="32"/>
      <c r="AU202" s="114">
        <f>AT202*$H202</f>
        <v>0</v>
      </c>
      <c r="AV202" s="32"/>
      <c r="AW202" s="114">
        <f>AV202*$H202</f>
        <v>0</v>
      </c>
      <c r="AX202" s="32"/>
      <c r="AY202" s="114">
        <f>AX202*$H202</f>
        <v>0</v>
      </c>
      <c r="AZ202" s="32"/>
      <c r="BA202" s="114">
        <f>AZ202*$H202</f>
        <v>0</v>
      </c>
      <c r="BB202" s="32"/>
      <c r="BC202" s="114">
        <f>BB202*$H202</f>
        <v>0</v>
      </c>
      <c r="BD202" s="32"/>
      <c r="BE202" s="114">
        <f>BD202*$H202</f>
        <v>0</v>
      </c>
      <c r="BF202" s="32"/>
      <c r="BG202" s="114">
        <f>BF202*$H202</f>
        <v>0</v>
      </c>
      <c r="BH202" s="108">
        <f t="shared" ref="BH202:BI202" si="882">SUM(J202,L202,N202,P202,R202,T202,V202,X202,Z202,AB202,AD202,AF202,AH202,AJ202,AL202,AN202,AP202,AR202,AT202,AV202,AX202,AZ202,BB202,BD202,BF202)</f>
        <v>0</v>
      </c>
      <c r="BI202" s="119">
        <f t="shared" si="882"/>
        <v>0</v>
      </c>
      <c r="BJ202" s="87">
        <f>BI202/I202</f>
        <v>0</v>
      </c>
      <c r="BK202" s="108">
        <f>F202-BH202</f>
        <v>73.849999999999994</v>
      </c>
      <c r="BL202" s="119">
        <f>I202-BI202</f>
        <v>11348.56</v>
      </c>
      <c r="BM202" s="87">
        <f>1-BJ202</f>
        <v>1</v>
      </c>
    </row>
    <row r="203" spans="1:65" s="88" customFormat="1">
      <c r="A203" s="22" t="s">
        <v>338</v>
      </c>
      <c r="B203" s="22" t="s">
        <v>60</v>
      </c>
      <c r="C203" s="22" t="s">
        <v>60</v>
      </c>
      <c r="D203" s="102" t="s">
        <v>158</v>
      </c>
      <c r="E203" s="22"/>
      <c r="F203" s="89"/>
      <c r="G203" s="27"/>
      <c r="H203" s="121"/>
      <c r="I203" s="118">
        <f>I204+I206</f>
        <v>51273.04</v>
      </c>
      <c r="J203" s="112"/>
      <c r="K203" s="127">
        <f>K204+K206</f>
        <v>0</v>
      </c>
      <c r="L203" s="26"/>
      <c r="M203" s="127">
        <f>M204+M206</f>
        <v>0</v>
      </c>
      <c r="N203" s="26"/>
      <c r="O203" s="127">
        <f>O204+O206</f>
        <v>0</v>
      </c>
      <c r="P203" s="26"/>
      <c r="Q203" s="127">
        <f>Q204+Q206</f>
        <v>0</v>
      </c>
      <c r="R203" s="26"/>
      <c r="S203" s="127">
        <f>S204+S206</f>
        <v>0</v>
      </c>
      <c r="T203" s="26"/>
      <c r="U203" s="127">
        <f>U204+U206</f>
        <v>0</v>
      </c>
      <c r="V203" s="26"/>
      <c r="W203" s="127">
        <f>W204+W206</f>
        <v>0</v>
      </c>
      <c r="X203" s="26"/>
      <c r="Y203" s="127">
        <f>Y204+Y206</f>
        <v>0</v>
      </c>
      <c r="Z203" s="26"/>
      <c r="AA203" s="127">
        <f>AA204+AA206</f>
        <v>0</v>
      </c>
      <c r="AB203" s="26"/>
      <c r="AC203" s="127">
        <f>AC204+AC206</f>
        <v>0</v>
      </c>
      <c r="AD203" s="26"/>
      <c r="AE203" s="127">
        <f>AE204+AE206</f>
        <v>0</v>
      </c>
      <c r="AF203" s="26"/>
      <c r="AG203" s="127">
        <f>AG204+AG206</f>
        <v>0</v>
      </c>
      <c r="AH203" s="26"/>
      <c r="AI203" s="127">
        <f>AI204+AI206</f>
        <v>0</v>
      </c>
      <c r="AJ203" s="26"/>
      <c r="AK203" s="127">
        <f>AK204+AK206</f>
        <v>0</v>
      </c>
      <c r="AL203" s="26"/>
      <c r="AM203" s="127">
        <f>AM204+AM206</f>
        <v>0</v>
      </c>
      <c r="AN203" s="26"/>
      <c r="AO203" s="127">
        <f>AO204+AO206</f>
        <v>0</v>
      </c>
      <c r="AP203" s="26"/>
      <c r="AQ203" s="127">
        <f>AQ204+AQ206</f>
        <v>0</v>
      </c>
      <c r="AR203" s="26"/>
      <c r="AS203" s="127">
        <f>AS204+AS206</f>
        <v>0</v>
      </c>
      <c r="AT203" s="26"/>
      <c r="AU203" s="127">
        <f>AU204+AU206</f>
        <v>0</v>
      </c>
      <c r="AV203" s="26"/>
      <c r="AW203" s="127">
        <f>AW204+AW206</f>
        <v>0</v>
      </c>
      <c r="AX203" s="26"/>
      <c r="AY203" s="127">
        <f>AY204+AY206</f>
        <v>0</v>
      </c>
      <c r="AZ203" s="26"/>
      <c r="BA203" s="127">
        <f>BA204+BA206</f>
        <v>0</v>
      </c>
      <c r="BB203" s="26"/>
      <c r="BC203" s="127">
        <f>BC204+BC206</f>
        <v>0</v>
      </c>
      <c r="BD203" s="26"/>
      <c r="BE203" s="127">
        <f>BE204+BE206</f>
        <v>0</v>
      </c>
      <c r="BF203" s="26"/>
      <c r="BG203" s="127">
        <f>BG204+BG206</f>
        <v>0</v>
      </c>
      <c r="BH203" s="109"/>
      <c r="BI203" s="121">
        <f>BI204+BI206</f>
        <v>0</v>
      </c>
      <c r="BJ203" s="27"/>
      <c r="BK203" s="109"/>
      <c r="BL203" s="121">
        <f>BL204+BL206</f>
        <v>51273.04</v>
      </c>
      <c r="BM203" s="27"/>
    </row>
    <row r="204" spans="1:65" s="88" customFormat="1">
      <c r="A204" s="22" t="s">
        <v>339</v>
      </c>
      <c r="B204" s="22" t="s">
        <v>60</v>
      </c>
      <c r="C204" s="22" t="s">
        <v>60</v>
      </c>
      <c r="D204" s="102" t="s">
        <v>331</v>
      </c>
      <c r="E204" s="22" t="s">
        <v>60</v>
      </c>
      <c r="F204" s="89"/>
      <c r="G204" s="27"/>
      <c r="H204" s="121"/>
      <c r="I204" s="118">
        <f>SUM(I205)</f>
        <v>4465.03</v>
      </c>
      <c r="J204" s="112"/>
      <c r="K204" s="127">
        <f>SUM(K205)</f>
        <v>0</v>
      </c>
      <c r="L204" s="26"/>
      <c r="M204" s="127">
        <f>SUM(M205)</f>
        <v>0</v>
      </c>
      <c r="N204" s="26"/>
      <c r="O204" s="127">
        <f>SUM(O205)</f>
        <v>0</v>
      </c>
      <c r="P204" s="26"/>
      <c r="Q204" s="127">
        <f>SUM(Q205)</f>
        <v>0</v>
      </c>
      <c r="R204" s="26"/>
      <c r="S204" s="127">
        <f>SUM(S205)</f>
        <v>0</v>
      </c>
      <c r="T204" s="26"/>
      <c r="U204" s="127">
        <f>SUM(U205)</f>
        <v>0</v>
      </c>
      <c r="V204" s="26"/>
      <c r="W204" s="127">
        <f>SUM(W205)</f>
        <v>0</v>
      </c>
      <c r="X204" s="26"/>
      <c r="Y204" s="127">
        <f>SUM(Y205)</f>
        <v>0</v>
      </c>
      <c r="Z204" s="26"/>
      <c r="AA204" s="127">
        <f>SUM(AA205)</f>
        <v>0</v>
      </c>
      <c r="AB204" s="26"/>
      <c r="AC204" s="127">
        <f>SUM(AC205)</f>
        <v>0</v>
      </c>
      <c r="AD204" s="26"/>
      <c r="AE204" s="127">
        <f>SUM(AE205)</f>
        <v>0</v>
      </c>
      <c r="AF204" s="26"/>
      <c r="AG204" s="127">
        <f>SUM(AG205)</f>
        <v>0</v>
      </c>
      <c r="AH204" s="26"/>
      <c r="AI204" s="127">
        <f>SUM(AI205)</f>
        <v>0</v>
      </c>
      <c r="AJ204" s="26"/>
      <c r="AK204" s="127">
        <f>SUM(AK205)</f>
        <v>0</v>
      </c>
      <c r="AL204" s="26"/>
      <c r="AM204" s="127">
        <f>SUM(AM205)</f>
        <v>0</v>
      </c>
      <c r="AN204" s="26"/>
      <c r="AO204" s="127">
        <f>SUM(AO205)</f>
        <v>0</v>
      </c>
      <c r="AP204" s="26"/>
      <c r="AQ204" s="127">
        <f>SUM(AQ205)</f>
        <v>0</v>
      </c>
      <c r="AR204" s="26"/>
      <c r="AS204" s="127">
        <f>SUM(AS205)</f>
        <v>0</v>
      </c>
      <c r="AT204" s="26"/>
      <c r="AU204" s="127">
        <f>SUM(AU205)</f>
        <v>0</v>
      </c>
      <c r="AV204" s="26"/>
      <c r="AW204" s="127">
        <f>SUM(AW205)</f>
        <v>0</v>
      </c>
      <c r="AX204" s="26"/>
      <c r="AY204" s="127">
        <f>SUM(AY205)</f>
        <v>0</v>
      </c>
      <c r="AZ204" s="26"/>
      <c r="BA204" s="127">
        <f>SUM(BA205)</f>
        <v>0</v>
      </c>
      <c r="BB204" s="26"/>
      <c r="BC204" s="127">
        <f>SUM(BC205)</f>
        <v>0</v>
      </c>
      <c r="BD204" s="26"/>
      <c r="BE204" s="127">
        <f>SUM(BE205)</f>
        <v>0</v>
      </c>
      <c r="BF204" s="26"/>
      <c r="BG204" s="127">
        <f>SUM(BG205)</f>
        <v>0</v>
      </c>
      <c r="BH204" s="109"/>
      <c r="BI204" s="121">
        <f>SUM(BI205)</f>
        <v>0</v>
      </c>
      <c r="BJ204" s="27"/>
      <c r="BK204" s="109"/>
      <c r="BL204" s="121">
        <f>SUM(BL205)</f>
        <v>4465.03</v>
      </c>
      <c r="BM204" s="27"/>
    </row>
    <row r="205" spans="1:65" s="88" customFormat="1">
      <c r="A205" s="29" t="s">
        <v>340</v>
      </c>
      <c r="B205" s="29" t="s">
        <v>66</v>
      </c>
      <c r="C205" s="29">
        <v>96113</v>
      </c>
      <c r="D205" s="101" t="s">
        <v>333</v>
      </c>
      <c r="E205" s="29" t="s">
        <v>82</v>
      </c>
      <c r="F205" s="30">
        <v>111.43</v>
      </c>
      <c r="G205" s="31">
        <v>32.61</v>
      </c>
      <c r="H205" s="119">
        <v>40.07030138151881</v>
      </c>
      <c r="I205" s="120">
        <f>ROUND(SUM(F205*H205),2)</f>
        <v>4465.03</v>
      </c>
      <c r="J205" s="111"/>
      <c r="K205" s="114">
        <f>J205*$H205</f>
        <v>0</v>
      </c>
      <c r="L205" s="32"/>
      <c r="M205" s="114">
        <f>L205*$H205</f>
        <v>0</v>
      </c>
      <c r="N205" s="32"/>
      <c r="O205" s="114">
        <f>N205*$H205</f>
        <v>0</v>
      </c>
      <c r="P205" s="32"/>
      <c r="Q205" s="114">
        <f>P205*$H205</f>
        <v>0</v>
      </c>
      <c r="R205" s="32"/>
      <c r="S205" s="114">
        <f>R205*$H205</f>
        <v>0</v>
      </c>
      <c r="T205" s="32"/>
      <c r="U205" s="114">
        <f>T205*$H205</f>
        <v>0</v>
      </c>
      <c r="V205" s="32"/>
      <c r="W205" s="114">
        <f>V205*$H205</f>
        <v>0</v>
      </c>
      <c r="X205" s="32"/>
      <c r="Y205" s="114">
        <f>X205*$H205</f>
        <v>0</v>
      </c>
      <c r="Z205" s="32"/>
      <c r="AA205" s="114">
        <f>Z205*$H205</f>
        <v>0</v>
      </c>
      <c r="AB205" s="32"/>
      <c r="AC205" s="114">
        <f>AB205*$H205</f>
        <v>0</v>
      </c>
      <c r="AD205" s="32"/>
      <c r="AE205" s="114">
        <f>AD205*$H205</f>
        <v>0</v>
      </c>
      <c r="AF205" s="32"/>
      <c r="AG205" s="114">
        <f>AF205*$H205</f>
        <v>0</v>
      </c>
      <c r="AH205" s="32"/>
      <c r="AI205" s="114">
        <f>AH205*$H205</f>
        <v>0</v>
      </c>
      <c r="AJ205" s="32"/>
      <c r="AK205" s="114">
        <f>AJ205*$H205</f>
        <v>0</v>
      </c>
      <c r="AL205" s="32"/>
      <c r="AM205" s="114">
        <f>AL205*$H205</f>
        <v>0</v>
      </c>
      <c r="AN205" s="32"/>
      <c r="AO205" s="114">
        <f>AN205*$H205</f>
        <v>0</v>
      </c>
      <c r="AP205" s="32"/>
      <c r="AQ205" s="114">
        <f>AP205*$H205</f>
        <v>0</v>
      </c>
      <c r="AR205" s="32"/>
      <c r="AS205" s="114">
        <f>AR205*$H205</f>
        <v>0</v>
      </c>
      <c r="AT205" s="32"/>
      <c r="AU205" s="114">
        <f>AT205*$H205</f>
        <v>0</v>
      </c>
      <c r="AV205" s="32"/>
      <c r="AW205" s="114">
        <f>AV205*$H205</f>
        <v>0</v>
      </c>
      <c r="AX205" s="32"/>
      <c r="AY205" s="114">
        <f>AX205*$H205</f>
        <v>0</v>
      </c>
      <c r="AZ205" s="32"/>
      <c r="BA205" s="114">
        <f>AZ205*$H205</f>
        <v>0</v>
      </c>
      <c r="BB205" s="32"/>
      <c r="BC205" s="114">
        <f>BB205*$H205</f>
        <v>0</v>
      </c>
      <c r="BD205" s="32"/>
      <c r="BE205" s="114">
        <f>BD205*$H205</f>
        <v>0</v>
      </c>
      <c r="BF205" s="32"/>
      <c r="BG205" s="114">
        <f>BF205*$H205</f>
        <v>0</v>
      </c>
      <c r="BH205" s="108">
        <f t="shared" ref="BH205:BI205" si="883">SUM(J205,L205,N205,P205,R205,T205,V205,X205,Z205,AB205,AD205,AF205,AH205,AJ205,AL205,AN205,AP205,AR205,AT205,AV205,AX205,AZ205,BB205,BD205,BF205)</f>
        <v>0</v>
      </c>
      <c r="BI205" s="119">
        <f t="shared" si="883"/>
        <v>0</v>
      </c>
      <c r="BJ205" s="87">
        <f>BI205/I205</f>
        <v>0</v>
      </c>
      <c r="BK205" s="108">
        <f>F205-BH205</f>
        <v>111.43</v>
      </c>
      <c r="BL205" s="119">
        <f>I205-BI205</f>
        <v>4465.03</v>
      </c>
      <c r="BM205" s="87">
        <f>1-BJ205</f>
        <v>1</v>
      </c>
    </row>
    <row r="206" spans="1:65" s="88" customFormat="1">
      <c r="A206" s="22" t="s">
        <v>341</v>
      </c>
      <c r="B206" s="22" t="s">
        <v>60</v>
      </c>
      <c r="C206" s="22" t="s">
        <v>60</v>
      </c>
      <c r="D206" s="102" t="s">
        <v>335</v>
      </c>
      <c r="E206" s="22" t="s">
        <v>60</v>
      </c>
      <c r="F206" s="89"/>
      <c r="G206" s="27"/>
      <c r="H206" s="121"/>
      <c r="I206" s="118">
        <f>SUM(I207)</f>
        <v>46808.01</v>
      </c>
      <c r="J206" s="112"/>
      <c r="K206" s="127">
        <f>SUM(K207)</f>
        <v>0</v>
      </c>
      <c r="L206" s="26"/>
      <c r="M206" s="127">
        <f>SUM(M207)</f>
        <v>0</v>
      </c>
      <c r="N206" s="26"/>
      <c r="O206" s="127">
        <f>SUM(O207)</f>
        <v>0</v>
      </c>
      <c r="P206" s="26"/>
      <c r="Q206" s="127">
        <f>SUM(Q207)</f>
        <v>0</v>
      </c>
      <c r="R206" s="26"/>
      <c r="S206" s="127">
        <f>SUM(S207)</f>
        <v>0</v>
      </c>
      <c r="T206" s="26"/>
      <c r="U206" s="127">
        <f>SUM(U207)</f>
        <v>0</v>
      </c>
      <c r="V206" s="26"/>
      <c r="W206" s="127">
        <f>SUM(W207)</f>
        <v>0</v>
      </c>
      <c r="X206" s="26"/>
      <c r="Y206" s="127">
        <f>SUM(Y207)</f>
        <v>0</v>
      </c>
      <c r="Z206" s="26"/>
      <c r="AA206" s="127">
        <f>SUM(AA207)</f>
        <v>0</v>
      </c>
      <c r="AB206" s="26"/>
      <c r="AC206" s="127">
        <f>SUM(AC207)</f>
        <v>0</v>
      </c>
      <c r="AD206" s="26"/>
      <c r="AE206" s="127">
        <f>SUM(AE207)</f>
        <v>0</v>
      </c>
      <c r="AF206" s="26"/>
      <c r="AG206" s="127">
        <f>SUM(AG207)</f>
        <v>0</v>
      </c>
      <c r="AH206" s="26"/>
      <c r="AI206" s="127">
        <f>SUM(AI207)</f>
        <v>0</v>
      </c>
      <c r="AJ206" s="26"/>
      <c r="AK206" s="127">
        <f>SUM(AK207)</f>
        <v>0</v>
      </c>
      <c r="AL206" s="26"/>
      <c r="AM206" s="127">
        <f>SUM(AM207)</f>
        <v>0</v>
      </c>
      <c r="AN206" s="26"/>
      <c r="AO206" s="127">
        <f>SUM(AO207)</f>
        <v>0</v>
      </c>
      <c r="AP206" s="26"/>
      <c r="AQ206" s="127">
        <f>SUM(AQ207)</f>
        <v>0</v>
      </c>
      <c r="AR206" s="26"/>
      <c r="AS206" s="127">
        <f>SUM(AS207)</f>
        <v>0</v>
      </c>
      <c r="AT206" s="26"/>
      <c r="AU206" s="127">
        <f>SUM(AU207)</f>
        <v>0</v>
      </c>
      <c r="AV206" s="26"/>
      <c r="AW206" s="127">
        <f>SUM(AW207)</f>
        <v>0</v>
      </c>
      <c r="AX206" s="26"/>
      <c r="AY206" s="127">
        <f>SUM(AY207)</f>
        <v>0</v>
      </c>
      <c r="AZ206" s="26"/>
      <c r="BA206" s="127">
        <f>SUM(BA207)</f>
        <v>0</v>
      </c>
      <c r="BB206" s="26"/>
      <c r="BC206" s="127">
        <f>SUM(BC207)</f>
        <v>0</v>
      </c>
      <c r="BD206" s="26"/>
      <c r="BE206" s="127">
        <f>SUM(BE207)</f>
        <v>0</v>
      </c>
      <c r="BF206" s="26"/>
      <c r="BG206" s="127">
        <f>SUM(BG207)</f>
        <v>0</v>
      </c>
      <c r="BH206" s="109"/>
      <c r="BI206" s="121">
        <f>SUM(BI207)</f>
        <v>0</v>
      </c>
      <c r="BJ206" s="27"/>
      <c r="BK206" s="109"/>
      <c r="BL206" s="121">
        <f>SUM(BL207)</f>
        <v>46808.01</v>
      </c>
      <c r="BM206" s="27"/>
    </row>
    <row r="207" spans="1:65" s="88" customFormat="1">
      <c r="A207" s="29" t="s">
        <v>342</v>
      </c>
      <c r="B207" s="29" t="s">
        <v>66</v>
      </c>
      <c r="C207" s="29">
        <v>39513</v>
      </c>
      <c r="D207" s="101" t="s">
        <v>337</v>
      </c>
      <c r="E207" s="29" t="s">
        <v>82</v>
      </c>
      <c r="F207" s="30">
        <v>304.60000000000002</v>
      </c>
      <c r="G207" s="31">
        <v>125.06</v>
      </c>
      <c r="H207" s="119">
        <v>153.67040450085074</v>
      </c>
      <c r="I207" s="120">
        <f>ROUND(SUM(F207*H207),2)</f>
        <v>46808.01</v>
      </c>
      <c r="J207" s="111"/>
      <c r="K207" s="114">
        <f>J207*$H207</f>
        <v>0</v>
      </c>
      <c r="L207" s="32"/>
      <c r="M207" s="114">
        <f>L207*$H207</f>
        <v>0</v>
      </c>
      <c r="N207" s="32"/>
      <c r="O207" s="114">
        <f>N207*$H207</f>
        <v>0</v>
      </c>
      <c r="P207" s="32"/>
      <c r="Q207" s="114">
        <f>P207*$H207</f>
        <v>0</v>
      </c>
      <c r="R207" s="32"/>
      <c r="S207" s="114">
        <f>R207*$H207</f>
        <v>0</v>
      </c>
      <c r="T207" s="32"/>
      <c r="U207" s="114">
        <f>T207*$H207</f>
        <v>0</v>
      </c>
      <c r="V207" s="32"/>
      <c r="W207" s="114">
        <f>V207*$H207</f>
        <v>0</v>
      </c>
      <c r="X207" s="32"/>
      <c r="Y207" s="114">
        <f>X207*$H207</f>
        <v>0</v>
      </c>
      <c r="Z207" s="32"/>
      <c r="AA207" s="114">
        <f>Z207*$H207</f>
        <v>0</v>
      </c>
      <c r="AB207" s="32"/>
      <c r="AC207" s="114">
        <f>AB207*$H207</f>
        <v>0</v>
      </c>
      <c r="AD207" s="32"/>
      <c r="AE207" s="114">
        <f>AD207*$H207</f>
        <v>0</v>
      </c>
      <c r="AF207" s="32"/>
      <c r="AG207" s="114">
        <f>AF207*$H207</f>
        <v>0</v>
      </c>
      <c r="AH207" s="32"/>
      <c r="AI207" s="114">
        <f>AH207*$H207</f>
        <v>0</v>
      </c>
      <c r="AJ207" s="32"/>
      <c r="AK207" s="114">
        <f>AJ207*$H207</f>
        <v>0</v>
      </c>
      <c r="AL207" s="32"/>
      <c r="AM207" s="114">
        <f>AL207*$H207</f>
        <v>0</v>
      </c>
      <c r="AN207" s="32"/>
      <c r="AO207" s="114">
        <f>AN207*$H207</f>
        <v>0</v>
      </c>
      <c r="AP207" s="32"/>
      <c r="AQ207" s="114">
        <f>AP207*$H207</f>
        <v>0</v>
      </c>
      <c r="AR207" s="32"/>
      <c r="AS207" s="114">
        <f>AR207*$H207</f>
        <v>0</v>
      </c>
      <c r="AT207" s="32"/>
      <c r="AU207" s="114">
        <f>AT207*$H207</f>
        <v>0</v>
      </c>
      <c r="AV207" s="32"/>
      <c r="AW207" s="114">
        <f>AV207*$H207</f>
        <v>0</v>
      </c>
      <c r="AX207" s="32"/>
      <c r="AY207" s="114">
        <f>AX207*$H207</f>
        <v>0</v>
      </c>
      <c r="AZ207" s="32"/>
      <c r="BA207" s="114">
        <f>AZ207*$H207</f>
        <v>0</v>
      </c>
      <c r="BB207" s="32"/>
      <c r="BC207" s="114">
        <f>BB207*$H207</f>
        <v>0</v>
      </c>
      <c r="BD207" s="32"/>
      <c r="BE207" s="114">
        <f>BD207*$H207</f>
        <v>0</v>
      </c>
      <c r="BF207" s="32"/>
      <c r="BG207" s="114">
        <f>BF207*$H207</f>
        <v>0</v>
      </c>
      <c r="BH207" s="108">
        <f t="shared" ref="BH207:BI207" si="884">SUM(J207,L207,N207,P207,R207,T207,V207,X207,Z207,AB207,AD207,AF207,AH207,AJ207,AL207,AN207,AP207,AR207,AT207,AV207,AX207,AZ207,BB207,BD207,BF207)</f>
        <v>0</v>
      </c>
      <c r="BI207" s="119">
        <f t="shared" si="884"/>
        <v>0</v>
      </c>
      <c r="BJ207" s="87">
        <f>BI207/I207</f>
        <v>0</v>
      </c>
      <c r="BK207" s="108">
        <f>F207-BH207</f>
        <v>304.60000000000002</v>
      </c>
      <c r="BL207" s="119">
        <f>I207-BI207</f>
        <v>46808.01</v>
      </c>
      <c r="BM207" s="87">
        <f>1-BJ207</f>
        <v>1</v>
      </c>
    </row>
    <row r="208" spans="1:65" s="88" customFormat="1">
      <c r="A208" s="22" t="s">
        <v>343</v>
      </c>
      <c r="B208" s="22" t="s">
        <v>60</v>
      </c>
      <c r="C208" s="22" t="s">
        <v>60</v>
      </c>
      <c r="D208" s="102" t="s">
        <v>175</v>
      </c>
      <c r="E208" s="22"/>
      <c r="F208" s="89"/>
      <c r="G208" s="27"/>
      <c r="H208" s="121"/>
      <c r="I208" s="118">
        <f>I209+I211</f>
        <v>51094.87</v>
      </c>
      <c r="J208" s="112"/>
      <c r="K208" s="127">
        <f>K209+K211</f>
        <v>0</v>
      </c>
      <c r="L208" s="26"/>
      <c r="M208" s="127">
        <f>M209+M211</f>
        <v>0</v>
      </c>
      <c r="N208" s="26"/>
      <c r="O208" s="127">
        <f>O209+O211</f>
        <v>0</v>
      </c>
      <c r="P208" s="26"/>
      <c r="Q208" s="127">
        <f>Q209+Q211</f>
        <v>0</v>
      </c>
      <c r="R208" s="26"/>
      <c r="S208" s="127">
        <f>S209+S211</f>
        <v>0</v>
      </c>
      <c r="T208" s="26"/>
      <c r="U208" s="127">
        <f>U209+U211</f>
        <v>0</v>
      </c>
      <c r="V208" s="26"/>
      <c r="W208" s="127">
        <f>W209+W211</f>
        <v>0</v>
      </c>
      <c r="X208" s="26"/>
      <c r="Y208" s="127">
        <f>Y209+Y211</f>
        <v>0</v>
      </c>
      <c r="Z208" s="26"/>
      <c r="AA208" s="127">
        <f>AA209+AA211</f>
        <v>0</v>
      </c>
      <c r="AB208" s="26"/>
      <c r="AC208" s="127">
        <f>AC209+AC211</f>
        <v>0</v>
      </c>
      <c r="AD208" s="26"/>
      <c r="AE208" s="127">
        <f>AE209+AE211</f>
        <v>0</v>
      </c>
      <c r="AF208" s="26"/>
      <c r="AG208" s="127">
        <f>AG209+AG211</f>
        <v>0</v>
      </c>
      <c r="AH208" s="26"/>
      <c r="AI208" s="127">
        <f>AI209+AI211</f>
        <v>0</v>
      </c>
      <c r="AJ208" s="26"/>
      <c r="AK208" s="127">
        <f>AK209+AK211</f>
        <v>0</v>
      </c>
      <c r="AL208" s="26"/>
      <c r="AM208" s="127">
        <f>AM209+AM211</f>
        <v>0</v>
      </c>
      <c r="AN208" s="26"/>
      <c r="AO208" s="127">
        <f>AO209+AO211</f>
        <v>0</v>
      </c>
      <c r="AP208" s="26"/>
      <c r="AQ208" s="127">
        <f>AQ209+AQ211</f>
        <v>0</v>
      </c>
      <c r="AR208" s="26"/>
      <c r="AS208" s="127">
        <f>AS209+AS211</f>
        <v>0</v>
      </c>
      <c r="AT208" s="26"/>
      <c r="AU208" s="127">
        <f>AU209+AU211</f>
        <v>0</v>
      </c>
      <c r="AV208" s="26"/>
      <c r="AW208" s="127">
        <f>AW209+AW211</f>
        <v>0</v>
      </c>
      <c r="AX208" s="26"/>
      <c r="AY208" s="127">
        <f>AY209+AY211</f>
        <v>0</v>
      </c>
      <c r="AZ208" s="26"/>
      <c r="BA208" s="127">
        <f>BA209+BA211</f>
        <v>0</v>
      </c>
      <c r="BB208" s="26"/>
      <c r="BC208" s="127">
        <f>BC209+BC211</f>
        <v>0</v>
      </c>
      <c r="BD208" s="26"/>
      <c r="BE208" s="127">
        <f>BE209+BE211</f>
        <v>0</v>
      </c>
      <c r="BF208" s="26"/>
      <c r="BG208" s="127">
        <f>BG209+BG211</f>
        <v>0</v>
      </c>
      <c r="BH208" s="109"/>
      <c r="BI208" s="121">
        <f>BI209+BI211</f>
        <v>0</v>
      </c>
      <c r="BJ208" s="27"/>
      <c r="BK208" s="109"/>
      <c r="BL208" s="121">
        <f>BL209+BL211</f>
        <v>51094.87</v>
      </c>
      <c r="BM208" s="27"/>
    </row>
    <row r="209" spans="1:65" s="88" customFormat="1">
      <c r="A209" s="22" t="s">
        <v>344</v>
      </c>
      <c r="B209" s="22" t="s">
        <v>60</v>
      </c>
      <c r="C209" s="22" t="s">
        <v>60</v>
      </c>
      <c r="D209" s="102" t="s">
        <v>331</v>
      </c>
      <c r="E209" s="22" t="s">
        <v>60</v>
      </c>
      <c r="F209" s="89"/>
      <c r="G209" s="27"/>
      <c r="H209" s="121"/>
      <c r="I209" s="118">
        <f>SUM(I210)</f>
        <v>6553.5</v>
      </c>
      <c r="J209" s="112"/>
      <c r="K209" s="127">
        <f>SUM(K210)</f>
        <v>0</v>
      </c>
      <c r="L209" s="26"/>
      <c r="M209" s="127">
        <f>SUM(M210)</f>
        <v>0</v>
      </c>
      <c r="N209" s="26"/>
      <c r="O209" s="127">
        <f>SUM(O210)</f>
        <v>0</v>
      </c>
      <c r="P209" s="26"/>
      <c r="Q209" s="127">
        <f>SUM(Q210)</f>
        <v>0</v>
      </c>
      <c r="R209" s="26"/>
      <c r="S209" s="127">
        <f>SUM(S210)</f>
        <v>0</v>
      </c>
      <c r="T209" s="26"/>
      <c r="U209" s="127">
        <f>SUM(U210)</f>
        <v>0</v>
      </c>
      <c r="V209" s="26"/>
      <c r="W209" s="127">
        <f>SUM(W210)</f>
        <v>0</v>
      </c>
      <c r="X209" s="26"/>
      <c r="Y209" s="127">
        <f>SUM(Y210)</f>
        <v>0</v>
      </c>
      <c r="Z209" s="26"/>
      <c r="AA209" s="127">
        <f>SUM(AA210)</f>
        <v>0</v>
      </c>
      <c r="AB209" s="26"/>
      <c r="AC209" s="127">
        <f>SUM(AC210)</f>
        <v>0</v>
      </c>
      <c r="AD209" s="26"/>
      <c r="AE209" s="127">
        <f>SUM(AE210)</f>
        <v>0</v>
      </c>
      <c r="AF209" s="26"/>
      <c r="AG209" s="127">
        <f>SUM(AG210)</f>
        <v>0</v>
      </c>
      <c r="AH209" s="26"/>
      <c r="AI209" s="127">
        <f>SUM(AI210)</f>
        <v>0</v>
      </c>
      <c r="AJ209" s="26"/>
      <c r="AK209" s="127">
        <f>SUM(AK210)</f>
        <v>0</v>
      </c>
      <c r="AL209" s="26"/>
      <c r="AM209" s="127">
        <f>SUM(AM210)</f>
        <v>0</v>
      </c>
      <c r="AN209" s="26"/>
      <c r="AO209" s="127">
        <f>SUM(AO210)</f>
        <v>0</v>
      </c>
      <c r="AP209" s="26"/>
      <c r="AQ209" s="127">
        <f>SUM(AQ210)</f>
        <v>0</v>
      </c>
      <c r="AR209" s="26"/>
      <c r="AS209" s="127">
        <f>SUM(AS210)</f>
        <v>0</v>
      </c>
      <c r="AT209" s="26"/>
      <c r="AU209" s="127">
        <f>SUM(AU210)</f>
        <v>0</v>
      </c>
      <c r="AV209" s="26"/>
      <c r="AW209" s="127">
        <f>SUM(AW210)</f>
        <v>0</v>
      </c>
      <c r="AX209" s="26"/>
      <c r="AY209" s="127">
        <f>SUM(AY210)</f>
        <v>0</v>
      </c>
      <c r="AZ209" s="26"/>
      <c r="BA209" s="127">
        <f>SUM(BA210)</f>
        <v>0</v>
      </c>
      <c r="BB209" s="26"/>
      <c r="BC209" s="127">
        <f>SUM(BC210)</f>
        <v>0</v>
      </c>
      <c r="BD209" s="26"/>
      <c r="BE209" s="127">
        <f>SUM(BE210)</f>
        <v>0</v>
      </c>
      <c r="BF209" s="26"/>
      <c r="BG209" s="127">
        <f>SUM(BG210)</f>
        <v>0</v>
      </c>
      <c r="BH209" s="109"/>
      <c r="BI209" s="121">
        <f>SUM(BI210)</f>
        <v>0</v>
      </c>
      <c r="BJ209" s="27"/>
      <c r="BK209" s="109"/>
      <c r="BL209" s="121">
        <f>SUM(BL210)</f>
        <v>6553.5</v>
      </c>
      <c r="BM209" s="27"/>
    </row>
    <row r="210" spans="1:65" s="88" customFormat="1">
      <c r="A210" s="29" t="s">
        <v>345</v>
      </c>
      <c r="B210" s="29" t="s">
        <v>66</v>
      </c>
      <c r="C210" s="29">
        <v>96113</v>
      </c>
      <c r="D210" s="101" t="s">
        <v>333</v>
      </c>
      <c r="E210" s="29" t="s">
        <v>82</v>
      </c>
      <c r="F210" s="30">
        <v>163.55000000000001</v>
      </c>
      <c r="G210" s="31">
        <v>32.61</v>
      </c>
      <c r="H210" s="119">
        <v>40.07030138151881</v>
      </c>
      <c r="I210" s="120">
        <f>ROUND(SUM(F210*H210),2)</f>
        <v>6553.5</v>
      </c>
      <c r="J210" s="111"/>
      <c r="K210" s="114">
        <f>J210*$H210</f>
        <v>0</v>
      </c>
      <c r="L210" s="32"/>
      <c r="M210" s="114">
        <f>L210*$H210</f>
        <v>0</v>
      </c>
      <c r="N210" s="32"/>
      <c r="O210" s="114">
        <f>N210*$H210</f>
        <v>0</v>
      </c>
      <c r="P210" s="32"/>
      <c r="Q210" s="114">
        <f>P210*$H210</f>
        <v>0</v>
      </c>
      <c r="R210" s="32"/>
      <c r="S210" s="114">
        <f>R210*$H210</f>
        <v>0</v>
      </c>
      <c r="T210" s="32"/>
      <c r="U210" s="114">
        <f>T210*$H210</f>
        <v>0</v>
      </c>
      <c r="V210" s="32"/>
      <c r="W210" s="114">
        <f>V210*$H210</f>
        <v>0</v>
      </c>
      <c r="X210" s="32"/>
      <c r="Y210" s="114">
        <f>X210*$H210</f>
        <v>0</v>
      </c>
      <c r="Z210" s="32"/>
      <c r="AA210" s="114">
        <f>Z210*$H210</f>
        <v>0</v>
      </c>
      <c r="AB210" s="32"/>
      <c r="AC210" s="114">
        <f>AB210*$H210</f>
        <v>0</v>
      </c>
      <c r="AD210" s="32"/>
      <c r="AE210" s="114">
        <f>AD210*$H210</f>
        <v>0</v>
      </c>
      <c r="AF210" s="32"/>
      <c r="AG210" s="114">
        <f>AF210*$H210</f>
        <v>0</v>
      </c>
      <c r="AH210" s="32"/>
      <c r="AI210" s="114">
        <f>AH210*$H210</f>
        <v>0</v>
      </c>
      <c r="AJ210" s="32"/>
      <c r="AK210" s="114">
        <f>AJ210*$H210</f>
        <v>0</v>
      </c>
      <c r="AL210" s="32"/>
      <c r="AM210" s="114">
        <f>AL210*$H210</f>
        <v>0</v>
      </c>
      <c r="AN210" s="32"/>
      <c r="AO210" s="114">
        <f>AN210*$H210</f>
        <v>0</v>
      </c>
      <c r="AP210" s="32"/>
      <c r="AQ210" s="114">
        <f>AP210*$H210</f>
        <v>0</v>
      </c>
      <c r="AR210" s="32"/>
      <c r="AS210" s="114">
        <f>AR210*$H210</f>
        <v>0</v>
      </c>
      <c r="AT210" s="32"/>
      <c r="AU210" s="114">
        <f>AT210*$H210</f>
        <v>0</v>
      </c>
      <c r="AV210" s="32"/>
      <c r="AW210" s="114">
        <f>AV210*$H210</f>
        <v>0</v>
      </c>
      <c r="AX210" s="32"/>
      <c r="AY210" s="114">
        <f>AX210*$H210</f>
        <v>0</v>
      </c>
      <c r="AZ210" s="32"/>
      <c r="BA210" s="114">
        <f>AZ210*$H210</f>
        <v>0</v>
      </c>
      <c r="BB210" s="32"/>
      <c r="BC210" s="114">
        <f>BB210*$H210</f>
        <v>0</v>
      </c>
      <c r="BD210" s="32"/>
      <c r="BE210" s="114">
        <f>BD210*$H210</f>
        <v>0</v>
      </c>
      <c r="BF210" s="32"/>
      <c r="BG210" s="114">
        <f>BF210*$H210</f>
        <v>0</v>
      </c>
      <c r="BH210" s="108">
        <f t="shared" ref="BH210:BI210" si="885">SUM(J210,L210,N210,P210,R210,T210,V210,X210,Z210,AB210,AD210,AF210,AH210,AJ210,AL210,AN210,AP210,AR210,AT210,AV210,AX210,AZ210,BB210,BD210,BF210)</f>
        <v>0</v>
      </c>
      <c r="BI210" s="119">
        <f t="shared" si="885"/>
        <v>0</v>
      </c>
      <c r="BJ210" s="87">
        <f>BI210/I210</f>
        <v>0</v>
      </c>
      <c r="BK210" s="108">
        <f>F210-BH210</f>
        <v>163.55000000000001</v>
      </c>
      <c r="BL210" s="119">
        <f>I210-BI210</f>
        <v>6553.5</v>
      </c>
      <c r="BM210" s="87">
        <f>1-BJ210</f>
        <v>1</v>
      </c>
    </row>
    <row r="211" spans="1:65" s="88" customFormat="1">
      <c r="A211" s="22" t="s">
        <v>346</v>
      </c>
      <c r="B211" s="22" t="s">
        <v>60</v>
      </c>
      <c r="C211" s="22" t="s">
        <v>60</v>
      </c>
      <c r="D211" s="102" t="s">
        <v>335</v>
      </c>
      <c r="E211" s="22" t="s">
        <v>60</v>
      </c>
      <c r="F211" s="89"/>
      <c r="G211" s="27"/>
      <c r="H211" s="121"/>
      <c r="I211" s="118">
        <f>SUM(I212)</f>
        <v>44541.37</v>
      </c>
      <c r="J211" s="112"/>
      <c r="K211" s="127">
        <f>SUM(K212)</f>
        <v>0</v>
      </c>
      <c r="L211" s="26"/>
      <c r="M211" s="127">
        <f>SUM(M212)</f>
        <v>0</v>
      </c>
      <c r="N211" s="26"/>
      <c r="O211" s="127">
        <f>SUM(O212)</f>
        <v>0</v>
      </c>
      <c r="P211" s="26"/>
      <c r="Q211" s="127">
        <f>SUM(Q212)</f>
        <v>0</v>
      </c>
      <c r="R211" s="26"/>
      <c r="S211" s="127">
        <f>SUM(S212)</f>
        <v>0</v>
      </c>
      <c r="T211" s="26"/>
      <c r="U211" s="127">
        <f>SUM(U212)</f>
        <v>0</v>
      </c>
      <c r="V211" s="26"/>
      <c r="W211" s="127">
        <f>SUM(W212)</f>
        <v>0</v>
      </c>
      <c r="X211" s="26"/>
      <c r="Y211" s="127">
        <f>SUM(Y212)</f>
        <v>0</v>
      </c>
      <c r="Z211" s="26"/>
      <c r="AA211" s="127">
        <f>SUM(AA212)</f>
        <v>0</v>
      </c>
      <c r="AB211" s="26"/>
      <c r="AC211" s="127">
        <f>SUM(AC212)</f>
        <v>0</v>
      </c>
      <c r="AD211" s="26"/>
      <c r="AE211" s="127">
        <f>SUM(AE212)</f>
        <v>0</v>
      </c>
      <c r="AF211" s="26"/>
      <c r="AG211" s="127">
        <f>SUM(AG212)</f>
        <v>0</v>
      </c>
      <c r="AH211" s="26"/>
      <c r="AI211" s="127">
        <f>SUM(AI212)</f>
        <v>0</v>
      </c>
      <c r="AJ211" s="26"/>
      <c r="AK211" s="127">
        <f>SUM(AK212)</f>
        <v>0</v>
      </c>
      <c r="AL211" s="26"/>
      <c r="AM211" s="127">
        <f>SUM(AM212)</f>
        <v>0</v>
      </c>
      <c r="AN211" s="26"/>
      <c r="AO211" s="127">
        <f>SUM(AO212)</f>
        <v>0</v>
      </c>
      <c r="AP211" s="26"/>
      <c r="AQ211" s="127">
        <f>SUM(AQ212)</f>
        <v>0</v>
      </c>
      <c r="AR211" s="26"/>
      <c r="AS211" s="127">
        <f>SUM(AS212)</f>
        <v>0</v>
      </c>
      <c r="AT211" s="26"/>
      <c r="AU211" s="127">
        <f>SUM(AU212)</f>
        <v>0</v>
      </c>
      <c r="AV211" s="26"/>
      <c r="AW211" s="127">
        <f>SUM(AW212)</f>
        <v>0</v>
      </c>
      <c r="AX211" s="26"/>
      <c r="AY211" s="127">
        <f>SUM(AY212)</f>
        <v>0</v>
      </c>
      <c r="AZ211" s="26"/>
      <c r="BA211" s="127">
        <f>SUM(BA212)</f>
        <v>0</v>
      </c>
      <c r="BB211" s="26"/>
      <c r="BC211" s="127">
        <f>SUM(BC212)</f>
        <v>0</v>
      </c>
      <c r="BD211" s="26"/>
      <c r="BE211" s="127">
        <f>SUM(BE212)</f>
        <v>0</v>
      </c>
      <c r="BF211" s="26"/>
      <c r="BG211" s="127">
        <f>SUM(BG212)</f>
        <v>0</v>
      </c>
      <c r="BH211" s="109"/>
      <c r="BI211" s="121">
        <f>SUM(BI212)</f>
        <v>0</v>
      </c>
      <c r="BJ211" s="27"/>
      <c r="BK211" s="109"/>
      <c r="BL211" s="121">
        <f>SUM(BL212)</f>
        <v>44541.37</v>
      </c>
      <c r="BM211" s="27"/>
    </row>
    <row r="212" spans="1:65" s="88" customFormat="1">
      <c r="A212" s="29" t="s">
        <v>347</v>
      </c>
      <c r="B212" s="29" t="s">
        <v>66</v>
      </c>
      <c r="C212" s="29">
        <v>39513</v>
      </c>
      <c r="D212" s="101" t="s">
        <v>337</v>
      </c>
      <c r="E212" s="29" t="s">
        <v>82</v>
      </c>
      <c r="F212" s="30">
        <v>289.85000000000002</v>
      </c>
      <c r="G212" s="31">
        <v>125.06</v>
      </c>
      <c r="H212" s="119">
        <v>153.67040450085074</v>
      </c>
      <c r="I212" s="120">
        <f>ROUND(SUM(F212*H212),2)</f>
        <v>44541.37</v>
      </c>
      <c r="J212" s="111"/>
      <c r="K212" s="114">
        <f>J212*$H212</f>
        <v>0</v>
      </c>
      <c r="L212" s="32"/>
      <c r="M212" s="114">
        <f>L212*$H212</f>
        <v>0</v>
      </c>
      <c r="N212" s="32"/>
      <c r="O212" s="114">
        <f>N212*$H212</f>
        <v>0</v>
      </c>
      <c r="P212" s="32"/>
      <c r="Q212" s="114">
        <f>P212*$H212</f>
        <v>0</v>
      </c>
      <c r="R212" s="32"/>
      <c r="S212" s="114">
        <f>R212*$H212</f>
        <v>0</v>
      </c>
      <c r="T212" s="32"/>
      <c r="U212" s="114">
        <f>T212*$H212</f>
        <v>0</v>
      </c>
      <c r="V212" s="32"/>
      <c r="W212" s="114">
        <f>V212*$H212</f>
        <v>0</v>
      </c>
      <c r="X212" s="32"/>
      <c r="Y212" s="114">
        <f>X212*$H212</f>
        <v>0</v>
      </c>
      <c r="Z212" s="32"/>
      <c r="AA212" s="114">
        <f>Z212*$H212</f>
        <v>0</v>
      </c>
      <c r="AB212" s="32"/>
      <c r="AC212" s="114">
        <f>AB212*$H212</f>
        <v>0</v>
      </c>
      <c r="AD212" s="32"/>
      <c r="AE212" s="114">
        <f>AD212*$H212</f>
        <v>0</v>
      </c>
      <c r="AF212" s="32"/>
      <c r="AG212" s="114">
        <f>AF212*$H212</f>
        <v>0</v>
      </c>
      <c r="AH212" s="32"/>
      <c r="AI212" s="114">
        <f>AH212*$H212</f>
        <v>0</v>
      </c>
      <c r="AJ212" s="32"/>
      <c r="AK212" s="114">
        <f>AJ212*$H212</f>
        <v>0</v>
      </c>
      <c r="AL212" s="32"/>
      <c r="AM212" s="114">
        <f>AL212*$H212</f>
        <v>0</v>
      </c>
      <c r="AN212" s="32"/>
      <c r="AO212" s="114">
        <f>AN212*$H212</f>
        <v>0</v>
      </c>
      <c r="AP212" s="32"/>
      <c r="AQ212" s="114">
        <f>AP212*$H212</f>
        <v>0</v>
      </c>
      <c r="AR212" s="32"/>
      <c r="AS212" s="114">
        <f>AR212*$H212</f>
        <v>0</v>
      </c>
      <c r="AT212" s="32"/>
      <c r="AU212" s="114">
        <f>AT212*$H212</f>
        <v>0</v>
      </c>
      <c r="AV212" s="32"/>
      <c r="AW212" s="114">
        <f>AV212*$H212</f>
        <v>0</v>
      </c>
      <c r="AX212" s="32"/>
      <c r="AY212" s="114">
        <f>AX212*$H212</f>
        <v>0</v>
      </c>
      <c r="AZ212" s="32"/>
      <c r="BA212" s="114">
        <f>AZ212*$H212</f>
        <v>0</v>
      </c>
      <c r="BB212" s="32"/>
      <c r="BC212" s="114">
        <f>BB212*$H212</f>
        <v>0</v>
      </c>
      <c r="BD212" s="32"/>
      <c r="BE212" s="114">
        <f>BD212*$H212</f>
        <v>0</v>
      </c>
      <c r="BF212" s="32"/>
      <c r="BG212" s="114">
        <f>BF212*$H212</f>
        <v>0</v>
      </c>
      <c r="BH212" s="108">
        <f t="shared" ref="BH212:BI212" si="886">SUM(J212,L212,N212,P212,R212,T212,V212,X212,Z212,AB212,AD212,AF212,AH212,AJ212,AL212,AN212,AP212,AR212,AT212,AV212,AX212,AZ212,BB212,BD212,BF212)</f>
        <v>0</v>
      </c>
      <c r="BI212" s="119">
        <f t="shared" si="886"/>
        <v>0</v>
      </c>
      <c r="BJ212" s="87">
        <f>BI212/I212</f>
        <v>0</v>
      </c>
      <c r="BK212" s="108">
        <f>F212-BH212</f>
        <v>289.85000000000002</v>
      </c>
      <c r="BL212" s="119">
        <f>I212-BI212</f>
        <v>44541.37</v>
      </c>
      <c r="BM212" s="87">
        <f>1-BJ212</f>
        <v>1</v>
      </c>
    </row>
    <row r="213" spans="1:65" s="88" customFormat="1">
      <c r="A213" s="22" t="s">
        <v>348</v>
      </c>
      <c r="B213" s="22" t="s">
        <v>60</v>
      </c>
      <c r="C213" s="22" t="s">
        <v>60</v>
      </c>
      <c r="D213" s="102" t="s">
        <v>192</v>
      </c>
      <c r="E213" s="22"/>
      <c r="F213" s="89"/>
      <c r="G213" s="27"/>
      <c r="H213" s="121"/>
      <c r="I213" s="118">
        <f>I214+I216</f>
        <v>30845.63</v>
      </c>
      <c r="J213" s="112"/>
      <c r="K213" s="127">
        <f>K214+K216</f>
        <v>0</v>
      </c>
      <c r="L213" s="26"/>
      <c r="M213" s="127">
        <f>M214+M216</f>
        <v>0</v>
      </c>
      <c r="N213" s="26"/>
      <c r="O213" s="127">
        <f>O214+O216</f>
        <v>0</v>
      </c>
      <c r="P213" s="26"/>
      <c r="Q213" s="127">
        <f>Q214+Q216</f>
        <v>0</v>
      </c>
      <c r="R213" s="26"/>
      <c r="S213" s="127">
        <f>S214+S216</f>
        <v>0</v>
      </c>
      <c r="T213" s="26"/>
      <c r="U213" s="127">
        <f>U214+U216</f>
        <v>0</v>
      </c>
      <c r="V213" s="26"/>
      <c r="W213" s="127">
        <f>W214+W216</f>
        <v>0</v>
      </c>
      <c r="X213" s="26"/>
      <c r="Y213" s="127">
        <f>Y214+Y216</f>
        <v>0</v>
      </c>
      <c r="Z213" s="26"/>
      <c r="AA213" s="127">
        <f>AA214+AA216</f>
        <v>0</v>
      </c>
      <c r="AB213" s="26"/>
      <c r="AC213" s="127">
        <f>AC214+AC216</f>
        <v>0</v>
      </c>
      <c r="AD213" s="26"/>
      <c r="AE213" s="127">
        <f>AE214+AE216</f>
        <v>0</v>
      </c>
      <c r="AF213" s="26"/>
      <c r="AG213" s="127">
        <f>AG214+AG216</f>
        <v>0</v>
      </c>
      <c r="AH213" s="26"/>
      <c r="AI213" s="127">
        <f>AI214+AI216</f>
        <v>0</v>
      </c>
      <c r="AJ213" s="26"/>
      <c r="AK213" s="127">
        <f>AK214+AK216</f>
        <v>0</v>
      </c>
      <c r="AL213" s="26"/>
      <c r="AM213" s="127">
        <f>AM214+AM216</f>
        <v>0</v>
      </c>
      <c r="AN213" s="26"/>
      <c r="AO213" s="127">
        <f>AO214+AO216</f>
        <v>0</v>
      </c>
      <c r="AP213" s="26"/>
      <c r="AQ213" s="127">
        <f>AQ214+AQ216</f>
        <v>0</v>
      </c>
      <c r="AR213" s="26"/>
      <c r="AS213" s="127">
        <f>AS214+AS216</f>
        <v>0</v>
      </c>
      <c r="AT213" s="26"/>
      <c r="AU213" s="127">
        <f>AU214+AU216</f>
        <v>0</v>
      </c>
      <c r="AV213" s="26"/>
      <c r="AW213" s="127">
        <f>AW214+AW216</f>
        <v>0</v>
      </c>
      <c r="AX213" s="26"/>
      <c r="AY213" s="127">
        <f>AY214+AY216</f>
        <v>0</v>
      </c>
      <c r="AZ213" s="26"/>
      <c r="BA213" s="127">
        <f>BA214+BA216</f>
        <v>0</v>
      </c>
      <c r="BB213" s="26"/>
      <c r="BC213" s="127">
        <f>BC214+BC216</f>
        <v>0</v>
      </c>
      <c r="BD213" s="26"/>
      <c r="BE213" s="127">
        <f>BE214+BE216</f>
        <v>0</v>
      </c>
      <c r="BF213" s="26"/>
      <c r="BG213" s="127">
        <f>BG214+BG216</f>
        <v>0</v>
      </c>
      <c r="BH213" s="109"/>
      <c r="BI213" s="121">
        <f>BI214+BI216</f>
        <v>0</v>
      </c>
      <c r="BJ213" s="27"/>
      <c r="BK213" s="109"/>
      <c r="BL213" s="121">
        <f>BL214+BL216</f>
        <v>30845.63</v>
      </c>
      <c r="BM213" s="27"/>
    </row>
    <row r="214" spans="1:65" s="88" customFormat="1">
      <c r="A214" s="22" t="s">
        <v>349</v>
      </c>
      <c r="B214" s="22" t="s">
        <v>60</v>
      </c>
      <c r="C214" s="22" t="s">
        <v>60</v>
      </c>
      <c r="D214" s="102" t="s">
        <v>331</v>
      </c>
      <c r="E214" s="22" t="s">
        <v>60</v>
      </c>
      <c r="F214" s="89"/>
      <c r="G214" s="27"/>
      <c r="H214" s="121"/>
      <c r="I214" s="118">
        <f>SUM(I215)</f>
        <v>1866.47</v>
      </c>
      <c r="J214" s="112"/>
      <c r="K214" s="127">
        <f>SUM(K215)</f>
        <v>0</v>
      </c>
      <c r="L214" s="26"/>
      <c r="M214" s="127">
        <f>SUM(M215)</f>
        <v>0</v>
      </c>
      <c r="N214" s="26"/>
      <c r="O214" s="127">
        <f>SUM(O215)</f>
        <v>0</v>
      </c>
      <c r="P214" s="26"/>
      <c r="Q214" s="127">
        <f>SUM(Q215)</f>
        <v>0</v>
      </c>
      <c r="R214" s="26"/>
      <c r="S214" s="127">
        <f>SUM(S215)</f>
        <v>0</v>
      </c>
      <c r="T214" s="26"/>
      <c r="U214" s="127">
        <f>SUM(U215)</f>
        <v>0</v>
      </c>
      <c r="V214" s="26"/>
      <c r="W214" s="127">
        <f>SUM(W215)</f>
        <v>0</v>
      </c>
      <c r="X214" s="26"/>
      <c r="Y214" s="127">
        <f>SUM(Y215)</f>
        <v>0</v>
      </c>
      <c r="Z214" s="26"/>
      <c r="AA214" s="127">
        <f>SUM(AA215)</f>
        <v>0</v>
      </c>
      <c r="AB214" s="26"/>
      <c r="AC214" s="127">
        <f>SUM(AC215)</f>
        <v>0</v>
      </c>
      <c r="AD214" s="26"/>
      <c r="AE214" s="127">
        <f>SUM(AE215)</f>
        <v>0</v>
      </c>
      <c r="AF214" s="26"/>
      <c r="AG214" s="127">
        <f>SUM(AG215)</f>
        <v>0</v>
      </c>
      <c r="AH214" s="26"/>
      <c r="AI214" s="127">
        <f>SUM(AI215)</f>
        <v>0</v>
      </c>
      <c r="AJ214" s="26"/>
      <c r="AK214" s="127">
        <f>SUM(AK215)</f>
        <v>0</v>
      </c>
      <c r="AL214" s="26"/>
      <c r="AM214" s="127">
        <f>SUM(AM215)</f>
        <v>0</v>
      </c>
      <c r="AN214" s="26"/>
      <c r="AO214" s="127">
        <f>SUM(AO215)</f>
        <v>0</v>
      </c>
      <c r="AP214" s="26"/>
      <c r="AQ214" s="127">
        <f>SUM(AQ215)</f>
        <v>0</v>
      </c>
      <c r="AR214" s="26"/>
      <c r="AS214" s="127">
        <f>SUM(AS215)</f>
        <v>0</v>
      </c>
      <c r="AT214" s="26"/>
      <c r="AU214" s="127">
        <f>SUM(AU215)</f>
        <v>0</v>
      </c>
      <c r="AV214" s="26"/>
      <c r="AW214" s="127">
        <f>SUM(AW215)</f>
        <v>0</v>
      </c>
      <c r="AX214" s="26"/>
      <c r="AY214" s="127">
        <f>SUM(AY215)</f>
        <v>0</v>
      </c>
      <c r="AZ214" s="26"/>
      <c r="BA214" s="127">
        <f>SUM(BA215)</f>
        <v>0</v>
      </c>
      <c r="BB214" s="26"/>
      <c r="BC214" s="127">
        <f>SUM(BC215)</f>
        <v>0</v>
      </c>
      <c r="BD214" s="26"/>
      <c r="BE214" s="127">
        <f>SUM(BE215)</f>
        <v>0</v>
      </c>
      <c r="BF214" s="26"/>
      <c r="BG214" s="127">
        <f>SUM(BG215)</f>
        <v>0</v>
      </c>
      <c r="BH214" s="109"/>
      <c r="BI214" s="121">
        <f>SUM(BI215)</f>
        <v>0</v>
      </c>
      <c r="BJ214" s="27"/>
      <c r="BK214" s="109"/>
      <c r="BL214" s="121">
        <f>SUM(BL215)</f>
        <v>1866.47</v>
      </c>
      <c r="BM214" s="27"/>
    </row>
    <row r="215" spans="1:65" s="88" customFormat="1">
      <c r="A215" s="29" t="s">
        <v>350</v>
      </c>
      <c r="B215" s="29" t="s">
        <v>66</v>
      </c>
      <c r="C215" s="29">
        <v>96113</v>
      </c>
      <c r="D215" s="101" t="s">
        <v>333</v>
      </c>
      <c r="E215" s="29" t="s">
        <v>82</v>
      </c>
      <c r="F215" s="30">
        <v>46.58</v>
      </c>
      <c r="G215" s="31">
        <v>32.61</v>
      </c>
      <c r="H215" s="119">
        <v>40.07030138151881</v>
      </c>
      <c r="I215" s="120">
        <f>ROUND(SUM(F215*H215),2)</f>
        <v>1866.47</v>
      </c>
      <c r="J215" s="111"/>
      <c r="K215" s="114">
        <f>J215*$H215</f>
        <v>0</v>
      </c>
      <c r="L215" s="32"/>
      <c r="M215" s="114">
        <f>L215*$H215</f>
        <v>0</v>
      </c>
      <c r="N215" s="32"/>
      <c r="O215" s="114">
        <f>N215*$H215</f>
        <v>0</v>
      </c>
      <c r="P215" s="32"/>
      <c r="Q215" s="114">
        <f>P215*$H215</f>
        <v>0</v>
      </c>
      <c r="R215" s="32"/>
      <c r="S215" s="114">
        <f>R215*$H215</f>
        <v>0</v>
      </c>
      <c r="T215" s="32"/>
      <c r="U215" s="114">
        <f>T215*$H215</f>
        <v>0</v>
      </c>
      <c r="V215" s="32"/>
      <c r="W215" s="114">
        <f>V215*$H215</f>
        <v>0</v>
      </c>
      <c r="X215" s="32"/>
      <c r="Y215" s="114">
        <f>X215*$H215</f>
        <v>0</v>
      </c>
      <c r="Z215" s="32"/>
      <c r="AA215" s="114">
        <f>Z215*$H215</f>
        <v>0</v>
      </c>
      <c r="AB215" s="32"/>
      <c r="AC215" s="114">
        <f>AB215*$H215</f>
        <v>0</v>
      </c>
      <c r="AD215" s="32"/>
      <c r="AE215" s="114">
        <f>AD215*$H215</f>
        <v>0</v>
      </c>
      <c r="AF215" s="32"/>
      <c r="AG215" s="114">
        <f>AF215*$H215</f>
        <v>0</v>
      </c>
      <c r="AH215" s="32"/>
      <c r="AI215" s="114">
        <f>AH215*$H215</f>
        <v>0</v>
      </c>
      <c r="AJ215" s="32"/>
      <c r="AK215" s="114">
        <f>AJ215*$H215</f>
        <v>0</v>
      </c>
      <c r="AL215" s="32"/>
      <c r="AM215" s="114">
        <f>AL215*$H215</f>
        <v>0</v>
      </c>
      <c r="AN215" s="32"/>
      <c r="AO215" s="114">
        <f>AN215*$H215</f>
        <v>0</v>
      </c>
      <c r="AP215" s="32"/>
      <c r="AQ215" s="114">
        <f>AP215*$H215</f>
        <v>0</v>
      </c>
      <c r="AR215" s="32"/>
      <c r="AS215" s="114">
        <f>AR215*$H215</f>
        <v>0</v>
      </c>
      <c r="AT215" s="32"/>
      <c r="AU215" s="114">
        <f>AT215*$H215</f>
        <v>0</v>
      </c>
      <c r="AV215" s="32"/>
      <c r="AW215" s="114">
        <f>AV215*$H215</f>
        <v>0</v>
      </c>
      <c r="AX215" s="32"/>
      <c r="AY215" s="114">
        <f>AX215*$H215</f>
        <v>0</v>
      </c>
      <c r="AZ215" s="32"/>
      <c r="BA215" s="114">
        <f>AZ215*$H215</f>
        <v>0</v>
      </c>
      <c r="BB215" s="32"/>
      <c r="BC215" s="114">
        <f>BB215*$H215</f>
        <v>0</v>
      </c>
      <c r="BD215" s="32"/>
      <c r="BE215" s="114">
        <f>BD215*$H215</f>
        <v>0</v>
      </c>
      <c r="BF215" s="32"/>
      <c r="BG215" s="114">
        <f>BF215*$H215</f>
        <v>0</v>
      </c>
      <c r="BH215" s="108">
        <f t="shared" ref="BH215:BI215" si="887">SUM(J215,L215,N215,P215,R215,T215,V215,X215,Z215,AB215,AD215,AF215,AH215,AJ215,AL215,AN215,AP215,AR215,AT215,AV215,AX215,AZ215,BB215,BD215,BF215)</f>
        <v>0</v>
      </c>
      <c r="BI215" s="119">
        <f t="shared" si="887"/>
        <v>0</v>
      </c>
      <c r="BJ215" s="87">
        <f>BI215/I215</f>
        <v>0</v>
      </c>
      <c r="BK215" s="108">
        <f>F215-BH215</f>
        <v>46.58</v>
      </c>
      <c r="BL215" s="119">
        <f>I215-BI215</f>
        <v>1866.47</v>
      </c>
      <c r="BM215" s="87">
        <f>1-BJ215</f>
        <v>1</v>
      </c>
    </row>
    <row r="216" spans="1:65" s="88" customFormat="1">
      <c r="A216" s="22" t="s">
        <v>351</v>
      </c>
      <c r="B216" s="22" t="s">
        <v>60</v>
      </c>
      <c r="C216" s="22" t="s">
        <v>60</v>
      </c>
      <c r="D216" s="102" t="s">
        <v>335</v>
      </c>
      <c r="E216" s="22" t="s">
        <v>60</v>
      </c>
      <c r="F216" s="89"/>
      <c r="G216" s="27"/>
      <c r="H216" s="121"/>
      <c r="I216" s="118">
        <f>SUM(I217)</f>
        <v>28979.16</v>
      </c>
      <c r="J216" s="112"/>
      <c r="K216" s="127">
        <f>SUM(K217)</f>
        <v>0</v>
      </c>
      <c r="L216" s="26"/>
      <c r="M216" s="127">
        <f>SUM(M217)</f>
        <v>0</v>
      </c>
      <c r="N216" s="26"/>
      <c r="O216" s="127">
        <f>SUM(O217)</f>
        <v>0</v>
      </c>
      <c r="P216" s="26"/>
      <c r="Q216" s="127">
        <f>SUM(Q217)</f>
        <v>0</v>
      </c>
      <c r="R216" s="26"/>
      <c r="S216" s="127">
        <f>SUM(S217)</f>
        <v>0</v>
      </c>
      <c r="T216" s="26"/>
      <c r="U216" s="127">
        <f>SUM(U217)</f>
        <v>0</v>
      </c>
      <c r="V216" s="26"/>
      <c r="W216" s="127">
        <f>SUM(W217)</f>
        <v>0</v>
      </c>
      <c r="X216" s="26"/>
      <c r="Y216" s="127">
        <f>SUM(Y217)</f>
        <v>0</v>
      </c>
      <c r="Z216" s="26"/>
      <c r="AA216" s="127">
        <f>SUM(AA217)</f>
        <v>0</v>
      </c>
      <c r="AB216" s="26"/>
      <c r="AC216" s="127">
        <f>SUM(AC217)</f>
        <v>0</v>
      </c>
      <c r="AD216" s="26"/>
      <c r="AE216" s="127">
        <f>SUM(AE217)</f>
        <v>0</v>
      </c>
      <c r="AF216" s="26"/>
      <c r="AG216" s="127">
        <f>SUM(AG217)</f>
        <v>0</v>
      </c>
      <c r="AH216" s="26"/>
      <c r="AI216" s="127">
        <f>SUM(AI217)</f>
        <v>0</v>
      </c>
      <c r="AJ216" s="26"/>
      <c r="AK216" s="127">
        <f>SUM(AK217)</f>
        <v>0</v>
      </c>
      <c r="AL216" s="26"/>
      <c r="AM216" s="127">
        <f>SUM(AM217)</f>
        <v>0</v>
      </c>
      <c r="AN216" s="26"/>
      <c r="AO216" s="127">
        <f>SUM(AO217)</f>
        <v>0</v>
      </c>
      <c r="AP216" s="26"/>
      <c r="AQ216" s="127">
        <f>SUM(AQ217)</f>
        <v>0</v>
      </c>
      <c r="AR216" s="26"/>
      <c r="AS216" s="127">
        <f>SUM(AS217)</f>
        <v>0</v>
      </c>
      <c r="AT216" s="26"/>
      <c r="AU216" s="127">
        <f>SUM(AU217)</f>
        <v>0</v>
      </c>
      <c r="AV216" s="26"/>
      <c r="AW216" s="127">
        <f>SUM(AW217)</f>
        <v>0</v>
      </c>
      <c r="AX216" s="26"/>
      <c r="AY216" s="127">
        <f>SUM(AY217)</f>
        <v>0</v>
      </c>
      <c r="AZ216" s="26"/>
      <c r="BA216" s="127">
        <f>SUM(BA217)</f>
        <v>0</v>
      </c>
      <c r="BB216" s="26"/>
      <c r="BC216" s="127">
        <f>SUM(BC217)</f>
        <v>0</v>
      </c>
      <c r="BD216" s="26"/>
      <c r="BE216" s="127">
        <f>SUM(BE217)</f>
        <v>0</v>
      </c>
      <c r="BF216" s="26"/>
      <c r="BG216" s="127">
        <f>SUM(BG217)</f>
        <v>0</v>
      </c>
      <c r="BH216" s="109"/>
      <c r="BI216" s="121">
        <f>SUM(BI217)</f>
        <v>0</v>
      </c>
      <c r="BJ216" s="27"/>
      <c r="BK216" s="109"/>
      <c r="BL216" s="121">
        <f>SUM(BL217)</f>
        <v>28979.16</v>
      </c>
      <c r="BM216" s="27"/>
    </row>
    <row r="217" spans="1:65" s="88" customFormat="1">
      <c r="A217" s="29" t="s">
        <v>352</v>
      </c>
      <c r="B217" s="29" t="s">
        <v>66</v>
      </c>
      <c r="C217" s="29">
        <v>39513</v>
      </c>
      <c r="D217" s="101" t="s">
        <v>337</v>
      </c>
      <c r="E217" s="29" t="s">
        <v>82</v>
      </c>
      <c r="F217" s="30">
        <v>188.58</v>
      </c>
      <c r="G217" s="31">
        <v>125.06</v>
      </c>
      <c r="H217" s="119">
        <v>153.67040450085074</v>
      </c>
      <c r="I217" s="120">
        <f>ROUND(SUM(F217*H217),2)</f>
        <v>28979.16</v>
      </c>
      <c r="J217" s="111"/>
      <c r="K217" s="114">
        <f>J217*$H217</f>
        <v>0</v>
      </c>
      <c r="L217" s="32"/>
      <c r="M217" s="114">
        <f>L217*$H217</f>
        <v>0</v>
      </c>
      <c r="N217" s="32"/>
      <c r="O217" s="114">
        <f>N217*$H217</f>
        <v>0</v>
      </c>
      <c r="P217" s="32"/>
      <c r="Q217" s="114">
        <f>P217*$H217</f>
        <v>0</v>
      </c>
      <c r="R217" s="32"/>
      <c r="S217" s="114">
        <f>R217*$H217</f>
        <v>0</v>
      </c>
      <c r="T217" s="32"/>
      <c r="U217" s="114">
        <f>T217*$H217</f>
        <v>0</v>
      </c>
      <c r="V217" s="32"/>
      <c r="W217" s="114">
        <f>V217*$H217</f>
        <v>0</v>
      </c>
      <c r="X217" s="32"/>
      <c r="Y217" s="114">
        <f>X217*$H217</f>
        <v>0</v>
      </c>
      <c r="Z217" s="32"/>
      <c r="AA217" s="114">
        <f>Z217*$H217</f>
        <v>0</v>
      </c>
      <c r="AB217" s="32"/>
      <c r="AC217" s="114">
        <f>AB217*$H217</f>
        <v>0</v>
      </c>
      <c r="AD217" s="32"/>
      <c r="AE217" s="114">
        <f>AD217*$H217</f>
        <v>0</v>
      </c>
      <c r="AF217" s="32"/>
      <c r="AG217" s="114">
        <f>AF217*$H217</f>
        <v>0</v>
      </c>
      <c r="AH217" s="32"/>
      <c r="AI217" s="114">
        <f>AH217*$H217</f>
        <v>0</v>
      </c>
      <c r="AJ217" s="32"/>
      <c r="AK217" s="114">
        <f>AJ217*$H217</f>
        <v>0</v>
      </c>
      <c r="AL217" s="32"/>
      <c r="AM217" s="114">
        <f>AL217*$H217</f>
        <v>0</v>
      </c>
      <c r="AN217" s="32"/>
      <c r="AO217" s="114">
        <f>AN217*$H217</f>
        <v>0</v>
      </c>
      <c r="AP217" s="32"/>
      <c r="AQ217" s="114">
        <f>AP217*$H217</f>
        <v>0</v>
      </c>
      <c r="AR217" s="32"/>
      <c r="AS217" s="114">
        <f>AR217*$H217</f>
        <v>0</v>
      </c>
      <c r="AT217" s="32"/>
      <c r="AU217" s="114">
        <f>AT217*$H217</f>
        <v>0</v>
      </c>
      <c r="AV217" s="32"/>
      <c r="AW217" s="114">
        <f>AV217*$H217</f>
        <v>0</v>
      </c>
      <c r="AX217" s="32"/>
      <c r="AY217" s="114">
        <f>AX217*$H217</f>
        <v>0</v>
      </c>
      <c r="AZ217" s="32"/>
      <c r="BA217" s="114">
        <f>AZ217*$H217</f>
        <v>0</v>
      </c>
      <c r="BB217" s="32"/>
      <c r="BC217" s="114">
        <f>BB217*$H217</f>
        <v>0</v>
      </c>
      <c r="BD217" s="32"/>
      <c r="BE217" s="114">
        <f>BD217*$H217</f>
        <v>0</v>
      </c>
      <c r="BF217" s="32"/>
      <c r="BG217" s="114">
        <f>BF217*$H217</f>
        <v>0</v>
      </c>
      <c r="BH217" s="108">
        <f t="shared" ref="BH217:BI217" si="888">SUM(J217,L217,N217,P217,R217,T217,V217,X217,Z217,AB217,AD217,AF217,AH217,AJ217,AL217,AN217,AP217,AR217,AT217,AV217,AX217,AZ217,BB217,BD217,BF217)</f>
        <v>0</v>
      </c>
      <c r="BI217" s="119">
        <f t="shared" si="888"/>
        <v>0</v>
      </c>
      <c r="BJ217" s="87">
        <f>BI217/I217</f>
        <v>0</v>
      </c>
      <c r="BK217" s="108">
        <f>F217-BH217</f>
        <v>188.58</v>
      </c>
      <c r="BL217" s="119">
        <f>I217-BI217</f>
        <v>28979.16</v>
      </c>
      <c r="BM217" s="87">
        <f>1-BJ217</f>
        <v>1</v>
      </c>
    </row>
    <row r="218" spans="1:65" s="88" customFormat="1">
      <c r="A218" s="22" t="s">
        <v>353</v>
      </c>
      <c r="B218" s="22" t="s">
        <v>60</v>
      </c>
      <c r="C218" s="22" t="s">
        <v>60</v>
      </c>
      <c r="D218" s="102" t="s">
        <v>209</v>
      </c>
      <c r="E218" s="22"/>
      <c r="F218" s="89"/>
      <c r="G218" s="27"/>
      <c r="H218" s="121"/>
      <c r="I218" s="118">
        <f>I219+I221</f>
        <v>30849.52</v>
      </c>
      <c r="J218" s="112"/>
      <c r="K218" s="127">
        <f>K219+K221</f>
        <v>0</v>
      </c>
      <c r="L218" s="26"/>
      <c r="M218" s="127">
        <f>M219+M221</f>
        <v>0</v>
      </c>
      <c r="N218" s="26"/>
      <c r="O218" s="127">
        <f>O219+O221</f>
        <v>0</v>
      </c>
      <c r="P218" s="26"/>
      <c r="Q218" s="127">
        <f>Q219+Q221</f>
        <v>0</v>
      </c>
      <c r="R218" s="26"/>
      <c r="S218" s="127">
        <f>S219+S221</f>
        <v>0</v>
      </c>
      <c r="T218" s="26"/>
      <c r="U218" s="127">
        <f>U219+U221</f>
        <v>0</v>
      </c>
      <c r="V218" s="26"/>
      <c r="W218" s="127">
        <f>W219+W221</f>
        <v>0</v>
      </c>
      <c r="X218" s="26"/>
      <c r="Y218" s="127">
        <f>Y219+Y221</f>
        <v>0</v>
      </c>
      <c r="Z218" s="26"/>
      <c r="AA218" s="127">
        <f>AA219+AA221</f>
        <v>0</v>
      </c>
      <c r="AB218" s="26"/>
      <c r="AC218" s="127">
        <f>AC219+AC221</f>
        <v>0</v>
      </c>
      <c r="AD218" s="26"/>
      <c r="AE218" s="127">
        <f>AE219+AE221</f>
        <v>0</v>
      </c>
      <c r="AF218" s="26"/>
      <c r="AG218" s="127">
        <f>AG219+AG221</f>
        <v>0</v>
      </c>
      <c r="AH218" s="26"/>
      <c r="AI218" s="127">
        <f>AI219+AI221</f>
        <v>0</v>
      </c>
      <c r="AJ218" s="26"/>
      <c r="AK218" s="127">
        <f>AK219+AK221</f>
        <v>0</v>
      </c>
      <c r="AL218" s="26"/>
      <c r="AM218" s="127">
        <f>AM219+AM221</f>
        <v>0</v>
      </c>
      <c r="AN218" s="26"/>
      <c r="AO218" s="127">
        <f>AO219+AO221</f>
        <v>0</v>
      </c>
      <c r="AP218" s="26"/>
      <c r="AQ218" s="127">
        <f>AQ219+AQ221</f>
        <v>0</v>
      </c>
      <c r="AR218" s="26"/>
      <c r="AS218" s="127">
        <f>AS219+AS221</f>
        <v>0</v>
      </c>
      <c r="AT218" s="26"/>
      <c r="AU218" s="127">
        <f>AU219+AU221</f>
        <v>0</v>
      </c>
      <c r="AV218" s="26"/>
      <c r="AW218" s="127">
        <f>AW219+AW221</f>
        <v>0</v>
      </c>
      <c r="AX218" s="26"/>
      <c r="AY218" s="127">
        <f>AY219+AY221</f>
        <v>0</v>
      </c>
      <c r="AZ218" s="26"/>
      <c r="BA218" s="127">
        <f>BA219+BA221</f>
        <v>0</v>
      </c>
      <c r="BB218" s="26"/>
      <c r="BC218" s="127">
        <f>BC219+BC221</f>
        <v>0</v>
      </c>
      <c r="BD218" s="26"/>
      <c r="BE218" s="127">
        <f>BE219+BE221</f>
        <v>0</v>
      </c>
      <c r="BF218" s="26"/>
      <c r="BG218" s="127">
        <f>BG219+BG221</f>
        <v>0</v>
      </c>
      <c r="BH218" s="109"/>
      <c r="BI218" s="121">
        <f>BI219+BI221</f>
        <v>0</v>
      </c>
      <c r="BJ218" s="27"/>
      <c r="BK218" s="109"/>
      <c r="BL218" s="121">
        <f>BL219+BL221</f>
        <v>30849.52</v>
      </c>
      <c r="BM218" s="27"/>
    </row>
    <row r="219" spans="1:65" s="88" customFormat="1">
      <c r="A219" s="22" t="s">
        <v>354</v>
      </c>
      <c r="B219" s="22" t="s">
        <v>60</v>
      </c>
      <c r="C219" s="22" t="s">
        <v>60</v>
      </c>
      <c r="D219" s="102" t="s">
        <v>331</v>
      </c>
      <c r="E219" s="22" t="s">
        <v>60</v>
      </c>
      <c r="F219" s="89"/>
      <c r="G219" s="27"/>
      <c r="H219" s="121"/>
      <c r="I219" s="118">
        <f>SUM(I220)</f>
        <v>1867.28</v>
      </c>
      <c r="J219" s="112"/>
      <c r="K219" s="127">
        <f>SUM(K220)</f>
        <v>0</v>
      </c>
      <c r="L219" s="26"/>
      <c r="M219" s="127">
        <f>SUM(M220)</f>
        <v>0</v>
      </c>
      <c r="N219" s="26"/>
      <c r="O219" s="127">
        <f>SUM(O220)</f>
        <v>0</v>
      </c>
      <c r="P219" s="26"/>
      <c r="Q219" s="127">
        <f>SUM(Q220)</f>
        <v>0</v>
      </c>
      <c r="R219" s="26"/>
      <c r="S219" s="127">
        <f>SUM(S220)</f>
        <v>0</v>
      </c>
      <c r="T219" s="26"/>
      <c r="U219" s="127">
        <f>SUM(U220)</f>
        <v>0</v>
      </c>
      <c r="V219" s="26"/>
      <c r="W219" s="127">
        <f>SUM(W220)</f>
        <v>0</v>
      </c>
      <c r="X219" s="26"/>
      <c r="Y219" s="127">
        <f>SUM(Y220)</f>
        <v>0</v>
      </c>
      <c r="Z219" s="26"/>
      <c r="AA219" s="127">
        <f>SUM(AA220)</f>
        <v>0</v>
      </c>
      <c r="AB219" s="26"/>
      <c r="AC219" s="127">
        <f>SUM(AC220)</f>
        <v>0</v>
      </c>
      <c r="AD219" s="26"/>
      <c r="AE219" s="127">
        <f>SUM(AE220)</f>
        <v>0</v>
      </c>
      <c r="AF219" s="26"/>
      <c r="AG219" s="127">
        <f>SUM(AG220)</f>
        <v>0</v>
      </c>
      <c r="AH219" s="26"/>
      <c r="AI219" s="127">
        <f>SUM(AI220)</f>
        <v>0</v>
      </c>
      <c r="AJ219" s="26"/>
      <c r="AK219" s="127">
        <f>SUM(AK220)</f>
        <v>0</v>
      </c>
      <c r="AL219" s="26"/>
      <c r="AM219" s="127">
        <f>SUM(AM220)</f>
        <v>0</v>
      </c>
      <c r="AN219" s="26"/>
      <c r="AO219" s="127">
        <f>SUM(AO220)</f>
        <v>0</v>
      </c>
      <c r="AP219" s="26"/>
      <c r="AQ219" s="127">
        <f>SUM(AQ220)</f>
        <v>0</v>
      </c>
      <c r="AR219" s="26"/>
      <c r="AS219" s="127">
        <f>SUM(AS220)</f>
        <v>0</v>
      </c>
      <c r="AT219" s="26"/>
      <c r="AU219" s="127">
        <f>SUM(AU220)</f>
        <v>0</v>
      </c>
      <c r="AV219" s="26"/>
      <c r="AW219" s="127">
        <f>SUM(AW220)</f>
        <v>0</v>
      </c>
      <c r="AX219" s="26"/>
      <c r="AY219" s="127">
        <f>SUM(AY220)</f>
        <v>0</v>
      </c>
      <c r="AZ219" s="26"/>
      <c r="BA219" s="127">
        <f>SUM(BA220)</f>
        <v>0</v>
      </c>
      <c r="BB219" s="26"/>
      <c r="BC219" s="127">
        <f>SUM(BC220)</f>
        <v>0</v>
      </c>
      <c r="BD219" s="26"/>
      <c r="BE219" s="127">
        <f>SUM(BE220)</f>
        <v>0</v>
      </c>
      <c r="BF219" s="26"/>
      <c r="BG219" s="127">
        <f>SUM(BG220)</f>
        <v>0</v>
      </c>
      <c r="BH219" s="109"/>
      <c r="BI219" s="121">
        <f>SUM(BI220)</f>
        <v>0</v>
      </c>
      <c r="BJ219" s="27"/>
      <c r="BK219" s="109"/>
      <c r="BL219" s="121">
        <f>SUM(BL220)</f>
        <v>1867.28</v>
      </c>
      <c r="BM219" s="27"/>
    </row>
    <row r="220" spans="1:65" s="88" customFormat="1">
      <c r="A220" s="29" t="s">
        <v>355</v>
      </c>
      <c r="B220" s="29" t="s">
        <v>66</v>
      </c>
      <c r="C220" s="29">
        <v>96113</v>
      </c>
      <c r="D220" s="101" t="s">
        <v>333</v>
      </c>
      <c r="E220" s="29" t="s">
        <v>82</v>
      </c>
      <c r="F220" s="30">
        <v>46.6</v>
      </c>
      <c r="G220" s="31">
        <v>32.61</v>
      </c>
      <c r="H220" s="119">
        <v>40.07030138151881</v>
      </c>
      <c r="I220" s="120">
        <f>ROUND(SUM(F220*H220),2)</f>
        <v>1867.28</v>
      </c>
      <c r="J220" s="111"/>
      <c r="K220" s="114">
        <f>J220*$H220</f>
        <v>0</v>
      </c>
      <c r="L220" s="32"/>
      <c r="M220" s="114">
        <f>L220*$H220</f>
        <v>0</v>
      </c>
      <c r="N220" s="32"/>
      <c r="O220" s="114">
        <f>N220*$H220</f>
        <v>0</v>
      </c>
      <c r="P220" s="32"/>
      <c r="Q220" s="114">
        <f>P220*$H220</f>
        <v>0</v>
      </c>
      <c r="R220" s="32"/>
      <c r="S220" s="114">
        <f>R220*$H220</f>
        <v>0</v>
      </c>
      <c r="T220" s="32"/>
      <c r="U220" s="114">
        <f>T220*$H220</f>
        <v>0</v>
      </c>
      <c r="V220" s="32"/>
      <c r="W220" s="114">
        <f>V220*$H220</f>
        <v>0</v>
      </c>
      <c r="X220" s="32"/>
      <c r="Y220" s="114">
        <f>X220*$H220</f>
        <v>0</v>
      </c>
      <c r="Z220" s="32"/>
      <c r="AA220" s="114">
        <f>Z220*$H220</f>
        <v>0</v>
      </c>
      <c r="AB220" s="32"/>
      <c r="AC220" s="114">
        <f>AB220*$H220</f>
        <v>0</v>
      </c>
      <c r="AD220" s="32"/>
      <c r="AE220" s="114">
        <f>AD220*$H220</f>
        <v>0</v>
      </c>
      <c r="AF220" s="32"/>
      <c r="AG220" s="114">
        <f>AF220*$H220</f>
        <v>0</v>
      </c>
      <c r="AH220" s="32"/>
      <c r="AI220" s="114">
        <f>AH220*$H220</f>
        <v>0</v>
      </c>
      <c r="AJ220" s="32"/>
      <c r="AK220" s="114">
        <f>AJ220*$H220</f>
        <v>0</v>
      </c>
      <c r="AL220" s="32"/>
      <c r="AM220" s="114">
        <f>AL220*$H220</f>
        <v>0</v>
      </c>
      <c r="AN220" s="32"/>
      <c r="AO220" s="114">
        <f>AN220*$H220</f>
        <v>0</v>
      </c>
      <c r="AP220" s="32"/>
      <c r="AQ220" s="114">
        <f>AP220*$H220</f>
        <v>0</v>
      </c>
      <c r="AR220" s="32"/>
      <c r="AS220" s="114">
        <f>AR220*$H220</f>
        <v>0</v>
      </c>
      <c r="AT220" s="32"/>
      <c r="AU220" s="114">
        <f>AT220*$H220</f>
        <v>0</v>
      </c>
      <c r="AV220" s="32"/>
      <c r="AW220" s="114">
        <f>AV220*$H220</f>
        <v>0</v>
      </c>
      <c r="AX220" s="32"/>
      <c r="AY220" s="114">
        <f>AX220*$H220</f>
        <v>0</v>
      </c>
      <c r="AZ220" s="32"/>
      <c r="BA220" s="114">
        <f>AZ220*$H220</f>
        <v>0</v>
      </c>
      <c r="BB220" s="32"/>
      <c r="BC220" s="114">
        <f>BB220*$H220</f>
        <v>0</v>
      </c>
      <c r="BD220" s="32"/>
      <c r="BE220" s="114">
        <f>BD220*$H220</f>
        <v>0</v>
      </c>
      <c r="BF220" s="32"/>
      <c r="BG220" s="114">
        <f>BF220*$H220</f>
        <v>0</v>
      </c>
      <c r="BH220" s="108">
        <f t="shared" ref="BH220:BI220" si="889">SUM(J220,L220,N220,P220,R220,T220,V220,X220,Z220,AB220,AD220,AF220,AH220,AJ220,AL220,AN220,AP220,AR220,AT220,AV220,AX220,AZ220,BB220,BD220,BF220)</f>
        <v>0</v>
      </c>
      <c r="BI220" s="119">
        <f t="shared" si="889"/>
        <v>0</v>
      </c>
      <c r="BJ220" s="87">
        <f>BI220/I220</f>
        <v>0</v>
      </c>
      <c r="BK220" s="108">
        <f>F220-BH220</f>
        <v>46.6</v>
      </c>
      <c r="BL220" s="119">
        <f>I220-BI220</f>
        <v>1867.28</v>
      </c>
      <c r="BM220" s="87">
        <f>1-BJ220</f>
        <v>1</v>
      </c>
    </row>
    <row r="221" spans="1:65" s="88" customFormat="1">
      <c r="A221" s="22" t="s">
        <v>356</v>
      </c>
      <c r="B221" s="22" t="s">
        <v>60</v>
      </c>
      <c r="C221" s="22" t="s">
        <v>60</v>
      </c>
      <c r="D221" s="102" t="s">
        <v>335</v>
      </c>
      <c r="E221" s="22" t="s">
        <v>60</v>
      </c>
      <c r="F221" s="89"/>
      <c r="G221" s="27"/>
      <c r="H221" s="121"/>
      <c r="I221" s="118">
        <f>SUM(I222)</f>
        <v>28982.240000000002</v>
      </c>
      <c r="J221" s="112"/>
      <c r="K221" s="127">
        <f>SUM(K222)</f>
        <v>0</v>
      </c>
      <c r="L221" s="26"/>
      <c r="M221" s="127">
        <f>SUM(M222)</f>
        <v>0</v>
      </c>
      <c r="N221" s="26"/>
      <c r="O221" s="127">
        <f>SUM(O222)</f>
        <v>0</v>
      </c>
      <c r="P221" s="26"/>
      <c r="Q221" s="127">
        <f>SUM(Q222)</f>
        <v>0</v>
      </c>
      <c r="R221" s="26"/>
      <c r="S221" s="127">
        <f>SUM(S222)</f>
        <v>0</v>
      </c>
      <c r="T221" s="26"/>
      <c r="U221" s="127">
        <f>SUM(U222)</f>
        <v>0</v>
      </c>
      <c r="V221" s="26"/>
      <c r="W221" s="127">
        <f>SUM(W222)</f>
        <v>0</v>
      </c>
      <c r="X221" s="26"/>
      <c r="Y221" s="127">
        <f>SUM(Y222)</f>
        <v>0</v>
      </c>
      <c r="Z221" s="26"/>
      <c r="AA221" s="127">
        <f>SUM(AA222)</f>
        <v>0</v>
      </c>
      <c r="AB221" s="26"/>
      <c r="AC221" s="127">
        <f>SUM(AC222)</f>
        <v>0</v>
      </c>
      <c r="AD221" s="26"/>
      <c r="AE221" s="127">
        <f>SUM(AE222)</f>
        <v>0</v>
      </c>
      <c r="AF221" s="26"/>
      <c r="AG221" s="127">
        <f>SUM(AG222)</f>
        <v>0</v>
      </c>
      <c r="AH221" s="26"/>
      <c r="AI221" s="127">
        <f>SUM(AI222)</f>
        <v>0</v>
      </c>
      <c r="AJ221" s="26"/>
      <c r="AK221" s="127">
        <f>SUM(AK222)</f>
        <v>0</v>
      </c>
      <c r="AL221" s="26"/>
      <c r="AM221" s="127">
        <f>SUM(AM222)</f>
        <v>0</v>
      </c>
      <c r="AN221" s="26"/>
      <c r="AO221" s="127">
        <f>SUM(AO222)</f>
        <v>0</v>
      </c>
      <c r="AP221" s="26"/>
      <c r="AQ221" s="127">
        <f>SUM(AQ222)</f>
        <v>0</v>
      </c>
      <c r="AR221" s="26"/>
      <c r="AS221" s="127">
        <f>SUM(AS222)</f>
        <v>0</v>
      </c>
      <c r="AT221" s="26"/>
      <c r="AU221" s="127">
        <f>SUM(AU222)</f>
        <v>0</v>
      </c>
      <c r="AV221" s="26"/>
      <c r="AW221" s="127">
        <f>SUM(AW222)</f>
        <v>0</v>
      </c>
      <c r="AX221" s="26"/>
      <c r="AY221" s="127">
        <f>SUM(AY222)</f>
        <v>0</v>
      </c>
      <c r="AZ221" s="26"/>
      <c r="BA221" s="127">
        <f>SUM(BA222)</f>
        <v>0</v>
      </c>
      <c r="BB221" s="26"/>
      <c r="BC221" s="127">
        <f>SUM(BC222)</f>
        <v>0</v>
      </c>
      <c r="BD221" s="26"/>
      <c r="BE221" s="127">
        <f>SUM(BE222)</f>
        <v>0</v>
      </c>
      <c r="BF221" s="26"/>
      <c r="BG221" s="127">
        <f>SUM(BG222)</f>
        <v>0</v>
      </c>
      <c r="BH221" s="109"/>
      <c r="BI221" s="121">
        <f>SUM(BI222)</f>
        <v>0</v>
      </c>
      <c r="BJ221" s="27"/>
      <c r="BK221" s="109"/>
      <c r="BL221" s="121">
        <f>SUM(BL222)</f>
        <v>28982.240000000002</v>
      </c>
      <c r="BM221" s="27"/>
    </row>
    <row r="222" spans="1:65" s="88" customFormat="1">
      <c r="A222" s="29" t="s">
        <v>357</v>
      </c>
      <c r="B222" s="29" t="s">
        <v>66</v>
      </c>
      <c r="C222" s="29">
        <v>39513</v>
      </c>
      <c r="D222" s="101" t="s">
        <v>337</v>
      </c>
      <c r="E222" s="29" t="s">
        <v>82</v>
      </c>
      <c r="F222" s="30">
        <v>188.6</v>
      </c>
      <c r="G222" s="31">
        <v>125.06</v>
      </c>
      <c r="H222" s="119">
        <v>153.67040450085074</v>
      </c>
      <c r="I222" s="120">
        <f>ROUND(SUM(F222*H222),2)</f>
        <v>28982.240000000002</v>
      </c>
      <c r="J222" s="111"/>
      <c r="K222" s="114">
        <f>J222*$H222</f>
        <v>0</v>
      </c>
      <c r="L222" s="32"/>
      <c r="M222" s="114">
        <f>L222*$H222</f>
        <v>0</v>
      </c>
      <c r="N222" s="32"/>
      <c r="O222" s="114">
        <f>N222*$H222</f>
        <v>0</v>
      </c>
      <c r="P222" s="32"/>
      <c r="Q222" s="114">
        <f>P222*$H222</f>
        <v>0</v>
      </c>
      <c r="R222" s="32"/>
      <c r="S222" s="114">
        <f>R222*$H222</f>
        <v>0</v>
      </c>
      <c r="T222" s="32"/>
      <c r="U222" s="114">
        <f>T222*$H222</f>
        <v>0</v>
      </c>
      <c r="V222" s="32"/>
      <c r="W222" s="114">
        <f>V222*$H222</f>
        <v>0</v>
      </c>
      <c r="X222" s="32"/>
      <c r="Y222" s="114">
        <f>X222*$H222</f>
        <v>0</v>
      </c>
      <c r="Z222" s="32"/>
      <c r="AA222" s="114">
        <f>Z222*$H222</f>
        <v>0</v>
      </c>
      <c r="AB222" s="32"/>
      <c r="AC222" s="114">
        <f>AB222*$H222</f>
        <v>0</v>
      </c>
      <c r="AD222" s="32"/>
      <c r="AE222" s="114">
        <f>AD222*$H222</f>
        <v>0</v>
      </c>
      <c r="AF222" s="32"/>
      <c r="AG222" s="114">
        <f>AF222*$H222</f>
        <v>0</v>
      </c>
      <c r="AH222" s="32"/>
      <c r="AI222" s="114">
        <f>AH222*$H222</f>
        <v>0</v>
      </c>
      <c r="AJ222" s="32"/>
      <c r="AK222" s="114">
        <f>AJ222*$H222</f>
        <v>0</v>
      </c>
      <c r="AL222" s="32"/>
      <c r="AM222" s="114">
        <f>AL222*$H222</f>
        <v>0</v>
      </c>
      <c r="AN222" s="32"/>
      <c r="AO222" s="114">
        <f>AN222*$H222</f>
        <v>0</v>
      </c>
      <c r="AP222" s="32"/>
      <c r="AQ222" s="114">
        <f>AP222*$H222</f>
        <v>0</v>
      </c>
      <c r="AR222" s="32"/>
      <c r="AS222" s="114">
        <f>AR222*$H222</f>
        <v>0</v>
      </c>
      <c r="AT222" s="32"/>
      <c r="AU222" s="114">
        <f>AT222*$H222</f>
        <v>0</v>
      </c>
      <c r="AV222" s="32"/>
      <c r="AW222" s="114">
        <f>AV222*$H222</f>
        <v>0</v>
      </c>
      <c r="AX222" s="32"/>
      <c r="AY222" s="114">
        <f>AX222*$H222</f>
        <v>0</v>
      </c>
      <c r="AZ222" s="32"/>
      <c r="BA222" s="114">
        <f>AZ222*$H222</f>
        <v>0</v>
      </c>
      <c r="BB222" s="32"/>
      <c r="BC222" s="114">
        <f>BB222*$H222</f>
        <v>0</v>
      </c>
      <c r="BD222" s="32"/>
      <c r="BE222" s="114">
        <f>BD222*$H222</f>
        <v>0</v>
      </c>
      <c r="BF222" s="32"/>
      <c r="BG222" s="114">
        <f>BF222*$H222</f>
        <v>0</v>
      </c>
      <c r="BH222" s="108">
        <f t="shared" ref="BH222:BI222" si="890">SUM(J222,L222,N222,P222,R222,T222,V222,X222,Z222,AB222,AD222,AF222,AH222,AJ222,AL222,AN222,AP222,AR222,AT222,AV222,AX222,AZ222,BB222,BD222,BF222)</f>
        <v>0</v>
      </c>
      <c r="BI222" s="119">
        <f t="shared" si="890"/>
        <v>0</v>
      </c>
      <c r="BJ222" s="87">
        <f>BI222/I222</f>
        <v>0</v>
      </c>
      <c r="BK222" s="108">
        <f>F222-BH222</f>
        <v>188.6</v>
      </c>
      <c r="BL222" s="119">
        <f>I222-BI222</f>
        <v>28982.240000000002</v>
      </c>
      <c r="BM222" s="87">
        <f>1-BJ222</f>
        <v>1</v>
      </c>
    </row>
    <row r="223" spans="1:65" s="88" customFormat="1">
      <c r="A223" s="22" t="s">
        <v>358</v>
      </c>
      <c r="B223" s="22" t="s">
        <v>60</v>
      </c>
      <c r="C223" s="22" t="s">
        <v>60</v>
      </c>
      <c r="D223" s="102" t="s">
        <v>226</v>
      </c>
      <c r="E223" s="22"/>
      <c r="F223" s="89"/>
      <c r="G223" s="27"/>
      <c r="H223" s="121"/>
      <c r="I223" s="118">
        <f t="shared" ref="I223:I224" si="891">SUM(I224)</f>
        <v>2588.94</v>
      </c>
      <c r="J223" s="112"/>
      <c r="K223" s="127">
        <f t="shared" ref="K223:K224" si="892">SUM(K224)</f>
        <v>0</v>
      </c>
      <c r="L223" s="26"/>
      <c r="M223" s="127">
        <f t="shared" ref="M223:M224" si="893">SUM(M224)</f>
        <v>0</v>
      </c>
      <c r="N223" s="26"/>
      <c r="O223" s="127">
        <f t="shared" ref="O223:O224" si="894">SUM(O224)</f>
        <v>0</v>
      </c>
      <c r="P223" s="26"/>
      <c r="Q223" s="127">
        <f t="shared" ref="Q223:Q224" si="895">SUM(Q224)</f>
        <v>0</v>
      </c>
      <c r="R223" s="26"/>
      <c r="S223" s="127">
        <f t="shared" ref="S223:S224" si="896">SUM(S224)</f>
        <v>0</v>
      </c>
      <c r="T223" s="26"/>
      <c r="U223" s="127">
        <f t="shared" ref="U223:U224" si="897">SUM(U224)</f>
        <v>0</v>
      </c>
      <c r="V223" s="26"/>
      <c r="W223" s="127">
        <f t="shared" ref="W223:W224" si="898">SUM(W224)</f>
        <v>0</v>
      </c>
      <c r="X223" s="26"/>
      <c r="Y223" s="127">
        <f t="shared" ref="Y223:Y224" si="899">SUM(Y224)</f>
        <v>0</v>
      </c>
      <c r="Z223" s="26"/>
      <c r="AA223" s="127">
        <f t="shared" ref="AA223:AA224" si="900">SUM(AA224)</f>
        <v>0</v>
      </c>
      <c r="AB223" s="26"/>
      <c r="AC223" s="127">
        <f t="shared" ref="AC223:AC224" si="901">SUM(AC224)</f>
        <v>0</v>
      </c>
      <c r="AD223" s="26"/>
      <c r="AE223" s="127">
        <f t="shared" ref="AE223:AE224" si="902">SUM(AE224)</f>
        <v>0</v>
      </c>
      <c r="AF223" s="26"/>
      <c r="AG223" s="127">
        <f t="shared" ref="AG223:AG224" si="903">SUM(AG224)</f>
        <v>0</v>
      </c>
      <c r="AH223" s="26"/>
      <c r="AI223" s="127">
        <f t="shared" ref="AI223:AI224" si="904">SUM(AI224)</f>
        <v>0</v>
      </c>
      <c r="AJ223" s="26"/>
      <c r="AK223" s="127">
        <f t="shared" ref="AK223:AK224" si="905">SUM(AK224)</f>
        <v>0</v>
      </c>
      <c r="AL223" s="26"/>
      <c r="AM223" s="127">
        <f t="shared" ref="AM223:AM224" si="906">SUM(AM224)</f>
        <v>0</v>
      </c>
      <c r="AN223" s="26"/>
      <c r="AO223" s="127">
        <f t="shared" ref="AO223:AO224" si="907">SUM(AO224)</f>
        <v>0</v>
      </c>
      <c r="AP223" s="26"/>
      <c r="AQ223" s="127">
        <f t="shared" ref="AQ223:AQ224" si="908">SUM(AQ224)</f>
        <v>0</v>
      </c>
      <c r="AR223" s="26"/>
      <c r="AS223" s="127">
        <f t="shared" ref="AS223:AS224" si="909">SUM(AS224)</f>
        <v>0</v>
      </c>
      <c r="AT223" s="26"/>
      <c r="AU223" s="127">
        <f t="shared" ref="AU223:AU224" si="910">SUM(AU224)</f>
        <v>0</v>
      </c>
      <c r="AV223" s="26"/>
      <c r="AW223" s="127">
        <f t="shared" ref="AW223:AW224" si="911">SUM(AW224)</f>
        <v>0</v>
      </c>
      <c r="AX223" s="26"/>
      <c r="AY223" s="127">
        <f t="shared" ref="AY223:AY224" si="912">SUM(AY224)</f>
        <v>0</v>
      </c>
      <c r="AZ223" s="26"/>
      <c r="BA223" s="127">
        <f t="shared" ref="BA223:BA224" si="913">SUM(BA224)</f>
        <v>0</v>
      </c>
      <c r="BB223" s="26"/>
      <c r="BC223" s="127">
        <f t="shared" ref="BC223:BC224" si="914">SUM(BC224)</f>
        <v>0</v>
      </c>
      <c r="BD223" s="26"/>
      <c r="BE223" s="127">
        <f t="shared" ref="BE223:BE224" si="915">SUM(BE224)</f>
        <v>0</v>
      </c>
      <c r="BF223" s="26"/>
      <c r="BG223" s="127">
        <f t="shared" ref="BG223:BG224" si="916">SUM(BG224)</f>
        <v>0</v>
      </c>
      <c r="BH223" s="109"/>
      <c r="BI223" s="121">
        <f t="shared" ref="BI223:BI224" si="917">SUM(BI224)</f>
        <v>0</v>
      </c>
      <c r="BJ223" s="27"/>
      <c r="BK223" s="109"/>
      <c r="BL223" s="121">
        <f t="shared" ref="BL223:BL224" si="918">SUM(BL224)</f>
        <v>2588.94</v>
      </c>
      <c r="BM223" s="27"/>
    </row>
    <row r="224" spans="1:65" s="88" customFormat="1">
      <c r="A224" s="22" t="s">
        <v>359</v>
      </c>
      <c r="B224" s="22" t="s">
        <v>60</v>
      </c>
      <c r="C224" s="22" t="s">
        <v>60</v>
      </c>
      <c r="D224" s="102" t="s">
        <v>331</v>
      </c>
      <c r="E224" s="22" t="s">
        <v>60</v>
      </c>
      <c r="F224" s="89"/>
      <c r="G224" s="27"/>
      <c r="H224" s="121"/>
      <c r="I224" s="118">
        <f t="shared" si="891"/>
        <v>2588.94</v>
      </c>
      <c r="J224" s="112"/>
      <c r="K224" s="127">
        <f t="shared" si="892"/>
        <v>0</v>
      </c>
      <c r="L224" s="26"/>
      <c r="M224" s="127">
        <f t="shared" si="893"/>
        <v>0</v>
      </c>
      <c r="N224" s="26"/>
      <c r="O224" s="127">
        <f t="shared" si="894"/>
        <v>0</v>
      </c>
      <c r="P224" s="26"/>
      <c r="Q224" s="127">
        <f t="shared" si="895"/>
        <v>0</v>
      </c>
      <c r="R224" s="26"/>
      <c r="S224" s="127">
        <f t="shared" si="896"/>
        <v>0</v>
      </c>
      <c r="T224" s="26"/>
      <c r="U224" s="127">
        <f t="shared" si="897"/>
        <v>0</v>
      </c>
      <c r="V224" s="26"/>
      <c r="W224" s="127">
        <f t="shared" si="898"/>
        <v>0</v>
      </c>
      <c r="X224" s="26"/>
      <c r="Y224" s="127">
        <f t="shared" si="899"/>
        <v>0</v>
      </c>
      <c r="Z224" s="26"/>
      <c r="AA224" s="127">
        <f t="shared" si="900"/>
        <v>0</v>
      </c>
      <c r="AB224" s="26"/>
      <c r="AC224" s="127">
        <f t="shared" si="901"/>
        <v>0</v>
      </c>
      <c r="AD224" s="26"/>
      <c r="AE224" s="127">
        <f t="shared" si="902"/>
        <v>0</v>
      </c>
      <c r="AF224" s="26"/>
      <c r="AG224" s="127">
        <f t="shared" si="903"/>
        <v>0</v>
      </c>
      <c r="AH224" s="26"/>
      <c r="AI224" s="127">
        <f t="shared" si="904"/>
        <v>0</v>
      </c>
      <c r="AJ224" s="26"/>
      <c r="AK224" s="127">
        <f t="shared" si="905"/>
        <v>0</v>
      </c>
      <c r="AL224" s="26"/>
      <c r="AM224" s="127">
        <f t="shared" si="906"/>
        <v>0</v>
      </c>
      <c r="AN224" s="26"/>
      <c r="AO224" s="127">
        <f t="shared" si="907"/>
        <v>0</v>
      </c>
      <c r="AP224" s="26"/>
      <c r="AQ224" s="127">
        <f t="shared" si="908"/>
        <v>0</v>
      </c>
      <c r="AR224" s="26"/>
      <c r="AS224" s="127">
        <f t="shared" si="909"/>
        <v>0</v>
      </c>
      <c r="AT224" s="26"/>
      <c r="AU224" s="127">
        <f t="shared" si="910"/>
        <v>0</v>
      </c>
      <c r="AV224" s="26"/>
      <c r="AW224" s="127">
        <f t="shared" si="911"/>
        <v>0</v>
      </c>
      <c r="AX224" s="26"/>
      <c r="AY224" s="127">
        <f t="shared" si="912"/>
        <v>0</v>
      </c>
      <c r="AZ224" s="26"/>
      <c r="BA224" s="127">
        <f t="shared" si="913"/>
        <v>0</v>
      </c>
      <c r="BB224" s="26"/>
      <c r="BC224" s="127">
        <f t="shared" si="914"/>
        <v>0</v>
      </c>
      <c r="BD224" s="26"/>
      <c r="BE224" s="127">
        <f t="shared" si="915"/>
        <v>0</v>
      </c>
      <c r="BF224" s="26"/>
      <c r="BG224" s="127">
        <f t="shared" si="916"/>
        <v>0</v>
      </c>
      <c r="BH224" s="109"/>
      <c r="BI224" s="121">
        <f t="shared" si="917"/>
        <v>0</v>
      </c>
      <c r="BJ224" s="27"/>
      <c r="BK224" s="109"/>
      <c r="BL224" s="121">
        <f t="shared" si="918"/>
        <v>2588.94</v>
      </c>
      <c r="BM224" s="27"/>
    </row>
    <row r="225" spans="1:65" s="88" customFormat="1">
      <c r="A225" s="29" t="s">
        <v>360</v>
      </c>
      <c r="B225" s="29" t="s">
        <v>66</v>
      </c>
      <c r="C225" s="29">
        <v>96113</v>
      </c>
      <c r="D225" s="101" t="s">
        <v>333</v>
      </c>
      <c r="E225" s="29" t="s">
        <v>82</v>
      </c>
      <c r="F225" s="30">
        <v>64.61</v>
      </c>
      <c r="G225" s="31">
        <v>32.61</v>
      </c>
      <c r="H225" s="119">
        <v>40.07030138151881</v>
      </c>
      <c r="I225" s="120">
        <f>ROUND(SUM(F225*H225),2)</f>
        <v>2588.94</v>
      </c>
      <c r="J225" s="111"/>
      <c r="K225" s="114">
        <f>J225*$H225</f>
        <v>0</v>
      </c>
      <c r="L225" s="32"/>
      <c r="M225" s="114">
        <f>L225*$H225</f>
        <v>0</v>
      </c>
      <c r="N225" s="32"/>
      <c r="O225" s="114">
        <f>N225*$H225</f>
        <v>0</v>
      </c>
      <c r="P225" s="32"/>
      <c r="Q225" s="114">
        <f>P225*$H225</f>
        <v>0</v>
      </c>
      <c r="R225" s="32"/>
      <c r="S225" s="114">
        <f>R225*$H225</f>
        <v>0</v>
      </c>
      <c r="T225" s="32"/>
      <c r="U225" s="114">
        <f>T225*$H225</f>
        <v>0</v>
      </c>
      <c r="V225" s="32"/>
      <c r="W225" s="114">
        <f>V225*$H225</f>
        <v>0</v>
      </c>
      <c r="X225" s="32"/>
      <c r="Y225" s="114">
        <f>X225*$H225</f>
        <v>0</v>
      </c>
      <c r="Z225" s="32"/>
      <c r="AA225" s="114">
        <f>Z225*$H225</f>
        <v>0</v>
      </c>
      <c r="AB225" s="32"/>
      <c r="AC225" s="114">
        <f>AB225*$H225</f>
        <v>0</v>
      </c>
      <c r="AD225" s="32"/>
      <c r="AE225" s="114">
        <f>AD225*$H225</f>
        <v>0</v>
      </c>
      <c r="AF225" s="32"/>
      <c r="AG225" s="114">
        <f>AF225*$H225</f>
        <v>0</v>
      </c>
      <c r="AH225" s="32"/>
      <c r="AI225" s="114">
        <f>AH225*$H225</f>
        <v>0</v>
      </c>
      <c r="AJ225" s="32"/>
      <c r="AK225" s="114">
        <f>AJ225*$H225</f>
        <v>0</v>
      </c>
      <c r="AL225" s="32"/>
      <c r="AM225" s="114">
        <f>AL225*$H225</f>
        <v>0</v>
      </c>
      <c r="AN225" s="32"/>
      <c r="AO225" s="114">
        <f>AN225*$H225</f>
        <v>0</v>
      </c>
      <c r="AP225" s="32"/>
      <c r="AQ225" s="114">
        <f>AP225*$H225</f>
        <v>0</v>
      </c>
      <c r="AR225" s="32"/>
      <c r="AS225" s="114">
        <f>AR225*$H225</f>
        <v>0</v>
      </c>
      <c r="AT225" s="32"/>
      <c r="AU225" s="114">
        <f>AT225*$H225</f>
        <v>0</v>
      </c>
      <c r="AV225" s="32"/>
      <c r="AW225" s="114">
        <f>AV225*$H225</f>
        <v>0</v>
      </c>
      <c r="AX225" s="32"/>
      <c r="AY225" s="114">
        <f>AX225*$H225</f>
        <v>0</v>
      </c>
      <c r="AZ225" s="32"/>
      <c r="BA225" s="114">
        <f>AZ225*$H225</f>
        <v>0</v>
      </c>
      <c r="BB225" s="32"/>
      <c r="BC225" s="114">
        <f>BB225*$H225</f>
        <v>0</v>
      </c>
      <c r="BD225" s="32"/>
      <c r="BE225" s="114">
        <f>BD225*$H225</f>
        <v>0</v>
      </c>
      <c r="BF225" s="32"/>
      <c r="BG225" s="114">
        <f>BF225*$H225</f>
        <v>0</v>
      </c>
      <c r="BH225" s="108">
        <f t="shared" ref="BH225:BI225" si="919">SUM(J225,L225,N225,P225,R225,T225,V225,X225,Z225,AB225,AD225,AF225,AH225,AJ225,AL225,AN225,AP225,AR225,AT225,AV225,AX225,AZ225,BB225,BD225,BF225)</f>
        <v>0</v>
      </c>
      <c r="BI225" s="119">
        <f t="shared" si="919"/>
        <v>0</v>
      </c>
      <c r="BJ225" s="87">
        <f>BI225/I225</f>
        <v>0</v>
      </c>
      <c r="BK225" s="108">
        <f>F225-BH225</f>
        <v>64.61</v>
      </c>
      <c r="BL225" s="119">
        <f>I225-BI225</f>
        <v>2588.94</v>
      </c>
      <c r="BM225" s="87">
        <f>1-BJ225</f>
        <v>1</v>
      </c>
    </row>
    <row r="226" spans="1:65" s="88" customFormat="1">
      <c r="A226" s="14">
        <v>6</v>
      </c>
      <c r="B226" s="14" t="s">
        <v>60</v>
      </c>
      <c r="C226" s="14" t="s">
        <v>60</v>
      </c>
      <c r="D226" s="103" t="s">
        <v>361</v>
      </c>
      <c r="E226" s="16"/>
      <c r="F226" s="17"/>
      <c r="G226" s="20"/>
      <c r="H226" s="122"/>
      <c r="I226" s="116">
        <f>I227+I236+I242+I248+I254+I260</f>
        <v>134993.36999999997</v>
      </c>
      <c r="J226" s="113"/>
      <c r="K226" s="126">
        <f>K227+K236+K242+K248+K254+K260</f>
        <v>0</v>
      </c>
      <c r="L226" s="19"/>
      <c r="M226" s="126">
        <f>M227+M236+M242+M248+M254+M260</f>
        <v>15589.994015367756</v>
      </c>
      <c r="N226" s="19"/>
      <c r="O226" s="126">
        <f>O227+O236+O242+O248+O254+O260</f>
        <v>0</v>
      </c>
      <c r="P226" s="19"/>
      <c r="Q226" s="126">
        <f>Q227+Q236+Q242+Q248+Q254+Q260</f>
        <v>0</v>
      </c>
      <c r="R226" s="19"/>
      <c r="S226" s="126">
        <f>S227+S236+S242+S248+S254+S260</f>
        <v>0</v>
      </c>
      <c r="T226" s="19"/>
      <c r="U226" s="126">
        <f>U227+U236+U242+U248+U254+U260</f>
        <v>0</v>
      </c>
      <c r="V226" s="19"/>
      <c r="W226" s="126">
        <f>W227+W236+W242+W248+W254+W260</f>
        <v>0</v>
      </c>
      <c r="X226" s="19"/>
      <c r="Y226" s="126">
        <f>Y227+Y236+Y242+Y248+Y254+Y260</f>
        <v>0</v>
      </c>
      <c r="Z226" s="19"/>
      <c r="AA226" s="126">
        <f>AA227+AA236+AA242+AA248+AA254+AA260</f>
        <v>0</v>
      </c>
      <c r="AB226" s="19"/>
      <c r="AC226" s="126">
        <f>AC227+AC236+AC242+AC248+AC254+AC260</f>
        <v>0</v>
      </c>
      <c r="AD226" s="19"/>
      <c r="AE226" s="126">
        <f>AE227+AE236+AE242+AE248+AE254+AE260</f>
        <v>0</v>
      </c>
      <c r="AF226" s="19"/>
      <c r="AG226" s="126">
        <f>AG227+AG236+AG242+AG248+AG254+AG260</f>
        <v>0</v>
      </c>
      <c r="AH226" s="19"/>
      <c r="AI226" s="126">
        <f>AI227+AI236+AI242+AI248+AI254+AI260</f>
        <v>0</v>
      </c>
      <c r="AJ226" s="19"/>
      <c r="AK226" s="126">
        <f>AK227+AK236+AK242+AK248+AK254+AK260</f>
        <v>0</v>
      </c>
      <c r="AL226" s="19"/>
      <c r="AM226" s="126">
        <f>AM227+AM236+AM242+AM248+AM254+AM260</f>
        <v>0</v>
      </c>
      <c r="AN226" s="19"/>
      <c r="AO226" s="126">
        <f>AO227+AO236+AO242+AO248+AO254+AO260</f>
        <v>0</v>
      </c>
      <c r="AP226" s="19"/>
      <c r="AQ226" s="126">
        <f>AQ227+AQ236+AQ242+AQ248+AQ254+AQ260</f>
        <v>0</v>
      </c>
      <c r="AR226" s="19"/>
      <c r="AS226" s="126">
        <f>AS227+AS236+AS242+AS248+AS254+AS260</f>
        <v>0</v>
      </c>
      <c r="AT226" s="19"/>
      <c r="AU226" s="126">
        <f>AU227+AU236+AU242+AU248+AU254+AU260</f>
        <v>0</v>
      </c>
      <c r="AV226" s="19"/>
      <c r="AW226" s="126">
        <f>AW227+AW236+AW242+AW248+AW254+AW260</f>
        <v>0</v>
      </c>
      <c r="AX226" s="19"/>
      <c r="AY226" s="126">
        <f>AY227+AY236+AY242+AY248+AY254+AY260</f>
        <v>0</v>
      </c>
      <c r="AZ226" s="19"/>
      <c r="BA226" s="126">
        <f>BA227+BA236+BA242+BA248+BA254+BA260</f>
        <v>0</v>
      </c>
      <c r="BB226" s="19"/>
      <c r="BC226" s="126">
        <f>BC227+BC236+BC242+BC248+BC254+BC260</f>
        <v>0</v>
      </c>
      <c r="BD226" s="19"/>
      <c r="BE226" s="126">
        <f>BE227+BE236+BE242+BE248+BE254+BE260</f>
        <v>0</v>
      </c>
      <c r="BF226" s="19"/>
      <c r="BG226" s="126">
        <f>BG227+BG236+BG242+BG248+BG254+BG260</f>
        <v>0</v>
      </c>
      <c r="BH226" s="110"/>
      <c r="BI226" s="122">
        <f>BI227+BI236+BI242+BI248+BI254+BI260</f>
        <v>15589.994015367756</v>
      </c>
      <c r="BJ226" s="20"/>
      <c r="BK226" s="110"/>
      <c r="BL226" s="122">
        <f>BL227+BL236+BL242+BL248+BL254+BL260</f>
        <v>119403.37598463224</v>
      </c>
      <c r="BM226" s="20"/>
    </row>
    <row r="227" spans="1:65" s="88" customFormat="1">
      <c r="A227" s="22" t="s">
        <v>362</v>
      </c>
      <c r="B227" s="22" t="s">
        <v>60</v>
      </c>
      <c r="C227" s="22" t="s">
        <v>60</v>
      </c>
      <c r="D227" s="102" t="s">
        <v>107</v>
      </c>
      <c r="E227" s="22"/>
      <c r="F227" s="89"/>
      <c r="G227" s="27"/>
      <c r="H227" s="121"/>
      <c r="I227" s="118">
        <f>I228+I230+I234</f>
        <v>71746.7</v>
      </c>
      <c r="J227" s="112"/>
      <c r="K227" s="127">
        <f>K228+K230+K234</f>
        <v>0</v>
      </c>
      <c r="L227" s="26"/>
      <c r="M227" s="127">
        <f>M228+M230+M234</f>
        <v>0</v>
      </c>
      <c r="N227" s="26"/>
      <c r="O227" s="127">
        <f>O228+O230+O234</f>
        <v>0</v>
      </c>
      <c r="P227" s="26"/>
      <c r="Q227" s="127">
        <f>Q228+Q230+Q234</f>
        <v>0</v>
      </c>
      <c r="R227" s="26"/>
      <c r="S227" s="127">
        <f>S228+S230+S234</f>
        <v>0</v>
      </c>
      <c r="T227" s="26"/>
      <c r="U227" s="127">
        <f>U228+U230+U234</f>
        <v>0</v>
      </c>
      <c r="V227" s="26"/>
      <c r="W227" s="127">
        <f>W228+W230+W234</f>
        <v>0</v>
      </c>
      <c r="X227" s="26"/>
      <c r="Y227" s="127">
        <f>Y228+Y230+Y234</f>
        <v>0</v>
      </c>
      <c r="Z227" s="26"/>
      <c r="AA227" s="127">
        <f>AA228+AA230+AA234</f>
        <v>0</v>
      </c>
      <c r="AB227" s="26"/>
      <c r="AC227" s="127">
        <f>AC228+AC230+AC234</f>
        <v>0</v>
      </c>
      <c r="AD227" s="26"/>
      <c r="AE227" s="127">
        <f>AE228+AE230+AE234</f>
        <v>0</v>
      </c>
      <c r="AF227" s="26"/>
      <c r="AG227" s="127">
        <f>AG228+AG230+AG234</f>
        <v>0</v>
      </c>
      <c r="AH227" s="26"/>
      <c r="AI227" s="127">
        <f>AI228+AI230+AI234</f>
        <v>0</v>
      </c>
      <c r="AJ227" s="26"/>
      <c r="AK227" s="127">
        <f>AK228+AK230+AK234</f>
        <v>0</v>
      </c>
      <c r="AL227" s="26"/>
      <c r="AM227" s="127">
        <f>AM228+AM230+AM234</f>
        <v>0</v>
      </c>
      <c r="AN227" s="26"/>
      <c r="AO227" s="127">
        <f>AO228+AO230+AO234</f>
        <v>0</v>
      </c>
      <c r="AP227" s="26"/>
      <c r="AQ227" s="127">
        <f>AQ228+AQ230+AQ234</f>
        <v>0</v>
      </c>
      <c r="AR227" s="26"/>
      <c r="AS227" s="127">
        <f>AS228+AS230+AS234</f>
        <v>0</v>
      </c>
      <c r="AT227" s="26"/>
      <c r="AU227" s="127">
        <f>AU228+AU230+AU234</f>
        <v>0</v>
      </c>
      <c r="AV227" s="26"/>
      <c r="AW227" s="127">
        <f>AW228+AW230+AW234</f>
        <v>0</v>
      </c>
      <c r="AX227" s="26"/>
      <c r="AY227" s="127">
        <f>AY228+AY230+AY234</f>
        <v>0</v>
      </c>
      <c r="AZ227" s="26"/>
      <c r="BA227" s="127">
        <f>BA228+BA230+BA234</f>
        <v>0</v>
      </c>
      <c r="BB227" s="26"/>
      <c r="BC227" s="127">
        <f>BC228+BC230+BC234</f>
        <v>0</v>
      </c>
      <c r="BD227" s="26"/>
      <c r="BE227" s="127">
        <f>BE228+BE230+BE234</f>
        <v>0</v>
      </c>
      <c r="BF227" s="26"/>
      <c r="BG227" s="127">
        <f>BG228+BG230+BG234</f>
        <v>0</v>
      </c>
      <c r="BH227" s="109"/>
      <c r="BI227" s="121">
        <f>BI228+BI230+BI234</f>
        <v>0</v>
      </c>
      <c r="BJ227" s="27"/>
      <c r="BK227" s="109"/>
      <c r="BL227" s="121">
        <f>BL228+BL230+BL234</f>
        <v>71746.7</v>
      </c>
      <c r="BM227" s="27"/>
    </row>
    <row r="228" spans="1:65" s="88" customFormat="1">
      <c r="A228" s="22" t="s">
        <v>363</v>
      </c>
      <c r="B228" s="22" t="s">
        <v>60</v>
      </c>
      <c r="C228" s="22" t="s">
        <v>60</v>
      </c>
      <c r="D228" s="102" t="s">
        <v>364</v>
      </c>
      <c r="E228" s="22" t="s">
        <v>60</v>
      </c>
      <c r="F228" s="89"/>
      <c r="G228" s="27"/>
      <c r="H228" s="121"/>
      <c r="I228" s="118">
        <f>SUM(I229)</f>
        <v>13674.42</v>
      </c>
      <c r="J228" s="112"/>
      <c r="K228" s="127">
        <f>SUM(K229)</f>
        <v>0</v>
      </c>
      <c r="L228" s="26"/>
      <c r="M228" s="127">
        <f>SUM(M229)</f>
        <v>0</v>
      </c>
      <c r="N228" s="26"/>
      <c r="O228" s="127">
        <f>SUM(O229)</f>
        <v>0</v>
      </c>
      <c r="P228" s="26"/>
      <c r="Q228" s="127">
        <f>SUM(Q229)</f>
        <v>0</v>
      </c>
      <c r="R228" s="26"/>
      <c r="S228" s="127">
        <f>SUM(S229)</f>
        <v>0</v>
      </c>
      <c r="T228" s="26"/>
      <c r="U228" s="127">
        <f>SUM(U229)</f>
        <v>0</v>
      </c>
      <c r="V228" s="26"/>
      <c r="W228" s="127">
        <f>SUM(W229)</f>
        <v>0</v>
      </c>
      <c r="X228" s="26"/>
      <c r="Y228" s="127">
        <f>SUM(Y229)</f>
        <v>0</v>
      </c>
      <c r="Z228" s="26"/>
      <c r="AA228" s="127">
        <f>SUM(AA229)</f>
        <v>0</v>
      </c>
      <c r="AB228" s="26"/>
      <c r="AC228" s="127">
        <f>SUM(AC229)</f>
        <v>0</v>
      </c>
      <c r="AD228" s="26"/>
      <c r="AE228" s="127">
        <f>SUM(AE229)</f>
        <v>0</v>
      </c>
      <c r="AF228" s="26"/>
      <c r="AG228" s="127">
        <f>SUM(AG229)</f>
        <v>0</v>
      </c>
      <c r="AH228" s="26"/>
      <c r="AI228" s="127">
        <f>SUM(AI229)</f>
        <v>0</v>
      </c>
      <c r="AJ228" s="26"/>
      <c r="AK228" s="127">
        <f>SUM(AK229)</f>
        <v>0</v>
      </c>
      <c r="AL228" s="26"/>
      <c r="AM228" s="127">
        <f>SUM(AM229)</f>
        <v>0</v>
      </c>
      <c r="AN228" s="26"/>
      <c r="AO228" s="127">
        <f>SUM(AO229)</f>
        <v>0</v>
      </c>
      <c r="AP228" s="26"/>
      <c r="AQ228" s="127">
        <f>SUM(AQ229)</f>
        <v>0</v>
      </c>
      <c r="AR228" s="26"/>
      <c r="AS228" s="127">
        <f>SUM(AS229)</f>
        <v>0</v>
      </c>
      <c r="AT228" s="26"/>
      <c r="AU228" s="127">
        <f>SUM(AU229)</f>
        <v>0</v>
      </c>
      <c r="AV228" s="26"/>
      <c r="AW228" s="127">
        <f>SUM(AW229)</f>
        <v>0</v>
      </c>
      <c r="AX228" s="26"/>
      <c r="AY228" s="127">
        <f>SUM(AY229)</f>
        <v>0</v>
      </c>
      <c r="AZ228" s="26"/>
      <c r="BA228" s="127">
        <f>SUM(BA229)</f>
        <v>0</v>
      </c>
      <c r="BB228" s="26"/>
      <c r="BC228" s="127">
        <f>SUM(BC229)</f>
        <v>0</v>
      </c>
      <c r="BD228" s="26"/>
      <c r="BE228" s="127">
        <f>SUM(BE229)</f>
        <v>0</v>
      </c>
      <c r="BF228" s="26"/>
      <c r="BG228" s="127">
        <f>SUM(BG229)</f>
        <v>0</v>
      </c>
      <c r="BH228" s="109"/>
      <c r="BI228" s="121">
        <f>SUM(BI229)</f>
        <v>0</v>
      </c>
      <c r="BJ228" s="27"/>
      <c r="BK228" s="109"/>
      <c r="BL228" s="121">
        <f>SUM(BL229)</f>
        <v>13674.42</v>
      </c>
      <c r="BM228" s="27"/>
    </row>
    <row r="229" spans="1:65" s="88" customFormat="1">
      <c r="A229" s="29" t="s">
        <v>365</v>
      </c>
      <c r="B229" s="29" t="s">
        <v>66</v>
      </c>
      <c r="C229" s="29">
        <v>87690</v>
      </c>
      <c r="D229" s="101" t="s">
        <v>366</v>
      </c>
      <c r="E229" s="29" t="s">
        <v>82</v>
      </c>
      <c r="F229" s="30">
        <v>275.39</v>
      </c>
      <c r="G229" s="31">
        <v>40.409999999999997</v>
      </c>
      <c r="H229" s="119">
        <v>49.654734094669578</v>
      </c>
      <c r="I229" s="120">
        <f>ROUND(SUM(F229*H229),2)</f>
        <v>13674.42</v>
      </c>
      <c r="J229" s="111"/>
      <c r="K229" s="114">
        <f>J229*$H229</f>
        <v>0</v>
      </c>
      <c r="L229" s="32"/>
      <c r="M229" s="114">
        <f>L229*$H229</f>
        <v>0</v>
      </c>
      <c r="N229" s="32"/>
      <c r="O229" s="114">
        <f>N229*$H229</f>
        <v>0</v>
      </c>
      <c r="P229" s="32"/>
      <c r="Q229" s="114">
        <f>P229*$H229</f>
        <v>0</v>
      </c>
      <c r="R229" s="32"/>
      <c r="S229" s="114">
        <f>R229*$H229</f>
        <v>0</v>
      </c>
      <c r="T229" s="32"/>
      <c r="U229" s="114">
        <f>T229*$H229</f>
        <v>0</v>
      </c>
      <c r="V229" s="32"/>
      <c r="W229" s="114">
        <f>V229*$H229</f>
        <v>0</v>
      </c>
      <c r="X229" s="32"/>
      <c r="Y229" s="114">
        <f>X229*$H229</f>
        <v>0</v>
      </c>
      <c r="Z229" s="32"/>
      <c r="AA229" s="114">
        <f>Z229*$H229</f>
        <v>0</v>
      </c>
      <c r="AB229" s="32"/>
      <c r="AC229" s="114">
        <f>AB229*$H229</f>
        <v>0</v>
      </c>
      <c r="AD229" s="32"/>
      <c r="AE229" s="114">
        <f>AD229*$H229</f>
        <v>0</v>
      </c>
      <c r="AF229" s="32"/>
      <c r="AG229" s="114">
        <f>AF229*$H229</f>
        <v>0</v>
      </c>
      <c r="AH229" s="32"/>
      <c r="AI229" s="114">
        <f>AH229*$H229</f>
        <v>0</v>
      </c>
      <c r="AJ229" s="32"/>
      <c r="AK229" s="114">
        <f>AJ229*$H229</f>
        <v>0</v>
      </c>
      <c r="AL229" s="32"/>
      <c r="AM229" s="114">
        <f>AL229*$H229</f>
        <v>0</v>
      </c>
      <c r="AN229" s="32"/>
      <c r="AO229" s="114">
        <f>AN229*$H229</f>
        <v>0</v>
      </c>
      <c r="AP229" s="32"/>
      <c r="AQ229" s="114">
        <f>AP229*$H229</f>
        <v>0</v>
      </c>
      <c r="AR229" s="32"/>
      <c r="AS229" s="114">
        <f>AR229*$H229</f>
        <v>0</v>
      </c>
      <c r="AT229" s="32"/>
      <c r="AU229" s="114">
        <f>AT229*$H229</f>
        <v>0</v>
      </c>
      <c r="AV229" s="32"/>
      <c r="AW229" s="114">
        <f>AV229*$H229</f>
        <v>0</v>
      </c>
      <c r="AX229" s="32"/>
      <c r="AY229" s="114">
        <f>AX229*$H229</f>
        <v>0</v>
      </c>
      <c r="AZ229" s="32"/>
      <c r="BA229" s="114">
        <f>AZ229*$H229</f>
        <v>0</v>
      </c>
      <c r="BB229" s="32"/>
      <c r="BC229" s="114">
        <f>BB229*$H229</f>
        <v>0</v>
      </c>
      <c r="BD229" s="32"/>
      <c r="BE229" s="114">
        <f>BD229*$H229</f>
        <v>0</v>
      </c>
      <c r="BF229" s="32"/>
      <c r="BG229" s="114">
        <f>BF229*$H229</f>
        <v>0</v>
      </c>
      <c r="BH229" s="108">
        <f t="shared" ref="BH229:BI229" si="920">SUM(J229,L229,N229,P229,R229,T229,V229,X229,Z229,AB229,AD229,AF229,AH229,AJ229,AL229,AN229,AP229,AR229,AT229,AV229,AX229,AZ229,BB229,BD229,BF229)</f>
        <v>0</v>
      </c>
      <c r="BI229" s="119">
        <f t="shared" si="920"/>
        <v>0</v>
      </c>
      <c r="BJ229" s="87">
        <f>BI229/I229</f>
        <v>0</v>
      </c>
      <c r="BK229" s="108">
        <f>F229-BH229</f>
        <v>275.39</v>
      </c>
      <c r="BL229" s="119">
        <f>I229-BI229</f>
        <v>13674.42</v>
      </c>
      <c r="BM229" s="87">
        <f>1-BJ229</f>
        <v>1</v>
      </c>
    </row>
    <row r="230" spans="1:65" s="88" customFormat="1">
      <c r="A230" s="22" t="s">
        <v>367</v>
      </c>
      <c r="B230" s="22" t="s">
        <v>60</v>
      </c>
      <c r="C230" s="22" t="s">
        <v>60</v>
      </c>
      <c r="D230" s="102" t="s">
        <v>368</v>
      </c>
      <c r="E230" s="22" t="s">
        <v>60</v>
      </c>
      <c r="F230" s="89"/>
      <c r="G230" s="27"/>
      <c r="H230" s="121"/>
      <c r="I230" s="118">
        <f>SUM(I231:I233)</f>
        <v>26735.29</v>
      </c>
      <c r="J230" s="112"/>
      <c r="K230" s="127">
        <f>SUM(K231:K233)</f>
        <v>0</v>
      </c>
      <c r="L230" s="26"/>
      <c r="M230" s="127">
        <f>SUM(M231:M233)</f>
        <v>0</v>
      </c>
      <c r="N230" s="26"/>
      <c r="O230" s="127">
        <f>SUM(O231:O233)</f>
        <v>0</v>
      </c>
      <c r="P230" s="26"/>
      <c r="Q230" s="127">
        <f>SUM(Q231:Q233)</f>
        <v>0</v>
      </c>
      <c r="R230" s="26"/>
      <c r="S230" s="127">
        <f>SUM(S231:S233)</f>
        <v>0</v>
      </c>
      <c r="T230" s="26"/>
      <c r="U230" s="127">
        <f>SUM(U231:U233)</f>
        <v>0</v>
      </c>
      <c r="V230" s="26"/>
      <c r="W230" s="127">
        <f>SUM(W231:W233)</f>
        <v>0</v>
      </c>
      <c r="X230" s="26"/>
      <c r="Y230" s="127">
        <f>SUM(Y231:Y233)</f>
        <v>0</v>
      </c>
      <c r="Z230" s="26"/>
      <c r="AA230" s="127">
        <f>SUM(AA231:AA233)</f>
        <v>0</v>
      </c>
      <c r="AB230" s="26"/>
      <c r="AC230" s="127">
        <f>SUM(AC231:AC233)</f>
        <v>0</v>
      </c>
      <c r="AD230" s="26"/>
      <c r="AE230" s="127">
        <f>SUM(AE231:AE233)</f>
        <v>0</v>
      </c>
      <c r="AF230" s="26"/>
      <c r="AG230" s="127">
        <f>SUM(AG231:AG233)</f>
        <v>0</v>
      </c>
      <c r="AH230" s="26"/>
      <c r="AI230" s="127">
        <f>SUM(AI231:AI233)</f>
        <v>0</v>
      </c>
      <c r="AJ230" s="26"/>
      <c r="AK230" s="127">
        <f>SUM(AK231:AK233)</f>
        <v>0</v>
      </c>
      <c r="AL230" s="26"/>
      <c r="AM230" s="127">
        <f>SUM(AM231:AM233)</f>
        <v>0</v>
      </c>
      <c r="AN230" s="26"/>
      <c r="AO230" s="127">
        <f>SUM(AO231:AO233)</f>
        <v>0</v>
      </c>
      <c r="AP230" s="26"/>
      <c r="AQ230" s="127">
        <f>SUM(AQ231:AQ233)</f>
        <v>0</v>
      </c>
      <c r="AR230" s="26"/>
      <c r="AS230" s="127">
        <f>SUM(AS231:AS233)</f>
        <v>0</v>
      </c>
      <c r="AT230" s="26"/>
      <c r="AU230" s="127">
        <f>SUM(AU231:AU233)</f>
        <v>0</v>
      </c>
      <c r="AV230" s="26"/>
      <c r="AW230" s="127">
        <f>SUM(AW231:AW233)</f>
        <v>0</v>
      </c>
      <c r="AX230" s="26"/>
      <c r="AY230" s="127">
        <f>SUM(AY231:AY233)</f>
        <v>0</v>
      </c>
      <c r="AZ230" s="26"/>
      <c r="BA230" s="127">
        <f>SUM(BA231:BA233)</f>
        <v>0</v>
      </c>
      <c r="BB230" s="26"/>
      <c r="BC230" s="127">
        <f>SUM(BC231:BC233)</f>
        <v>0</v>
      </c>
      <c r="BD230" s="26"/>
      <c r="BE230" s="127">
        <f>SUM(BE231:BE233)</f>
        <v>0</v>
      </c>
      <c r="BF230" s="26"/>
      <c r="BG230" s="127">
        <f>SUM(BG231:BG233)</f>
        <v>0</v>
      </c>
      <c r="BH230" s="109"/>
      <c r="BI230" s="121">
        <f>SUM(BI231:BI233)</f>
        <v>0</v>
      </c>
      <c r="BJ230" s="27"/>
      <c r="BK230" s="109"/>
      <c r="BL230" s="121">
        <f>SUM(BL231:BL233)</f>
        <v>26735.29</v>
      </c>
      <c r="BM230" s="27"/>
    </row>
    <row r="231" spans="1:65" s="88" customFormat="1" ht="33.75">
      <c r="A231" s="29" t="s">
        <v>369</v>
      </c>
      <c r="B231" s="29" t="s">
        <v>250</v>
      </c>
      <c r="C231" s="29">
        <v>12442</v>
      </c>
      <c r="D231" s="101" t="s">
        <v>370</v>
      </c>
      <c r="E231" s="29" t="s">
        <v>82</v>
      </c>
      <c r="F231" s="30">
        <v>14.44</v>
      </c>
      <c r="G231" s="31">
        <v>200.46</v>
      </c>
      <c r="H231" s="119">
        <v>246.31992072797487</v>
      </c>
      <c r="I231" s="120">
        <f t="shared" ref="I231:I233" si="921">ROUND(SUM(F231*H231),2)</f>
        <v>3556.86</v>
      </c>
      <c r="J231" s="111"/>
      <c r="K231" s="114">
        <f t="shared" ref="K231:K233" si="922">J231*$H231</f>
        <v>0</v>
      </c>
      <c r="L231" s="32"/>
      <c r="M231" s="114">
        <f t="shared" ref="M231:M233" si="923">L231*$H231</f>
        <v>0</v>
      </c>
      <c r="N231" s="32"/>
      <c r="O231" s="114">
        <f t="shared" ref="O231:O233" si="924">N231*$H231</f>
        <v>0</v>
      </c>
      <c r="P231" s="32"/>
      <c r="Q231" s="114">
        <f t="shared" ref="Q231:Q233" si="925">P231*$H231</f>
        <v>0</v>
      </c>
      <c r="R231" s="32"/>
      <c r="S231" s="114">
        <f t="shared" ref="S231:S233" si="926">R231*$H231</f>
        <v>0</v>
      </c>
      <c r="T231" s="32"/>
      <c r="U231" s="114">
        <f t="shared" ref="U231:U233" si="927">T231*$H231</f>
        <v>0</v>
      </c>
      <c r="V231" s="32"/>
      <c r="W231" s="114">
        <f t="shared" ref="W231:W233" si="928">V231*$H231</f>
        <v>0</v>
      </c>
      <c r="X231" s="32"/>
      <c r="Y231" s="114">
        <f t="shared" ref="Y231:Y233" si="929">X231*$H231</f>
        <v>0</v>
      </c>
      <c r="Z231" s="32"/>
      <c r="AA231" s="114">
        <f t="shared" ref="AA231:AA233" si="930">Z231*$H231</f>
        <v>0</v>
      </c>
      <c r="AB231" s="32"/>
      <c r="AC231" s="114">
        <f t="shared" ref="AC231:AC233" si="931">AB231*$H231</f>
        <v>0</v>
      </c>
      <c r="AD231" s="32"/>
      <c r="AE231" s="114">
        <f t="shared" ref="AE231:AE233" si="932">AD231*$H231</f>
        <v>0</v>
      </c>
      <c r="AF231" s="32"/>
      <c r="AG231" s="114">
        <f t="shared" ref="AG231:AG233" si="933">AF231*$H231</f>
        <v>0</v>
      </c>
      <c r="AH231" s="32"/>
      <c r="AI231" s="114">
        <f t="shared" ref="AI231:AI233" si="934">AH231*$H231</f>
        <v>0</v>
      </c>
      <c r="AJ231" s="32"/>
      <c r="AK231" s="114">
        <f t="shared" ref="AK231:AK233" si="935">AJ231*$H231</f>
        <v>0</v>
      </c>
      <c r="AL231" s="32"/>
      <c r="AM231" s="114">
        <f t="shared" ref="AM231:AM233" si="936">AL231*$H231</f>
        <v>0</v>
      </c>
      <c r="AN231" s="32"/>
      <c r="AO231" s="114">
        <f t="shared" ref="AO231:AO233" si="937">AN231*$H231</f>
        <v>0</v>
      </c>
      <c r="AP231" s="32"/>
      <c r="AQ231" s="114">
        <f t="shared" ref="AQ231:AQ233" si="938">AP231*$H231</f>
        <v>0</v>
      </c>
      <c r="AR231" s="32"/>
      <c r="AS231" s="114">
        <f t="shared" ref="AS231:AS233" si="939">AR231*$H231</f>
        <v>0</v>
      </c>
      <c r="AT231" s="32"/>
      <c r="AU231" s="114">
        <f t="shared" ref="AU231:AU233" si="940">AT231*$H231</f>
        <v>0</v>
      </c>
      <c r="AV231" s="32"/>
      <c r="AW231" s="114">
        <f t="shared" ref="AW231:AW233" si="941">AV231*$H231</f>
        <v>0</v>
      </c>
      <c r="AX231" s="32"/>
      <c r="AY231" s="114">
        <f t="shared" ref="AY231:AY233" si="942">AX231*$H231</f>
        <v>0</v>
      </c>
      <c r="AZ231" s="32"/>
      <c r="BA231" s="114">
        <f t="shared" ref="BA231:BA233" si="943">AZ231*$H231</f>
        <v>0</v>
      </c>
      <c r="BB231" s="32"/>
      <c r="BC231" s="114">
        <f t="shared" ref="BC231:BC233" si="944">BB231*$H231</f>
        <v>0</v>
      </c>
      <c r="BD231" s="32"/>
      <c r="BE231" s="114">
        <f t="shared" ref="BE231:BE233" si="945">BD231*$H231</f>
        <v>0</v>
      </c>
      <c r="BF231" s="32"/>
      <c r="BG231" s="114">
        <f t="shared" ref="BG231:BG233" si="946">BF231*$H231</f>
        <v>0</v>
      </c>
      <c r="BH231" s="108">
        <f t="shared" ref="BH231:BI231" si="947">SUM(J231,L231,N231,P231,R231,T231,V231,X231,Z231,AB231,AD231,AF231,AH231,AJ231,AL231,AN231,AP231,AR231,AT231,AV231,AX231,AZ231,BB231,BD231,BF231)</f>
        <v>0</v>
      </c>
      <c r="BI231" s="119">
        <f t="shared" si="947"/>
        <v>0</v>
      </c>
      <c r="BJ231" s="87">
        <f t="shared" ref="BJ231:BJ233" si="948">BI231/I231</f>
        <v>0</v>
      </c>
      <c r="BK231" s="108">
        <f t="shared" ref="BK231:BK233" si="949">F231-BH231</f>
        <v>14.44</v>
      </c>
      <c r="BL231" s="119">
        <f t="shared" ref="BL231:BL233" si="950">I231-BI231</f>
        <v>3556.86</v>
      </c>
      <c r="BM231" s="87">
        <f t="shared" ref="BM231:BM233" si="951">1-BJ231</f>
        <v>1</v>
      </c>
    </row>
    <row r="232" spans="1:65" s="88" customFormat="1" ht="33.75">
      <c r="A232" s="29" t="s">
        <v>371</v>
      </c>
      <c r="B232" s="29" t="s">
        <v>250</v>
      </c>
      <c r="C232" s="29">
        <v>12442</v>
      </c>
      <c r="D232" s="101" t="s">
        <v>372</v>
      </c>
      <c r="E232" s="29" t="s">
        <v>82</v>
      </c>
      <c r="F232" s="30">
        <v>45.21</v>
      </c>
      <c r="G232" s="31">
        <v>200.46</v>
      </c>
      <c r="H232" s="119">
        <v>246.31992072797487</v>
      </c>
      <c r="I232" s="120">
        <f t="shared" si="921"/>
        <v>11136.12</v>
      </c>
      <c r="J232" s="111"/>
      <c r="K232" s="114">
        <f t="shared" si="922"/>
        <v>0</v>
      </c>
      <c r="L232" s="32"/>
      <c r="M232" s="114">
        <f t="shared" si="923"/>
        <v>0</v>
      </c>
      <c r="N232" s="32"/>
      <c r="O232" s="114">
        <f t="shared" si="924"/>
        <v>0</v>
      </c>
      <c r="P232" s="32"/>
      <c r="Q232" s="114">
        <f t="shared" si="925"/>
        <v>0</v>
      </c>
      <c r="R232" s="32"/>
      <c r="S232" s="114">
        <f t="shared" si="926"/>
        <v>0</v>
      </c>
      <c r="T232" s="32"/>
      <c r="U232" s="114">
        <f t="shared" si="927"/>
        <v>0</v>
      </c>
      <c r="V232" s="32"/>
      <c r="W232" s="114">
        <f t="shared" si="928"/>
        <v>0</v>
      </c>
      <c r="X232" s="32"/>
      <c r="Y232" s="114">
        <f t="shared" si="929"/>
        <v>0</v>
      </c>
      <c r="Z232" s="32"/>
      <c r="AA232" s="114">
        <f t="shared" si="930"/>
        <v>0</v>
      </c>
      <c r="AB232" s="32"/>
      <c r="AC232" s="114">
        <f t="shared" si="931"/>
        <v>0</v>
      </c>
      <c r="AD232" s="32"/>
      <c r="AE232" s="114">
        <f t="shared" si="932"/>
        <v>0</v>
      </c>
      <c r="AF232" s="32"/>
      <c r="AG232" s="114">
        <f t="shared" si="933"/>
        <v>0</v>
      </c>
      <c r="AH232" s="32"/>
      <c r="AI232" s="114">
        <f t="shared" si="934"/>
        <v>0</v>
      </c>
      <c r="AJ232" s="32"/>
      <c r="AK232" s="114">
        <f t="shared" si="935"/>
        <v>0</v>
      </c>
      <c r="AL232" s="32"/>
      <c r="AM232" s="114">
        <f t="shared" si="936"/>
        <v>0</v>
      </c>
      <c r="AN232" s="32"/>
      <c r="AO232" s="114">
        <f t="shared" si="937"/>
        <v>0</v>
      </c>
      <c r="AP232" s="32"/>
      <c r="AQ232" s="114">
        <f t="shared" si="938"/>
        <v>0</v>
      </c>
      <c r="AR232" s="32"/>
      <c r="AS232" s="114">
        <f t="shared" si="939"/>
        <v>0</v>
      </c>
      <c r="AT232" s="32"/>
      <c r="AU232" s="114">
        <f t="shared" si="940"/>
        <v>0</v>
      </c>
      <c r="AV232" s="32"/>
      <c r="AW232" s="114">
        <f t="shared" si="941"/>
        <v>0</v>
      </c>
      <c r="AX232" s="32"/>
      <c r="AY232" s="114">
        <f t="shared" si="942"/>
        <v>0</v>
      </c>
      <c r="AZ232" s="32"/>
      <c r="BA232" s="114">
        <f t="shared" si="943"/>
        <v>0</v>
      </c>
      <c r="BB232" s="32"/>
      <c r="BC232" s="114">
        <f t="shared" si="944"/>
        <v>0</v>
      </c>
      <c r="BD232" s="32"/>
      <c r="BE232" s="114">
        <f t="shared" si="945"/>
        <v>0</v>
      </c>
      <c r="BF232" s="32"/>
      <c r="BG232" s="114">
        <f t="shared" si="946"/>
        <v>0</v>
      </c>
      <c r="BH232" s="108">
        <f t="shared" ref="BH232:BI232" si="952">SUM(J232,L232,N232,P232,R232,T232,V232,X232,Z232,AB232,AD232,AF232,AH232,AJ232,AL232,AN232,AP232,AR232,AT232,AV232,AX232,AZ232,BB232,BD232,BF232)</f>
        <v>0</v>
      </c>
      <c r="BI232" s="119">
        <f t="shared" si="952"/>
        <v>0</v>
      </c>
      <c r="BJ232" s="87">
        <f t="shared" si="948"/>
        <v>0</v>
      </c>
      <c r="BK232" s="108">
        <f t="shared" si="949"/>
        <v>45.21</v>
      </c>
      <c r="BL232" s="119">
        <f t="shared" si="950"/>
        <v>11136.12</v>
      </c>
      <c r="BM232" s="87">
        <f t="shared" si="951"/>
        <v>1</v>
      </c>
    </row>
    <row r="233" spans="1:65" s="88" customFormat="1" ht="22.5">
      <c r="A233" s="29" t="s">
        <v>373</v>
      </c>
      <c r="B233" s="29" t="s">
        <v>250</v>
      </c>
      <c r="C233" s="29">
        <v>12441</v>
      </c>
      <c r="D233" s="101" t="s">
        <v>374</v>
      </c>
      <c r="E233" s="29" t="s">
        <v>82</v>
      </c>
      <c r="F233" s="30">
        <v>53.53</v>
      </c>
      <c r="G233" s="31">
        <v>183.08</v>
      </c>
      <c r="H233" s="119">
        <v>224.96383860559533</v>
      </c>
      <c r="I233" s="120">
        <f t="shared" si="921"/>
        <v>12042.31</v>
      </c>
      <c r="J233" s="111"/>
      <c r="K233" s="114">
        <f t="shared" si="922"/>
        <v>0</v>
      </c>
      <c r="L233" s="32"/>
      <c r="M233" s="114">
        <f t="shared" si="923"/>
        <v>0</v>
      </c>
      <c r="N233" s="32"/>
      <c r="O233" s="114">
        <f t="shared" si="924"/>
        <v>0</v>
      </c>
      <c r="P233" s="32"/>
      <c r="Q233" s="114">
        <f t="shared" si="925"/>
        <v>0</v>
      </c>
      <c r="R233" s="32"/>
      <c r="S233" s="114">
        <f t="shared" si="926"/>
        <v>0</v>
      </c>
      <c r="T233" s="32"/>
      <c r="U233" s="114">
        <f t="shared" si="927"/>
        <v>0</v>
      </c>
      <c r="V233" s="32"/>
      <c r="W233" s="114">
        <f t="shared" si="928"/>
        <v>0</v>
      </c>
      <c r="X233" s="32"/>
      <c r="Y233" s="114">
        <f t="shared" si="929"/>
        <v>0</v>
      </c>
      <c r="Z233" s="32"/>
      <c r="AA233" s="114">
        <f t="shared" si="930"/>
        <v>0</v>
      </c>
      <c r="AB233" s="32"/>
      <c r="AC233" s="114">
        <f t="shared" si="931"/>
        <v>0</v>
      </c>
      <c r="AD233" s="32"/>
      <c r="AE233" s="114">
        <f t="shared" si="932"/>
        <v>0</v>
      </c>
      <c r="AF233" s="32"/>
      <c r="AG233" s="114">
        <f t="shared" si="933"/>
        <v>0</v>
      </c>
      <c r="AH233" s="32"/>
      <c r="AI233" s="114">
        <f t="shared" si="934"/>
        <v>0</v>
      </c>
      <c r="AJ233" s="32"/>
      <c r="AK233" s="114">
        <f t="shared" si="935"/>
        <v>0</v>
      </c>
      <c r="AL233" s="32"/>
      <c r="AM233" s="114">
        <f t="shared" si="936"/>
        <v>0</v>
      </c>
      <c r="AN233" s="32"/>
      <c r="AO233" s="114">
        <f t="shared" si="937"/>
        <v>0</v>
      </c>
      <c r="AP233" s="32"/>
      <c r="AQ233" s="114">
        <f t="shared" si="938"/>
        <v>0</v>
      </c>
      <c r="AR233" s="32"/>
      <c r="AS233" s="114">
        <f t="shared" si="939"/>
        <v>0</v>
      </c>
      <c r="AT233" s="32"/>
      <c r="AU233" s="114">
        <f t="shared" si="940"/>
        <v>0</v>
      </c>
      <c r="AV233" s="32"/>
      <c r="AW233" s="114">
        <f t="shared" si="941"/>
        <v>0</v>
      </c>
      <c r="AX233" s="32"/>
      <c r="AY233" s="114">
        <f t="shared" si="942"/>
        <v>0</v>
      </c>
      <c r="AZ233" s="32"/>
      <c r="BA233" s="114">
        <f t="shared" si="943"/>
        <v>0</v>
      </c>
      <c r="BB233" s="32"/>
      <c r="BC233" s="114">
        <f t="shared" si="944"/>
        <v>0</v>
      </c>
      <c r="BD233" s="32"/>
      <c r="BE233" s="114">
        <f t="shared" si="945"/>
        <v>0</v>
      </c>
      <c r="BF233" s="32"/>
      <c r="BG233" s="114">
        <f t="shared" si="946"/>
        <v>0</v>
      </c>
      <c r="BH233" s="108">
        <f t="shared" ref="BH233:BI233" si="953">SUM(J233,L233,N233,P233,R233,T233,V233,X233,Z233,AB233,AD233,AF233,AH233,AJ233,AL233,AN233,AP233,AR233,AT233,AV233,AX233,AZ233,BB233,BD233,BF233)</f>
        <v>0</v>
      </c>
      <c r="BI233" s="119">
        <f t="shared" si="953"/>
        <v>0</v>
      </c>
      <c r="BJ233" s="87">
        <f t="shared" si="948"/>
        <v>0</v>
      </c>
      <c r="BK233" s="108">
        <f t="shared" si="949"/>
        <v>53.53</v>
      </c>
      <c r="BL233" s="119">
        <f t="shared" si="950"/>
        <v>12042.31</v>
      </c>
      <c r="BM233" s="87">
        <f t="shared" si="951"/>
        <v>1</v>
      </c>
    </row>
    <row r="234" spans="1:65" s="88" customFormat="1">
      <c r="A234" s="22" t="s">
        <v>375</v>
      </c>
      <c r="B234" s="22" t="s">
        <v>60</v>
      </c>
      <c r="C234" s="22" t="s">
        <v>60</v>
      </c>
      <c r="D234" s="102" t="s">
        <v>376</v>
      </c>
      <c r="E234" s="22" t="s">
        <v>60</v>
      </c>
      <c r="F234" s="89"/>
      <c r="G234" s="27"/>
      <c r="H234" s="121"/>
      <c r="I234" s="118">
        <f>SUM(I235)</f>
        <v>31336.99</v>
      </c>
      <c r="J234" s="112"/>
      <c r="K234" s="127">
        <f>SUM(K235)</f>
        <v>0</v>
      </c>
      <c r="L234" s="26"/>
      <c r="M234" s="127">
        <f>SUM(M235)</f>
        <v>0</v>
      </c>
      <c r="N234" s="26"/>
      <c r="O234" s="127">
        <f>SUM(O235)</f>
        <v>0</v>
      </c>
      <c r="P234" s="26"/>
      <c r="Q234" s="127">
        <f>SUM(Q235)</f>
        <v>0</v>
      </c>
      <c r="R234" s="26"/>
      <c r="S234" s="127">
        <f>SUM(S235)</f>
        <v>0</v>
      </c>
      <c r="T234" s="26"/>
      <c r="U234" s="127">
        <f>SUM(U235)</f>
        <v>0</v>
      </c>
      <c r="V234" s="26"/>
      <c r="W234" s="127">
        <f>SUM(W235)</f>
        <v>0</v>
      </c>
      <c r="X234" s="26"/>
      <c r="Y234" s="127">
        <f>SUM(Y235)</f>
        <v>0</v>
      </c>
      <c r="Z234" s="26"/>
      <c r="AA234" s="127">
        <f>SUM(AA235)</f>
        <v>0</v>
      </c>
      <c r="AB234" s="26"/>
      <c r="AC234" s="127">
        <f>SUM(AC235)</f>
        <v>0</v>
      </c>
      <c r="AD234" s="26"/>
      <c r="AE234" s="127">
        <f>SUM(AE235)</f>
        <v>0</v>
      </c>
      <c r="AF234" s="26"/>
      <c r="AG234" s="127">
        <f>SUM(AG235)</f>
        <v>0</v>
      </c>
      <c r="AH234" s="26"/>
      <c r="AI234" s="127">
        <f>SUM(AI235)</f>
        <v>0</v>
      </c>
      <c r="AJ234" s="26"/>
      <c r="AK234" s="127">
        <f>SUM(AK235)</f>
        <v>0</v>
      </c>
      <c r="AL234" s="26"/>
      <c r="AM234" s="127">
        <f>SUM(AM235)</f>
        <v>0</v>
      </c>
      <c r="AN234" s="26"/>
      <c r="AO234" s="127">
        <f>SUM(AO235)</f>
        <v>0</v>
      </c>
      <c r="AP234" s="26"/>
      <c r="AQ234" s="127">
        <f>SUM(AQ235)</f>
        <v>0</v>
      </c>
      <c r="AR234" s="26"/>
      <c r="AS234" s="127">
        <f>SUM(AS235)</f>
        <v>0</v>
      </c>
      <c r="AT234" s="26"/>
      <c r="AU234" s="127">
        <f>SUM(AU235)</f>
        <v>0</v>
      </c>
      <c r="AV234" s="26"/>
      <c r="AW234" s="127">
        <f>SUM(AW235)</f>
        <v>0</v>
      </c>
      <c r="AX234" s="26"/>
      <c r="AY234" s="127">
        <f>SUM(AY235)</f>
        <v>0</v>
      </c>
      <c r="AZ234" s="26"/>
      <c r="BA234" s="127">
        <f>SUM(BA235)</f>
        <v>0</v>
      </c>
      <c r="BB234" s="26"/>
      <c r="BC234" s="127">
        <f>SUM(BC235)</f>
        <v>0</v>
      </c>
      <c r="BD234" s="26"/>
      <c r="BE234" s="127">
        <f>SUM(BE235)</f>
        <v>0</v>
      </c>
      <c r="BF234" s="26"/>
      <c r="BG234" s="127">
        <f>SUM(BG235)</f>
        <v>0</v>
      </c>
      <c r="BH234" s="109"/>
      <c r="BI234" s="121">
        <f>SUM(BI235)</f>
        <v>0</v>
      </c>
      <c r="BJ234" s="27"/>
      <c r="BK234" s="109"/>
      <c r="BL234" s="121">
        <f>SUM(BL235)</f>
        <v>31336.99</v>
      </c>
      <c r="BM234" s="27"/>
    </row>
    <row r="235" spans="1:65" s="88" customFormat="1" ht="22.5">
      <c r="A235" s="29" t="s">
        <v>377</v>
      </c>
      <c r="B235" s="29" t="s">
        <v>66</v>
      </c>
      <c r="C235" s="29">
        <v>39636</v>
      </c>
      <c r="D235" s="101" t="s">
        <v>378</v>
      </c>
      <c r="E235" s="29" t="s">
        <v>82</v>
      </c>
      <c r="F235" s="30">
        <v>162.21</v>
      </c>
      <c r="G235" s="31">
        <v>157.22</v>
      </c>
      <c r="H235" s="119">
        <v>193.18775784122622</v>
      </c>
      <c r="I235" s="120">
        <f>ROUND(SUM(F235*H235),2)</f>
        <v>31336.99</v>
      </c>
      <c r="J235" s="111"/>
      <c r="K235" s="114">
        <f>J235*$H235</f>
        <v>0</v>
      </c>
      <c r="L235" s="32"/>
      <c r="M235" s="114">
        <f>L235*$H235</f>
        <v>0</v>
      </c>
      <c r="N235" s="32"/>
      <c r="O235" s="114">
        <f>N235*$H235</f>
        <v>0</v>
      </c>
      <c r="P235" s="32"/>
      <c r="Q235" s="114">
        <f>P235*$H235</f>
        <v>0</v>
      </c>
      <c r="R235" s="32"/>
      <c r="S235" s="114">
        <f>R235*$H235</f>
        <v>0</v>
      </c>
      <c r="T235" s="32"/>
      <c r="U235" s="114">
        <f>T235*$H235</f>
        <v>0</v>
      </c>
      <c r="V235" s="32"/>
      <c r="W235" s="114">
        <f>V235*$H235</f>
        <v>0</v>
      </c>
      <c r="X235" s="32"/>
      <c r="Y235" s="114">
        <f>X235*$H235</f>
        <v>0</v>
      </c>
      <c r="Z235" s="32"/>
      <c r="AA235" s="114">
        <f>Z235*$H235</f>
        <v>0</v>
      </c>
      <c r="AB235" s="32"/>
      <c r="AC235" s="114">
        <f>AB235*$H235</f>
        <v>0</v>
      </c>
      <c r="AD235" s="32"/>
      <c r="AE235" s="114">
        <f>AD235*$H235</f>
        <v>0</v>
      </c>
      <c r="AF235" s="32"/>
      <c r="AG235" s="114">
        <f>AF235*$H235</f>
        <v>0</v>
      </c>
      <c r="AH235" s="32"/>
      <c r="AI235" s="114">
        <f>AH235*$H235</f>
        <v>0</v>
      </c>
      <c r="AJ235" s="32"/>
      <c r="AK235" s="114">
        <f>AJ235*$H235</f>
        <v>0</v>
      </c>
      <c r="AL235" s="32"/>
      <c r="AM235" s="114">
        <f>AL235*$H235</f>
        <v>0</v>
      </c>
      <c r="AN235" s="32"/>
      <c r="AO235" s="114">
        <f>AN235*$H235</f>
        <v>0</v>
      </c>
      <c r="AP235" s="32"/>
      <c r="AQ235" s="114">
        <f>AP235*$H235</f>
        <v>0</v>
      </c>
      <c r="AR235" s="32"/>
      <c r="AS235" s="114">
        <f>AR235*$H235</f>
        <v>0</v>
      </c>
      <c r="AT235" s="32"/>
      <c r="AU235" s="114">
        <f>AT235*$H235</f>
        <v>0</v>
      </c>
      <c r="AV235" s="32"/>
      <c r="AW235" s="114">
        <f>AV235*$H235</f>
        <v>0</v>
      </c>
      <c r="AX235" s="32"/>
      <c r="AY235" s="114">
        <f>AX235*$H235</f>
        <v>0</v>
      </c>
      <c r="AZ235" s="32"/>
      <c r="BA235" s="114">
        <f>AZ235*$H235</f>
        <v>0</v>
      </c>
      <c r="BB235" s="32"/>
      <c r="BC235" s="114">
        <f>BB235*$H235</f>
        <v>0</v>
      </c>
      <c r="BD235" s="32"/>
      <c r="BE235" s="114">
        <f>BD235*$H235</f>
        <v>0</v>
      </c>
      <c r="BF235" s="32"/>
      <c r="BG235" s="114">
        <f>BF235*$H235</f>
        <v>0</v>
      </c>
      <c r="BH235" s="108">
        <f t="shared" ref="BH235:BI235" si="954">SUM(J235,L235,N235,P235,R235,T235,V235,X235,Z235,AB235,AD235,AF235,AH235,AJ235,AL235,AN235,AP235,AR235,AT235,AV235,AX235,AZ235,BB235,BD235,BF235)</f>
        <v>0</v>
      </c>
      <c r="BI235" s="119">
        <f t="shared" si="954"/>
        <v>0</v>
      </c>
      <c r="BJ235" s="87">
        <f>BI235/I235</f>
        <v>0</v>
      </c>
      <c r="BK235" s="108">
        <f>F235-BH235</f>
        <v>162.21</v>
      </c>
      <c r="BL235" s="119">
        <f>I235-BI235</f>
        <v>31336.99</v>
      </c>
      <c r="BM235" s="87">
        <f>1-BJ235</f>
        <v>1</v>
      </c>
    </row>
    <row r="236" spans="1:65" s="88" customFormat="1">
      <c r="A236" s="22" t="s">
        <v>379</v>
      </c>
      <c r="B236" s="22" t="s">
        <v>60</v>
      </c>
      <c r="C236" s="22" t="s">
        <v>60</v>
      </c>
      <c r="D236" s="102" t="s">
        <v>158</v>
      </c>
      <c r="E236" s="22"/>
      <c r="F236" s="89"/>
      <c r="G236" s="27"/>
      <c r="H236" s="121"/>
      <c r="I236" s="118">
        <f>I237+I239</f>
        <v>18047.509999999998</v>
      </c>
      <c r="J236" s="112"/>
      <c r="K236" s="127">
        <f>K237+K239</f>
        <v>0</v>
      </c>
      <c r="L236" s="26"/>
      <c r="M236" s="127">
        <f>M237+M239</f>
        <v>0</v>
      </c>
      <c r="N236" s="26"/>
      <c r="O236" s="127">
        <f>O237+O239</f>
        <v>0</v>
      </c>
      <c r="P236" s="26"/>
      <c r="Q236" s="127">
        <f>Q237+Q239</f>
        <v>0</v>
      </c>
      <c r="R236" s="26"/>
      <c r="S236" s="127">
        <f>S237+S239</f>
        <v>0</v>
      </c>
      <c r="T236" s="26"/>
      <c r="U236" s="127">
        <f>U237+U239</f>
        <v>0</v>
      </c>
      <c r="V236" s="26"/>
      <c r="W236" s="127">
        <f>W237+W239</f>
        <v>0</v>
      </c>
      <c r="X236" s="26"/>
      <c r="Y236" s="127">
        <f>Y237+Y239</f>
        <v>0</v>
      </c>
      <c r="Z236" s="26"/>
      <c r="AA236" s="127">
        <f>AA237+AA239</f>
        <v>0</v>
      </c>
      <c r="AB236" s="26"/>
      <c r="AC236" s="127">
        <f>AC237+AC239</f>
        <v>0</v>
      </c>
      <c r="AD236" s="26"/>
      <c r="AE236" s="127">
        <f>AE237+AE239</f>
        <v>0</v>
      </c>
      <c r="AF236" s="26"/>
      <c r="AG236" s="127">
        <f>AG237+AG239</f>
        <v>0</v>
      </c>
      <c r="AH236" s="26"/>
      <c r="AI236" s="127">
        <f>AI237+AI239</f>
        <v>0</v>
      </c>
      <c r="AJ236" s="26"/>
      <c r="AK236" s="127">
        <f>AK237+AK239</f>
        <v>0</v>
      </c>
      <c r="AL236" s="26"/>
      <c r="AM236" s="127">
        <f>AM237+AM239</f>
        <v>0</v>
      </c>
      <c r="AN236" s="26"/>
      <c r="AO236" s="127">
        <f>AO237+AO239</f>
        <v>0</v>
      </c>
      <c r="AP236" s="26"/>
      <c r="AQ236" s="127">
        <f>AQ237+AQ239</f>
        <v>0</v>
      </c>
      <c r="AR236" s="26"/>
      <c r="AS236" s="127">
        <f>AS237+AS239</f>
        <v>0</v>
      </c>
      <c r="AT236" s="26"/>
      <c r="AU236" s="127">
        <f>AU237+AU239</f>
        <v>0</v>
      </c>
      <c r="AV236" s="26"/>
      <c r="AW236" s="127">
        <f>AW237+AW239</f>
        <v>0</v>
      </c>
      <c r="AX236" s="26"/>
      <c r="AY236" s="127">
        <f>AY237+AY239</f>
        <v>0</v>
      </c>
      <c r="AZ236" s="26"/>
      <c r="BA236" s="127">
        <f>BA237+BA239</f>
        <v>0</v>
      </c>
      <c r="BB236" s="26"/>
      <c r="BC236" s="127">
        <f>BC237+BC239</f>
        <v>0</v>
      </c>
      <c r="BD236" s="26"/>
      <c r="BE236" s="127">
        <f>BE237+BE239</f>
        <v>0</v>
      </c>
      <c r="BF236" s="26"/>
      <c r="BG236" s="127">
        <f>BG237+BG239</f>
        <v>0</v>
      </c>
      <c r="BH236" s="109"/>
      <c r="BI236" s="121">
        <f>BI237+BI239</f>
        <v>0</v>
      </c>
      <c r="BJ236" s="27"/>
      <c r="BK236" s="109"/>
      <c r="BL236" s="121">
        <f>BL237+BL239</f>
        <v>18047.509999999998</v>
      </c>
      <c r="BM236" s="27"/>
    </row>
    <row r="237" spans="1:65" s="88" customFormat="1">
      <c r="A237" s="22" t="s">
        <v>380</v>
      </c>
      <c r="B237" s="22" t="s">
        <v>60</v>
      </c>
      <c r="C237" s="22" t="s">
        <v>60</v>
      </c>
      <c r="D237" s="102" t="s">
        <v>364</v>
      </c>
      <c r="E237" s="22" t="s">
        <v>60</v>
      </c>
      <c r="F237" s="89"/>
      <c r="G237" s="27"/>
      <c r="H237" s="121"/>
      <c r="I237" s="118">
        <f>SUM(I238)</f>
        <v>3154.07</v>
      </c>
      <c r="J237" s="112"/>
      <c r="K237" s="127">
        <f>SUM(K238)</f>
        <v>0</v>
      </c>
      <c r="L237" s="26"/>
      <c r="M237" s="127">
        <f>SUM(M238)</f>
        <v>0</v>
      </c>
      <c r="N237" s="26"/>
      <c r="O237" s="127">
        <f>SUM(O238)</f>
        <v>0</v>
      </c>
      <c r="P237" s="26"/>
      <c r="Q237" s="127">
        <f>SUM(Q238)</f>
        <v>0</v>
      </c>
      <c r="R237" s="26"/>
      <c r="S237" s="127">
        <f>SUM(S238)</f>
        <v>0</v>
      </c>
      <c r="T237" s="26"/>
      <c r="U237" s="127">
        <f>SUM(U238)</f>
        <v>0</v>
      </c>
      <c r="V237" s="26"/>
      <c r="W237" s="127">
        <f>SUM(W238)</f>
        <v>0</v>
      </c>
      <c r="X237" s="26"/>
      <c r="Y237" s="127">
        <f>SUM(Y238)</f>
        <v>0</v>
      </c>
      <c r="Z237" s="26"/>
      <c r="AA237" s="127">
        <f>SUM(AA238)</f>
        <v>0</v>
      </c>
      <c r="AB237" s="26"/>
      <c r="AC237" s="127">
        <f>SUM(AC238)</f>
        <v>0</v>
      </c>
      <c r="AD237" s="26"/>
      <c r="AE237" s="127">
        <f>SUM(AE238)</f>
        <v>0</v>
      </c>
      <c r="AF237" s="26"/>
      <c r="AG237" s="127">
        <f>SUM(AG238)</f>
        <v>0</v>
      </c>
      <c r="AH237" s="26"/>
      <c r="AI237" s="127">
        <f>SUM(AI238)</f>
        <v>0</v>
      </c>
      <c r="AJ237" s="26"/>
      <c r="AK237" s="127">
        <f>SUM(AK238)</f>
        <v>0</v>
      </c>
      <c r="AL237" s="26"/>
      <c r="AM237" s="127">
        <f>SUM(AM238)</f>
        <v>0</v>
      </c>
      <c r="AN237" s="26"/>
      <c r="AO237" s="127">
        <f>SUM(AO238)</f>
        <v>0</v>
      </c>
      <c r="AP237" s="26"/>
      <c r="AQ237" s="127">
        <f>SUM(AQ238)</f>
        <v>0</v>
      </c>
      <c r="AR237" s="26"/>
      <c r="AS237" s="127">
        <f>SUM(AS238)</f>
        <v>0</v>
      </c>
      <c r="AT237" s="26"/>
      <c r="AU237" s="127">
        <f>SUM(AU238)</f>
        <v>0</v>
      </c>
      <c r="AV237" s="26"/>
      <c r="AW237" s="127">
        <f>SUM(AW238)</f>
        <v>0</v>
      </c>
      <c r="AX237" s="26"/>
      <c r="AY237" s="127">
        <f>SUM(AY238)</f>
        <v>0</v>
      </c>
      <c r="AZ237" s="26"/>
      <c r="BA237" s="127">
        <f>SUM(BA238)</f>
        <v>0</v>
      </c>
      <c r="BB237" s="26"/>
      <c r="BC237" s="127">
        <f>SUM(BC238)</f>
        <v>0</v>
      </c>
      <c r="BD237" s="26"/>
      <c r="BE237" s="127">
        <f>SUM(BE238)</f>
        <v>0</v>
      </c>
      <c r="BF237" s="26"/>
      <c r="BG237" s="127">
        <f>SUM(BG238)</f>
        <v>0</v>
      </c>
      <c r="BH237" s="109"/>
      <c r="BI237" s="121">
        <f>SUM(BI238)</f>
        <v>0</v>
      </c>
      <c r="BJ237" s="27"/>
      <c r="BK237" s="109"/>
      <c r="BL237" s="121">
        <f>SUM(BL238)</f>
        <v>3154.07</v>
      </c>
      <c r="BM237" s="27"/>
    </row>
    <row r="238" spans="1:65" s="88" customFormat="1">
      <c r="A238" s="29" t="s">
        <v>381</v>
      </c>
      <c r="B238" s="29" t="s">
        <v>66</v>
      </c>
      <c r="C238" s="29">
        <v>87690</v>
      </c>
      <c r="D238" s="101" t="s">
        <v>366</v>
      </c>
      <c r="E238" s="29" t="s">
        <v>82</v>
      </c>
      <c r="F238" s="30">
        <v>63.52</v>
      </c>
      <c r="G238" s="31">
        <v>40.409999999999997</v>
      </c>
      <c r="H238" s="119">
        <v>49.654734094669578</v>
      </c>
      <c r="I238" s="120">
        <f>ROUND(SUM(F238*H238),2)</f>
        <v>3154.07</v>
      </c>
      <c r="J238" s="111"/>
      <c r="K238" s="114">
        <f>J238*$H238</f>
        <v>0</v>
      </c>
      <c r="L238" s="32"/>
      <c r="M238" s="114">
        <f>L238*$H238</f>
        <v>0</v>
      </c>
      <c r="N238" s="32"/>
      <c r="O238" s="114">
        <f>N238*$H238</f>
        <v>0</v>
      </c>
      <c r="P238" s="32"/>
      <c r="Q238" s="114">
        <f>P238*$H238</f>
        <v>0</v>
      </c>
      <c r="R238" s="32"/>
      <c r="S238" s="114">
        <f>R238*$H238</f>
        <v>0</v>
      </c>
      <c r="T238" s="32"/>
      <c r="U238" s="114">
        <f>T238*$H238</f>
        <v>0</v>
      </c>
      <c r="V238" s="32"/>
      <c r="W238" s="114">
        <f>V238*$H238</f>
        <v>0</v>
      </c>
      <c r="X238" s="32"/>
      <c r="Y238" s="114">
        <f>X238*$H238</f>
        <v>0</v>
      </c>
      <c r="Z238" s="32"/>
      <c r="AA238" s="114">
        <f>Z238*$H238</f>
        <v>0</v>
      </c>
      <c r="AB238" s="32"/>
      <c r="AC238" s="114">
        <f>AB238*$H238</f>
        <v>0</v>
      </c>
      <c r="AD238" s="32"/>
      <c r="AE238" s="114">
        <f>AD238*$H238</f>
        <v>0</v>
      </c>
      <c r="AF238" s="32"/>
      <c r="AG238" s="114">
        <f>AF238*$H238</f>
        <v>0</v>
      </c>
      <c r="AH238" s="32"/>
      <c r="AI238" s="114">
        <f>AH238*$H238</f>
        <v>0</v>
      </c>
      <c r="AJ238" s="32"/>
      <c r="AK238" s="114">
        <f>AJ238*$H238</f>
        <v>0</v>
      </c>
      <c r="AL238" s="32"/>
      <c r="AM238" s="114">
        <f>AL238*$H238</f>
        <v>0</v>
      </c>
      <c r="AN238" s="32"/>
      <c r="AO238" s="114">
        <f>AN238*$H238</f>
        <v>0</v>
      </c>
      <c r="AP238" s="32"/>
      <c r="AQ238" s="114">
        <f>AP238*$H238</f>
        <v>0</v>
      </c>
      <c r="AR238" s="32"/>
      <c r="AS238" s="114">
        <f>AR238*$H238</f>
        <v>0</v>
      </c>
      <c r="AT238" s="32"/>
      <c r="AU238" s="114">
        <f>AT238*$H238</f>
        <v>0</v>
      </c>
      <c r="AV238" s="32"/>
      <c r="AW238" s="114">
        <f>AV238*$H238</f>
        <v>0</v>
      </c>
      <c r="AX238" s="32"/>
      <c r="AY238" s="114">
        <f>AX238*$H238</f>
        <v>0</v>
      </c>
      <c r="AZ238" s="32"/>
      <c r="BA238" s="114">
        <f>AZ238*$H238</f>
        <v>0</v>
      </c>
      <c r="BB238" s="32"/>
      <c r="BC238" s="114">
        <f>BB238*$H238</f>
        <v>0</v>
      </c>
      <c r="BD238" s="32"/>
      <c r="BE238" s="114">
        <f>BD238*$H238</f>
        <v>0</v>
      </c>
      <c r="BF238" s="32"/>
      <c r="BG238" s="114">
        <f>BF238*$H238</f>
        <v>0</v>
      </c>
      <c r="BH238" s="108">
        <f t="shared" ref="BH238:BI238" si="955">SUM(J238,L238,N238,P238,R238,T238,V238,X238,Z238,AB238,AD238,AF238,AH238,AJ238,AL238,AN238,AP238,AR238,AT238,AV238,AX238,AZ238,BB238,BD238,BF238)</f>
        <v>0</v>
      </c>
      <c r="BI238" s="119">
        <f t="shared" si="955"/>
        <v>0</v>
      </c>
      <c r="BJ238" s="87">
        <f>BI238/I238</f>
        <v>0</v>
      </c>
      <c r="BK238" s="108">
        <f>F238-BH238</f>
        <v>63.52</v>
      </c>
      <c r="BL238" s="119">
        <f>I238-BI238</f>
        <v>3154.07</v>
      </c>
      <c r="BM238" s="87">
        <f>1-BJ238</f>
        <v>1</v>
      </c>
    </row>
    <row r="239" spans="1:65" s="88" customFormat="1">
      <c r="A239" s="22" t="s">
        <v>382</v>
      </c>
      <c r="B239" s="22" t="s">
        <v>60</v>
      </c>
      <c r="C239" s="22" t="s">
        <v>60</v>
      </c>
      <c r="D239" s="102" t="s">
        <v>368</v>
      </c>
      <c r="E239" s="22" t="s">
        <v>60</v>
      </c>
      <c r="F239" s="89"/>
      <c r="G239" s="27"/>
      <c r="H239" s="121"/>
      <c r="I239" s="118">
        <f>SUM(I240:I241)</f>
        <v>14893.439999999999</v>
      </c>
      <c r="J239" s="112"/>
      <c r="K239" s="127">
        <f>SUM(K240:K241)</f>
        <v>0</v>
      </c>
      <c r="L239" s="26"/>
      <c r="M239" s="127">
        <f>SUM(M240:M241)</f>
        <v>0</v>
      </c>
      <c r="N239" s="26"/>
      <c r="O239" s="127">
        <f>SUM(O240:O241)</f>
        <v>0</v>
      </c>
      <c r="P239" s="26"/>
      <c r="Q239" s="127">
        <f>SUM(Q240:Q241)</f>
        <v>0</v>
      </c>
      <c r="R239" s="26"/>
      <c r="S239" s="127">
        <f>SUM(S240:S241)</f>
        <v>0</v>
      </c>
      <c r="T239" s="26"/>
      <c r="U239" s="127">
        <f>SUM(U240:U241)</f>
        <v>0</v>
      </c>
      <c r="V239" s="26"/>
      <c r="W239" s="127">
        <f>SUM(W240:W241)</f>
        <v>0</v>
      </c>
      <c r="X239" s="26"/>
      <c r="Y239" s="127">
        <f>SUM(Y240:Y241)</f>
        <v>0</v>
      </c>
      <c r="Z239" s="26"/>
      <c r="AA239" s="127">
        <f>SUM(AA240:AA241)</f>
        <v>0</v>
      </c>
      <c r="AB239" s="26"/>
      <c r="AC239" s="127">
        <f>SUM(AC240:AC241)</f>
        <v>0</v>
      </c>
      <c r="AD239" s="26"/>
      <c r="AE239" s="127">
        <f>SUM(AE240:AE241)</f>
        <v>0</v>
      </c>
      <c r="AF239" s="26"/>
      <c r="AG239" s="127">
        <f>SUM(AG240:AG241)</f>
        <v>0</v>
      </c>
      <c r="AH239" s="26"/>
      <c r="AI239" s="127">
        <f>SUM(AI240:AI241)</f>
        <v>0</v>
      </c>
      <c r="AJ239" s="26"/>
      <c r="AK239" s="127">
        <f>SUM(AK240:AK241)</f>
        <v>0</v>
      </c>
      <c r="AL239" s="26"/>
      <c r="AM239" s="127">
        <f>SUM(AM240:AM241)</f>
        <v>0</v>
      </c>
      <c r="AN239" s="26"/>
      <c r="AO239" s="127">
        <f>SUM(AO240:AO241)</f>
        <v>0</v>
      </c>
      <c r="AP239" s="26"/>
      <c r="AQ239" s="127">
        <f>SUM(AQ240:AQ241)</f>
        <v>0</v>
      </c>
      <c r="AR239" s="26"/>
      <c r="AS239" s="127">
        <f>SUM(AS240:AS241)</f>
        <v>0</v>
      </c>
      <c r="AT239" s="26"/>
      <c r="AU239" s="127">
        <f>SUM(AU240:AU241)</f>
        <v>0</v>
      </c>
      <c r="AV239" s="26"/>
      <c r="AW239" s="127">
        <f>SUM(AW240:AW241)</f>
        <v>0</v>
      </c>
      <c r="AX239" s="26"/>
      <c r="AY239" s="127">
        <f>SUM(AY240:AY241)</f>
        <v>0</v>
      </c>
      <c r="AZ239" s="26"/>
      <c r="BA239" s="127">
        <f>SUM(BA240:BA241)</f>
        <v>0</v>
      </c>
      <c r="BB239" s="26"/>
      <c r="BC239" s="127">
        <f>SUM(BC240:BC241)</f>
        <v>0</v>
      </c>
      <c r="BD239" s="26"/>
      <c r="BE239" s="127">
        <f>SUM(BE240:BE241)</f>
        <v>0</v>
      </c>
      <c r="BF239" s="26"/>
      <c r="BG239" s="127">
        <f>SUM(BG240:BG241)</f>
        <v>0</v>
      </c>
      <c r="BH239" s="109"/>
      <c r="BI239" s="121">
        <f>SUM(BI240:BI241)</f>
        <v>0</v>
      </c>
      <c r="BJ239" s="27"/>
      <c r="BK239" s="109"/>
      <c r="BL239" s="121">
        <f>SUM(BL240:BL241)</f>
        <v>14893.439999999999</v>
      </c>
      <c r="BM239" s="27"/>
    </row>
    <row r="240" spans="1:65" s="88" customFormat="1" ht="33.75">
      <c r="A240" s="29" t="s">
        <v>383</v>
      </c>
      <c r="B240" s="29" t="s">
        <v>250</v>
      </c>
      <c r="C240" s="29">
        <v>12442</v>
      </c>
      <c r="D240" s="101" t="s">
        <v>370</v>
      </c>
      <c r="E240" s="29" t="s">
        <v>82</v>
      </c>
      <c r="F240" s="30">
        <v>28.27</v>
      </c>
      <c r="G240" s="31">
        <v>200.46</v>
      </c>
      <c r="H240" s="119">
        <v>246.31992072797487</v>
      </c>
      <c r="I240" s="120">
        <f t="shared" ref="I240:I241" si="956">ROUND(SUM(F240*H240),2)</f>
        <v>6963.46</v>
      </c>
      <c r="J240" s="111"/>
      <c r="K240" s="114">
        <f t="shared" ref="K240:K241" si="957">J240*$H240</f>
        <v>0</v>
      </c>
      <c r="L240" s="32"/>
      <c r="M240" s="114">
        <f t="shared" ref="M240:M241" si="958">L240*$H240</f>
        <v>0</v>
      </c>
      <c r="N240" s="32"/>
      <c r="O240" s="114">
        <f t="shared" ref="O240:O241" si="959">N240*$H240</f>
        <v>0</v>
      </c>
      <c r="P240" s="32"/>
      <c r="Q240" s="114">
        <f t="shared" ref="Q240:Q241" si="960">P240*$H240</f>
        <v>0</v>
      </c>
      <c r="R240" s="32"/>
      <c r="S240" s="114">
        <f t="shared" ref="S240:S241" si="961">R240*$H240</f>
        <v>0</v>
      </c>
      <c r="T240" s="32"/>
      <c r="U240" s="114">
        <f t="shared" ref="U240:U241" si="962">T240*$H240</f>
        <v>0</v>
      </c>
      <c r="V240" s="32"/>
      <c r="W240" s="114">
        <f t="shared" ref="W240:W241" si="963">V240*$H240</f>
        <v>0</v>
      </c>
      <c r="X240" s="32"/>
      <c r="Y240" s="114">
        <f t="shared" ref="Y240:Y241" si="964">X240*$H240</f>
        <v>0</v>
      </c>
      <c r="Z240" s="32"/>
      <c r="AA240" s="114">
        <f t="shared" ref="AA240:AA241" si="965">Z240*$H240</f>
        <v>0</v>
      </c>
      <c r="AB240" s="32"/>
      <c r="AC240" s="114">
        <f t="shared" ref="AC240:AC241" si="966">AB240*$H240</f>
        <v>0</v>
      </c>
      <c r="AD240" s="32"/>
      <c r="AE240" s="114">
        <f t="shared" ref="AE240:AE241" si="967">AD240*$H240</f>
        <v>0</v>
      </c>
      <c r="AF240" s="32"/>
      <c r="AG240" s="114">
        <f t="shared" ref="AG240:AG241" si="968">AF240*$H240</f>
        <v>0</v>
      </c>
      <c r="AH240" s="32"/>
      <c r="AI240" s="114">
        <f t="shared" ref="AI240:AI241" si="969">AH240*$H240</f>
        <v>0</v>
      </c>
      <c r="AJ240" s="32"/>
      <c r="AK240" s="114">
        <f t="shared" ref="AK240:AK241" si="970">AJ240*$H240</f>
        <v>0</v>
      </c>
      <c r="AL240" s="32"/>
      <c r="AM240" s="114">
        <f t="shared" ref="AM240:AM241" si="971">AL240*$H240</f>
        <v>0</v>
      </c>
      <c r="AN240" s="32"/>
      <c r="AO240" s="114">
        <f t="shared" ref="AO240:AO241" si="972">AN240*$H240</f>
        <v>0</v>
      </c>
      <c r="AP240" s="32"/>
      <c r="AQ240" s="114">
        <f t="shared" ref="AQ240:AQ241" si="973">AP240*$H240</f>
        <v>0</v>
      </c>
      <c r="AR240" s="32"/>
      <c r="AS240" s="114">
        <f t="shared" ref="AS240:AS241" si="974">AR240*$H240</f>
        <v>0</v>
      </c>
      <c r="AT240" s="32"/>
      <c r="AU240" s="114">
        <f t="shared" ref="AU240:AU241" si="975">AT240*$H240</f>
        <v>0</v>
      </c>
      <c r="AV240" s="32"/>
      <c r="AW240" s="114">
        <f t="shared" ref="AW240:AW241" si="976">AV240*$H240</f>
        <v>0</v>
      </c>
      <c r="AX240" s="32"/>
      <c r="AY240" s="114">
        <f t="shared" ref="AY240:AY241" si="977">AX240*$H240</f>
        <v>0</v>
      </c>
      <c r="AZ240" s="32"/>
      <c r="BA240" s="114">
        <f t="shared" ref="BA240:BA241" si="978">AZ240*$H240</f>
        <v>0</v>
      </c>
      <c r="BB240" s="32"/>
      <c r="BC240" s="114">
        <f t="shared" ref="BC240:BC241" si="979">BB240*$H240</f>
        <v>0</v>
      </c>
      <c r="BD240" s="32"/>
      <c r="BE240" s="114">
        <f t="shared" ref="BE240:BE241" si="980">BD240*$H240</f>
        <v>0</v>
      </c>
      <c r="BF240" s="32"/>
      <c r="BG240" s="114">
        <f t="shared" ref="BG240:BG241" si="981">BF240*$H240</f>
        <v>0</v>
      </c>
      <c r="BH240" s="108">
        <f t="shared" ref="BH240:BI240" si="982">SUM(J240,L240,N240,P240,R240,T240,V240,X240,Z240,AB240,AD240,AF240,AH240,AJ240,AL240,AN240,AP240,AR240,AT240,AV240,AX240,AZ240,BB240,BD240,BF240)</f>
        <v>0</v>
      </c>
      <c r="BI240" s="119">
        <f t="shared" si="982"/>
        <v>0</v>
      </c>
      <c r="BJ240" s="87">
        <f t="shared" ref="BJ240:BJ241" si="983">BI240/I240</f>
        <v>0</v>
      </c>
      <c r="BK240" s="108">
        <f t="shared" ref="BK240:BK241" si="984">F240-BH240</f>
        <v>28.27</v>
      </c>
      <c r="BL240" s="119">
        <f t="shared" ref="BL240:BL241" si="985">I240-BI240</f>
        <v>6963.46</v>
      </c>
      <c r="BM240" s="87">
        <f t="shared" ref="BM240:BM241" si="986">1-BJ240</f>
        <v>1</v>
      </c>
    </row>
    <row r="241" spans="1:65" s="88" customFormat="1" ht="22.5">
      <c r="A241" s="29" t="s">
        <v>384</v>
      </c>
      <c r="B241" s="29" t="s">
        <v>250</v>
      </c>
      <c r="C241" s="29">
        <v>12441</v>
      </c>
      <c r="D241" s="101" t="s">
        <v>374</v>
      </c>
      <c r="E241" s="29" t="s">
        <v>82</v>
      </c>
      <c r="F241" s="30">
        <v>35.25</v>
      </c>
      <c r="G241" s="31">
        <v>183.08</v>
      </c>
      <c r="H241" s="119">
        <v>224.96383860559533</v>
      </c>
      <c r="I241" s="120">
        <f t="shared" si="956"/>
        <v>7929.98</v>
      </c>
      <c r="J241" s="111"/>
      <c r="K241" s="114">
        <f t="shared" si="957"/>
        <v>0</v>
      </c>
      <c r="L241" s="32"/>
      <c r="M241" s="114">
        <f t="shared" si="958"/>
        <v>0</v>
      </c>
      <c r="N241" s="32"/>
      <c r="O241" s="114">
        <f t="shared" si="959"/>
        <v>0</v>
      </c>
      <c r="P241" s="32"/>
      <c r="Q241" s="114">
        <f t="shared" si="960"/>
        <v>0</v>
      </c>
      <c r="R241" s="32"/>
      <c r="S241" s="114">
        <f t="shared" si="961"/>
        <v>0</v>
      </c>
      <c r="T241" s="32"/>
      <c r="U241" s="114">
        <f t="shared" si="962"/>
        <v>0</v>
      </c>
      <c r="V241" s="32"/>
      <c r="W241" s="114">
        <f t="shared" si="963"/>
        <v>0</v>
      </c>
      <c r="X241" s="32"/>
      <c r="Y241" s="114">
        <f t="shared" si="964"/>
        <v>0</v>
      </c>
      <c r="Z241" s="32"/>
      <c r="AA241" s="114">
        <f t="shared" si="965"/>
        <v>0</v>
      </c>
      <c r="AB241" s="32"/>
      <c r="AC241" s="114">
        <f t="shared" si="966"/>
        <v>0</v>
      </c>
      <c r="AD241" s="32"/>
      <c r="AE241" s="114">
        <f t="shared" si="967"/>
        <v>0</v>
      </c>
      <c r="AF241" s="32"/>
      <c r="AG241" s="114">
        <f t="shared" si="968"/>
        <v>0</v>
      </c>
      <c r="AH241" s="32"/>
      <c r="AI241" s="114">
        <f t="shared" si="969"/>
        <v>0</v>
      </c>
      <c r="AJ241" s="32"/>
      <c r="AK241" s="114">
        <f t="shared" si="970"/>
        <v>0</v>
      </c>
      <c r="AL241" s="32"/>
      <c r="AM241" s="114">
        <f t="shared" si="971"/>
        <v>0</v>
      </c>
      <c r="AN241" s="32"/>
      <c r="AO241" s="114">
        <f t="shared" si="972"/>
        <v>0</v>
      </c>
      <c r="AP241" s="32"/>
      <c r="AQ241" s="114">
        <f t="shared" si="973"/>
        <v>0</v>
      </c>
      <c r="AR241" s="32"/>
      <c r="AS241" s="114">
        <f t="shared" si="974"/>
        <v>0</v>
      </c>
      <c r="AT241" s="32"/>
      <c r="AU241" s="114">
        <f t="shared" si="975"/>
        <v>0</v>
      </c>
      <c r="AV241" s="32"/>
      <c r="AW241" s="114">
        <f t="shared" si="976"/>
        <v>0</v>
      </c>
      <c r="AX241" s="32"/>
      <c r="AY241" s="114">
        <f t="shared" si="977"/>
        <v>0</v>
      </c>
      <c r="AZ241" s="32"/>
      <c r="BA241" s="114">
        <f t="shared" si="978"/>
        <v>0</v>
      </c>
      <c r="BB241" s="32"/>
      <c r="BC241" s="114">
        <f t="shared" si="979"/>
        <v>0</v>
      </c>
      <c r="BD241" s="32"/>
      <c r="BE241" s="114">
        <f t="shared" si="980"/>
        <v>0</v>
      </c>
      <c r="BF241" s="32"/>
      <c r="BG241" s="114">
        <f t="shared" si="981"/>
        <v>0</v>
      </c>
      <c r="BH241" s="108">
        <f t="shared" ref="BH241:BI241" si="987">SUM(J241,L241,N241,P241,R241,T241,V241,X241,Z241,AB241,AD241,AF241,AH241,AJ241,AL241,AN241,AP241,AR241,AT241,AV241,AX241,AZ241,BB241,BD241,BF241)</f>
        <v>0</v>
      </c>
      <c r="BI241" s="119">
        <f t="shared" si="987"/>
        <v>0</v>
      </c>
      <c r="BJ241" s="87">
        <f t="shared" si="983"/>
        <v>0</v>
      </c>
      <c r="BK241" s="108">
        <f t="shared" si="984"/>
        <v>35.25</v>
      </c>
      <c r="BL241" s="119">
        <f t="shared" si="985"/>
        <v>7929.98</v>
      </c>
      <c r="BM241" s="87">
        <f t="shared" si="986"/>
        <v>1</v>
      </c>
    </row>
    <row r="242" spans="1:65" s="88" customFormat="1">
      <c r="A242" s="22" t="s">
        <v>385</v>
      </c>
      <c r="B242" s="22" t="s">
        <v>60</v>
      </c>
      <c r="C242" s="22" t="s">
        <v>60</v>
      </c>
      <c r="D242" s="102" t="s">
        <v>175</v>
      </c>
      <c r="E242" s="22"/>
      <c r="F242" s="89"/>
      <c r="G242" s="27"/>
      <c r="H242" s="121"/>
      <c r="I242" s="118">
        <f>I243+I245</f>
        <v>13954.18</v>
      </c>
      <c r="J242" s="112"/>
      <c r="K242" s="127">
        <f>K243+K245</f>
        <v>0</v>
      </c>
      <c r="L242" s="26"/>
      <c r="M242" s="127">
        <f>M243+M245</f>
        <v>0</v>
      </c>
      <c r="N242" s="26"/>
      <c r="O242" s="127">
        <f>O243+O245</f>
        <v>0</v>
      </c>
      <c r="P242" s="26"/>
      <c r="Q242" s="127">
        <f>Q243+Q245</f>
        <v>0</v>
      </c>
      <c r="R242" s="26"/>
      <c r="S242" s="127">
        <f>S243+S245</f>
        <v>0</v>
      </c>
      <c r="T242" s="26"/>
      <c r="U242" s="127">
        <f>U243+U245</f>
        <v>0</v>
      </c>
      <c r="V242" s="26"/>
      <c r="W242" s="127">
        <f>W243+W245</f>
        <v>0</v>
      </c>
      <c r="X242" s="26"/>
      <c r="Y242" s="127">
        <f>Y243+Y245</f>
        <v>0</v>
      </c>
      <c r="Z242" s="26"/>
      <c r="AA242" s="127">
        <f>AA243+AA245</f>
        <v>0</v>
      </c>
      <c r="AB242" s="26"/>
      <c r="AC242" s="127">
        <f>AC243+AC245</f>
        <v>0</v>
      </c>
      <c r="AD242" s="26"/>
      <c r="AE242" s="127">
        <f>AE243+AE245</f>
        <v>0</v>
      </c>
      <c r="AF242" s="26"/>
      <c r="AG242" s="127">
        <f>AG243+AG245</f>
        <v>0</v>
      </c>
      <c r="AH242" s="26"/>
      <c r="AI242" s="127">
        <f>AI243+AI245</f>
        <v>0</v>
      </c>
      <c r="AJ242" s="26"/>
      <c r="AK242" s="127">
        <f>AK243+AK245</f>
        <v>0</v>
      </c>
      <c r="AL242" s="26"/>
      <c r="AM242" s="127">
        <f>AM243+AM245</f>
        <v>0</v>
      </c>
      <c r="AN242" s="26"/>
      <c r="AO242" s="127">
        <f>AO243+AO245</f>
        <v>0</v>
      </c>
      <c r="AP242" s="26"/>
      <c r="AQ242" s="127">
        <f>AQ243+AQ245</f>
        <v>0</v>
      </c>
      <c r="AR242" s="26"/>
      <c r="AS242" s="127">
        <f>AS243+AS245</f>
        <v>0</v>
      </c>
      <c r="AT242" s="26"/>
      <c r="AU242" s="127">
        <f>AU243+AU245</f>
        <v>0</v>
      </c>
      <c r="AV242" s="26"/>
      <c r="AW242" s="127">
        <f>AW243+AW245</f>
        <v>0</v>
      </c>
      <c r="AX242" s="26"/>
      <c r="AY242" s="127">
        <f>AY243+AY245</f>
        <v>0</v>
      </c>
      <c r="AZ242" s="26"/>
      <c r="BA242" s="127">
        <f>BA243+BA245</f>
        <v>0</v>
      </c>
      <c r="BB242" s="26"/>
      <c r="BC242" s="127">
        <f>BC243+BC245</f>
        <v>0</v>
      </c>
      <c r="BD242" s="26"/>
      <c r="BE242" s="127">
        <f>BE243+BE245</f>
        <v>0</v>
      </c>
      <c r="BF242" s="26"/>
      <c r="BG242" s="127">
        <f>BG243+BG245</f>
        <v>0</v>
      </c>
      <c r="BH242" s="109"/>
      <c r="BI242" s="121">
        <f>BI243+BI245</f>
        <v>0</v>
      </c>
      <c r="BJ242" s="27"/>
      <c r="BK242" s="109"/>
      <c r="BL242" s="121">
        <f>BL243+BL245</f>
        <v>13954.18</v>
      </c>
      <c r="BM242" s="27"/>
    </row>
    <row r="243" spans="1:65" s="88" customFormat="1">
      <c r="A243" s="22" t="s">
        <v>386</v>
      </c>
      <c r="B243" s="22" t="s">
        <v>60</v>
      </c>
      <c r="C243" s="22" t="s">
        <v>60</v>
      </c>
      <c r="D243" s="102" t="s">
        <v>364</v>
      </c>
      <c r="E243" s="22" t="s">
        <v>60</v>
      </c>
      <c r="F243" s="89"/>
      <c r="G243" s="27"/>
      <c r="H243" s="121"/>
      <c r="I243" s="118">
        <f>SUM(I244)</f>
        <v>2467.34</v>
      </c>
      <c r="J243" s="112"/>
      <c r="K243" s="127">
        <f>SUM(K244)</f>
        <v>0</v>
      </c>
      <c r="L243" s="26"/>
      <c r="M243" s="127">
        <f>SUM(M244)</f>
        <v>0</v>
      </c>
      <c r="N243" s="26"/>
      <c r="O243" s="127">
        <f>SUM(O244)</f>
        <v>0</v>
      </c>
      <c r="P243" s="26"/>
      <c r="Q243" s="127">
        <f>SUM(Q244)</f>
        <v>0</v>
      </c>
      <c r="R243" s="26"/>
      <c r="S243" s="127">
        <f>SUM(S244)</f>
        <v>0</v>
      </c>
      <c r="T243" s="26"/>
      <c r="U243" s="127">
        <f>SUM(U244)</f>
        <v>0</v>
      </c>
      <c r="V243" s="26"/>
      <c r="W243" s="127">
        <f>SUM(W244)</f>
        <v>0</v>
      </c>
      <c r="X243" s="26"/>
      <c r="Y243" s="127">
        <f>SUM(Y244)</f>
        <v>0</v>
      </c>
      <c r="Z243" s="26"/>
      <c r="AA243" s="127">
        <f>SUM(AA244)</f>
        <v>0</v>
      </c>
      <c r="AB243" s="26"/>
      <c r="AC243" s="127">
        <f>SUM(AC244)</f>
        <v>0</v>
      </c>
      <c r="AD243" s="26"/>
      <c r="AE243" s="127">
        <f>SUM(AE244)</f>
        <v>0</v>
      </c>
      <c r="AF243" s="26"/>
      <c r="AG243" s="127">
        <f>SUM(AG244)</f>
        <v>0</v>
      </c>
      <c r="AH243" s="26"/>
      <c r="AI243" s="127">
        <f>SUM(AI244)</f>
        <v>0</v>
      </c>
      <c r="AJ243" s="26"/>
      <c r="AK243" s="127">
        <f>SUM(AK244)</f>
        <v>0</v>
      </c>
      <c r="AL243" s="26"/>
      <c r="AM243" s="127">
        <f>SUM(AM244)</f>
        <v>0</v>
      </c>
      <c r="AN243" s="26"/>
      <c r="AO243" s="127">
        <f>SUM(AO244)</f>
        <v>0</v>
      </c>
      <c r="AP243" s="26"/>
      <c r="AQ243" s="127">
        <f>SUM(AQ244)</f>
        <v>0</v>
      </c>
      <c r="AR243" s="26"/>
      <c r="AS243" s="127">
        <f>SUM(AS244)</f>
        <v>0</v>
      </c>
      <c r="AT243" s="26"/>
      <c r="AU243" s="127">
        <f>SUM(AU244)</f>
        <v>0</v>
      </c>
      <c r="AV243" s="26"/>
      <c r="AW243" s="127">
        <f>SUM(AW244)</f>
        <v>0</v>
      </c>
      <c r="AX243" s="26"/>
      <c r="AY243" s="127">
        <f>SUM(AY244)</f>
        <v>0</v>
      </c>
      <c r="AZ243" s="26"/>
      <c r="BA243" s="127">
        <f>SUM(BA244)</f>
        <v>0</v>
      </c>
      <c r="BB243" s="26"/>
      <c r="BC243" s="127">
        <f>SUM(BC244)</f>
        <v>0</v>
      </c>
      <c r="BD243" s="26"/>
      <c r="BE243" s="127">
        <f>SUM(BE244)</f>
        <v>0</v>
      </c>
      <c r="BF243" s="26"/>
      <c r="BG243" s="127">
        <f>SUM(BG244)</f>
        <v>0</v>
      </c>
      <c r="BH243" s="109"/>
      <c r="BI243" s="121">
        <f>SUM(BI244)</f>
        <v>0</v>
      </c>
      <c r="BJ243" s="27"/>
      <c r="BK243" s="109"/>
      <c r="BL243" s="121">
        <f>SUM(BL244)</f>
        <v>2467.34</v>
      </c>
      <c r="BM243" s="27"/>
    </row>
    <row r="244" spans="1:65" s="88" customFormat="1">
      <c r="A244" s="29" t="s">
        <v>387</v>
      </c>
      <c r="B244" s="29" t="s">
        <v>66</v>
      </c>
      <c r="C244" s="29">
        <v>87690</v>
      </c>
      <c r="D244" s="101" t="s">
        <v>366</v>
      </c>
      <c r="E244" s="29" t="s">
        <v>82</v>
      </c>
      <c r="F244" s="30">
        <v>49.69</v>
      </c>
      <c r="G244" s="31">
        <v>40.409999999999997</v>
      </c>
      <c r="H244" s="119">
        <v>49.654734094669578</v>
      </c>
      <c r="I244" s="120">
        <f>ROUND(SUM(F244*H244),2)</f>
        <v>2467.34</v>
      </c>
      <c r="J244" s="111"/>
      <c r="K244" s="114">
        <f>J244*$H244</f>
        <v>0</v>
      </c>
      <c r="L244" s="32"/>
      <c r="M244" s="114">
        <f>L244*$H244</f>
        <v>0</v>
      </c>
      <c r="N244" s="32"/>
      <c r="O244" s="114">
        <f>N244*$H244</f>
        <v>0</v>
      </c>
      <c r="P244" s="32"/>
      <c r="Q244" s="114">
        <f>P244*$H244</f>
        <v>0</v>
      </c>
      <c r="R244" s="32"/>
      <c r="S244" s="114">
        <f>R244*$H244</f>
        <v>0</v>
      </c>
      <c r="T244" s="32"/>
      <c r="U244" s="114">
        <f>T244*$H244</f>
        <v>0</v>
      </c>
      <c r="V244" s="32"/>
      <c r="W244" s="114">
        <f>V244*$H244</f>
        <v>0</v>
      </c>
      <c r="X244" s="32"/>
      <c r="Y244" s="114">
        <f>X244*$H244</f>
        <v>0</v>
      </c>
      <c r="Z244" s="32"/>
      <c r="AA244" s="114">
        <f>Z244*$H244</f>
        <v>0</v>
      </c>
      <c r="AB244" s="32"/>
      <c r="AC244" s="114">
        <f>AB244*$H244</f>
        <v>0</v>
      </c>
      <c r="AD244" s="32"/>
      <c r="AE244" s="114">
        <f>AD244*$H244</f>
        <v>0</v>
      </c>
      <c r="AF244" s="32"/>
      <c r="AG244" s="114">
        <f>AF244*$H244</f>
        <v>0</v>
      </c>
      <c r="AH244" s="32"/>
      <c r="AI244" s="114">
        <f>AH244*$H244</f>
        <v>0</v>
      </c>
      <c r="AJ244" s="32"/>
      <c r="AK244" s="114">
        <f>AJ244*$H244</f>
        <v>0</v>
      </c>
      <c r="AL244" s="32"/>
      <c r="AM244" s="114">
        <f>AL244*$H244</f>
        <v>0</v>
      </c>
      <c r="AN244" s="32"/>
      <c r="AO244" s="114">
        <f>AN244*$H244</f>
        <v>0</v>
      </c>
      <c r="AP244" s="32"/>
      <c r="AQ244" s="114">
        <f>AP244*$H244</f>
        <v>0</v>
      </c>
      <c r="AR244" s="32"/>
      <c r="AS244" s="114">
        <f>AR244*$H244</f>
        <v>0</v>
      </c>
      <c r="AT244" s="32"/>
      <c r="AU244" s="114">
        <f>AT244*$H244</f>
        <v>0</v>
      </c>
      <c r="AV244" s="32"/>
      <c r="AW244" s="114">
        <f>AV244*$H244</f>
        <v>0</v>
      </c>
      <c r="AX244" s="32"/>
      <c r="AY244" s="114">
        <f>AX244*$H244</f>
        <v>0</v>
      </c>
      <c r="AZ244" s="32"/>
      <c r="BA244" s="114">
        <f>AZ244*$H244</f>
        <v>0</v>
      </c>
      <c r="BB244" s="32"/>
      <c r="BC244" s="114">
        <f>BB244*$H244</f>
        <v>0</v>
      </c>
      <c r="BD244" s="32"/>
      <c r="BE244" s="114">
        <f>BD244*$H244</f>
        <v>0</v>
      </c>
      <c r="BF244" s="32"/>
      <c r="BG244" s="114">
        <f>BF244*$H244</f>
        <v>0</v>
      </c>
      <c r="BH244" s="108">
        <f t="shared" ref="BH244:BI244" si="988">SUM(J244,L244,N244,P244,R244,T244,V244,X244,Z244,AB244,AD244,AF244,AH244,AJ244,AL244,AN244,AP244,AR244,AT244,AV244,AX244,AZ244,BB244,BD244,BF244)</f>
        <v>0</v>
      </c>
      <c r="BI244" s="119">
        <f t="shared" si="988"/>
        <v>0</v>
      </c>
      <c r="BJ244" s="87">
        <f>BI244/I244</f>
        <v>0</v>
      </c>
      <c r="BK244" s="108">
        <f>F244-BH244</f>
        <v>49.69</v>
      </c>
      <c r="BL244" s="119">
        <f>I244-BI244</f>
        <v>2467.34</v>
      </c>
      <c r="BM244" s="87">
        <f>1-BJ244</f>
        <v>1</v>
      </c>
    </row>
    <row r="245" spans="1:65" s="88" customFormat="1">
      <c r="A245" s="22" t="s">
        <v>388</v>
      </c>
      <c r="B245" s="22" t="s">
        <v>60</v>
      </c>
      <c r="C245" s="22" t="s">
        <v>60</v>
      </c>
      <c r="D245" s="102" t="s">
        <v>368</v>
      </c>
      <c r="E245" s="22" t="s">
        <v>60</v>
      </c>
      <c r="F245" s="89"/>
      <c r="G245" s="27"/>
      <c r="H245" s="121"/>
      <c r="I245" s="118">
        <f>SUM(I246:I247)</f>
        <v>11486.84</v>
      </c>
      <c r="J245" s="112"/>
      <c r="K245" s="127">
        <f>SUM(K246:K247)</f>
        <v>0</v>
      </c>
      <c r="L245" s="26"/>
      <c r="M245" s="127">
        <f>SUM(M246:M247)</f>
        <v>0</v>
      </c>
      <c r="N245" s="26"/>
      <c r="O245" s="127">
        <f>SUM(O246:O247)</f>
        <v>0</v>
      </c>
      <c r="P245" s="26"/>
      <c r="Q245" s="127">
        <f>SUM(Q246:Q247)</f>
        <v>0</v>
      </c>
      <c r="R245" s="26"/>
      <c r="S245" s="127">
        <f>SUM(S246:S247)</f>
        <v>0</v>
      </c>
      <c r="T245" s="26"/>
      <c r="U245" s="127">
        <f>SUM(U246:U247)</f>
        <v>0</v>
      </c>
      <c r="V245" s="26"/>
      <c r="W245" s="127">
        <f>SUM(W246:W247)</f>
        <v>0</v>
      </c>
      <c r="X245" s="26"/>
      <c r="Y245" s="127">
        <f>SUM(Y246:Y247)</f>
        <v>0</v>
      </c>
      <c r="Z245" s="26"/>
      <c r="AA245" s="127">
        <f>SUM(AA246:AA247)</f>
        <v>0</v>
      </c>
      <c r="AB245" s="26"/>
      <c r="AC245" s="127">
        <f>SUM(AC246:AC247)</f>
        <v>0</v>
      </c>
      <c r="AD245" s="26"/>
      <c r="AE245" s="127">
        <f>SUM(AE246:AE247)</f>
        <v>0</v>
      </c>
      <c r="AF245" s="26"/>
      <c r="AG245" s="127">
        <f>SUM(AG246:AG247)</f>
        <v>0</v>
      </c>
      <c r="AH245" s="26"/>
      <c r="AI245" s="127">
        <f>SUM(AI246:AI247)</f>
        <v>0</v>
      </c>
      <c r="AJ245" s="26"/>
      <c r="AK245" s="127">
        <f>SUM(AK246:AK247)</f>
        <v>0</v>
      </c>
      <c r="AL245" s="26"/>
      <c r="AM245" s="127">
        <f>SUM(AM246:AM247)</f>
        <v>0</v>
      </c>
      <c r="AN245" s="26"/>
      <c r="AO245" s="127">
        <f>SUM(AO246:AO247)</f>
        <v>0</v>
      </c>
      <c r="AP245" s="26"/>
      <c r="AQ245" s="127">
        <f>SUM(AQ246:AQ247)</f>
        <v>0</v>
      </c>
      <c r="AR245" s="26"/>
      <c r="AS245" s="127">
        <f>SUM(AS246:AS247)</f>
        <v>0</v>
      </c>
      <c r="AT245" s="26"/>
      <c r="AU245" s="127">
        <f>SUM(AU246:AU247)</f>
        <v>0</v>
      </c>
      <c r="AV245" s="26"/>
      <c r="AW245" s="127">
        <f>SUM(AW246:AW247)</f>
        <v>0</v>
      </c>
      <c r="AX245" s="26"/>
      <c r="AY245" s="127">
        <f>SUM(AY246:AY247)</f>
        <v>0</v>
      </c>
      <c r="AZ245" s="26"/>
      <c r="BA245" s="127">
        <f>SUM(BA246:BA247)</f>
        <v>0</v>
      </c>
      <c r="BB245" s="26"/>
      <c r="BC245" s="127">
        <f>SUM(BC246:BC247)</f>
        <v>0</v>
      </c>
      <c r="BD245" s="26"/>
      <c r="BE245" s="127">
        <f>SUM(BE246:BE247)</f>
        <v>0</v>
      </c>
      <c r="BF245" s="26"/>
      <c r="BG245" s="127">
        <f>SUM(BG246:BG247)</f>
        <v>0</v>
      </c>
      <c r="BH245" s="109"/>
      <c r="BI245" s="121">
        <f>SUM(BI246:BI247)</f>
        <v>0</v>
      </c>
      <c r="BJ245" s="27"/>
      <c r="BK245" s="109"/>
      <c r="BL245" s="121">
        <f>SUM(BL246:BL247)</f>
        <v>11486.84</v>
      </c>
      <c r="BM245" s="27"/>
    </row>
    <row r="246" spans="1:65" s="88" customFormat="1" ht="33.75">
      <c r="A246" s="29" t="s">
        <v>389</v>
      </c>
      <c r="B246" s="29" t="s">
        <v>250</v>
      </c>
      <c r="C246" s="29">
        <v>12442</v>
      </c>
      <c r="D246" s="101" t="s">
        <v>370</v>
      </c>
      <c r="E246" s="29" t="s">
        <v>82</v>
      </c>
      <c r="F246" s="30">
        <v>14.44</v>
      </c>
      <c r="G246" s="31">
        <v>200.46</v>
      </c>
      <c r="H246" s="119">
        <v>246.31992072797487</v>
      </c>
      <c r="I246" s="120">
        <f t="shared" ref="I246:I247" si="989">ROUND(SUM(F246*H246),2)</f>
        <v>3556.86</v>
      </c>
      <c r="J246" s="111"/>
      <c r="K246" s="114">
        <f t="shared" ref="K246:K247" si="990">J246*$H246</f>
        <v>0</v>
      </c>
      <c r="L246" s="32"/>
      <c r="M246" s="114">
        <f t="shared" ref="M246:M247" si="991">L246*$H246</f>
        <v>0</v>
      </c>
      <c r="N246" s="32"/>
      <c r="O246" s="114">
        <f t="shared" ref="O246:O247" si="992">N246*$H246</f>
        <v>0</v>
      </c>
      <c r="P246" s="32"/>
      <c r="Q246" s="114">
        <f t="shared" ref="Q246:Q247" si="993">P246*$H246</f>
        <v>0</v>
      </c>
      <c r="R246" s="32"/>
      <c r="S246" s="114">
        <f t="shared" ref="S246:S247" si="994">R246*$H246</f>
        <v>0</v>
      </c>
      <c r="T246" s="32"/>
      <c r="U246" s="114">
        <f t="shared" ref="U246:U247" si="995">T246*$H246</f>
        <v>0</v>
      </c>
      <c r="V246" s="32"/>
      <c r="W246" s="114">
        <f t="shared" ref="W246:W247" si="996">V246*$H246</f>
        <v>0</v>
      </c>
      <c r="X246" s="32"/>
      <c r="Y246" s="114">
        <f t="shared" ref="Y246:Y247" si="997">X246*$H246</f>
        <v>0</v>
      </c>
      <c r="Z246" s="32"/>
      <c r="AA246" s="114">
        <f t="shared" ref="AA246:AA247" si="998">Z246*$H246</f>
        <v>0</v>
      </c>
      <c r="AB246" s="32"/>
      <c r="AC246" s="114">
        <f t="shared" ref="AC246:AC247" si="999">AB246*$H246</f>
        <v>0</v>
      </c>
      <c r="AD246" s="32"/>
      <c r="AE246" s="114">
        <f t="shared" ref="AE246:AE247" si="1000">AD246*$H246</f>
        <v>0</v>
      </c>
      <c r="AF246" s="32"/>
      <c r="AG246" s="114">
        <f t="shared" ref="AG246:AG247" si="1001">AF246*$H246</f>
        <v>0</v>
      </c>
      <c r="AH246" s="32"/>
      <c r="AI246" s="114">
        <f t="shared" ref="AI246:AI247" si="1002">AH246*$H246</f>
        <v>0</v>
      </c>
      <c r="AJ246" s="32"/>
      <c r="AK246" s="114">
        <f t="shared" ref="AK246:AK247" si="1003">AJ246*$H246</f>
        <v>0</v>
      </c>
      <c r="AL246" s="32"/>
      <c r="AM246" s="114">
        <f t="shared" ref="AM246:AM247" si="1004">AL246*$H246</f>
        <v>0</v>
      </c>
      <c r="AN246" s="32"/>
      <c r="AO246" s="114">
        <f t="shared" ref="AO246:AO247" si="1005">AN246*$H246</f>
        <v>0</v>
      </c>
      <c r="AP246" s="32"/>
      <c r="AQ246" s="114">
        <f t="shared" ref="AQ246:AQ247" si="1006">AP246*$H246</f>
        <v>0</v>
      </c>
      <c r="AR246" s="32"/>
      <c r="AS246" s="114">
        <f t="shared" ref="AS246:AS247" si="1007">AR246*$H246</f>
        <v>0</v>
      </c>
      <c r="AT246" s="32"/>
      <c r="AU246" s="114">
        <f t="shared" ref="AU246:AU247" si="1008">AT246*$H246</f>
        <v>0</v>
      </c>
      <c r="AV246" s="32"/>
      <c r="AW246" s="114">
        <f t="shared" ref="AW246:AW247" si="1009">AV246*$H246</f>
        <v>0</v>
      </c>
      <c r="AX246" s="32"/>
      <c r="AY246" s="114">
        <f t="shared" ref="AY246:AY247" si="1010">AX246*$H246</f>
        <v>0</v>
      </c>
      <c r="AZ246" s="32"/>
      <c r="BA246" s="114">
        <f t="shared" ref="BA246:BA247" si="1011">AZ246*$H246</f>
        <v>0</v>
      </c>
      <c r="BB246" s="32"/>
      <c r="BC246" s="114">
        <f t="shared" ref="BC246:BC247" si="1012">BB246*$H246</f>
        <v>0</v>
      </c>
      <c r="BD246" s="32"/>
      <c r="BE246" s="114">
        <f t="shared" ref="BE246:BE247" si="1013">BD246*$H246</f>
        <v>0</v>
      </c>
      <c r="BF246" s="32"/>
      <c r="BG246" s="114">
        <f t="shared" ref="BG246:BG247" si="1014">BF246*$H246</f>
        <v>0</v>
      </c>
      <c r="BH246" s="108">
        <f t="shared" ref="BH246:BI246" si="1015">SUM(J246,L246,N246,P246,R246,T246,V246,X246,Z246,AB246,AD246,AF246,AH246,AJ246,AL246,AN246,AP246,AR246,AT246,AV246,AX246,AZ246,BB246,BD246,BF246)</f>
        <v>0</v>
      </c>
      <c r="BI246" s="119">
        <f t="shared" si="1015"/>
        <v>0</v>
      </c>
      <c r="BJ246" s="87">
        <f t="shared" ref="BJ246:BJ247" si="1016">BI246/I246</f>
        <v>0</v>
      </c>
      <c r="BK246" s="108">
        <f t="shared" ref="BK246:BK247" si="1017">F246-BH246</f>
        <v>14.44</v>
      </c>
      <c r="BL246" s="119">
        <f t="shared" ref="BL246:BL247" si="1018">I246-BI246</f>
        <v>3556.86</v>
      </c>
      <c r="BM246" s="87">
        <f t="shared" ref="BM246:BM247" si="1019">1-BJ246</f>
        <v>1</v>
      </c>
    </row>
    <row r="247" spans="1:65" s="88" customFormat="1" ht="22.5">
      <c r="A247" s="29" t="s">
        <v>390</v>
      </c>
      <c r="B247" s="29" t="s">
        <v>250</v>
      </c>
      <c r="C247" s="29">
        <v>12441</v>
      </c>
      <c r="D247" s="101" t="s">
        <v>374</v>
      </c>
      <c r="E247" s="29" t="s">
        <v>82</v>
      </c>
      <c r="F247" s="30">
        <v>35.25</v>
      </c>
      <c r="G247" s="31">
        <v>183.08</v>
      </c>
      <c r="H247" s="119">
        <v>224.96383860559533</v>
      </c>
      <c r="I247" s="120">
        <f t="shared" si="989"/>
        <v>7929.98</v>
      </c>
      <c r="J247" s="111"/>
      <c r="K247" s="114">
        <f t="shared" si="990"/>
        <v>0</v>
      </c>
      <c r="L247" s="32"/>
      <c r="M247" s="114">
        <f t="shared" si="991"/>
        <v>0</v>
      </c>
      <c r="N247" s="32"/>
      <c r="O247" s="114">
        <f t="shared" si="992"/>
        <v>0</v>
      </c>
      <c r="P247" s="32"/>
      <c r="Q247" s="114">
        <f t="shared" si="993"/>
        <v>0</v>
      </c>
      <c r="R247" s="32"/>
      <c r="S247" s="114">
        <f t="shared" si="994"/>
        <v>0</v>
      </c>
      <c r="T247" s="32"/>
      <c r="U247" s="114">
        <f t="shared" si="995"/>
        <v>0</v>
      </c>
      <c r="V247" s="32"/>
      <c r="W247" s="114">
        <f t="shared" si="996"/>
        <v>0</v>
      </c>
      <c r="X247" s="32"/>
      <c r="Y247" s="114">
        <f t="shared" si="997"/>
        <v>0</v>
      </c>
      <c r="Z247" s="32"/>
      <c r="AA247" s="114">
        <f t="shared" si="998"/>
        <v>0</v>
      </c>
      <c r="AB247" s="32"/>
      <c r="AC247" s="114">
        <f t="shared" si="999"/>
        <v>0</v>
      </c>
      <c r="AD247" s="32"/>
      <c r="AE247" s="114">
        <f t="shared" si="1000"/>
        <v>0</v>
      </c>
      <c r="AF247" s="32"/>
      <c r="AG247" s="114">
        <f t="shared" si="1001"/>
        <v>0</v>
      </c>
      <c r="AH247" s="32"/>
      <c r="AI247" s="114">
        <f t="shared" si="1002"/>
        <v>0</v>
      </c>
      <c r="AJ247" s="32"/>
      <c r="AK247" s="114">
        <f t="shared" si="1003"/>
        <v>0</v>
      </c>
      <c r="AL247" s="32"/>
      <c r="AM247" s="114">
        <f t="shared" si="1004"/>
        <v>0</v>
      </c>
      <c r="AN247" s="32"/>
      <c r="AO247" s="114">
        <f t="shared" si="1005"/>
        <v>0</v>
      </c>
      <c r="AP247" s="32"/>
      <c r="AQ247" s="114">
        <f t="shared" si="1006"/>
        <v>0</v>
      </c>
      <c r="AR247" s="32"/>
      <c r="AS247" s="114">
        <f t="shared" si="1007"/>
        <v>0</v>
      </c>
      <c r="AT247" s="32"/>
      <c r="AU247" s="114">
        <f t="shared" si="1008"/>
        <v>0</v>
      </c>
      <c r="AV247" s="32"/>
      <c r="AW247" s="114">
        <f t="shared" si="1009"/>
        <v>0</v>
      </c>
      <c r="AX247" s="32"/>
      <c r="AY247" s="114">
        <f t="shared" si="1010"/>
        <v>0</v>
      </c>
      <c r="AZ247" s="32"/>
      <c r="BA247" s="114">
        <f t="shared" si="1011"/>
        <v>0</v>
      </c>
      <c r="BB247" s="32"/>
      <c r="BC247" s="114">
        <f t="shared" si="1012"/>
        <v>0</v>
      </c>
      <c r="BD247" s="32"/>
      <c r="BE247" s="114">
        <f t="shared" si="1013"/>
        <v>0</v>
      </c>
      <c r="BF247" s="32"/>
      <c r="BG247" s="114">
        <f t="shared" si="1014"/>
        <v>0</v>
      </c>
      <c r="BH247" s="108">
        <f t="shared" ref="BH247:BI247" si="1020">SUM(J247,L247,N247,P247,R247,T247,V247,X247,Z247,AB247,AD247,AF247,AH247,AJ247,AL247,AN247,AP247,AR247,AT247,AV247,AX247,AZ247,BB247,BD247,BF247)</f>
        <v>0</v>
      </c>
      <c r="BI247" s="119">
        <f t="shared" si="1020"/>
        <v>0</v>
      </c>
      <c r="BJ247" s="87">
        <f t="shared" si="1016"/>
        <v>0</v>
      </c>
      <c r="BK247" s="108">
        <f t="shared" si="1017"/>
        <v>35.25</v>
      </c>
      <c r="BL247" s="119">
        <f t="shared" si="1018"/>
        <v>7929.98</v>
      </c>
      <c r="BM247" s="87">
        <f t="shared" si="1019"/>
        <v>1</v>
      </c>
    </row>
    <row r="248" spans="1:65" s="88" customFormat="1">
      <c r="A248" s="22" t="s">
        <v>391</v>
      </c>
      <c r="B248" s="22" t="s">
        <v>60</v>
      </c>
      <c r="C248" s="22" t="s">
        <v>60</v>
      </c>
      <c r="D248" s="102" t="s">
        <v>192</v>
      </c>
      <c r="E248" s="22"/>
      <c r="F248" s="89"/>
      <c r="G248" s="27"/>
      <c r="H248" s="121"/>
      <c r="I248" s="118">
        <f>I249+I251</f>
        <v>13954.18</v>
      </c>
      <c r="J248" s="112"/>
      <c r="K248" s="127">
        <f>K249+K251</f>
        <v>0</v>
      </c>
      <c r="L248" s="26"/>
      <c r="M248" s="127">
        <f>M249+M251</f>
        <v>7794.9970076838781</v>
      </c>
      <c r="N248" s="26"/>
      <c r="O248" s="127">
        <f>O249+O251</f>
        <v>0</v>
      </c>
      <c r="P248" s="26"/>
      <c r="Q248" s="127">
        <f>Q249+Q251</f>
        <v>0</v>
      </c>
      <c r="R248" s="26"/>
      <c r="S248" s="127">
        <f>S249+S251</f>
        <v>0</v>
      </c>
      <c r="T248" s="26"/>
      <c r="U248" s="127">
        <f>U249+U251</f>
        <v>0</v>
      </c>
      <c r="V248" s="26"/>
      <c r="W248" s="127">
        <f>W249+W251</f>
        <v>0</v>
      </c>
      <c r="X248" s="26"/>
      <c r="Y248" s="127">
        <f>Y249+Y251</f>
        <v>0</v>
      </c>
      <c r="Z248" s="26"/>
      <c r="AA248" s="127">
        <f>AA249+AA251</f>
        <v>0</v>
      </c>
      <c r="AB248" s="26"/>
      <c r="AC248" s="127">
        <f>AC249+AC251</f>
        <v>0</v>
      </c>
      <c r="AD248" s="26"/>
      <c r="AE248" s="127">
        <f>AE249+AE251</f>
        <v>0</v>
      </c>
      <c r="AF248" s="26"/>
      <c r="AG248" s="127">
        <f>AG249+AG251</f>
        <v>0</v>
      </c>
      <c r="AH248" s="26"/>
      <c r="AI248" s="127">
        <f>AI249+AI251</f>
        <v>0</v>
      </c>
      <c r="AJ248" s="26"/>
      <c r="AK248" s="127">
        <f>AK249+AK251</f>
        <v>0</v>
      </c>
      <c r="AL248" s="26"/>
      <c r="AM248" s="127">
        <f>AM249+AM251</f>
        <v>0</v>
      </c>
      <c r="AN248" s="26"/>
      <c r="AO248" s="127">
        <f>AO249+AO251</f>
        <v>0</v>
      </c>
      <c r="AP248" s="26"/>
      <c r="AQ248" s="127">
        <f>AQ249+AQ251</f>
        <v>0</v>
      </c>
      <c r="AR248" s="26"/>
      <c r="AS248" s="127">
        <f>AS249+AS251</f>
        <v>0</v>
      </c>
      <c r="AT248" s="26"/>
      <c r="AU248" s="127">
        <f>AU249+AU251</f>
        <v>0</v>
      </c>
      <c r="AV248" s="26"/>
      <c r="AW248" s="127">
        <f>AW249+AW251</f>
        <v>0</v>
      </c>
      <c r="AX248" s="26"/>
      <c r="AY248" s="127">
        <f>AY249+AY251</f>
        <v>0</v>
      </c>
      <c r="AZ248" s="26"/>
      <c r="BA248" s="127">
        <f>BA249+BA251</f>
        <v>0</v>
      </c>
      <c r="BB248" s="26"/>
      <c r="BC248" s="127">
        <f>BC249+BC251</f>
        <v>0</v>
      </c>
      <c r="BD248" s="26"/>
      <c r="BE248" s="127">
        <f>BE249+BE251</f>
        <v>0</v>
      </c>
      <c r="BF248" s="26"/>
      <c r="BG248" s="127">
        <f>BG249+BG251</f>
        <v>0</v>
      </c>
      <c r="BH248" s="109"/>
      <c r="BI248" s="121">
        <f>BI249+BI251</f>
        <v>7794.9970076838781</v>
      </c>
      <c r="BJ248" s="27"/>
      <c r="BK248" s="109"/>
      <c r="BL248" s="121">
        <f>BL249+BL251</f>
        <v>6159.1829923161222</v>
      </c>
      <c r="BM248" s="27"/>
    </row>
    <row r="249" spans="1:65" s="88" customFormat="1">
      <c r="A249" s="22" t="s">
        <v>392</v>
      </c>
      <c r="B249" s="22" t="s">
        <v>60</v>
      </c>
      <c r="C249" s="22" t="s">
        <v>60</v>
      </c>
      <c r="D249" s="102" t="s">
        <v>364</v>
      </c>
      <c r="E249" s="22" t="s">
        <v>60</v>
      </c>
      <c r="F249" s="89"/>
      <c r="G249" s="27"/>
      <c r="H249" s="121"/>
      <c r="I249" s="118">
        <f>SUM(I250)</f>
        <v>2467.34</v>
      </c>
      <c r="J249" s="112"/>
      <c r="K249" s="127">
        <f>SUM(K250)</f>
        <v>0</v>
      </c>
      <c r="L249" s="26"/>
      <c r="M249" s="127">
        <f>SUM(M250)</f>
        <v>0</v>
      </c>
      <c r="N249" s="26"/>
      <c r="O249" s="127">
        <f>SUM(O250)</f>
        <v>0</v>
      </c>
      <c r="P249" s="26"/>
      <c r="Q249" s="127">
        <f>SUM(Q250)</f>
        <v>0</v>
      </c>
      <c r="R249" s="26"/>
      <c r="S249" s="127">
        <f>SUM(S250)</f>
        <v>0</v>
      </c>
      <c r="T249" s="26"/>
      <c r="U249" s="127">
        <f>SUM(U250)</f>
        <v>0</v>
      </c>
      <c r="V249" s="26"/>
      <c r="W249" s="127">
        <f>SUM(W250)</f>
        <v>0</v>
      </c>
      <c r="X249" s="26"/>
      <c r="Y249" s="127">
        <f>SUM(Y250)</f>
        <v>0</v>
      </c>
      <c r="Z249" s="26"/>
      <c r="AA249" s="127">
        <f>SUM(AA250)</f>
        <v>0</v>
      </c>
      <c r="AB249" s="26"/>
      <c r="AC249" s="127">
        <f>SUM(AC250)</f>
        <v>0</v>
      </c>
      <c r="AD249" s="26"/>
      <c r="AE249" s="127">
        <f>SUM(AE250)</f>
        <v>0</v>
      </c>
      <c r="AF249" s="26"/>
      <c r="AG249" s="127">
        <f>SUM(AG250)</f>
        <v>0</v>
      </c>
      <c r="AH249" s="26"/>
      <c r="AI249" s="127">
        <f>SUM(AI250)</f>
        <v>0</v>
      </c>
      <c r="AJ249" s="26"/>
      <c r="AK249" s="127">
        <f>SUM(AK250)</f>
        <v>0</v>
      </c>
      <c r="AL249" s="26"/>
      <c r="AM249" s="127">
        <f>SUM(AM250)</f>
        <v>0</v>
      </c>
      <c r="AN249" s="26"/>
      <c r="AO249" s="127">
        <f>SUM(AO250)</f>
        <v>0</v>
      </c>
      <c r="AP249" s="26"/>
      <c r="AQ249" s="127">
        <f>SUM(AQ250)</f>
        <v>0</v>
      </c>
      <c r="AR249" s="26"/>
      <c r="AS249" s="127">
        <f>SUM(AS250)</f>
        <v>0</v>
      </c>
      <c r="AT249" s="26"/>
      <c r="AU249" s="127">
        <f>SUM(AU250)</f>
        <v>0</v>
      </c>
      <c r="AV249" s="26"/>
      <c r="AW249" s="127">
        <f>SUM(AW250)</f>
        <v>0</v>
      </c>
      <c r="AX249" s="26"/>
      <c r="AY249" s="127">
        <f>SUM(AY250)</f>
        <v>0</v>
      </c>
      <c r="AZ249" s="26"/>
      <c r="BA249" s="127">
        <f>SUM(BA250)</f>
        <v>0</v>
      </c>
      <c r="BB249" s="26"/>
      <c r="BC249" s="127">
        <f>SUM(BC250)</f>
        <v>0</v>
      </c>
      <c r="BD249" s="26"/>
      <c r="BE249" s="127">
        <f>SUM(BE250)</f>
        <v>0</v>
      </c>
      <c r="BF249" s="26"/>
      <c r="BG249" s="127">
        <f>SUM(BG250)</f>
        <v>0</v>
      </c>
      <c r="BH249" s="109"/>
      <c r="BI249" s="121">
        <f>SUM(BI250)</f>
        <v>0</v>
      </c>
      <c r="BJ249" s="27"/>
      <c r="BK249" s="109"/>
      <c r="BL249" s="121">
        <f>SUM(BL250)</f>
        <v>2467.34</v>
      </c>
      <c r="BM249" s="27"/>
    </row>
    <row r="250" spans="1:65" s="88" customFormat="1">
      <c r="A250" s="29" t="s">
        <v>393</v>
      </c>
      <c r="B250" s="29" t="s">
        <v>66</v>
      </c>
      <c r="C250" s="29">
        <v>87690</v>
      </c>
      <c r="D250" s="101" t="s">
        <v>366</v>
      </c>
      <c r="E250" s="29" t="s">
        <v>82</v>
      </c>
      <c r="F250" s="30">
        <v>49.69</v>
      </c>
      <c r="G250" s="31">
        <v>40.409999999999997</v>
      </c>
      <c r="H250" s="119">
        <v>49.654734094669578</v>
      </c>
      <c r="I250" s="120">
        <f>ROUND(SUM(F250*H250),2)</f>
        <v>2467.34</v>
      </c>
      <c r="J250" s="111"/>
      <c r="K250" s="114">
        <f>J250*$H250</f>
        <v>0</v>
      </c>
      <c r="L250" s="32"/>
      <c r="M250" s="114">
        <f>L250*$H250</f>
        <v>0</v>
      </c>
      <c r="N250" s="32"/>
      <c r="O250" s="114">
        <f>N250*$H250</f>
        <v>0</v>
      </c>
      <c r="P250" s="32"/>
      <c r="Q250" s="114">
        <f>P250*$H250</f>
        <v>0</v>
      </c>
      <c r="R250" s="32"/>
      <c r="S250" s="114">
        <f>R250*$H250</f>
        <v>0</v>
      </c>
      <c r="T250" s="32"/>
      <c r="U250" s="114">
        <f>T250*$H250</f>
        <v>0</v>
      </c>
      <c r="V250" s="32"/>
      <c r="W250" s="114">
        <f>V250*$H250</f>
        <v>0</v>
      </c>
      <c r="X250" s="32"/>
      <c r="Y250" s="114">
        <f>X250*$H250</f>
        <v>0</v>
      </c>
      <c r="Z250" s="32"/>
      <c r="AA250" s="114">
        <f>Z250*$H250</f>
        <v>0</v>
      </c>
      <c r="AB250" s="32"/>
      <c r="AC250" s="114">
        <f>AB250*$H250</f>
        <v>0</v>
      </c>
      <c r="AD250" s="32"/>
      <c r="AE250" s="114">
        <f>AD250*$H250</f>
        <v>0</v>
      </c>
      <c r="AF250" s="32"/>
      <c r="AG250" s="114">
        <f>AF250*$H250</f>
        <v>0</v>
      </c>
      <c r="AH250" s="32"/>
      <c r="AI250" s="114">
        <f>AH250*$H250</f>
        <v>0</v>
      </c>
      <c r="AJ250" s="32"/>
      <c r="AK250" s="114">
        <f>AJ250*$H250</f>
        <v>0</v>
      </c>
      <c r="AL250" s="32"/>
      <c r="AM250" s="114">
        <f>AL250*$H250</f>
        <v>0</v>
      </c>
      <c r="AN250" s="32"/>
      <c r="AO250" s="114">
        <f>AN250*$H250</f>
        <v>0</v>
      </c>
      <c r="AP250" s="32"/>
      <c r="AQ250" s="114">
        <f>AP250*$H250</f>
        <v>0</v>
      </c>
      <c r="AR250" s="32"/>
      <c r="AS250" s="114">
        <f>AR250*$H250</f>
        <v>0</v>
      </c>
      <c r="AT250" s="32"/>
      <c r="AU250" s="114">
        <f>AT250*$H250</f>
        <v>0</v>
      </c>
      <c r="AV250" s="32"/>
      <c r="AW250" s="114">
        <f>AV250*$H250</f>
        <v>0</v>
      </c>
      <c r="AX250" s="32"/>
      <c r="AY250" s="114">
        <f>AX250*$H250</f>
        <v>0</v>
      </c>
      <c r="AZ250" s="32"/>
      <c r="BA250" s="114">
        <f>AZ250*$H250</f>
        <v>0</v>
      </c>
      <c r="BB250" s="32"/>
      <c r="BC250" s="114">
        <f>BB250*$H250</f>
        <v>0</v>
      </c>
      <c r="BD250" s="32"/>
      <c r="BE250" s="114">
        <f>BD250*$H250</f>
        <v>0</v>
      </c>
      <c r="BF250" s="32"/>
      <c r="BG250" s="114">
        <f>BF250*$H250</f>
        <v>0</v>
      </c>
      <c r="BH250" s="108">
        <f t="shared" ref="BH250:BI250" si="1021">SUM(J250,L250,N250,P250,R250,T250,V250,X250,Z250,AB250,AD250,AF250,AH250,AJ250,AL250,AN250,AP250,AR250,AT250,AV250,AX250,AZ250,BB250,BD250,BF250)</f>
        <v>0</v>
      </c>
      <c r="BI250" s="119">
        <f t="shared" si="1021"/>
        <v>0</v>
      </c>
      <c r="BJ250" s="87">
        <f>BI250/I250</f>
        <v>0</v>
      </c>
      <c r="BK250" s="108">
        <f>F250-BH250</f>
        <v>49.69</v>
      </c>
      <c r="BL250" s="119">
        <f>I250-BI250</f>
        <v>2467.34</v>
      </c>
      <c r="BM250" s="87">
        <f>1-BJ250</f>
        <v>1</v>
      </c>
    </row>
    <row r="251" spans="1:65" s="88" customFormat="1">
      <c r="A251" s="22" t="s">
        <v>394</v>
      </c>
      <c r="B251" s="22" t="s">
        <v>60</v>
      </c>
      <c r="C251" s="22" t="s">
        <v>60</v>
      </c>
      <c r="D251" s="102" t="s">
        <v>368</v>
      </c>
      <c r="E251" s="22" t="s">
        <v>60</v>
      </c>
      <c r="F251" s="89"/>
      <c r="G251" s="27"/>
      <c r="H251" s="121"/>
      <c r="I251" s="118">
        <f>SUM(I252:I253)</f>
        <v>11486.84</v>
      </c>
      <c r="J251" s="112"/>
      <c r="K251" s="127">
        <f>SUM(K252:K253)</f>
        <v>0</v>
      </c>
      <c r="L251" s="26"/>
      <c r="M251" s="127">
        <f>SUM(M252:M253)</f>
        <v>7794.9970076838781</v>
      </c>
      <c r="N251" s="26"/>
      <c r="O251" s="127">
        <f>SUM(O252:O253)</f>
        <v>0</v>
      </c>
      <c r="P251" s="26"/>
      <c r="Q251" s="127">
        <f>SUM(Q252:Q253)</f>
        <v>0</v>
      </c>
      <c r="R251" s="26"/>
      <c r="S251" s="127">
        <f>SUM(S252:S253)</f>
        <v>0</v>
      </c>
      <c r="T251" s="26"/>
      <c r="U251" s="127">
        <f>SUM(U252:U253)</f>
        <v>0</v>
      </c>
      <c r="V251" s="26"/>
      <c r="W251" s="127">
        <f>SUM(W252:W253)</f>
        <v>0</v>
      </c>
      <c r="X251" s="26"/>
      <c r="Y251" s="127">
        <f>SUM(Y252:Y253)</f>
        <v>0</v>
      </c>
      <c r="Z251" s="26"/>
      <c r="AA251" s="127">
        <f>SUM(AA252:AA253)</f>
        <v>0</v>
      </c>
      <c r="AB251" s="26"/>
      <c r="AC251" s="127">
        <f>SUM(AC252:AC253)</f>
        <v>0</v>
      </c>
      <c r="AD251" s="26"/>
      <c r="AE251" s="127">
        <f>SUM(AE252:AE253)</f>
        <v>0</v>
      </c>
      <c r="AF251" s="26"/>
      <c r="AG251" s="127">
        <f>SUM(AG252:AG253)</f>
        <v>0</v>
      </c>
      <c r="AH251" s="26"/>
      <c r="AI251" s="127">
        <f>SUM(AI252:AI253)</f>
        <v>0</v>
      </c>
      <c r="AJ251" s="26"/>
      <c r="AK251" s="127">
        <f>SUM(AK252:AK253)</f>
        <v>0</v>
      </c>
      <c r="AL251" s="26"/>
      <c r="AM251" s="127">
        <f>SUM(AM252:AM253)</f>
        <v>0</v>
      </c>
      <c r="AN251" s="26"/>
      <c r="AO251" s="127">
        <f>SUM(AO252:AO253)</f>
        <v>0</v>
      </c>
      <c r="AP251" s="26"/>
      <c r="AQ251" s="127">
        <f>SUM(AQ252:AQ253)</f>
        <v>0</v>
      </c>
      <c r="AR251" s="26"/>
      <c r="AS251" s="127">
        <f>SUM(AS252:AS253)</f>
        <v>0</v>
      </c>
      <c r="AT251" s="26"/>
      <c r="AU251" s="127">
        <f>SUM(AU252:AU253)</f>
        <v>0</v>
      </c>
      <c r="AV251" s="26"/>
      <c r="AW251" s="127">
        <f>SUM(AW252:AW253)</f>
        <v>0</v>
      </c>
      <c r="AX251" s="26"/>
      <c r="AY251" s="127">
        <f>SUM(AY252:AY253)</f>
        <v>0</v>
      </c>
      <c r="AZ251" s="26"/>
      <c r="BA251" s="127">
        <f>SUM(BA252:BA253)</f>
        <v>0</v>
      </c>
      <c r="BB251" s="26"/>
      <c r="BC251" s="127">
        <f>SUM(BC252:BC253)</f>
        <v>0</v>
      </c>
      <c r="BD251" s="26"/>
      <c r="BE251" s="127">
        <f>SUM(BE252:BE253)</f>
        <v>0</v>
      </c>
      <c r="BF251" s="26"/>
      <c r="BG251" s="127">
        <f>SUM(BG252:BG253)</f>
        <v>0</v>
      </c>
      <c r="BH251" s="109"/>
      <c r="BI251" s="121">
        <f>SUM(BI252:BI253)</f>
        <v>7794.9970076838781</v>
      </c>
      <c r="BJ251" s="27"/>
      <c r="BK251" s="109"/>
      <c r="BL251" s="121">
        <f>SUM(BL252:BL253)</f>
        <v>3691.8429923161216</v>
      </c>
      <c r="BM251" s="27"/>
    </row>
    <row r="252" spans="1:65" s="88" customFormat="1" ht="33.75">
      <c r="A252" s="29" t="s">
        <v>395</v>
      </c>
      <c r="B252" s="29" t="s">
        <v>250</v>
      </c>
      <c r="C252" s="29">
        <v>12442</v>
      </c>
      <c r="D252" s="101" t="s">
        <v>370</v>
      </c>
      <c r="E252" s="29" t="s">
        <v>82</v>
      </c>
      <c r="F252" s="30">
        <v>14.44</v>
      </c>
      <c r="G252" s="31">
        <v>200.46</v>
      </c>
      <c r="H252" s="119">
        <v>246.31992072797487</v>
      </c>
      <c r="I252" s="120">
        <f t="shared" ref="I252:I253" si="1022">ROUND(SUM(F252*H252),2)</f>
        <v>3556.86</v>
      </c>
      <c r="J252" s="111"/>
      <c r="K252" s="114">
        <f t="shared" ref="K252:K253" si="1023">J252*$H252</f>
        <v>0</v>
      </c>
      <c r="L252" s="32"/>
      <c r="M252" s="114">
        <f t="shared" ref="M252:M253" si="1024">L252*$H252</f>
        <v>0</v>
      </c>
      <c r="N252" s="32"/>
      <c r="O252" s="114">
        <f t="shared" ref="O252:O253" si="1025">N252*$H252</f>
        <v>0</v>
      </c>
      <c r="P252" s="32"/>
      <c r="Q252" s="114">
        <f t="shared" ref="Q252:Q253" si="1026">P252*$H252</f>
        <v>0</v>
      </c>
      <c r="R252" s="32"/>
      <c r="S252" s="114">
        <f t="shared" ref="S252:S253" si="1027">R252*$H252</f>
        <v>0</v>
      </c>
      <c r="T252" s="32"/>
      <c r="U252" s="114">
        <f t="shared" ref="U252:U253" si="1028">T252*$H252</f>
        <v>0</v>
      </c>
      <c r="V252" s="32"/>
      <c r="W252" s="114">
        <f t="shared" ref="W252:W253" si="1029">V252*$H252</f>
        <v>0</v>
      </c>
      <c r="X252" s="32"/>
      <c r="Y252" s="114">
        <f t="shared" ref="Y252:Y253" si="1030">X252*$H252</f>
        <v>0</v>
      </c>
      <c r="Z252" s="32"/>
      <c r="AA252" s="114">
        <f t="shared" ref="AA252:AA253" si="1031">Z252*$H252</f>
        <v>0</v>
      </c>
      <c r="AB252" s="32"/>
      <c r="AC252" s="114">
        <f t="shared" ref="AC252:AC253" si="1032">AB252*$H252</f>
        <v>0</v>
      </c>
      <c r="AD252" s="32"/>
      <c r="AE252" s="114">
        <f t="shared" ref="AE252:AE253" si="1033">AD252*$H252</f>
        <v>0</v>
      </c>
      <c r="AF252" s="32"/>
      <c r="AG252" s="114">
        <f t="shared" ref="AG252:AG253" si="1034">AF252*$H252</f>
        <v>0</v>
      </c>
      <c r="AH252" s="32"/>
      <c r="AI252" s="114">
        <f t="shared" ref="AI252:AI253" si="1035">AH252*$H252</f>
        <v>0</v>
      </c>
      <c r="AJ252" s="32"/>
      <c r="AK252" s="114">
        <f t="shared" ref="AK252:AK253" si="1036">AJ252*$H252</f>
        <v>0</v>
      </c>
      <c r="AL252" s="32"/>
      <c r="AM252" s="114">
        <f t="shared" ref="AM252:AM253" si="1037">AL252*$H252</f>
        <v>0</v>
      </c>
      <c r="AN252" s="32"/>
      <c r="AO252" s="114">
        <f t="shared" ref="AO252:AO253" si="1038">AN252*$H252</f>
        <v>0</v>
      </c>
      <c r="AP252" s="32"/>
      <c r="AQ252" s="114">
        <f t="shared" ref="AQ252:AQ253" si="1039">AP252*$H252</f>
        <v>0</v>
      </c>
      <c r="AR252" s="32"/>
      <c r="AS252" s="114">
        <f t="shared" ref="AS252:AS253" si="1040">AR252*$H252</f>
        <v>0</v>
      </c>
      <c r="AT252" s="32"/>
      <c r="AU252" s="114">
        <f t="shared" ref="AU252:AU253" si="1041">AT252*$H252</f>
        <v>0</v>
      </c>
      <c r="AV252" s="32"/>
      <c r="AW252" s="114">
        <f t="shared" ref="AW252:AW253" si="1042">AV252*$H252</f>
        <v>0</v>
      </c>
      <c r="AX252" s="32"/>
      <c r="AY252" s="114">
        <f t="shared" ref="AY252:AY253" si="1043">AX252*$H252</f>
        <v>0</v>
      </c>
      <c r="AZ252" s="32"/>
      <c r="BA252" s="114">
        <f t="shared" ref="BA252:BA253" si="1044">AZ252*$H252</f>
        <v>0</v>
      </c>
      <c r="BB252" s="32"/>
      <c r="BC252" s="114">
        <f t="shared" ref="BC252:BC253" si="1045">BB252*$H252</f>
        <v>0</v>
      </c>
      <c r="BD252" s="32"/>
      <c r="BE252" s="114">
        <f t="shared" ref="BE252:BE253" si="1046">BD252*$H252</f>
        <v>0</v>
      </c>
      <c r="BF252" s="32"/>
      <c r="BG252" s="114">
        <f t="shared" ref="BG252:BG253" si="1047">BF252*$H252</f>
        <v>0</v>
      </c>
      <c r="BH252" s="108">
        <f t="shared" ref="BH252:BI252" si="1048">SUM(J252,L252,N252,P252,R252,T252,V252,X252,Z252,AB252,AD252,AF252,AH252,AJ252,AL252,AN252,AP252,AR252,AT252,AV252,AX252,AZ252,BB252,BD252,BF252)</f>
        <v>0</v>
      </c>
      <c r="BI252" s="119">
        <f t="shared" si="1048"/>
        <v>0</v>
      </c>
      <c r="BJ252" s="87">
        <f t="shared" ref="BJ252:BJ253" si="1049">BI252/I252</f>
        <v>0</v>
      </c>
      <c r="BK252" s="108">
        <f t="shared" ref="BK252:BK253" si="1050">F252-BH252</f>
        <v>14.44</v>
      </c>
      <c r="BL252" s="119">
        <f t="shared" ref="BL252:BL253" si="1051">I252-BI252</f>
        <v>3556.86</v>
      </c>
      <c r="BM252" s="87">
        <f t="shared" ref="BM252:BM253" si="1052">1-BJ252</f>
        <v>1</v>
      </c>
    </row>
    <row r="253" spans="1:65" s="88" customFormat="1" ht="22.5">
      <c r="A253" s="29" t="s">
        <v>396</v>
      </c>
      <c r="B253" s="29" t="s">
        <v>250</v>
      </c>
      <c r="C253" s="29">
        <v>12441</v>
      </c>
      <c r="D253" s="101" t="s">
        <v>374</v>
      </c>
      <c r="E253" s="29" t="s">
        <v>82</v>
      </c>
      <c r="F253" s="30">
        <v>35.25</v>
      </c>
      <c r="G253" s="31">
        <v>183.08</v>
      </c>
      <c r="H253" s="119">
        <v>224.96383860559533</v>
      </c>
      <c r="I253" s="120">
        <f t="shared" si="1022"/>
        <v>7929.98</v>
      </c>
      <c r="J253" s="111"/>
      <c r="K253" s="114">
        <f t="shared" si="1023"/>
        <v>0</v>
      </c>
      <c r="L253" s="32">
        <f>'MEMÓRIA DE CÁLCULO'!L332</f>
        <v>34.65</v>
      </c>
      <c r="M253" s="114">
        <f t="shared" si="1024"/>
        <v>7794.9970076838781</v>
      </c>
      <c r="N253" s="32"/>
      <c r="O253" s="114">
        <f t="shared" si="1025"/>
        <v>0</v>
      </c>
      <c r="P253" s="32"/>
      <c r="Q253" s="114">
        <f t="shared" si="1026"/>
        <v>0</v>
      </c>
      <c r="R253" s="32"/>
      <c r="S253" s="114">
        <f t="shared" si="1027"/>
        <v>0</v>
      </c>
      <c r="T253" s="32"/>
      <c r="U253" s="114">
        <f t="shared" si="1028"/>
        <v>0</v>
      </c>
      <c r="V253" s="32"/>
      <c r="W253" s="114">
        <f t="shared" si="1029"/>
        <v>0</v>
      </c>
      <c r="X253" s="32"/>
      <c r="Y253" s="114">
        <f t="shared" si="1030"/>
        <v>0</v>
      </c>
      <c r="Z253" s="32"/>
      <c r="AA253" s="114">
        <f t="shared" si="1031"/>
        <v>0</v>
      </c>
      <c r="AB253" s="32"/>
      <c r="AC253" s="114">
        <f t="shared" si="1032"/>
        <v>0</v>
      </c>
      <c r="AD253" s="32"/>
      <c r="AE253" s="114">
        <f t="shared" si="1033"/>
        <v>0</v>
      </c>
      <c r="AF253" s="32"/>
      <c r="AG253" s="114">
        <f t="shared" si="1034"/>
        <v>0</v>
      </c>
      <c r="AH253" s="32"/>
      <c r="AI253" s="114">
        <f t="shared" si="1035"/>
        <v>0</v>
      </c>
      <c r="AJ253" s="32"/>
      <c r="AK253" s="114">
        <f t="shared" si="1036"/>
        <v>0</v>
      </c>
      <c r="AL253" s="32"/>
      <c r="AM253" s="114">
        <f t="shared" si="1037"/>
        <v>0</v>
      </c>
      <c r="AN253" s="32"/>
      <c r="AO253" s="114">
        <f t="shared" si="1038"/>
        <v>0</v>
      </c>
      <c r="AP253" s="32"/>
      <c r="AQ253" s="114">
        <f t="shared" si="1039"/>
        <v>0</v>
      </c>
      <c r="AR253" s="32"/>
      <c r="AS253" s="114">
        <f t="shared" si="1040"/>
        <v>0</v>
      </c>
      <c r="AT253" s="32"/>
      <c r="AU253" s="114">
        <f t="shared" si="1041"/>
        <v>0</v>
      </c>
      <c r="AV253" s="32"/>
      <c r="AW253" s="114">
        <f t="shared" si="1042"/>
        <v>0</v>
      </c>
      <c r="AX253" s="32"/>
      <c r="AY253" s="114">
        <f t="shared" si="1043"/>
        <v>0</v>
      </c>
      <c r="AZ253" s="32"/>
      <c r="BA253" s="114">
        <f t="shared" si="1044"/>
        <v>0</v>
      </c>
      <c r="BB253" s="32"/>
      <c r="BC253" s="114">
        <f t="shared" si="1045"/>
        <v>0</v>
      </c>
      <c r="BD253" s="32"/>
      <c r="BE253" s="114">
        <f t="shared" si="1046"/>
        <v>0</v>
      </c>
      <c r="BF253" s="32"/>
      <c r="BG253" s="114">
        <f t="shared" si="1047"/>
        <v>0</v>
      </c>
      <c r="BH253" s="108">
        <f t="shared" ref="BH253:BI253" si="1053">SUM(J253,L253,N253,P253,R253,T253,V253,X253,Z253,AB253,AD253,AF253,AH253,AJ253,AL253,AN253,AP253,AR253,AT253,AV253,AX253,AZ253,BB253,BD253,BF253)</f>
        <v>34.65</v>
      </c>
      <c r="BI253" s="119">
        <f t="shared" si="1053"/>
        <v>7794.9970076838781</v>
      </c>
      <c r="BJ253" s="87">
        <f t="shared" si="1049"/>
        <v>0.98297814214964963</v>
      </c>
      <c r="BK253" s="108">
        <f t="shared" si="1050"/>
        <v>0.60000000000000142</v>
      </c>
      <c r="BL253" s="119">
        <f t="shared" si="1051"/>
        <v>134.98299231612145</v>
      </c>
      <c r="BM253" s="87">
        <f t="shared" si="1052"/>
        <v>1.7021857850350375E-2</v>
      </c>
    </row>
    <row r="254" spans="1:65" s="88" customFormat="1">
      <c r="A254" s="22" t="s">
        <v>397</v>
      </c>
      <c r="B254" s="22" t="s">
        <v>60</v>
      </c>
      <c r="C254" s="22" t="s">
        <v>60</v>
      </c>
      <c r="D254" s="102" t="s">
        <v>209</v>
      </c>
      <c r="E254" s="22"/>
      <c r="F254" s="89"/>
      <c r="G254" s="27"/>
      <c r="H254" s="121"/>
      <c r="I254" s="118">
        <f>I255+I257</f>
        <v>13954.18</v>
      </c>
      <c r="J254" s="112"/>
      <c r="K254" s="127">
        <f>K255+K257</f>
        <v>0</v>
      </c>
      <c r="L254" s="26"/>
      <c r="M254" s="127">
        <f>M255+M257</f>
        <v>7794.9970076838781</v>
      </c>
      <c r="N254" s="26"/>
      <c r="O254" s="127">
        <f>O255+O257</f>
        <v>0</v>
      </c>
      <c r="P254" s="26"/>
      <c r="Q254" s="127">
        <f>Q255+Q257</f>
        <v>0</v>
      </c>
      <c r="R254" s="26"/>
      <c r="S254" s="127">
        <f>S255+S257</f>
        <v>0</v>
      </c>
      <c r="T254" s="26"/>
      <c r="U254" s="127">
        <f>U255+U257</f>
        <v>0</v>
      </c>
      <c r="V254" s="26"/>
      <c r="W254" s="127">
        <f>W255+W257</f>
        <v>0</v>
      </c>
      <c r="X254" s="26"/>
      <c r="Y254" s="127">
        <f>Y255+Y257</f>
        <v>0</v>
      </c>
      <c r="Z254" s="26"/>
      <c r="AA254" s="127">
        <f>AA255+AA257</f>
        <v>0</v>
      </c>
      <c r="AB254" s="26"/>
      <c r="AC254" s="127">
        <f>AC255+AC257</f>
        <v>0</v>
      </c>
      <c r="AD254" s="26"/>
      <c r="AE254" s="127">
        <f>AE255+AE257</f>
        <v>0</v>
      </c>
      <c r="AF254" s="26"/>
      <c r="AG254" s="127">
        <f>AG255+AG257</f>
        <v>0</v>
      </c>
      <c r="AH254" s="26"/>
      <c r="AI254" s="127">
        <f>AI255+AI257</f>
        <v>0</v>
      </c>
      <c r="AJ254" s="26"/>
      <c r="AK254" s="127">
        <f>AK255+AK257</f>
        <v>0</v>
      </c>
      <c r="AL254" s="26"/>
      <c r="AM254" s="127">
        <f>AM255+AM257</f>
        <v>0</v>
      </c>
      <c r="AN254" s="26"/>
      <c r="AO254" s="127">
        <f>AO255+AO257</f>
        <v>0</v>
      </c>
      <c r="AP254" s="26"/>
      <c r="AQ254" s="127">
        <f>AQ255+AQ257</f>
        <v>0</v>
      </c>
      <c r="AR254" s="26"/>
      <c r="AS254" s="127">
        <f>AS255+AS257</f>
        <v>0</v>
      </c>
      <c r="AT254" s="26"/>
      <c r="AU254" s="127">
        <f>AU255+AU257</f>
        <v>0</v>
      </c>
      <c r="AV254" s="26"/>
      <c r="AW254" s="127">
        <f>AW255+AW257</f>
        <v>0</v>
      </c>
      <c r="AX254" s="26"/>
      <c r="AY254" s="127">
        <f>AY255+AY257</f>
        <v>0</v>
      </c>
      <c r="AZ254" s="26"/>
      <c r="BA254" s="127">
        <f>BA255+BA257</f>
        <v>0</v>
      </c>
      <c r="BB254" s="26"/>
      <c r="BC254" s="127">
        <f>BC255+BC257</f>
        <v>0</v>
      </c>
      <c r="BD254" s="26"/>
      <c r="BE254" s="127">
        <f>BE255+BE257</f>
        <v>0</v>
      </c>
      <c r="BF254" s="26"/>
      <c r="BG254" s="127">
        <f>BG255+BG257</f>
        <v>0</v>
      </c>
      <c r="BH254" s="109"/>
      <c r="BI254" s="121">
        <f>BI255+BI257</f>
        <v>7794.9970076838781</v>
      </c>
      <c r="BJ254" s="27"/>
      <c r="BK254" s="109"/>
      <c r="BL254" s="121">
        <f>BL255+BL257</f>
        <v>6159.1829923161222</v>
      </c>
      <c r="BM254" s="27"/>
    </row>
    <row r="255" spans="1:65" s="88" customFormat="1">
      <c r="A255" s="22" t="s">
        <v>398</v>
      </c>
      <c r="B255" s="22" t="s">
        <v>60</v>
      </c>
      <c r="C255" s="22" t="s">
        <v>60</v>
      </c>
      <c r="D255" s="102" t="s">
        <v>364</v>
      </c>
      <c r="E255" s="22" t="s">
        <v>60</v>
      </c>
      <c r="F255" s="89"/>
      <c r="G255" s="27"/>
      <c r="H255" s="121"/>
      <c r="I255" s="118">
        <f>SUM(I256)</f>
        <v>2467.34</v>
      </c>
      <c r="J255" s="112"/>
      <c r="K255" s="127">
        <f>SUM(K256)</f>
        <v>0</v>
      </c>
      <c r="L255" s="26"/>
      <c r="M255" s="127">
        <f>SUM(M256)</f>
        <v>0</v>
      </c>
      <c r="N255" s="26"/>
      <c r="O255" s="127">
        <f>SUM(O256)</f>
        <v>0</v>
      </c>
      <c r="P255" s="26"/>
      <c r="Q255" s="127">
        <f>SUM(Q256)</f>
        <v>0</v>
      </c>
      <c r="R255" s="26"/>
      <c r="S255" s="127">
        <f>SUM(S256)</f>
        <v>0</v>
      </c>
      <c r="T255" s="26"/>
      <c r="U255" s="127">
        <f>SUM(U256)</f>
        <v>0</v>
      </c>
      <c r="V255" s="26"/>
      <c r="W255" s="127">
        <f>SUM(W256)</f>
        <v>0</v>
      </c>
      <c r="X255" s="26"/>
      <c r="Y255" s="127">
        <f>SUM(Y256)</f>
        <v>0</v>
      </c>
      <c r="Z255" s="26"/>
      <c r="AA255" s="127">
        <f>SUM(AA256)</f>
        <v>0</v>
      </c>
      <c r="AB255" s="26"/>
      <c r="AC255" s="127">
        <f>SUM(AC256)</f>
        <v>0</v>
      </c>
      <c r="AD255" s="26"/>
      <c r="AE255" s="127">
        <f>SUM(AE256)</f>
        <v>0</v>
      </c>
      <c r="AF255" s="26"/>
      <c r="AG255" s="127">
        <f>SUM(AG256)</f>
        <v>0</v>
      </c>
      <c r="AH255" s="26"/>
      <c r="AI255" s="127">
        <f>SUM(AI256)</f>
        <v>0</v>
      </c>
      <c r="AJ255" s="26"/>
      <c r="AK255" s="127">
        <f>SUM(AK256)</f>
        <v>0</v>
      </c>
      <c r="AL255" s="26"/>
      <c r="AM255" s="127">
        <f>SUM(AM256)</f>
        <v>0</v>
      </c>
      <c r="AN255" s="26"/>
      <c r="AO255" s="127">
        <f>SUM(AO256)</f>
        <v>0</v>
      </c>
      <c r="AP255" s="26"/>
      <c r="AQ255" s="127">
        <f>SUM(AQ256)</f>
        <v>0</v>
      </c>
      <c r="AR255" s="26"/>
      <c r="AS255" s="127">
        <f>SUM(AS256)</f>
        <v>0</v>
      </c>
      <c r="AT255" s="26"/>
      <c r="AU255" s="127">
        <f>SUM(AU256)</f>
        <v>0</v>
      </c>
      <c r="AV255" s="26"/>
      <c r="AW255" s="127">
        <f>SUM(AW256)</f>
        <v>0</v>
      </c>
      <c r="AX255" s="26"/>
      <c r="AY255" s="127">
        <f>SUM(AY256)</f>
        <v>0</v>
      </c>
      <c r="AZ255" s="26"/>
      <c r="BA255" s="127">
        <f>SUM(BA256)</f>
        <v>0</v>
      </c>
      <c r="BB255" s="26"/>
      <c r="BC255" s="127">
        <f>SUM(BC256)</f>
        <v>0</v>
      </c>
      <c r="BD255" s="26"/>
      <c r="BE255" s="127">
        <f>SUM(BE256)</f>
        <v>0</v>
      </c>
      <c r="BF255" s="26"/>
      <c r="BG255" s="127">
        <f>SUM(BG256)</f>
        <v>0</v>
      </c>
      <c r="BH255" s="109"/>
      <c r="BI255" s="121">
        <f>SUM(BI256)</f>
        <v>0</v>
      </c>
      <c r="BJ255" s="27"/>
      <c r="BK255" s="109"/>
      <c r="BL255" s="121">
        <f>SUM(BL256)</f>
        <v>2467.34</v>
      </c>
      <c r="BM255" s="27"/>
    </row>
    <row r="256" spans="1:65" s="88" customFormat="1">
      <c r="A256" s="29" t="s">
        <v>399</v>
      </c>
      <c r="B256" s="29" t="s">
        <v>66</v>
      </c>
      <c r="C256" s="29">
        <v>87690</v>
      </c>
      <c r="D256" s="101" t="s">
        <v>366</v>
      </c>
      <c r="E256" s="29" t="s">
        <v>82</v>
      </c>
      <c r="F256" s="30">
        <v>49.69</v>
      </c>
      <c r="G256" s="31">
        <v>40.409999999999997</v>
      </c>
      <c r="H256" s="119">
        <v>49.654734094669578</v>
      </c>
      <c r="I256" s="120">
        <f>ROUND(SUM(F256*H256),2)</f>
        <v>2467.34</v>
      </c>
      <c r="J256" s="111"/>
      <c r="K256" s="114">
        <f>J256*$H256</f>
        <v>0</v>
      </c>
      <c r="L256" s="32"/>
      <c r="M256" s="114">
        <f>L256*$H256</f>
        <v>0</v>
      </c>
      <c r="N256" s="32"/>
      <c r="O256" s="114">
        <f>N256*$H256</f>
        <v>0</v>
      </c>
      <c r="P256" s="32"/>
      <c r="Q256" s="114">
        <f>P256*$H256</f>
        <v>0</v>
      </c>
      <c r="R256" s="32"/>
      <c r="S256" s="114">
        <f>R256*$H256</f>
        <v>0</v>
      </c>
      <c r="T256" s="32"/>
      <c r="U256" s="114">
        <f>T256*$H256</f>
        <v>0</v>
      </c>
      <c r="V256" s="32"/>
      <c r="W256" s="114">
        <f>V256*$H256</f>
        <v>0</v>
      </c>
      <c r="X256" s="32"/>
      <c r="Y256" s="114">
        <f>X256*$H256</f>
        <v>0</v>
      </c>
      <c r="Z256" s="32"/>
      <c r="AA256" s="114">
        <f>Z256*$H256</f>
        <v>0</v>
      </c>
      <c r="AB256" s="32"/>
      <c r="AC256" s="114">
        <f>AB256*$H256</f>
        <v>0</v>
      </c>
      <c r="AD256" s="32"/>
      <c r="AE256" s="114">
        <f>AD256*$H256</f>
        <v>0</v>
      </c>
      <c r="AF256" s="32"/>
      <c r="AG256" s="114">
        <f>AF256*$H256</f>
        <v>0</v>
      </c>
      <c r="AH256" s="32"/>
      <c r="AI256" s="114">
        <f>AH256*$H256</f>
        <v>0</v>
      </c>
      <c r="AJ256" s="32"/>
      <c r="AK256" s="114">
        <f>AJ256*$H256</f>
        <v>0</v>
      </c>
      <c r="AL256" s="32"/>
      <c r="AM256" s="114">
        <f>AL256*$H256</f>
        <v>0</v>
      </c>
      <c r="AN256" s="32"/>
      <c r="AO256" s="114">
        <f>AN256*$H256</f>
        <v>0</v>
      </c>
      <c r="AP256" s="32"/>
      <c r="AQ256" s="114">
        <f>AP256*$H256</f>
        <v>0</v>
      </c>
      <c r="AR256" s="32"/>
      <c r="AS256" s="114">
        <f>AR256*$H256</f>
        <v>0</v>
      </c>
      <c r="AT256" s="32"/>
      <c r="AU256" s="114">
        <f>AT256*$H256</f>
        <v>0</v>
      </c>
      <c r="AV256" s="32"/>
      <c r="AW256" s="114">
        <f>AV256*$H256</f>
        <v>0</v>
      </c>
      <c r="AX256" s="32"/>
      <c r="AY256" s="114">
        <f>AX256*$H256</f>
        <v>0</v>
      </c>
      <c r="AZ256" s="32"/>
      <c r="BA256" s="114">
        <f>AZ256*$H256</f>
        <v>0</v>
      </c>
      <c r="BB256" s="32"/>
      <c r="BC256" s="114">
        <f>BB256*$H256</f>
        <v>0</v>
      </c>
      <c r="BD256" s="32"/>
      <c r="BE256" s="114">
        <f>BD256*$H256</f>
        <v>0</v>
      </c>
      <c r="BF256" s="32"/>
      <c r="BG256" s="114">
        <f>BF256*$H256</f>
        <v>0</v>
      </c>
      <c r="BH256" s="108">
        <f t="shared" ref="BH256:BI256" si="1054">SUM(J256,L256,N256,P256,R256,T256,V256,X256,Z256,AB256,AD256,AF256,AH256,AJ256,AL256,AN256,AP256,AR256,AT256,AV256,AX256,AZ256,BB256,BD256,BF256)</f>
        <v>0</v>
      </c>
      <c r="BI256" s="119">
        <f t="shared" si="1054"/>
        <v>0</v>
      </c>
      <c r="BJ256" s="87">
        <f>BI256/I256</f>
        <v>0</v>
      </c>
      <c r="BK256" s="108">
        <f>F256-BH256</f>
        <v>49.69</v>
      </c>
      <c r="BL256" s="119">
        <f>I256-BI256</f>
        <v>2467.34</v>
      </c>
      <c r="BM256" s="87">
        <f>1-BJ256</f>
        <v>1</v>
      </c>
    </row>
    <row r="257" spans="1:65" s="88" customFormat="1">
      <c r="A257" s="22" t="s">
        <v>400</v>
      </c>
      <c r="B257" s="22" t="s">
        <v>60</v>
      </c>
      <c r="C257" s="22" t="s">
        <v>60</v>
      </c>
      <c r="D257" s="102" t="s">
        <v>368</v>
      </c>
      <c r="E257" s="22" t="s">
        <v>60</v>
      </c>
      <c r="F257" s="89"/>
      <c r="G257" s="27"/>
      <c r="H257" s="121"/>
      <c r="I257" s="118">
        <f>SUM(I258:I259)</f>
        <v>11486.84</v>
      </c>
      <c r="J257" s="112"/>
      <c r="K257" s="127">
        <f>SUM(K258:K259)</f>
        <v>0</v>
      </c>
      <c r="L257" s="26"/>
      <c r="M257" s="127">
        <f>SUM(M258:M259)</f>
        <v>7794.9970076838781</v>
      </c>
      <c r="N257" s="26"/>
      <c r="O257" s="127">
        <f>SUM(O258:O259)</f>
        <v>0</v>
      </c>
      <c r="P257" s="26"/>
      <c r="Q257" s="127">
        <f>SUM(Q258:Q259)</f>
        <v>0</v>
      </c>
      <c r="R257" s="26"/>
      <c r="S257" s="127">
        <f>SUM(S258:S259)</f>
        <v>0</v>
      </c>
      <c r="T257" s="26"/>
      <c r="U257" s="127">
        <f>SUM(U258:U259)</f>
        <v>0</v>
      </c>
      <c r="V257" s="26"/>
      <c r="W257" s="127">
        <f>SUM(W258:W259)</f>
        <v>0</v>
      </c>
      <c r="X257" s="26"/>
      <c r="Y257" s="127">
        <f>SUM(Y258:Y259)</f>
        <v>0</v>
      </c>
      <c r="Z257" s="26"/>
      <c r="AA257" s="127">
        <f>SUM(AA258:AA259)</f>
        <v>0</v>
      </c>
      <c r="AB257" s="26"/>
      <c r="AC257" s="127">
        <f>SUM(AC258:AC259)</f>
        <v>0</v>
      </c>
      <c r="AD257" s="26"/>
      <c r="AE257" s="127">
        <f>SUM(AE258:AE259)</f>
        <v>0</v>
      </c>
      <c r="AF257" s="26"/>
      <c r="AG257" s="127">
        <f>SUM(AG258:AG259)</f>
        <v>0</v>
      </c>
      <c r="AH257" s="26"/>
      <c r="AI257" s="127">
        <f>SUM(AI258:AI259)</f>
        <v>0</v>
      </c>
      <c r="AJ257" s="26"/>
      <c r="AK257" s="127">
        <f>SUM(AK258:AK259)</f>
        <v>0</v>
      </c>
      <c r="AL257" s="26"/>
      <c r="AM257" s="127">
        <f>SUM(AM258:AM259)</f>
        <v>0</v>
      </c>
      <c r="AN257" s="26"/>
      <c r="AO257" s="127">
        <f>SUM(AO258:AO259)</f>
        <v>0</v>
      </c>
      <c r="AP257" s="26"/>
      <c r="AQ257" s="127">
        <f>SUM(AQ258:AQ259)</f>
        <v>0</v>
      </c>
      <c r="AR257" s="26"/>
      <c r="AS257" s="127">
        <f>SUM(AS258:AS259)</f>
        <v>0</v>
      </c>
      <c r="AT257" s="26"/>
      <c r="AU257" s="127">
        <f>SUM(AU258:AU259)</f>
        <v>0</v>
      </c>
      <c r="AV257" s="26"/>
      <c r="AW257" s="127">
        <f>SUM(AW258:AW259)</f>
        <v>0</v>
      </c>
      <c r="AX257" s="26"/>
      <c r="AY257" s="127">
        <f>SUM(AY258:AY259)</f>
        <v>0</v>
      </c>
      <c r="AZ257" s="26"/>
      <c r="BA257" s="127">
        <f>SUM(BA258:BA259)</f>
        <v>0</v>
      </c>
      <c r="BB257" s="26"/>
      <c r="BC257" s="127">
        <f>SUM(BC258:BC259)</f>
        <v>0</v>
      </c>
      <c r="BD257" s="26"/>
      <c r="BE257" s="127">
        <f>SUM(BE258:BE259)</f>
        <v>0</v>
      </c>
      <c r="BF257" s="26"/>
      <c r="BG257" s="127">
        <f>SUM(BG258:BG259)</f>
        <v>0</v>
      </c>
      <c r="BH257" s="109"/>
      <c r="BI257" s="121">
        <f>SUM(BI258:BI259)</f>
        <v>7794.9970076838781</v>
      </c>
      <c r="BJ257" s="27"/>
      <c r="BK257" s="109"/>
      <c r="BL257" s="121">
        <f>SUM(BL258:BL259)</f>
        <v>3691.8429923161216</v>
      </c>
      <c r="BM257" s="27"/>
    </row>
    <row r="258" spans="1:65" s="88" customFormat="1" ht="33.75">
      <c r="A258" s="29" t="s">
        <v>401</v>
      </c>
      <c r="B258" s="29" t="s">
        <v>250</v>
      </c>
      <c r="C258" s="29">
        <v>12442</v>
      </c>
      <c r="D258" s="101" t="s">
        <v>370</v>
      </c>
      <c r="E258" s="29" t="s">
        <v>82</v>
      </c>
      <c r="F258" s="30">
        <v>14.44</v>
      </c>
      <c r="G258" s="31">
        <v>200.46</v>
      </c>
      <c r="H258" s="119">
        <v>246.31992072797487</v>
      </c>
      <c r="I258" s="120">
        <f t="shared" ref="I258:I259" si="1055">ROUND(SUM(F258*H258),2)</f>
        <v>3556.86</v>
      </c>
      <c r="J258" s="111"/>
      <c r="K258" s="114">
        <f t="shared" ref="K258:K259" si="1056">J258*$H258</f>
        <v>0</v>
      </c>
      <c r="L258" s="32"/>
      <c r="M258" s="114">
        <f t="shared" ref="M258:M259" si="1057">L258*$H258</f>
        <v>0</v>
      </c>
      <c r="N258" s="32"/>
      <c r="O258" s="114">
        <f t="shared" ref="O258:O259" si="1058">N258*$H258</f>
        <v>0</v>
      </c>
      <c r="P258" s="32"/>
      <c r="Q258" s="114">
        <f t="shared" ref="Q258:Q259" si="1059">P258*$H258</f>
        <v>0</v>
      </c>
      <c r="R258" s="32"/>
      <c r="S258" s="114">
        <f t="shared" ref="S258:S259" si="1060">R258*$H258</f>
        <v>0</v>
      </c>
      <c r="T258" s="32"/>
      <c r="U258" s="114">
        <f t="shared" ref="U258:U259" si="1061">T258*$H258</f>
        <v>0</v>
      </c>
      <c r="V258" s="32"/>
      <c r="W258" s="114">
        <f t="shared" ref="W258:W259" si="1062">V258*$H258</f>
        <v>0</v>
      </c>
      <c r="X258" s="32"/>
      <c r="Y258" s="114">
        <f t="shared" ref="Y258:Y259" si="1063">X258*$H258</f>
        <v>0</v>
      </c>
      <c r="Z258" s="32"/>
      <c r="AA258" s="114">
        <f t="shared" ref="AA258:AA259" si="1064">Z258*$H258</f>
        <v>0</v>
      </c>
      <c r="AB258" s="32"/>
      <c r="AC258" s="114">
        <f t="shared" ref="AC258:AC259" si="1065">AB258*$H258</f>
        <v>0</v>
      </c>
      <c r="AD258" s="32"/>
      <c r="AE258" s="114">
        <f t="shared" ref="AE258:AE259" si="1066">AD258*$H258</f>
        <v>0</v>
      </c>
      <c r="AF258" s="32"/>
      <c r="AG258" s="114">
        <f t="shared" ref="AG258:AG259" si="1067">AF258*$H258</f>
        <v>0</v>
      </c>
      <c r="AH258" s="32"/>
      <c r="AI258" s="114">
        <f t="shared" ref="AI258:AI259" si="1068">AH258*$H258</f>
        <v>0</v>
      </c>
      <c r="AJ258" s="32"/>
      <c r="AK258" s="114">
        <f t="shared" ref="AK258:AK259" si="1069">AJ258*$H258</f>
        <v>0</v>
      </c>
      <c r="AL258" s="32"/>
      <c r="AM258" s="114">
        <f t="shared" ref="AM258:AM259" si="1070">AL258*$H258</f>
        <v>0</v>
      </c>
      <c r="AN258" s="32"/>
      <c r="AO258" s="114">
        <f t="shared" ref="AO258:AO259" si="1071">AN258*$H258</f>
        <v>0</v>
      </c>
      <c r="AP258" s="32"/>
      <c r="AQ258" s="114">
        <f t="shared" ref="AQ258:AQ259" si="1072">AP258*$H258</f>
        <v>0</v>
      </c>
      <c r="AR258" s="32"/>
      <c r="AS258" s="114">
        <f t="shared" ref="AS258:AS259" si="1073">AR258*$H258</f>
        <v>0</v>
      </c>
      <c r="AT258" s="32"/>
      <c r="AU258" s="114">
        <f t="shared" ref="AU258:AU259" si="1074">AT258*$H258</f>
        <v>0</v>
      </c>
      <c r="AV258" s="32"/>
      <c r="AW258" s="114">
        <f t="shared" ref="AW258:AW259" si="1075">AV258*$H258</f>
        <v>0</v>
      </c>
      <c r="AX258" s="32"/>
      <c r="AY258" s="114">
        <f t="shared" ref="AY258:AY259" si="1076">AX258*$H258</f>
        <v>0</v>
      </c>
      <c r="AZ258" s="32"/>
      <c r="BA258" s="114">
        <f t="shared" ref="BA258:BA259" si="1077">AZ258*$H258</f>
        <v>0</v>
      </c>
      <c r="BB258" s="32"/>
      <c r="BC258" s="114">
        <f t="shared" ref="BC258:BC259" si="1078">BB258*$H258</f>
        <v>0</v>
      </c>
      <c r="BD258" s="32"/>
      <c r="BE258" s="114">
        <f t="shared" ref="BE258:BE259" si="1079">BD258*$H258</f>
        <v>0</v>
      </c>
      <c r="BF258" s="32"/>
      <c r="BG258" s="114">
        <f t="shared" ref="BG258:BG259" si="1080">BF258*$H258</f>
        <v>0</v>
      </c>
      <c r="BH258" s="108">
        <f t="shared" ref="BH258:BI258" si="1081">SUM(J258,L258,N258,P258,R258,T258,V258,X258,Z258,AB258,AD258,AF258,AH258,AJ258,AL258,AN258,AP258,AR258,AT258,AV258,AX258,AZ258,BB258,BD258,BF258)</f>
        <v>0</v>
      </c>
      <c r="BI258" s="119">
        <f t="shared" si="1081"/>
        <v>0</v>
      </c>
      <c r="BJ258" s="87">
        <f t="shared" ref="BJ258:BJ259" si="1082">BI258/I258</f>
        <v>0</v>
      </c>
      <c r="BK258" s="108">
        <f t="shared" ref="BK258:BK259" si="1083">F258-BH258</f>
        <v>14.44</v>
      </c>
      <c r="BL258" s="119">
        <f t="shared" ref="BL258:BL259" si="1084">I258-BI258</f>
        <v>3556.86</v>
      </c>
      <c r="BM258" s="87">
        <f t="shared" ref="BM258:BM259" si="1085">1-BJ258</f>
        <v>1</v>
      </c>
    </row>
    <row r="259" spans="1:65" s="88" customFormat="1" ht="22.5">
      <c r="A259" s="29" t="s">
        <v>402</v>
      </c>
      <c r="B259" s="29" t="s">
        <v>250</v>
      </c>
      <c r="C259" s="29">
        <v>12441</v>
      </c>
      <c r="D259" s="101" t="s">
        <v>374</v>
      </c>
      <c r="E259" s="29" t="s">
        <v>82</v>
      </c>
      <c r="F259" s="30">
        <v>35.25</v>
      </c>
      <c r="G259" s="31">
        <v>183.08</v>
      </c>
      <c r="H259" s="119">
        <v>224.96383860559533</v>
      </c>
      <c r="I259" s="120">
        <f t="shared" si="1055"/>
        <v>7929.98</v>
      </c>
      <c r="J259" s="111"/>
      <c r="K259" s="114">
        <f t="shared" si="1056"/>
        <v>0</v>
      </c>
      <c r="L259" s="32">
        <f>'MEMÓRIA DE CÁLCULO'!L339</f>
        <v>34.65</v>
      </c>
      <c r="M259" s="114">
        <f t="shared" si="1057"/>
        <v>7794.9970076838781</v>
      </c>
      <c r="N259" s="32"/>
      <c r="O259" s="114">
        <f t="shared" si="1058"/>
        <v>0</v>
      </c>
      <c r="P259" s="32"/>
      <c r="Q259" s="114">
        <f t="shared" si="1059"/>
        <v>0</v>
      </c>
      <c r="R259" s="32"/>
      <c r="S259" s="114">
        <f t="shared" si="1060"/>
        <v>0</v>
      </c>
      <c r="T259" s="32"/>
      <c r="U259" s="114">
        <f t="shared" si="1061"/>
        <v>0</v>
      </c>
      <c r="V259" s="32"/>
      <c r="W259" s="114">
        <f t="shared" si="1062"/>
        <v>0</v>
      </c>
      <c r="X259" s="32"/>
      <c r="Y259" s="114">
        <f t="shared" si="1063"/>
        <v>0</v>
      </c>
      <c r="Z259" s="32"/>
      <c r="AA259" s="114">
        <f t="shared" si="1064"/>
        <v>0</v>
      </c>
      <c r="AB259" s="32"/>
      <c r="AC259" s="114">
        <f t="shared" si="1065"/>
        <v>0</v>
      </c>
      <c r="AD259" s="32"/>
      <c r="AE259" s="114">
        <f t="shared" si="1066"/>
        <v>0</v>
      </c>
      <c r="AF259" s="32"/>
      <c r="AG259" s="114">
        <f t="shared" si="1067"/>
        <v>0</v>
      </c>
      <c r="AH259" s="32"/>
      <c r="AI259" s="114">
        <f t="shared" si="1068"/>
        <v>0</v>
      </c>
      <c r="AJ259" s="32"/>
      <c r="AK259" s="114">
        <f t="shared" si="1069"/>
        <v>0</v>
      </c>
      <c r="AL259" s="32"/>
      <c r="AM259" s="114">
        <f t="shared" si="1070"/>
        <v>0</v>
      </c>
      <c r="AN259" s="32"/>
      <c r="AO259" s="114">
        <f t="shared" si="1071"/>
        <v>0</v>
      </c>
      <c r="AP259" s="32"/>
      <c r="AQ259" s="114">
        <f t="shared" si="1072"/>
        <v>0</v>
      </c>
      <c r="AR259" s="32"/>
      <c r="AS259" s="114">
        <f t="shared" si="1073"/>
        <v>0</v>
      </c>
      <c r="AT259" s="32"/>
      <c r="AU259" s="114">
        <f t="shared" si="1074"/>
        <v>0</v>
      </c>
      <c r="AV259" s="32"/>
      <c r="AW259" s="114">
        <f t="shared" si="1075"/>
        <v>0</v>
      </c>
      <c r="AX259" s="32"/>
      <c r="AY259" s="114">
        <f t="shared" si="1076"/>
        <v>0</v>
      </c>
      <c r="AZ259" s="32"/>
      <c r="BA259" s="114">
        <f t="shared" si="1077"/>
        <v>0</v>
      </c>
      <c r="BB259" s="32"/>
      <c r="BC259" s="114">
        <f t="shared" si="1078"/>
        <v>0</v>
      </c>
      <c r="BD259" s="32"/>
      <c r="BE259" s="114">
        <f t="shared" si="1079"/>
        <v>0</v>
      </c>
      <c r="BF259" s="32"/>
      <c r="BG259" s="114">
        <f t="shared" si="1080"/>
        <v>0</v>
      </c>
      <c r="BH259" s="108">
        <f t="shared" ref="BH259:BI259" si="1086">SUM(J259,L259,N259,P259,R259,T259,V259,X259,Z259,AB259,AD259,AF259,AH259,AJ259,AL259,AN259,AP259,AR259,AT259,AV259,AX259,AZ259,BB259,BD259,BF259)</f>
        <v>34.65</v>
      </c>
      <c r="BI259" s="119">
        <f t="shared" si="1086"/>
        <v>7794.9970076838781</v>
      </c>
      <c r="BJ259" s="87">
        <f t="shared" si="1082"/>
        <v>0.98297814214964963</v>
      </c>
      <c r="BK259" s="108">
        <f t="shared" si="1083"/>
        <v>0.60000000000000142</v>
      </c>
      <c r="BL259" s="119">
        <f t="shared" si="1084"/>
        <v>134.98299231612145</v>
      </c>
      <c r="BM259" s="87">
        <f t="shared" si="1085"/>
        <v>1.7021857850350375E-2</v>
      </c>
    </row>
    <row r="260" spans="1:65" s="88" customFormat="1">
      <c r="A260" s="22" t="s">
        <v>403</v>
      </c>
      <c r="B260" s="22" t="s">
        <v>60</v>
      </c>
      <c r="C260" s="22" t="s">
        <v>60</v>
      </c>
      <c r="D260" s="102" t="s">
        <v>226</v>
      </c>
      <c r="E260" s="22"/>
      <c r="F260" s="89"/>
      <c r="G260" s="27"/>
      <c r="H260" s="121"/>
      <c r="I260" s="118">
        <f>I261+I263</f>
        <v>3336.62</v>
      </c>
      <c r="J260" s="112"/>
      <c r="K260" s="127">
        <f>K261+K263</f>
        <v>0</v>
      </c>
      <c r="L260" s="26"/>
      <c r="M260" s="127">
        <f>M261+M263</f>
        <v>0</v>
      </c>
      <c r="N260" s="26"/>
      <c r="O260" s="127">
        <f>O261+O263</f>
        <v>0</v>
      </c>
      <c r="P260" s="26"/>
      <c r="Q260" s="127">
        <f>Q261+Q263</f>
        <v>0</v>
      </c>
      <c r="R260" s="26"/>
      <c r="S260" s="127">
        <f>S261+S263</f>
        <v>0</v>
      </c>
      <c r="T260" s="26"/>
      <c r="U260" s="127">
        <f>U261+U263</f>
        <v>0</v>
      </c>
      <c r="V260" s="26"/>
      <c r="W260" s="127">
        <f>W261+W263</f>
        <v>0</v>
      </c>
      <c r="X260" s="26"/>
      <c r="Y260" s="127">
        <f>Y261+Y263</f>
        <v>0</v>
      </c>
      <c r="Z260" s="26"/>
      <c r="AA260" s="127">
        <f>AA261+AA263</f>
        <v>0</v>
      </c>
      <c r="AB260" s="26"/>
      <c r="AC260" s="127">
        <f>AC261+AC263</f>
        <v>0</v>
      </c>
      <c r="AD260" s="26"/>
      <c r="AE260" s="127">
        <f>AE261+AE263</f>
        <v>0</v>
      </c>
      <c r="AF260" s="26"/>
      <c r="AG260" s="127">
        <f>AG261+AG263</f>
        <v>0</v>
      </c>
      <c r="AH260" s="26"/>
      <c r="AI260" s="127">
        <f>AI261+AI263</f>
        <v>0</v>
      </c>
      <c r="AJ260" s="26"/>
      <c r="AK260" s="127">
        <f>AK261+AK263</f>
        <v>0</v>
      </c>
      <c r="AL260" s="26"/>
      <c r="AM260" s="127">
        <f>AM261+AM263</f>
        <v>0</v>
      </c>
      <c r="AN260" s="26"/>
      <c r="AO260" s="127">
        <f>AO261+AO263</f>
        <v>0</v>
      </c>
      <c r="AP260" s="26"/>
      <c r="AQ260" s="127">
        <f>AQ261+AQ263</f>
        <v>0</v>
      </c>
      <c r="AR260" s="26"/>
      <c r="AS260" s="127">
        <f>AS261+AS263</f>
        <v>0</v>
      </c>
      <c r="AT260" s="26"/>
      <c r="AU260" s="127">
        <f>AU261+AU263</f>
        <v>0</v>
      </c>
      <c r="AV260" s="26"/>
      <c r="AW260" s="127">
        <f>AW261+AW263</f>
        <v>0</v>
      </c>
      <c r="AX260" s="26"/>
      <c r="AY260" s="127">
        <f>AY261+AY263</f>
        <v>0</v>
      </c>
      <c r="AZ260" s="26"/>
      <c r="BA260" s="127">
        <f>BA261+BA263</f>
        <v>0</v>
      </c>
      <c r="BB260" s="26"/>
      <c r="BC260" s="127">
        <f>BC261+BC263</f>
        <v>0</v>
      </c>
      <c r="BD260" s="26"/>
      <c r="BE260" s="127">
        <f>BE261+BE263</f>
        <v>0</v>
      </c>
      <c r="BF260" s="26"/>
      <c r="BG260" s="127">
        <f>BG261+BG263</f>
        <v>0</v>
      </c>
      <c r="BH260" s="109"/>
      <c r="BI260" s="121">
        <f>BI261+BI263</f>
        <v>0</v>
      </c>
      <c r="BJ260" s="27"/>
      <c r="BK260" s="109"/>
      <c r="BL260" s="121">
        <f>BL261+BL263</f>
        <v>3336.62</v>
      </c>
      <c r="BM260" s="27"/>
    </row>
    <row r="261" spans="1:65" s="88" customFormat="1">
      <c r="A261" s="22" t="s">
        <v>404</v>
      </c>
      <c r="B261" s="22" t="s">
        <v>60</v>
      </c>
      <c r="C261" s="22" t="s">
        <v>60</v>
      </c>
      <c r="D261" s="102" t="s">
        <v>364</v>
      </c>
      <c r="E261" s="22" t="s">
        <v>60</v>
      </c>
      <c r="F261" s="89"/>
      <c r="G261" s="27"/>
      <c r="H261" s="121"/>
      <c r="I261" s="118">
        <f>SUM(I262)</f>
        <v>603.30999999999995</v>
      </c>
      <c r="J261" s="112"/>
      <c r="K261" s="127">
        <f>SUM(K262)</f>
        <v>0</v>
      </c>
      <c r="L261" s="26"/>
      <c r="M261" s="127">
        <f>SUM(M262)</f>
        <v>0</v>
      </c>
      <c r="N261" s="26"/>
      <c r="O261" s="127">
        <f>SUM(O262)</f>
        <v>0</v>
      </c>
      <c r="P261" s="26"/>
      <c r="Q261" s="127">
        <f>SUM(Q262)</f>
        <v>0</v>
      </c>
      <c r="R261" s="26"/>
      <c r="S261" s="127">
        <f>SUM(S262)</f>
        <v>0</v>
      </c>
      <c r="T261" s="26"/>
      <c r="U261" s="127">
        <f>SUM(U262)</f>
        <v>0</v>
      </c>
      <c r="V261" s="26"/>
      <c r="W261" s="127">
        <f>SUM(W262)</f>
        <v>0</v>
      </c>
      <c r="X261" s="26"/>
      <c r="Y261" s="127">
        <f>SUM(Y262)</f>
        <v>0</v>
      </c>
      <c r="Z261" s="26"/>
      <c r="AA261" s="127">
        <f>SUM(AA262)</f>
        <v>0</v>
      </c>
      <c r="AB261" s="26"/>
      <c r="AC261" s="127">
        <f>SUM(AC262)</f>
        <v>0</v>
      </c>
      <c r="AD261" s="26"/>
      <c r="AE261" s="127">
        <f>SUM(AE262)</f>
        <v>0</v>
      </c>
      <c r="AF261" s="26"/>
      <c r="AG261" s="127">
        <f>SUM(AG262)</f>
        <v>0</v>
      </c>
      <c r="AH261" s="26"/>
      <c r="AI261" s="127">
        <f>SUM(AI262)</f>
        <v>0</v>
      </c>
      <c r="AJ261" s="26"/>
      <c r="AK261" s="127">
        <f>SUM(AK262)</f>
        <v>0</v>
      </c>
      <c r="AL261" s="26"/>
      <c r="AM261" s="127">
        <f>SUM(AM262)</f>
        <v>0</v>
      </c>
      <c r="AN261" s="26"/>
      <c r="AO261" s="127">
        <f>SUM(AO262)</f>
        <v>0</v>
      </c>
      <c r="AP261" s="26"/>
      <c r="AQ261" s="127">
        <f>SUM(AQ262)</f>
        <v>0</v>
      </c>
      <c r="AR261" s="26"/>
      <c r="AS261" s="127">
        <f>SUM(AS262)</f>
        <v>0</v>
      </c>
      <c r="AT261" s="26"/>
      <c r="AU261" s="127">
        <f>SUM(AU262)</f>
        <v>0</v>
      </c>
      <c r="AV261" s="26"/>
      <c r="AW261" s="127">
        <f>SUM(AW262)</f>
        <v>0</v>
      </c>
      <c r="AX261" s="26"/>
      <c r="AY261" s="127">
        <f>SUM(AY262)</f>
        <v>0</v>
      </c>
      <c r="AZ261" s="26"/>
      <c r="BA261" s="127">
        <f>SUM(BA262)</f>
        <v>0</v>
      </c>
      <c r="BB261" s="26"/>
      <c r="BC261" s="127">
        <f>SUM(BC262)</f>
        <v>0</v>
      </c>
      <c r="BD261" s="26"/>
      <c r="BE261" s="127">
        <f>SUM(BE262)</f>
        <v>0</v>
      </c>
      <c r="BF261" s="26"/>
      <c r="BG261" s="127">
        <f>SUM(BG262)</f>
        <v>0</v>
      </c>
      <c r="BH261" s="109"/>
      <c r="BI261" s="121">
        <f>SUM(BI262)</f>
        <v>0</v>
      </c>
      <c r="BJ261" s="27"/>
      <c r="BK261" s="109"/>
      <c r="BL261" s="121">
        <f>SUM(BL262)</f>
        <v>603.30999999999995</v>
      </c>
      <c r="BM261" s="27"/>
    </row>
    <row r="262" spans="1:65" s="88" customFormat="1">
      <c r="A262" s="29" t="s">
        <v>405</v>
      </c>
      <c r="B262" s="29" t="s">
        <v>66</v>
      </c>
      <c r="C262" s="29">
        <v>87690</v>
      </c>
      <c r="D262" s="101" t="s">
        <v>366</v>
      </c>
      <c r="E262" s="29" t="s">
        <v>82</v>
      </c>
      <c r="F262" s="30">
        <v>12.15</v>
      </c>
      <c r="G262" s="31">
        <v>40.409999999999997</v>
      </c>
      <c r="H262" s="119">
        <v>49.654734094669578</v>
      </c>
      <c r="I262" s="120">
        <f>ROUND(SUM(F262*H262),2)</f>
        <v>603.30999999999995</v>
      </c>
      <c r="J262" s="111"/>
      <c r="K262" s="114">
        <f>J262*$H262</f>
        <v>0</v>
      </c>
      <c r="L262" s="32"/>
      <c r="M262" s="114">
        <f>L262*$H262</f>
        <v>0</v>
      </c>
      <c r="N262" s="32"/>
      <c r="O262" s="114">
        <f>N262*$H262</f>
        <v>0</v>
      </c>
      <c r="P262" s="32"/>
      <c r="Q262" s="114">
        <f>P262*$H262</f>
        <v>0</v>
      </c>
      <c r="R262" s="32"/>
      <c r="S262" s="114">
        <f>R262*$H262</f>
        <v>0</v>
      </c>
      <c r="T262" s="32"/>
      <c r="U262" s="114">
        <f>T262*$H262</f>
        <v>0</v>
      </c>
      <c r="V262" s="32"/>
      <c r="W262" s="114">
        <f>V262*$H262</f>
        <v>0</v>
      </c>
      <c r="X262" s="32"/>
      <c r="Y262" s="114">
        <f>X262*$H262</f>
        <v>0</v>
      </c>
      <c r="Z262" s="32"/>
      <c r="AA262" s="114">
        <f>Z262*$H262</f>
        <v>0</v>
      </c>
      <c r="AB262" s="32"/>
      <c r="AC262" s="114">
        <f>AB262*$H262</f>
        <v>0</v>
      </c>
      <c r="AD262" s="32"/>
      <c r="AE262" s="114">
        <f>AD262*$H262</f>
        <v>0</v>
      </c>
      <c r="AF262" s="32"/>
      <c r="AG262" s="114">
        <f>AF262*$H262</f>
        <v>0</v>
      </c>
      <c r="AH262" s="32"/>
      <c r="AI262" s="114">
        <f>AH262*$H262</f>
        <v>0</v>
      </c>
      <c r="AJ262" s="32"/>
      <c r="AK262" s="114">
        <f>AJ262*$H262</f>
        <v>0</v>
      </c>
      <c r="AL262" s="32"/>
      <c r="AM262" s="114">
        <f>AL262*$H262</f>
        <v>0</v>
      </c>
      <c r="AN262" s="32"/>
      <c r="AO262" s="114">
        <f>AN262*$H262</f>
        <v>0</v>
      </c>
      <c r="AP262" s="32"/>
      <c r="AQ262" s="114">
        <f>AP262*$H262</f>
        <v>0</v>
      </c>
      <c r="AR262" s="32"/>
      <c r="AS262" s="114">
        <f>AR262*$H262</f>
        <v>0</v>
      </c>
      <c r="AT262" s="32"/>
      <c r="AU262" s="114">
        <f>AT262*$H262</f>
        <v>0</v>
      </c>
      <c r="AV262" s="32"/>
      <c r="AW262" s="114">
        <f>AV262*$H262</f>
        <v>0</v>
      </c>
      <c r="AX262" s="32"/>
      <c r="AY262" s="114">
        <f>AX262*$H262</f>
        <v>0</v>
      </c>
      <c r="AZ262" s="32"/>
      <c r="BA262" s="114">
        <f>AZ262*$H262</f>
        <v>0</v>
      </c>
      <c r="BB262" s="32"/>
      <c r="BC262" s="114">
        <f>BB262*$H262</f>
        <v>0</v>
      </c>
      <c r="BD262" s="32"/>
      <c r="BE262" s="114">
        <f>BD262*$H262</f>
        <v>0</v>
      </c>
      <c r="BF262" s="32"/>
      <c r="BG262" s="114">
        <f>BF262*$H262</f>
        <v>0</v>
      </c>
      <c r="BH262" s="108">
        <f t="shared" ref="BH262:BI262" si="1087">SUM(J262,L262,N262,P262,R262,T262,V262,X262,Z262,AB262,AD262,AF262,AH262,AJ262,AL262,AN262,AP262,AR262,AT262,AV262,AX262,AZ262,BB262,BD262,BF262)</f>
        <v>0</v>
      </c>
      <c r="BI262" s="119">
        <f t="shared" si="1087"/>
        <v>0</v>
      </c>
      <c r="BJ262" s="87">
        <f>BI262/I262</f>
        <v>0</v>
      </c>
      <c r="BK262" s="108">
        <f>F262-BH262</f>
        <v>12.15</v>
      </c>
      <c r="BL262" s="119">
        <f>I262-BI262</f>
        <v>603.30999999999995</v>
      </c>
      <c r="BM262" s="87">
        <f>1-BJ262</f>
        <v>1</v>
      </c>
    </row>
    <row r="263" spans="1:65" s="88" customFormat="1">
      <c r="A263" s="22" t="s">
        <v>406</v>
      </c>
      <c r="B263" s="22" t="s">
        <v>60</v>
      </c>
      <c r="C263" s="22" t="s">
        <v>60</v>
      </c>
      <c r="D263" s="102" t="s">
        <v>368</v>
      </c>
      <c r="E263" s="22" t="s">
        <v>60</v>
      </c>
      <c r="F263" s="89"/>
      <c r="G263" s="27"/>
      <c r="H263" s="121"/>
      <c r="I263" s="118">
        <f>SUM(I264)</f>
        <v>2733.31</v>
      </c>
      <c r="J263" s="112"/>
      <c r="K263" s="127">
        <f>SUM(K264)</f>
        <v>0</v>
      </c>
      <c r="L263" s="26"/>
      <c r="M263" s="127">
        <f>SUM(M264)</f>
        <v>0</v>
      </c>
      <c r="N263" s="26"/>
      <c r="O263" s="127">
        <f>SUM(O264)</f>
        <v>0</v>
      </c>
      <c r="P263" s="26"/>
      <c r="Q263" s="127">
        <f>SUM(Q264)</f>
        <v>0</v>
      </c>
      <c r="R263" s="26"/>
      <c r="S263" s="127">
        <f>SUM(S264)</f>
        <v>0</v>
      </c>
      <c r="T263" s="26"/>
      <c r="U263" s="127">
        <f>SUM(U264)</f>
        <v>0</v>
      </c>
      <c r="V263" s="26"/>
      <c r="W263" s="127">
        <f>SUM(W264)</f>
        <v>0</v>
      </c>
      <c r="X263" s="26"/>
      <c r="Y263" s="127">
        <f>SUM(Y264)</f>
        <v>0</v>
      </c>
      <c r="Z263" s="26"/>
      <c r="AA263" s="127">
        <f>SUM(AA264)</f>
        <v>0</v>
      </c>
      <c r="AB263" s="26"/>
      <c r="AC263" s="127">
        <f>SUM(AC264)</f>
        <v>0</v>
      </c>
      <c r="AD263" s="26"/>
      <c r="AE263" s="127">
        <f>SUM(AE264)</f>
        <v>0</v>
      </c>
      <c r="AF263" s="26"/>
      <c r="AG263" s="127">
        <f>SUM(AG264)</f>
        <v>0</v>
      </c>
      <c r="AH263" s="26"/>
      <c r="AI263" s="127">
        <f>SUM(AI264)</f>
        <v>0</v>
      </c>
      <c r="AJ263" s="26"/>
      <c r="AK263" s="127">
        <f>SUM(AK264)</f>
        <v>0</v>
      </c>
      <c r="AL263" s="26"/>
      <c r="AM263" s="127">
        <f>SUM(AM264)</f>
        <v>0</v>
      </c>
      <c r="AN263" s="26"/>
      <c r="AO263" s="127">
        <f>SUM(AO264)</f>
        <v>0</v>
      </c>
      <c r="AP263" s="26"/>
      <c r="AQ263" s="127">
        <f>SUM(AQ264)</f>
        <v>0</v>
      </c>
      <c r="AR263" s="26"/>
      <c r="AS263" s="127">
        <f>SUM(AS264)</f>
        <v>0</v>
      </c>
      <c r="AT263" s="26"/>
      <c r="AU263" s="127">
        <f>SUM(AU264)</f>
        <v>0</v>
      </c>
      <c r="AV263" s="26"/>
      <c r="AW263" s="127">
        <f>SUM(AW264)</f>
        <v>0</v>
      </c>
      <c r="AX263" s="26"/>
      <c r="AY263" s="127">
        <f>SUM(AY264)</f>
        <v>0</v>
      </c>
      <c r="AZ263" s="26"/>
      <c r="BA263" s="127">
        <f>SUM(BA264)</f>
        <v>0</v>
      </c>
      <c r="BB263" s="26"/>
      <c r="BC263" s="127">
        <f>SUM(BC264)</f>
        <v>0</v>
      </c>
      <c r="BD263" s="26"/>
      <c r="BE263" s="127">
        <f>SUM(BE264)</f>
        <v>0</v>
      </c>
      <c r="BF263" s="26"/>
      <c r="BG263" s="127">
        <f>SUM(BG264)</f>
        <v>0</v>
      </c>
      <c r="BH263" s="109"/>
      <c r="BI263" s="121">
        <f>SUM(BI264)</f>
        <v>0</v>
      </c>
      <c r="BJ263" s="27"/>
      <c r="BK263" s="109"/>
      <c r="BL263" s="121">
        <f>SUM(BL264)</f>
        <v>2733.31</v>
      </c>
      <c r="BM263" s="27"/>
    </row>
    <row r="264" spans="1:65" s="88" customFormat="1" ht="22.5">
      <c r="A264" s="29" t="s">
        <v>407</v>
      </c>
      <c r="B264" s="29" t="s">
        <v>250</v>
      </c>
      <c r="C264" s="29">
        <v>12441</v>
      </c>
      <c r="D264" s="101" t="s">
        <v>374</v>
      </c>
      <c r="E264" s="29" t="s">
        <v>82</v>
      </c>
      <c r="F264" s="30">
        <v>12.15</v>
      </c>
      <c r="G264" s="31">
        <v>183.08</v>
      </c>
      <c r="H264" s="119">
        <v>224.96383860559533</v>
      </c>
      <c r="I264" s="120">
        <f>ROUND(SUM(F264*H264),2)</f>
        <v>2733.31</v>
      </c>
      <c r="J264" s="111"/>
      <c r="K264" s="114">
        <f>J264*$H264</f>
        <v>0</v>
      </c>
      <c r="L264" s="32"/>
      <c r="M264" s="114">
        <f>L264*$H264</f>
        <v>0</v>
      </c>
      <c r="N264" s="32"/>
      <c r="O264" s="114">
        <f>N264*$H264</f>
        <v>0</v>
      </c>
      <c r="P264" s="32"/>
      <c r="Q264" s="114">
        <f>P264*$H264</f>
        <v>0</v>
      </c>
      <c r="R264" s="32"/>
      <c r="S264" s="114">
        <f>R264*$H264</f>
        <v>0</v>
      </c>
      <c r="T264" s="32"/>
      <c r="U264" s="114">
        <f>T264*$H264</f>
        <v>0</v>
      </c>
      <c r="V264" s="32"/>
      <c r="W264" s="114">
        <f>V264*$H264</f>
        <v>0</v>
      </c>
      <c r="X264" s="32"/>
      <c r="Y264" s="114">
        <f>X264*$H264</f>
        <v>0</v>
      </c>
      <c r="Z264" s="32"/>
      <c r="AA264" s="114">
        <f>Z264*$H264</f>
        <v>0</v>
      </c>
      <c r="AB264" s="32"/>
      <c r="AC264" s="114">
        <f>AB264*$H264</f>
        <v>0</v>
      </c>
      <c r="AD264" s="32"/>
      <c r="AE264" s="114">
        <f>AD264*$H264</f>
        <v>0</v>
      </c>
      <c r="AF264" s="32"/>
      <c r="AG264" s="114">
        <f>AF264*$H264</f>
        <v>0</v>
      </c>
      <c r="AH264" s="32"/>
      <c r="AI264" s="114">
        <f>AH264*$H264</f>
        <v>0</v>
      </c>
      <c r="AJ264" s="32"/>
      <c r="AK264" s="114">
        <f>AJ264*$H264</f>
        <v>0</v>
      </c>
      <c r="AL264" s="32"/>
      <c r="AM264" s="114">
        <f>AL264*$H264</f>
        <v>0</v>
      </c>
      <c r="AN264" s="32"/>
      <c r="AO264" s="114">
        <f>AN264*$H264</f>
        <v>0</v>
      </c>
      <c r="AP264" s="32"/>
      <c r="AQ264" s="114">
        <f>AP264*$H264</f>
        <v>0</v>
      </c>
      <c r="AR264" s="32"/>
      <c r="AS264" s="114">
        <f>AR264*$H264</f>
        <v>0</v>
      </c>
      <c r="AT264" s="32"/>
      <c r="AU264" s="114">
        <f>AT264*$H264</f>
        <v>0</v>
      </c>
      <c r="AV264" s="32"/>
      <c r="AW264" s="114">
        <f>AV264*$H264</f>
        <v>0</v>
      </c>
      <c r="AX264" s="32"/>
      <c r="AY264" s="114">
        <f>AX264*$H264</f>
        <v>0</v>
      </c>
      <c r="AZ264" s="32"/>
      <c r="BA264" s="114">
        <f>AZ264*$H264</f>
        <v>0</v>
      </c>
      <c r="BB264" s="32"/>
      <c r="BC264" s="114">
        <f>BB264*$H264</f>
        <v>0</v>
      </c>
      <c r="BD264" s="32"/>
      <c r="BE264" s="114">
        <f>BD264*$H264</f>
        <v>0</v>
      </c>
      <c r="BF264" s="32"/>
      <c r="BG264" s="114">
        <f>BF264*$H264</f>
        <v>0</v>
      </c>
      <c r="BH264" s="108">
        <f t="shared" ref="BH264:BI264" si="1088">SUM(J264,L264,N264,P264,R264,T264,V264,X264,Z264,AB264,AD264,AF264,AH264,AJ264,AL264,AN264,AP264,AR264,AT264,AV264,AX264,AZ264,BB264,BD264,BF264)</f>
        <v>0</v>
      </c>
      <c r="BI264" s="119">
        <f t="shared" si="1088"/>
        <v>0</v>
      </c>
      <c r="BJ264" s="87">
        <f>BI264/I264</f>
        <v>0</v>
      </c>
      <c r="BK264" s="108">
        <f>F264-BH264</f>
        <v>12.15</v>
      </c>
      <c r="BL264" s="119">
        <f>I264-BI264</f>
        <v>2733.31</v>
      </c>
      <c r="BM264" s="87">
        <f>1-BJ264</f>
        <v>1</v>
      </c>
    </row>
    <row r="265" spans="1:65" s="88" customFormat="1">
      <c r="A265" s="14">
        <v>7</v>
      </c>
      <c r="B265" s="14" t="s">
        <v>60</v>
      </c>
      <c r="C265" s="14" t="s">
        <v>60</v>
      </c>
      <c r="D265" s="103" t="s">
        <v>408</v>
      </c>
      <c r="E265" s="16"/>
      <c r="F265" s="17"/>
      <c r="G265" s="20"/>
      <c r="H265" s="122"/>
      <c r="I265" s="116">
        <f>I266+I275+I283+I289+I295+I301</f>
        <v>330743.20999999996</v>
      </c>
      <c r="J265" s="113"/>
      <c r="K265" s="126">
        <f>K266+K275+K283+K289+K295+K301</f>
        <v>0</v>
      </c>
      <c r="L265" s="19"/>
      <c r="M265" s="126">
        <f>M266+M275+M283+M289+M295+M301</f>
        <v>20919.679915514105</v>
      </c>
      <c r="N265" s="19"/>
      <c r="O265" s="126">
        <f>O266+O275+O283+O289+O295+O301</f>
        <v>0</v>
      </c>
      <c r="P265" s="19"/>
      <c r="Q265" s="126">
        <f>Q266+Q275+Q283+Q289+Q295+Q301</f>
        <v>0</v>
      </c>
      <c r="R265" s="19"/>
      <c r="S265" s="126">
        <f>S266+S275+S283+S289+S295+S301</f>
        <v>0</v>
      </c>
      <c r="T265" s="19"/>
      <c r="U265" s="126">
        <f>U266+U275+U283+U289+U295+U301</f>
        <v>0</v>
      </c>
      <c r="V265" s="19"/>
      <c r="W265" s="126">
        <f>W266+W275+W283+W289+W295+W301</f>
        <v>0</v>
      </c>
      <c r="X265" s="19"/>
      <c r="Y265" s="126">
        <f>Y266+Y275+Y283+Y289+Y295+Y301</f>
        <v>0</v>
      </c>
      <c r="Z265" s="19"/>
      <c r="AA265" s="126">
        <f>AA266+AA275+AA283+AA289+AA295+AA301</f>
        <v>0</v>
      </c>
      <c r="AB265" s="19"/>
      <c r="AC265" s="126">
        <f>AC266+AC275+AC283+AC289+AC295+AC301</f>
        <v>0</v>
      </c>
      <c r="AD265" s="19"/>
      <c r="AE265" s="126">
        <f>AE266+AE275+AE283+AE289+AE295+AE301</f>
        <v>0</v>
      </c>
      <c r="AF265" s="19"/>
      <c r="AG265" s="126">
        <f>AG266+AG275+AG283+AG289+AG295+AG301</f>
        <v>0</v>
      </c>
      <c r="AH265" s="19"/>
      <c r="AI265" s="126">
        <f>AI266+AI275+AI283+AI289+AI295+AI301</f>
        <v>0</v>
      </c>
      <c r="AJ265" s="19"/>
      <c r="AK265" s="126">
        <f>AK266+AK275+AK283+AK289+AK295+AK301</f>
        <v>0</v>
      </c>
      <c r="AL265" s="19"/>
      <c r="AM265" s="126">
        <f>AM266+AM275+AM283+AM289+AM295+AM301</f>
        <v>0</v>
      </c>
      <c r="AN265" s="19"/>
      <c r="AO265" s="126">
        <f>AO266+AO275+AO283+AO289+AO295+AO301</f>
        <v>0</v>
      </c>
      <c r="AP265" s="19"/>
      <c r="AQ265" s="126">
        <f>AQ266+AQ275+AQ283+AQ289+AQ295+AQ301</f>
        <v>0</v>
      </c>
      <c r="AR265" s="19"/>
      <c r="AS265" s="126">
        <f>AS266+AS275+AS283+AS289+AS295+AS301</f>
        <v>0</v>
      </c>
      <c r="AT265" s="19"/>
      <c r="AU265" s="126">
        <f>AU266+AU275+AU283+AU289+AU295+AU301</f>
        <v>0</v>
      </c>
      <c r="AV265" s="19"/>
      <c r="AW265" s="126">
        <f>AW266+AW275+AW283+AW289+AW295+AW301</f>
        <v>0</v>
      </c>
      <c r="AX265" s="19"/>
      <c r="AY265" s="126">
        <f>AY266+AY275+AY283+AY289+AY295+AY301</f>
        <v>0</v>
      </c>
      <c r="AZ265" s="19"/>
      <c r="BA265" s="126">
        <f>BA266+BA275+BA283+BA289+BA295+BA301</f>
        <v>0</v>
      </c>
      <c r="BB265" s="19"/>
      <c r="BC265" s="126">
        <f>BC266+BC275+BC283+BC289+BC295+BC301</f>
        <v>0</v>
      </c>
      <c r="BD265" s="19"/>
      <c r="BE265" s="126">
        <f>BE266+BE275+BE283+BE289+BE295+BE301</f>
        <v>0</v>
      </c>
      <c r="BF265" s="19"/>
      <c r="BG265" s="126">
        <f>BG266+BG275+BG283+BG289+BG295+BG301</f>
        <v>0</v>
      </c>
      <c r="BH265" s="110"/>
      <c r="BI265" s="122">
        <f>BI266+BI275+BI283+BI289+BI295+BI301</f>
        <v>20919.679915514105</v>
      </c>
      <c r="BJ265" s="20"/>
      <c r="BK265" s="110"/>
      <c r="BL265" s="122">
        <f>BL266+BL275+BL283+BL289+BL295+BL301</f>
        <v>309823.53008448589</v>
      </c>
      <c r="BM265" s="20"/>
    </row>
    <row r="266" spans="1:65" s="88" customFormat="1">
      <c r="A266" s="22" t="s">
        <v>409</v>
      </c>
      <c r="B266" s="22" t="s">
        <v>60</v>
      </c>
      <c r="C266" s="22" t="s">
        <v>60</v>
      </c>
      <c r="D266" s="102" t="s">
        <v>107</v>
      </c>
      <c r="E266" s="22"/>
      <c r="F266" s="89"/>
      <c r="G266" s="27"/>
      <c r="H266" s="121"/>
      <c r="I266" s="118">
        <f>I267+I271+I273</f>
        <v>57942.41</v>
      </c>
      <c r="J266" s="112"/>
      <c r="K266" s="127">
        <f>K267+K271+K273</f>
        <v>0</v>
      </c>
      <c r="L266" s="26"/>
      <c r="M266" s="127">
        <f>M267+M271+M273</f>
        <v>0</v>
      </c>
      <c r="N266" s="26"/>
      <c r="O266" s="127">
        <f>O267+O271+O273</f>
        <v>0</v>
      </c>
      <c r="P266" s="26"/>
      <c r="Q266" s="127">
        <f>Q267+Q271+Q273</f>
        <v>0</v>
      </c>
      <c r="R266" s="26"/>
      <c r="S266" s="127">
        <f>S267+S271+S273</f>
        <v>0</v>
      </c>
      <c r="T266" s="26"/>
      <c r="U266" s="127">
        <f>U267+U271+U273</f>
        <v>0</v>
      </c>
      <c r="V266" s="26"/>
      <c r="W266" s="127">
        <f>W267+W271+W273</f>
        <v>0</v>
      </c>
      <c r="X266" s="26"/>
      <c r="Y266" s="127">
        <f>Y267+Y271+Y273</f>
        <v>0</v>
      </c>
      <c r="Z266" s="26"/>
      <c r="AA266" s="127">
        <f>AA267+AA271+AA273</f>
        <v>0</v>
      </c>
      <c r="AB266" s="26"/>
      <c r="AC266" s="127">
        <f>AC267+AC271+AC273</f>
        <v>0</v>
      </c>
      <c r="AD266" s="26"/>
      <c r="AE266" s="127">
        <f>AE267+AE271+AE273</f>
        <v>0</v>
      </c>
      <c r="AF266" s="26"/>
      <c r="AG266" s="127">
        <f>AG267+AG271+AG273</f>
        <v>0</v>
      </c>
      <c r="AH266" s="26"/>
      <c r="AI266" s="127">
        <f>AI267+AI271+AI273</f>
        <v>0</v>
      </c>
      <c r="AJ266" s="26"/>
      <c r="AK266" s="127">
        <f>AK267+AK271+AK273</f>
        <v>0</v>
      </c>
      <c r="AL266" s="26"/>
      <c r="AM266" s="127">
        <f>AM267+AM271+AM273</f>
        <v>0</v>
      </c>
      <c r="AN266" s="26"/>
      <c r="AO266" s="127">
        <f>AO267+AO271+AO273</f>
        <v>0</v>
      </c>
      <c r="AP266" s="26"/>
      <c r="AQ266" s="127">
        <f>AQ267+AQ271+AQ273</f>
        <v>0</v>
      </c>
      <c r="AR266" s="26"/>
      <c r="AS266" s="127">
        <f>AS267+AS271+AS273</f>
        <v>0</v>
      </c>
      <c r="AT266" s="26"/>
      <c r="AU266" s="127">
        <f>AU267+AU271+AU273</f>
        <v>0</v>
      </c>
      <c r="AV266" s="26"/>
      <c r="AW266" s="127">
        <f>AW267+AW271+AW273</f>
        <v>0</v>
      </c>
      <c r="AX266" s="26"/>
      <c r="AY266" s="127">
        <f>AY267+AY271+AY273</f>
        <v>0</v>
      </c>
      <c r="AZ266" s="26"/>
      <c r="BA266" s="127">
        <f>BA267+BA271+BA273</f>
        <v>0</v>
      </c>
      <c r="BB266" s="26"/>
      <c r="BC266" s="127">
        <f>BC267+BC271+BC273</f>
        <v>0</v>
      </c>
      <c r="BD266" s="26"/>
      <c r="BE266" s="127">
        <f>BE267+BE271+BE273</f>
        <v>0</v>
      </c>
      <c r="BF266" s="26"/>
      <c r="BG266" s="127">
        <f>BG267+BG271+BG273</f>
        <v>0</v>
      </c>
      <c r="BH266" s="109"/>
      <c r="BI266" s="121">
        <f>BI267+BI271+BI273</f>
        <v>0</v>
      </c>
      <c r="BJ266" s="27"/>
      <c r="BK266" s="109"/>
      <c r="BL266" s="121">
        <f>BL267+BL271+BL273</f>
        <v>57942.41</v>
      </c>
      <c r="BM266" s="27"/>
    </row>
    <row r="267" spans="1:65" s="88" customFormat="1">
      <c r="A267" s="22" t="s">
        <v>410</v>
      </c>
      <c r="B267" s="22" t="s">
        <v>60</v>
      </c>
      <c r="C267" s="22" t="s">
        <v>60</v>
      </c>
      <c r="D267" s="102" t="s">
        <v>364</v>
      </c>
      <c r="E267" s="22" t="s">
        <v>60</v>
      </c>
      <c r="F267" s="89"/>
      <c r="G267" s="27"/>
      <c r="H267" s="121"/>
      <c r="I267" s="118">
        <f>SUM(I268:I270)</f>
        <v>21017.79</v>
      </c>
      <c r="J267" s="112"/>
      <c r="K267" s="127">
        <f>SUM(K268:K270)</f>
        <v>0</v>
      </c>
      <c r="L267" s="26"/>
      <c r="M267" s="127">
        <f>SUM(M268:M270)</f>
        <v>0</v>
      </c>
      <c r="N267" s="26"/>
      <c r="O267" s="127">
        <f>SUM(O268:O270)</f>
        <v>0</v>
      </c>
      <c r="P267" s="26"/>
      <c r="Q267" s="127">
        <f>SUM(Q268:Q270)</f>
        <v>0</v>
      </c>
      <c r="R267" s="26"/>
      <c r="S267" s="127">
        <f>SUM(S268:S270)</f>
        <v>0</v>
      </c>
      <c r="T267" s="26"/>
      <c r="U267" s="127">
        <f>SUM(U268:U270)</f>
        <v>0</v>
      </c>
      <c r="V267" s="26"/>
      <c r="W267" s="127">
        <f>SUM(W268:W270)</f>
        <v>0</v>
      </c>
      <c r="X267" s="26"/>
      <c r="Y267" s="127">
        <f>SUM(Y268:Y270)</f>
        <v>0</v>
      </c>
      <c r="Z267" s="26"/>
      <c r="AA267" s="127">
        <f>SUM(AA268:AA270)</f>
        <v>0</v>
      </c>
      <c r="AB267" s="26"/>
      <c r="AC267" s="127">
        <f>SUM(AC268:AC270)</f>
        <v>0</v>
      </c>
      <c r="AD267" s="26"/>
      <c r="AE267" s="127">
        <f>SUM(AE268:AE270)</f>
        <v>0</v>
      </c>
      <c r="AF267" s="26"/>
      <c r="AG267" s="127">
        <f>SUM(AG268:AG270)</f>
        <v>0</v>
      </c>
      <c r="AH267" s="26"/>
      <c r="AI267" s="127">
        <f>SUM(AI268:AI270)</f>
        <v>0</v>
      </c>
      <c r="AJ267" s="26"/>
      <c r="AK267" s="127">
        <f>SUM(AK268:AK270)</f>
        <v>0</v>
      </c>
      <c r="AL267" s="26"/>
      <c r="AM267" s="127">
        <f>SUM(AM268:AM270)</f>
        <v>0</v>
      </c>
      <c r="AN267" s="26"/>
      <c r="AO267" s="127">
        <f>SUM(AO268:AO270)</f>
        <v>0</v>
      </c>
      <c r="AP267" s="26"/>
      <c r="AQ267" s="127">
        <f>SUM(AQ268:AQ270)</f>
        <v>0</v>
      </c>
      <c r="AR267" s="26"/>
      <c r="AS267" s="127">
        <f>SUM(AS268:AS270)</f>
        <v>0</v>
      </c>
      <c r="AT267" s="26"/>
      <c r="AU267" s="127">
        <f>SUM(AU268:AU270)</f>
        <v>0</v>
      </c>
      <c r="AV267" s="26"/>
      <c r="AW267" s="127">
        <f>SUM(AW268:AW270)</f>
        <v>0</v>
      </c>
      <c r="AX267" s="26"/>
      <c r="AY267" s="127">
        <f>SUM(AY268:AY270)</f>
        <v>0</v>
      </c>
      <c r="AZ267" s="26"/>
      <c r="BA267" s="127">
        <f>SUM(BA268:BA270)</f>
        <v>0</v>
      </c>
      <c r="BB267" s="26"/>
      <c r="BC267" s="127">
        <f>SUM(BC268:BC270)</f>
        <v>0</v>
      </c>
      <c r="BD267" s="26"/>
      <c r="BE267" s="127">
        <f>SUM(BE268:BE270)</f>
        <v>0</v>
      </c>
      <c r="BF267" s="26"/>
      <c r="BG267" s="127">
        <f>SUM(BG268:BG270)</f>
        <v>0</v>
      </c>
      <c r="BH267" s="109"/>
      <c r="BI267" s="121">
        <f>SUM(BI268:BI270)</f>
        <v>0</v>
      </c>
      <c r="BJ267" s="27"/>
      <c r="BK267" s="109"/>
      <c r="BL267" s="121">
        <f>SUM(BL268:BL270)</f>
        <v>21017.79</v>
      </c>
      <c r="BM267" s="27"/>
    </row>
    <row r="268" spans="1:65" s="88" customFormat="1">
      <c r="A268" s="29" t="s">
        <v>411</v>
      </c>
      <c r="B268" s="29" t="s">
        <v>66</v>
      </c>
      <c r="C268" s="29">
        <v>87879</v>
      </c>
      <c r="D268" s="101" t="s">
        <v>412</v>
      </c>
      <c r="E268" s="29" t="s">
        <v>82</v>
      </c>
      <c r="F268" s="30">
        <v>430.31</v>
      </c>
      <c r="G268" s="31">
        <v>3.56</v>
      </c>
      <c r="H268" s="119">
        <v>4.3744333921559937</v>
      </c>
      <c r="I268" s="120">
        <f t="shared" ref="I268:I270" si="1089">ROUND(SUM(F268*H268),2)</f>
        <v>1882.36</v>
      </c>
      <c r="J268" s="111"/>
      <c r="K268" s="114">
        <f t="shared" ref="K268:K270" si="1090">J268*$H268</f>
        <v>0</v>
      </c>
      <c r="L268" s="32"/>
      <c r="M268" s="114">
        <f t="shared" ref="M268:M270" si="1091">L268*$H268</f>
        <v>0</v>
      </c>
      <c r="N268" s="32"/>
      <c r="O268" s="114">
        <f t="shared" ref="O268:O270" si="1092">N268*$H268</f>
        <v>0</v>
      </c>
      <c r="P268" s="32"/>
      <c r="Q268" s="114">
        <f t="shared" ref="Q268:Q270" si="1093">P268*$H268</f>
        <v>0</v>
      </c>
      <c r="R268" s="32"/>
      <c r="S268" s="114">
        <f t="shared" ref="S268:S270" si="1094">R268*$H268</f>
        <v>0</v>
      </c>
      <c r="T268" s="32"/>
      <c r="U268" s="114">
        <f t="shared" ref="U268:U270" si="1095">T268*$H268</f>
        <v>0</v>
      </c>
      <c r="V268" s="32"/>
      <c r="W268" s="114">
        <f t="shared" ref="W268:W270" si="1096">V268*$H268</f>
        <v>0</v>
      </c>
      <c r="X268" s="32"/>
      <c r="Y268" s="114">
        <f t="shared" ref="Y268:Y270" si="1097">X268*$H268</f>
        <v>0</v>
      </c>
      <c r="Z268" s="32"/>
      <c r="AA268" s="114">
        <f t="shared" ref="AA268:AA270" si="1098">Z268*$H268</f>
        <v>0</v>
      </c>
      <c r="AB268" s="32"/>
      <c r="AC268" s="114">
        <f t="shared" ref="AC268:AC270" si="1099">AB268*$H268</f>
        <v>0</v>
      </c>
      <c r="AD268" s="32"/>
      <c r="AE268" s="114">
        <f t="shared" ref="AE268:AE270" si="1100">AD268*$H268</f>
        <v>0</v>
      </c>
      <c r="AF268" s="32"/>
      <c r="AG268" s="114">
        <f t="shared" ref="AG268:AG270" si="1101">AF268*$H268</f>
        <v>0</v>
      </c>
      <c r="AH268" s="32"/>
      <c r="AI268" s="114">
        <f t="shared" ref="AI268:AI270" si="1102">AH268*$H268</f>
        <v>0</v>
      </c>
      <c r="AJ268" s="32"/>
      <c r="AK268" s="114">
        <f t="shared" ref="AK268:AK270" si="1103">AJ268*$H268</f>
        <v>0</v>
      </c>
      <c r="AL268" s="32"/>
      <c r="AM268" s="114">
        <f t="shared" ref="AM268:AM270" si="1104">AL268*$H268</f>
        <v>0</v>
      </c>
      <c r="AN268" s="32"/>
      <c r="AO268" s="114">
        <f t="shared" ref="AO268:AO270" si="1105">AN268*$H268</f>
        <v>0</v>
      </c>
      <c r="AP268" s="32"/>
      <c r="AQ268" s="114">
        <f t="shared" ref="AQ268:AQ270" si="1106">AP268*$H268</f>
        <v>0</v>
      </c>
      <c r="AR268" s="32"/>
      <c r="AS268" s="114">
        <f t="shared" ref="AS268:AS270" si="1107">AR268*$H268</f>
        <v>0</v>
      </c>
      <c r="AT268" s="32"/>
      <c r="AU268" s="114">
        <f t="shared" ref="AU268:AU270" si="1108">AT268*$H268</f>
        <v>0</v>
      </c>
      <c r="AV268" s="32"/>
      <c r="AW268" s="114">
        <f t="shared" ref="AW268:AW270" si="1109">AV268*$H268</f>
        <v>0</v>
      </c>
      <c r="AX268" s="32"/>
      <c r="AY268" s="114">
        <f t="shared" ref="AY268:AY270" si="1110">AX268*$H268</f>
        <v>0</v>
      </c>
      <c r="AZ268" s="32"/>
      <c r="BA268" s="114">
        <f t="shared" ref="BA268:BA270" si="1111">AZ268*$H268</f>
        <v>0</v>
      </c>
      <c r="BB268" s="32"/>
      <c r="BC268" s="114">
        <f t="shared" ref="BC268:BC270" si="1112">BB268*$H268</f>
        <v>0</v>
      </c>
      <c r="BD268" s="32"/>
      <c r="BE268" s="114">
        <f t="shared" ref="BE268:BE270" si="1113">BD268*$H268</f>
        <v>0</v>
      </c>
      <c r="BF268" s="32"/>
      <c r="BG268" s="114">
        <f t="shared" ref="BG268:BG270" si="1114">BF268*$H268</f>
        <v>0</v>
      </c>
      <c r="BH268" s="108">
        <f t="shared" ref="BH268:BI268" si="1115">SUM(J268,L268,N268,P268,R268,T268,V268,X268,Z268,AB268,AD268,AF268,AH268,AJ268,AL268,AN268,AP268,AR268,AT268,AV268,AX268,AZ268,BB268,BD268,BF268)</f>
        <v>0</v>
      </c>
      <c r="BI268" s="119">
        <f t="shared" si="1115"/>
        <v>0</v>
      </c>
      <c r="BJ268" s="87">
        <f t="shared" ref="BJ268:BJ270" si="1116">BI268/I268</f>
        <v>0</v>
      </c>
      <c r="BK268" s="108">
        <f t="shared" ref="BK268:BK270" si="1117">F268-BH268</f>
        <v>430.31</v>
      </c>
      <c r="BL268" s="119">
        <f t="shared" ref="BL268:BL270" si="1118">I268-BI268</f>
        <v>1882.36</v>
      </c>
      <c r="BM268" s="87">
        <f t="shared" ref="BM268:BM270" si="1119">1-BJ268</f>
        <v>1</v>
      </c>
    </row>
    <row r="269" spans="1:65" s="88" customFormat="1">
      <c r="A269" s="29" t="s">
        <v>413</v>
      </c>
      <c r="B269" s="29" t="s">
        <v>66</v>
      </c>
      <c r="C269" s="29">
        <v>87536</v>
      </c>
      <c r="D269" s="101" t="s">
        <v>414</v>
      </c>
      <c r="E269" s="29" t="s">
        <v>82</v>
      </c>
      <c r="F269" s="30">
        <v>132.31</v>
      </c>
      <c r="G269" s="31">
        <v>29.77</v>
      </c>
      <c r="H269" s="119">
        <v>36.580584855192114</v>
      </c>
      <c r="I269" s="120">
        <f t="shared" si="1089"/>
        <v>4839.9799999999996</v>
      </c>
      <c r="J269" s="111"/>
      <c r="K269" s="114">
        <f t="shared" si="1090"/>
        <v>0</v>
      </c>
      <c r="L269" s="32"/>
      <c r="M269" s="114">
        <f t="shared" si="1091"/>
        <v>0</v>
      </c>
      <c r="N269" s="32"/>
      <c r="O269" s="114">
        <f t="shared" si="1092"/>
        <v>0</v>
      </c>
      <c r="P269" s="32"/>
      <c r="Q269" s="114">
        <f t="shared" si="1093"/>
        <v>0</v>
      </c>
      <c r="R269" s="32"/>
      <c r="S269" s="114">
        <f t="shared" si="1094"/>
        <v>0</v>
      </c>
      <c r="T269" s="32"/>
      <c r="U269" s="114">
        <f t="shared" si="1095"/>
        <v>0</v>
      </c>
      <c r="V269" s="32"/>
      <c r="W269" s="114">
        <f t="shared" si="1096"/>
        <v>0</v>
      </c>
      <c r="X269" s="32"/>
      <c r="Y269" s="114">
        <f t="shared" si="1097"/>
        <v>0</v>
      </c>
      <c r="Z269" s="32"/>
      <c r="AA269" s="114">
        <f t="shared" si="1098"/>
        <v>0</v>
      </c>
      <c r="AB269" s="32"/>
      <c r="AC269" s="114">
        <f t="shared" si="1099"/>
        <v>0</v>
      </c>
      <c r="AD269" s="32"/>
      <c r="AE269" s="114">
        <f t="shared" si="1100"/>
        <v>0</v>
      </c>
      <c r="AF269" s="32"/>
      <c r="AG269" s="114">
        <f t="shared" si="1101"/>
        <v>0</v>
      </c>
      <c r="AH269" s="32"/>
      <c r="AI269" s="114">
        <f t="shared" si="1102"/>
        <v>0</v>
      </c>
      <c r="AJ269" s="32"/>
      <c r="AK269" s="114">
        <f t="shared" si="1103"/>
        <v>0</v>
      </c>
      <c r="AL269" s="32"/>
      <c r="AM269" s="114">
        <f t="shared" si="1104"/>
        <v>0</v>
      </c>
      <c r="AN269" s="32"/>
      <c r="AO269" s="114">
        <f t="shared" si="1105"/>
        <v>0</v>
      </c>
      <c r="AP269" s="32"/>
      <c r="AQ269" s="114">
        <f t="shared" si="1106"/>
        <v>0</v>
      </c>
      <c r="AR269" s="32"/>
      <c r="AS269" s="114">
        <f t="shared" si="1107"/>
        <v>0</v>
      </c>
      <c r="AT269" s="32"/>
      <c r="AU269" s="114">
        <f t="shared" si="1108"/>
        <v>0</v>
      </c>
      <c r="AV269" s="32"/>
      <c r="AW269" s="114">
        <f t="shared" si="1109"/>
        <v>0</v>
      </c>
      <c r="AX269" s="32"/>
      <c r="AY269" s="114">
        <f t="shared" si="1110"/>
        <v>0</v>
      </c>
      <c r="AZ269" s="32"/>
      <c r="BA269" s="114">
        <f t="shared" si="1111"/>
        <v>0</v>
      </c>
      <c r="BB269" s="32"/>
      <c r="BC269" s="114">
        <f t="shared" si="1112"/>
        <v>0</v>
      </c>
      <c r="BD269" s="32"/>
      <c r="BE269" s="114">
        <f t="shared" si="1113"/>
        <v>0</v>
      </c>
      <c r="BF269" s="32"/>
      <c r="BG269" s="114">
        <f t="shared" si="1114"/>
        <v>0</v>
      </c>
      <c r="BH269" s="108">
        <f t="shared" ref="BH269:BI269" si="1120">SUM(J269,L269,N269,P269,R269,T269,V269,X269,Z269,AB269,AD269,AF269,AH269,AJ269,AL269,AN269,AP269,AR269,AT269,AV269,AX269,AZ269,BB269,BD269,BF269)</f>
        <v>0</v>
      </c>
      <c r="BI269" s="119">
        <f t="shared" si="1120"/>
        <v>0</v>
      </c>
      <c r="BJ269" s="87">
        <f t="shared" si="1116"/>
        <v>0</v>
      </c>
      <c r="BK269" s="108">
        <f t="shared" si="1117"/>
        <v>132.31</v>
      </c>
      <c r="BL269" s="119">
        <f t="shared" si="1118"/>
        <v>4839.9799999999996</v>
      </c>
      <c r="BM269" s="87">
        <f t="shared" si="1119"/>
        <v>1</v>
      </c>
    </row>
    <row r="270" spans="1:65" s="88" customFormat="1">
      <c r="A270" s="29" t="s">
        <v>415</v>
      </c>
      <c r="B270" s="29" t="s">
        <v>66</v>
      </c>
      <c r="C270" s="29">
        <v>90406</v>
      </c>
      <c r="D270" s="101" t="s">
        <v>416</v>
      </c>
      <c r="E270" s="29" t="s">
        <v>82</v>
      </c>
      <c r="F270" s="30">
        <v>298</v>
      </c>
      <c r="G270" s="31">
        <v>39.04</v>
      </c>
      <c r="H270" s="119">
        <v>47.971314502744384</v>
      </c>
      <c r="I270" s="120">
        <f t="shared" si="1089"/>
        <v>14295.45</v>
      </c>
      <c r="J270" s="111"/>
      <c r="K270" s="114">
        <f t="shared" si="1090"/>
        <v>0</v>
      </c>
      <c r="L270" s="32"/>
      <c r="M270" s="114">
        <f t="shared" si="1091"/>
        <v>0</v>
      </c>
      <c r="N270" s="32"/>
      <c r="O270" s="114">
        <f t="shared" si="1092"/>
        <v>0</v>
      </c>
      <c r="P270" s="32"/>
      <c r="Q270" s="114">
        <f t="shared" si="1093"/>
        <v>0</v>
      </c>
      <c r="R270" s="32"/>
      <c r="S270" s="114">
        <f t="shared" si="1094"/>
        <v>0</v>
      </c>
      <c r="T270" s="32"/>
      <c r="U270" s="114">
        <f t="shared" si="1095"/>
        <v>0</v>
      </c>
      <c r="V270" s="32"/>
      <c r="W270" s="114">
        <f t="shared" si="1096"/>
        <v>0</v>
      </c>
      <c r="X270" s="32"/>
      <c r="Y270" s="114">
        <f t="shared" si="1097"/>
        <v>0</v>
      </c>
      <c r="Z270" s="32"/>
      <c r="AA270" s="114">
        <f t="shared" si="1098"/>
        <v>0</v>
      </c>
      <c r="AB270" s="32"/>
      <c r="AC270" s="114">
        <f t="shared" si="1099"/>
        <v>0</v>
      </c>
      <c r="AD270" s="32"/>
      <c r="AE270" s="114">
        <f t="shared" si="1100"/>
        <v>0</v>
      </c>
      <c r="AF270" s="32"/>
      <c r="AG270" s="114">
        <f t="shared" si="1101"/>
        <v>0</v>
      </c>
      <c r="AH270" s="32"/>
      <c r="AI270" s="114">
        <f t="shared" si="1102"/>
        <v>0</v>
      </c>
      <c r="AJ270" s="32"/>
      <c r="AK270" s="114">
        <f t="shared" si="1103"/>
        <v>0</v>
      </c>
      <c r="AL270" s="32"/>
      <c r="AM270" s="114">
        <f t="shared" si="1104"/>
        <v>0</v>
      </c>
      <c r="AN270" s="32"/>
      <c r="AO270" s="114">
        <f t="shared" si="1105"/>
        <v>0</v>
      </c>
      <c r="AP270" s="32"/>
      <c r="AQ270" s="114">
        <f t="shared" si="1106"/>
        <v>0</v>
      </c>
      <c r="AR270" s="32"/>
      <c r="AS270" s="114">
        <f t="shared" si="1107"/>
        <v>0</v>
      </c>
      <c r="AT270" s="32"/>
      <c r="AU270" s="114">
        <f t="shared" si="1108"/>
        <v>0</v>
      </c>
      <c r="AV270" s="32"/>
      <c r="AW270" s="114">
        <f t="shared" si="1109"/>
        <v>0</v>
      </c>
      <c r="AX270" s="32"/>
      <c r="AY270" s="114">
        <f t="shared" si="1110"/>
        <v>0</v>
      </c>
      <c r="AZ270" s="32"/>
      <c r="BA270" s="114">
        <f t="shared" si="1111"/>
        <v>0</v>
      </c>
      <c r="BB270" s="32"/>
      <c r="BC270" s="114">
        <f t="shared" si="1112"/>
        <v>0</v>
      </c>
      <c r="BD270" s="32"/>
      <c r="BE270" s="114">
        <f t="shared" si="1113"/>
        <v>0</v>
      </c>
      <c r="BF270" s="32"/>
      <c r="BG270" s="114">
        <f t="shared" si="1114"/>
        <v>0</v>
      </c>
      <c r="BH270" s="108">
        <f t="shared" ref="BH270:BI270" si="1121">SUM(J270,L270,N270,P270,R270,T270,V270,X270,Z270,AB270,AD270,AF270,AH270,AJ270,AL270,AN270,AP270,AR270,AT270,AV270,AX270,AZ270,BB270,BD270,BF270)</f>
        <v>0</v>
      </c>
      <c r="BI270" s="119">
        <f t="shared" si="1121"/>
        <v>0</v>
      </c>
      <c r="BJ270" s="87">
        <f t="shared" si="1116"/>
        <v>0</v>
      </c>
      <c r="BK270" s="108">
        <f t="shared" si="1117"/>
        <v>298</v>
      </c>
      <c r="BL270" s="119">
        <f t="shared" si="1118"/>
        <v>14295.45</v>
      </c>
      <c r="BM270" s="87">
        <f t="shared" si="1119"/>
        <v>1</v>
      </c>
    </row>
    <row r="271" spans="1:65" s="88" customFormat="1">
      <c r="A271" s="22" t="s">
        <v>417</v>
      </c>
      <c r="B271" s="22" t="s">
        <v>60</v>
      </c>
      <c r="C271" s="22" t="s">
        <v>60</v>
      </c>
      <c r="D271" s="102" t="s">
        <v>418</v>
      </c>
      <c r="E271" s="22" t="s">
        <v>60</v>
      </c>
      <c r="F271" s="89"/>
      <c r="G271" s="27"/>
      <c r="H271" s="121"/>
      <c r="I271" s="118">
        <f>SUM(I272)</f>
        <v>32590.59</v>
      </c>
      <c r="J271" s="112"/>
      <c r="K271" s="127">
        <f>SUM(K272)</f>
        <v>0</v>
      </c>
      <c r="L271" s="26"/>
      <c r="M271" s="127">
        <f>SUM(M272)</f>
        <v>0</v>
      </c>
      <c r="N271" s="26"/>
      <c r="O271" s="127">
        <f>SUM(O272)</f>
        <v>0</v>
      </c>
      <c r="P271" s="26"/>
      <c r="Q271" s="127">
        <f>SUM(Q272)</f>
        <v>0</v>
      </c>
      <c r="R271" s="26"/>
      <c r="S271" s="127">
        <f>SUM(S272)</f>
        <v>0</v>
      </c>
      <c r="T271" s="26"/>
      <c r="U271" s="127">
        <f>SUM(U272)</f>
        <v>0</v>
      </c>
      <c r="V271" s="26"/>
      <c r="W271" s="127">
        <f>SUM(W272)</f>
        <v>0</v>
      </c>
      <c r="X271" s="26"/>
      <c r="Y271" s="127">
        <f>SUM(Y272)</f>
        <v>0</v>
      </c>
      <c r="Z271" s="26"/>
      <c r="AA271" s="127">
        <f>SUM(AA272)</f>
        <v>0</v>
      </c>
      <c r="AB271" s="26"/>
      <c r="AC271" s="127">
        <f>SUM(AC272)</f>
        <v>0</v>
      </c>
      <c r="AD271" s="26"/>
      <c r="AE271" s="127">
        <f>SUM(AE272)</f>
        <v>0</v>
      </c>
      <c r="AF271" s="26"/>
      <c r="AG271" s="127">
        <f>SUM(AG272)</f>
        <v>0</v>
      </c>
      <c r="AH271" s="26"/>
      <c r="AI271" s="127">
        <f>SUM(AI272)</f>
        <v>0</v>
      </c>
      <c r="AJ271" s="26"/>
      <c r="AK271" s="127">
        <f>SUM(AK272)</f>
        <v>0</v>
      </c>
      <c r="AL271" s="26"/>
      <c r="AM271" s="127">
        <f>SUM(AM272)</f>
        <v>0</v>
      </c>
      <c r="AN271" s="26"/>
      <c r="AO271" s="127">
        <f>SUM(AO272)</f>
        <v>0</v>
      </c>
      <c r="AP271" s="26"/>
      <c r="AQ271" s="127">
        <f>SUM(AQ272)</f>
        <v>0</v>
      </c>
      <c r="AR271" s="26"/>
      <c r="AS271" s="127">
        <f>SUM(AS272)</f>
        <v>0</v>
      </c>
      <c r="AT271" s="26"/>
      <c r="AU271" s="127">
        <f>SUM(AU272)</f>
        <v>0</v>
      </c>
      <c r="AV271" s="26"/>
      <c r="AW271" s="127">
        <f>SUM(AW272)</f>
        <v>0</v>
      </c>
      <c r="AX271" s="26"/>
      <c r="AY271" s="127">
        <f>SUM(AY272)</f>
        <v>0</v>
      </c>
      <c r="AZ271" s="26"/>
      <c r="BA271" s="127">
        <f>SUM(BA272)</f>
        <v>0</v>
      </c>
      <c r="BB271" s="26"/>
      <c r="BC271" s="127">
        <f>SUM(BC272)</f>
        <v>0</v>
      </c>
      <c r="BD271" s="26"/>
      <c r="BE271" s="127">
        <f>SUM(BE272)</f>
        <v>0</v>
      </c>
      <c r="BF271" s="26"/>
      <c r="BG271" s="127">
        <f>SUM(BG272)</f>
        <v>0</v>
      </c>
      <c r="BH271" s="109"/>
      <c r="BI271" s="121">
        <f>SUM(BI272)</f>
        <v>0</v>
      </c>
      <c r="BJ271" s="27"/>
      <c r="BK271" s="109"/>
      <c r="BL271" s="121">
        <f>SUM(BL272)</f>
        <v>32590.59</v>
      </c>
      <c r="BM271" s="27"/>
    </row>
    <row r="272" spans="1:65" s="88" customFormat="1" ht="33.75">
      <c r="A272" s="29" t="s">
        <v>419</v>
      </c>
      <c r="B272" s="29" t="s">
        <v>250</v>
      </c>
      <c r="C272" s="29">
        <v>12442</v>
      </c>
      <c r="D272" s="101" t="s">
        <v>420</v>
      </c>
      <c r="E272" s="29" t="s">
        <v>82</v>
      </c>
      <c r="F272" s="30">
        <v>132.31</v>
      </c>
      <c r="G272" s="31">
        <v>200.46</v>
      </c>
      <c r="H272" s="119">
        <v>246.31992072797487</v>
      </c>
      <c r="I272" s="120">
        <f>ROUND(SUM(F272*H272),2)</f>
        <v>32590.59</v>
      </c>
      <c r="J272" s="111"/>
      <c r="K272" s="114">
        <f>J272*$H272</f>
        <v>0</v>
      </c>
      <c r="L272" s="32"/>
      <c r="M272" s="114">
        <f>L272*$H272</f>
        <v>0</v>
      </c>
      <c r="N272" s="32"/>
      <c r="O272" s="114">
        <f>N272*$H272</f>
        <v>0</v>
      </c>
      <c r="P272" s="32"/>
      <c r="Q272" s="114">
        <f>P272*$H272</f>
        <v>0</v>
      </c>
      <c r="R272" s="32"/>
      <c r="S272" s="114">
        <f>R272*$H272</f>
        <v>0</v>
      </c>
      <c r="T272" s="32"/>
      <c r="U272" s="114">
        <f>T272*$H272</f>
        <v>0</v>
      </c>
      <c r="V272" s="32"/>
      <c r="W272" s="114">
        <f>V272*$H272</f>
        <v>0</v>
      </c>
      <c r="X272" s="32"/>
      <c r="Y272" s="114">
        <f>X272*$H272</f>
        <v>0</v>
      </c>
      <c r="Z272" s="32"/>
      <c r="AA272" s="114">
        <f>Z272*$H272</f>
        <v>0</v>
      </c>
      <c r="AB272" s="32"/>
      <c r="AC272" s="114">
        <f>AB272*$H272</f>
        <v>0</v>
      </c>
      <c r="AD272" s="32"/>
      <c r="AE272" s="114">
        <f>AD272*$H272</f>
        <v>0</v>
      </c>
      <c r="AF272" s="32"/>
      <c r="AG272" s="114">
        <f>AF272*$H272</f>
        <v>0</v>
      </c>
      <c r="AH272" s="32"/>
      <c r="AI272" s="114">
        <f>AH272*$H272</f>
        <v>0</v>
      </c>
      <c r="AJ272" s="32"/>
      <c r="AK272" s="114">
        <f>AJ272*$H272</f>
        <v>0</v>
      </c>
      <c r="AL272" s="32"/>
      <c r="AM272" s="114">
        <f>AL272*$H272</f>
        <v>0</v>
      </c>
      <c r="AN272" s="32"/>
      <c r="AO272" s="114">
        <f>AN272*$H272</f>
        <v>0</v>
      </c>
      <c r="AP272" s="32"/>
      <c r="AQ272" s="114">
        <f>AP272*$H272</f>
        <v>0</v>
      </c>
      <c r="AR272" s="32"/>
      <c r="AS272" s="114">
        <f>AR272*$H272</f>
        <v>0</v>
      </c>
      <c r="AT272" s="32"/>
      <c r="AU272" s="114">
        <f>AT272*$H272</f>
        <v>0</v>
      </c>
      <c r="AV272" s="32"/>
      <c r="AW272" s="114">
        <f>AV272*$H272</f>
        <v>0</v>
      </c>
      <c r="AX272" s="32"/>
      <c r="AY272" s="114">
        <f>AX272*$H272</f>
        <v>0</v>
      </c>
      <c r="AZ272" s="32"/>
      <c r="BA272" s="114">
        <f>AZ272*$H272</f>
        <v>0</v>
      </c>
      <c r="BB272" s="32"/>
      <c r="BC272" s="114">
        <f>BB272*$H272</f>
        <v>0</v>
      </c>
      <c r="BD272" s="32"/>
      <c r="BE272" s="114">
        <f>BD272*$H272</f>
        <v>0</v>
      </c>
      <c r="BF272" s="32"/>
      <c r="BG272" s="114">
        <f>BF272*$H272</f>
        <v>0</v>
      </c>
      <c r="BH272" s="108">
        <f t="shared" ref="BH272:BI272" si="1122">SUM(J272,L272,N272,P272,R272,T272,V272,X272,Z272,AB272,AD272,AF272,AH272,AJ272,AL272,AN272,AP272,AR272,AT272,AV272,AX272,AZ272,BB272,BD272,BF272)</f>
        <v>0</v>
      </c>
      <c r="BI272" s="119">
        <f t="shared" si="1122"/>
        <v>0</v>
      </c>
      <c r="BJ272" s="87">
        <f>BI272/I272</f>
        <v>0</v>
      </c>
      <c r="BK272" s="108">
        <f>F272-BH272</f>
        <v>132.31</v>
      </c>
      <c r="BL272" s="119">
        <f>I272-BI272</f>
        <v>32590.59</v>
      </c>
      <c r="BM272" s="87">
        <f>1-BJ272</f>
        <v>1</v>
      </c>
    </row>
    <row r="273" spans="1:65" s="88" customFormat="1">
      <c r="A273" s="22" t="s">
        <v>421</v>
      </c>
      <c r="B273" s="22" t="s">
        <v>60</v>
      </c>
      <c r="C273" s="22" t="s">
        <v>60</v>
      </c>
      <c r="D273" s="102" t="s">
        <v>422</v>
      </c>
      <c r="E273" s="22" t="s">
        <v>60</v>
      </c>
      <c r="F273" s="89"/>
      <c r="G273" s="27"/>
      <c r="H273" s="121"/>
      <c r="I273" s="118">
        <f>SUM(I274)</f>
        <v>4334.03</v>
      </c>
      <c r="J273" s="112"/>
      <c r="K273" s="127">
        <f>SUM(K274)</f>
        <v>0</v>
      </c>
      <c r="L273" s="26"/>
      <c r="M273" s="127">
        <f>SUM(M274)</f>
        <v>0</v>
      </c>
      <c r="N273" s="26"/>
      <c r="O273" s="127">
        <f>SUM(O274)</f>
        <v>0</v>
      </c>
      <c r="P273" s="26"/>
      <c r="Q273" s="127">
        <f>SUM(Q274)</f>
        <v>0</v>
      </c>
      <c r="R273" s="26"/>
      <c r="S273" s="127">
        <f>SUM(S274)</f>
        <v>0</v>
      </c>
      <c r="T273" s="26"/>
      <c r="U273" s="127">
        <f>SUM(U274)</f>
        <v>0</v>
      </c>
      <c r="V273" s="26"/>
      <c r="W273" s="127">
        <f>SUM(W274)</f>
        <v>0</v>
      </c>
      <c r="X273" s="26"/>
      <c r="Y273" s="127">
        <f>SUM(Y274)</f>
        <v>0</v>
      </c>
      <c r="Z273" s="26"/>
      <c r="AA273" s="127">
        <f>SUM(AA274)</f>
        <v>0</v>
      </c>
      <c r="AB273" s="26"/>
      <c r="AC273" s="127">
        <f>SUM(AC274)</f>
        <v>0</v>
      </c>
      <c r="AD273" s="26"/>
      <c r="AE273" s="127">
        <f>SUM(AE274)</f>
        <v>0</v>
      </c>
      <c r="AF273" s="26"/>
      <c r="AG273" s="127">
        <f>SUM(AG274)</f>
        <v>0</v>
      </c>
      <c r="AH273" s="26"/>
      <c r="AI273" s="127">
        <f>SUM(AI274)</f>
        <v>0</v>
      </c>
      <c r="AJ273" s="26"/>
      <c r="AK273" s="127">
        <f>SUM(AK274)</f>
        <v>0</v>
      </c>
      <c r="AL273" s="26"/>
      <c r="AM273" s="127">
        <f>SUM(AM274)</f>
        <v>0</v>
      </c>
      <c r="AN273" s="26"/>
      <c r="AO273" s="127">
        <f>SUM(AO274)</f>
        <v>0</v>
      </c>
      <c r="AP273" s="26"/>
      <c r="AQ273" s="127">
        <f>SUM(AQ274)</f>
        <v>0</v>
      </c>
      <c r="AR273" s="26"/>
      <c r="AS273" s="127">
        <f>SUM(AS274)</f>
        <v>0</v>
      </c>
      <c r="AT273" s="26"/>
      <c r="AU273" s="127">
        <f>SUM(AU274)</f>
        <v>0</v>
      </c>
      <c r="AV273" s="26"/>
      <c r="AW273" s="127">
        <f>SUM(AW274)</f>
        <v>0</v>
      </c>
      <c r="AX273" s="26"/>
      <c r="AY273" s="127">
        <f>SUM(AY274)</f>
        <v>0</v>
      </c>
      <c r="AZ273" s="26"/>
      <c r="BA273" s="127">
        <f>SUM(BA274)</f>
        <v>0</v>
      </c>
      <c r="BB273" s="26"/>
      <c r="BC273" s="127">
        <f>SUM(BC274)</f>
        <v>0</v>
      </c>
      <c r="BD273" s="26"/>
      <c r="BE273" s="127">
        <f>SUM(BE274)</f>
        <v>0</v>
      </c>
      <c r="BF273" s="26"/>
      <c r="BG273" s="127">
        <f>SUM(BG274)</f>
        <v>0</v>
      </c>
      <c r="BH273" s="109"/>
      <c r="BI273" s="121">
        <f>SUM(BI274)</f>
        <v>0</v>
      </c>
      <c r="BJ273" s="27"/>
      <c r="BK273" s="109"/>
      <c r="BL273" s="121">
        <f>SUM(BL274)</f>
        <v>4334.03</v>
      </c>
      <c r="BM273" s="27"/>
    </row>
    <row r="274" spans="1:65" s="88" customFormat="1" ht="22.5">
      <c r="A274" s="29" t="s">
        <v>423</v>
      </c>
      <c r="B274" s="29" t="s">
        <v>66</v>
      </c>
      <c r="C274" s="29">
        <v>1341</v>
      </c>
      <c r="D274" s="101" t="s">
        <v>424</v>
      </c>
      <c r="E274" s="29" t="s">
        <v>82</v>
      </c>
      <c r="F274" s="30">
        <v>62.13</v>
      </c>
      <c r="G274" s="31">
        <v>56.77</v>
      </c>
      <c r="H274" s="119">
        <v>69.757467323790948</v>
      </c>
      <c r="I274" s="120">
        <f>ROUND(SUM(F274*H274),2)</f>
        <v>4334.03</v>
      </c>
      <c r="J274" s="111"/>
      <c r="K274" s="114">
        <f>J274*$H274</f>
        <v>0</v>
      </c>
      <c r="L274" s="32"/>
      <c r="M274" s="114">
        <f>L274*$H274</f>
        <v>0</v>
      </c>
      <c r="N274" s="32"/>
      <c r="O274" s="114">
        <f>N274*$H274</f>
        <v>0</v>
      </c>
      <c r="P274" s="32"/>
      <c r="Q274" s="114">
        <f>P274*$H274</f>
        <v>0</v>
      </c>
      <c r="R274" s="32"/>
      <c r="S274" s="114">
        <f>R274*$H274</f>
        <v>0</v>
      </c>
      <c r="T274" s="32"/>
      <c r="U274" s="114">
        <f>T274*$H274</f>
        <v>0</v>
      </c>
      <c r="V274" s="32"/>
      <c r="W274" s="114">
        <f>V274*$H274</f>
        <v>0</v>
      </c>
      <c r="X274" s="32"/>
      <c r="Y274" s="114">
        <f>X274*$H274</f>
        <v>0</v>
      </c>
      <c r="Z274" s="32"/>
      <c r="AA274" s="114">
        <f>Z274*$H274</f>
        <v>0</v>
      </c>
      <c r="AB274" s="32"/>
      <c r="AC274" s="114">
        <f>AB274*$H274</f>
        <v>0</v>
      </c>
      <c r="AD274" s="32"/>
      <c r="AE274" s="114">
        <f>AD274*$H274</f>
        <v>0</v>
      </c>
      <c r="AF274" s="32"/>
      <c r="AG274" s="114">
        <f>AF274*$H274</f>
        <v>0</v>
      </c>
      <c r="AH274" s="32"/>
      <c r="AI274" s="114">
        <f>AH274*$H274</f>
        <v>0</v>
      </c>
      <c r="AJ274" s="32"/>
      <c r="AK274" s="114">
        <f>AJ274*$H274</f>
        <v>0</v>
      </c>
      <c r="AL274" s="32"/>
      <c r="AM274" s="114">
        <f>AL274*$H274</f>
        <v>0</v>
      </c>
      <c r="AN274" s="32"/>
      <c r="AO274" s="114">
        <f>AN274*$H274</f>
        <v>0</v>
      </c>
      <c r="AP274" s="32"/>
      <c r="AQ274" s="114">
        <f>AP274*$H274</f>
        <v>0</v>
      </c>
      <c r="AR274" s="32"/>
      <c r="AS274" s="114">
        <f>AR274*$H274</f>
        <v>0</v>
      </c>
      <c r="AT274" s="32"/>
      <c r="AU274" s="114">
        <f>AT274*$H274</f>
        <v>0</v>
      </c>
      <c r="AV274" s="32"/>
      <c r="AW274" s="114">
        <f>AV274*$H274</f>
        <v>0</v>
      </c>
      <c r="AX274" s="32"/>
      <c r="AY274" s="114">
        <f>AX274*$H274</f>
        <v>0</v>
      </c>
      <c r="AZ274" s="32"/>
      <c r="BA274" s="114">
        <f>AZ274*$H274</f>
        <v>0</v>
      </c>
      <c r="BB274" s="32"/>
      <c r="BC274" s="114">
        <f>BB274*$H274</f>
        <v>0</v>
      </c>
      <c r="BD274" s="32"/>
      <c r="BE274" s="114">
        <f>BD274*$H274</f>
        <v>0</v>
      </c>
      <c r="BF274" s="32"/>
      <c r="BG274" s="114">
        <f>BF274*$H274</f>
        <v>0</v>
      </c>
      <c r="BH274" s="108">
        <f t="shared" ref="BH274:BI274" si="1123">SUM(J274,L274,N274,P274,R274,T274,V274,X274,Z274,AB274,AD274,AF274,AH274,AJ274,AL274,AN274,AP274,AR274,AT274,AV274,AX274,AZ274,BB274,BD274,BF274)</f>
        <v>0</v>
      </c>
      <c r="BI274" s="119">
        <f t="shared" si="1123"/>
        <v>0</v>
      </c>
      <c r="BJ274" s="87">
        <f>BI274/I274</f>
        <v>0</v>
      </c>
      <c r="BK274" s="108">
        <f>F274-BH274</f>
        <v>62.13</v>
      </c>
      <c r="BL274" s="119">
        <f>I274-BI274</f>
        <v>4334.03</v>
      </c>
      <c r="BM274" s="87">
        <f>1-BJ274</f>
        <v>1</v>
      </c>
    </row>
    <row r="275" spans="1:65" s="88" customFormat="1">
      <c r="A275" s="22" t="s">
        <v>425</v>
      </c>
      <c r="B275" s="22" t="s">
        <v>60</v>
      </c>
      <c r="C275" s="22" t="s">
        <v>60</v>
      </c>
      <c r="D275" s="102" t="s">
        <v>158</v>
      </c>
      <c r="E275" s="22"/>
      <c r="F275" s="89"/>
      <c r="G275" s="27"/>
      <c r="H275" s="121"/>
      <c r="I275" s="118">
        <f>I276+I279+I281</f>
        <v>161122.68</v>
      </c>
      <c r="J275" s="112"/>
      <c r="K275" s="127">
        <f>K276+K279+K281</f>
        <v>0</v>
      </c>
      <c r="L275" s="26"/>
      <c r="M275" s="127">
        <f>M276+M279+M281</f>
        <v>0</v>
      </c>
      <c r="N275" s="26"/>
      <c r="O275" s="127">
        <f>O276+O279+O281</f>
        <v>0</v>
      </c>
      <c r="P275" s="26"/>
      <c r="Q275" s="127">
        <f>Q276+Q279+Q281</f>
        <v>0</v>
      </c>
      <c r="R275" s="26"/>
      <c r="S275" s="127">
        <f>S276+S279+S281</f>
        <v>0</v>
      </c>
      <c r="T275" s="26"/>
      <c r="U275" s="127">
        <f>U276+U279+U281</f>
        <v>0</v>
      </c>
      <c r="V275" s="26"/>
      <c r="W275" s="127">
        <f>W276+W279+W281</f>
        <v>0</v>
      </c>
      <c r="X275" s="26"/>
      <c r="Y275" s="127">
        <f>Y276+Y279+Y281</f>
        <v>0</v>
      </c>
      <c r="Z275" s="26"/>
      <c r="AA275" s="127">
        <f>AA276+AA279+AA281</f>
        <v>0</v>
      </c>
      <c r="AB275" s="26"/>
      <c r="AC275" s="127">
        <f>AC276+AC279+AC281</f>
        <v>0</v>
      </c>
      <c r="AD275" s="26"/>
      <c r="AE275" s="127">
        <f>AE276+AE279+AE281</f>
        <v>0</v>
      </c>
      <c r="AF275" s="26"/>
      <c r="AG275" s="127">
        <f>AG276+AG279+AG281</f>
        <v>0</v>
      </c>
      <c r="AH275" s="26"/>
      <c r="AI275" s="127">
        <f>AI276+AI279+AI281</f>
        <v>0</v>
      </c>
      <c r="AJ275" s="26"/>
      <c r="AK275" s="127">
        <f>AK276+AK279+AK281</f>
        <v>0</v>
      </c>
      <c r="AL275" s="26"/>
      <c r="AM275" s="127">
        <f>AM276+AM279+AM281</f>
        <v>0</v>
      </c>
      <c r="AN275" s="26"/>
      <c r="AO275" s="127">
        <f>AO276+AO279+AO281</f>
        <v>0</v>
      </c>
      <c r="AP275" s="26"/>
      <c r="AQ275" s="127">
        <f>AQ276+AQ279+AQ281</f>
        <v>0</v>
      </c>
      <c r="AR275" s="26"/>
      <c r="AS275" s="127">
        <f>AS276+AS279+AS281</f>
        <v>0</v>
      </c>
      <c r="AT275" s="26"/>
      <c r="AU275" s="127">
        <f>AU276+AU279+AU281</f>
        <v>0</v>
      </c>
      <c r="AV275" s="26"/>
      <c r="AW275" s="127">
        <f>AW276+AW279+AW281</f>
        <v>0</v>
      </c>
      <c r="AX275" s="26"/>
      <c r="AY275" s="127">
        <f>AY276+AY279+AY281</f>
        <v>0</v>
      </c>
      <c r="AZ275" s="26"/>
      <c r="BA275" s="127">
        <f>BA276+BA279+BA281</f>
        <v>0</v>
      </c>
      <c r="BB275" s="26"/>
      <c r="BC275" s="127">
        <f>BC276+BC279+BC281</f>
        <v>0</v>
      </c>
      <c r="BD275" s="26"/>
      <c r="BE275" s="127">
        <f>BE276+BE279+BE281</f>
        <v>0</v>
      </c>
      <c r="BF275" s="26"/>
      <c r="BG275" s="127">
        <f>BG276+BG279+BG281</f>
        <v>0</v>
      </c>
      <c r="BH275" s="109"/>
      <c r="BI275" s="121">
        <f>BI276+BI279+BI281</f>
        <v>0</v>
      </c>
      <c r="BJ275" s="27"/>
      <c r="BK275" s="109"/>
      <c r="BL275" s="121">
        <f>BL276+BL279+BL281</f>
        <v>161122.68</v>
      </c>
      <c r="BM275" s="27"/>
    </row>
    <row r="276" spans="1:65" s="88" customFormat="1">
      <c r="A276" s="22" t="s">
        <v>426</v>
      </c>
      <c r="B276" s="22" t="s">
        <v>60</v>
      </c>
      <c r="C276" s="22" t="s">
        <v>60</v>
      </c>
      <c r="D276" s="102" t="s">
        <v>364</v>
      </c>
      <c r="E276" s="22" t="s">
        <v>60</v>
      </c>
      <c r="F276" s="89"/>
      <c r="G276" s="27"/>
      <c r="H276" s="121"/>
      <c r="I276" s="118">
        <f>SUM(I277:I278)</f>
        <v>4616.8599999999997</v>
      </c>
      <c r="J276" s="112"/>
      <c r="K276" s="127">
        <f>SUM(K277:K278)</f>
        <v>0</v>
      </c>
      <c r="L276" s="26"/>
      <c r="M276" s="127">
        <f>SUM(M277:M278)</f>
        <v>0</v>
      </c>
      <c r="N276" s="26"/>
      <c r="O276" s="127">
        <f>SUM(O277:O278)</f>
        <v>0</v>
      </c>
      <c r="P276" s="26"/>
      <c r="Q276" s="127">
        <f>SUM(Q277:Q278)</f>
        <v>0</v>
      </c>
      <c r="R276" s="26"/>
      <c r="S276" s="127">
        <f>SUM(S277:S278)</f>
        <v>0</v>
      </c>
      <c r="T276" s="26"/>
      <c r="U276" s="127">
        <f>SUM(U277:U278)</f>
        <v>0</v>
      </c>
      <c r="V276" s="26"/>
      <c r="W276" s="127">
        <f>SUM(W277:W278)</f>
        <v>0</v>
      </c>
      <c r="X276" s="26"/>
      <c r="Y276" s="127">
        <f>SUM(Y277:Y278)</f>
        <v>0</v>
      </c>
      <c r="Z276" s="26"/>
      <c r="AA276" s="127">
        <f>SUM(AA277:AA278)</f>
        <v>0</v>
      </c>
      <c r="AB276" s="26"/>
      <c r="AC276" s="127">
        <f>SUM(AC277:AC278)</f>
        <v>0</v>
      </c>
      <c r="AD276" s="26"/>
      <c r="AE276" s="127">
        <f>SUM(AE277:AE278)</f>
        <v>0</v>
      </c>
      <c r="AF276" s="26"/>
      <c r="AG276" s="127">
        <f>SUM(AG277:AG278)</f>
        <v>0</v>
      </c>
      <c r="AH276" s="26"/>
      <c r="AI276" s="127">
        <f>SUM(AI277:AI278)</f>
        <v>0</v>
      </c>
      <c r="AJ276" s="26"/>
      <c r="AK276" s="127">
        <f>SUM(AK277:AK278)</f>
        <v>0</v>
      </c>
      <c r="AL276" s="26"/>
      <c r="AM276" s="127">
        <f>SUM(AM277:AM278)</f>
        <v>0</v>
      </c>
      <c r="AN276" s="26"/>
      <c r="AO276" s="127">
        <f>SUM(AO277:AO278)</f>
        <v>0</v>
      </c>
      <c r="AP276" s="26"/>
      <c r="AQ276" s="127">
        <f>SUM(AQ277:AQ278)</f>
        <v>0</v>
      </c>
      <c r="AR276" s="26"/>
      <c r="AS276" s="127">
        <f>SUM(AS277:AS278)</f>
        <v>0</v>
      </c>
      <c r="AT276" s="26"/>
      <c r="AU276" s="127">
        <f>SUM(AU277:AU278)</f>
        <v>0</v>
      </c>
      <c r="AV276" s="26"/>
      <c r="AW276" s="127">
        <f>SUM(AW277:AW278)</f>
        <v>0</v>
      </c>
      <c r="AX276" s="26"/>
      <c r="AY276" s="127">
        <f>SUM(AY277:AY278)</f>
        <v>0</v>
      </c>
      <c r="AZ276" s="26"/>
      <c r="BA276" s="127">
        <f>SUM(BA277:BA278)</f>
        <v>0</v>
      </c>
      <c r="BB276" s="26"/>
      <c r="BC276" s="127">
        <f>SUM(BC277:BC278)</f>
        <v>0</v>
      </c>
      <c r="BD276" s="26"/>
      <c r="BE276" s="127">
        <f>SUM(BE277:BE278)</f>
        <v>0</v>
      </c>
      <c r="BF276" s="26"/>
      <c r="BG276" s="127">
        <f>SUM(BG277:BG278)</f>
        <v>0</v>
      </c>
      <c r="BH276" s="109"/>
      <c r="BI276" s="121">
        <f>SUM(BI277:BI278)</f>
        <v>0</v>
      </c>
      <c r="BJ276" s="27"/>
      <c r="BK276" s="109"/>
      <c r="BL276" s="121">
        <f>SUM(BL277:BL278)</f>
        <v>4616.8599999999997</v>
      </c>
      <c r="BM276" s="27"/>
    </row>
    <row r="277" spans="1:65" s="88" customFormat="1">
      <c r="A277" s="29" t="s">
        <v>427</v>
      </c>
      <c r="B277" s="29" t="s">
        <v>66</v>
      </c>
      <c r="C277" s="29">
        <v>87879</v>
      </c>
      <c r="D277" s="101" t="s">
        <v>412</v>
      </c>
      <c r="E277" s="29" t="s">
        <v>82</v>
      </c>
      <c r="F277" s="30">
        <v>112.73</v>
      </c>
      <c r="G277" s="31">
        <v>3.56</v>
      </c>
      <c r="H277" s="119">
        <v>4.3744333921559937</v>
      </c>
      <c r="I277" s="120">
        <f t="shared" ref="I277:I278" si="1124">ROUND(SUM(F277*H277),2)</f>
        <v>493.13</v>
      </c>
      <c r="J277" s="111"/>
      <c r="K277" s="114">
        <f t="shared" ref="K277:K278" si="1125">J277*$H277</f>
        <v>0</v>
      </c>
      <c r="L277" s="32"/>
      <c r="M277" s="114">
        <f t="shared" ref="M277:M278" si="1126">L277*$H277</f>
        <v>0</v>
      </c>
      <c r="N277" s="32"/>
      <c r="O277" s="114">
        <f t="shared" ref="O277:O278" si="1127">N277*$H277</f>
        <v>0</v>
      </c>
      <c r="P277" s="32"/>
      <c r="Q277" s="114">
        <f t="shared" ref="Q277:Q278" si="1128">P277*$H277</f>
        <v>0</v>
      </c>
      <c r="R277" s="32"/>
      <c r="S277" s="114">
        <f t="shared" ref="S277:S278" si="1129">R277*$H277</f>
        <v>0</v>
      </c>
      <c r="T277" s="32"/>
      <c r="U277" s="114">
        <f t="shared" ref="U277:U278" si="1130">T277*$H277</f>
        <v>0</v>
      </c>
      <c r="V277" s="32"/>
      <c r="W277" s="114">
        <f t="shared" ref="W277:W278" si="1131">V277*$H277</f>
        <v>0</v>
      </c>
      <c r="X277" s="32"/>
      <c r="Y277" s="114">
        <f t="shared" ref="Y277:Y278" si="1132">X277*$H277</f>
        <v>0</v>
      </c>
      <c r="Z277" s="32"/>
      <c r="AA277" s="114">
        <f t="shared" ref="AA277:AA278" si="1133">Z277*$H277</f>
        <v>0</v>
      </c>
      <c r="AB277" s="32"/>
      <c r="AC277" s="114">
        <f t="shared" ref="AC277:AC278" si="1134">AB277*$H277</f>
        <v>0</v>
      </c>
      <c r="AD277" s="32"/>
      <c r="AE277" s="114">
        <f t="shared" ref="AE277:AE278" si="1135">AD277*$H277</f>
        <v>0</v>
      </c>
      <c r="AF277" s="32"/>
      <c r="AG277" s="114">
        <f t="shared" ref="AG277:AG278" si="1136">AF277*$H277</f>
        <v>0</v>
      </c>
      <c r="AH277" s="32"/>
      <c r="AI277" s="114">
        <f t="shared" ref="AI277:AI278" si="1137">AH277*$H277</f>
        <v>0</v>
      </c>
      <c r="AJ277" s="32"/>
      <c r="AK277" s="114">
        <f t="shared" ref="AK277:AK278" si="1138">AJ277*$H277</f>
        <v>0</v>
      </c>
      <c r="AL277" s="32"/>
      <c r="AM277" s="114">
        <f t="shared" ref="AM277:AM278" si="1139">AL277*$H277</f>
        <v>0</v>
      </c>
      <c r="AN277" s="32"/>
      <c r="AO277" s="114">
        <f t="shared" ref="AO277:AO278" si="1140">AN277*$H277</f>
        <v>0</v>
      </c>
      <c r="AP277" s="32"/>
      <c r="AQ277" s="114">
        <f t="shared" ref="AQ277:AQ278" si="1141">AP277*$H277</f>
        <v>0</v>
      </c>
      <c r="AR277" s="32"/>
      <c r="AS277" s="114">
        <f t="shared" ref="AS277:AS278" si="1142">AR277*$H277</f>
        <v>0</v>
      </c>
      <c r="AT277" s="32"/>
      <c r="AU277" s="114">
        <f t="shared" ref="AU277:AU278" si="1143">AT277*$H277</f>
        <v>0</v>
      </c>
      <c r="AV277" s="32"/>
      <c r="AW277" s="114">
        <f t="shared" ref="AW277:AW278" si="1144">AV277*$H277</f>
        <v>0</v>
      </c>
      <c r="AX277" s="32"/>
      <c r="AY277" s="114">
        <f t="shared" ref="AY277:AY278" si="1145">AX277*$H277</f>
        <v>0</v>
      </c>
      <c r="AZ277" s="32"/>
      <c r="BA277" s="114">
        <f t="shared" ref="BA277:BA278" si="1146">AZ277*$H277</f>
        <v>0</v>
      </c>
      <c r="BB277" s="32"/>
      <c r="BC277" s="114">
        <f t="shared" ref="BC277:BC278" si="1147">BB277*$H277</f>
        <v>0</v>
      </c>
      <c r="BD277" s="32"/>
      <c r="BE277" s="114">
        <f t="shared" ref="BE277:BE278" si="1148">BD277*$H277</f>
        <v>0</v>
      </c>
      <c r="BF277" s="32"/>
      <c r="BG277" s="114">
        <f t="shared" ref="BG277:BG278" si="1149">BF277*$H277</f>
        <v>0</v>
      </c>
      <c r="BH277" s="108">
        <f t="shared" ref="BH277:BI277" si="1150">SUM(J277,L277,N277,P277,R277,T277,V277,X277,Z277,AB277,AD277,AF277,AH277,AJ277,AL277,AN277,AP277,AR277,AT277,AV277,AX277,AZ277,BB277,BD277,BF277)</f>
        <v>0</v>
      </c>
      <c r="BI277" s="119">
        <f t="shared" si="1150"/>
        <v>0</v>
      </c>
      <c r="BJ277" s="87">
        <f t="shared" ref="BJ277:BJ278" si="1151">BI277/I277</f>
        <v>0</v>
      </c>
      <c r="BK277" s="108">
        <f t="shared" ref="BK277:BK278" si="1152">F277-BH277</f>
        <v>112.73</v>
      </c>
      <c r="BL277" s="119">
        <f t="shared" ref="BL277:BL278" si="1153">I277-BI277</f>
        <v>493.13</v>
      </c>
      <c r="BM277" s="87">
        <f t="shared" ref="BM277:BM278" si="1154">1-BJ277</f>
        <v>1</v>
      </c>
    </row>
    <row r="278" spans="1:65" s="88" customFormat="1">
      <c r="A278" s="29" t="s">
        <v>428</v>
      </c>
      <c r="B278" s="29" t="s">
        <v>66</v>
      </c>
      <c r="C278" s="29">
        <v>87536</v>
      </c>
      <c r="D278" s="101" t="s">
        <v>414</v>
      </c>
      <c r="E278" s="29" t="s">
        <v>82</v>
      </c>
      <c r="F278" s="30">
        <v>112.73</v>
      </c>
      <c r="G278" s="31">
        <v>29.77</v>
      </c>
      <c r="H278" s="119">
        <v>36.580584855192114</v>
      </c>
      <c r="I278" s="120">
        <f t="shared" si="1124"/>
        <v>4123.7299999999996</v>
      </c>
      <c r="J278" s="111"/>
      <c r="K278" s="114">
        <f t="shared" si="1125"/>
        <v>0</v>
      </c>
      <c r="L278" s="32"/>
      <c r="M278" s="114">
        <f t="shared" si="1126"/>
        <v>0</v>
      </c>
      <c r="N278" s="32"/>
      <c r="O278" s="114">
        <f t="shared" si="1127"/>
        <v>0</v>
      </c>
      <c r="P278" s="32"/>
      <c r="Q278" s="114">
        <f t="shared" si="1128"/>
        <v>0</v>
      </c>
      <c r="R278" s="32"/>
      <c r="S278" s="114">
        <f t="shared" si="1129"/>
        <v>0</v>
      </c>
      <c r="T278" s="32"/>
      <c r="U278" s="114">
        <f t="shared" si="1130"/>
        <v>0</v>
      </c>
      <c r="V278" s="32"/>
      <c r="W278" s="114">
        <f t="shared" si="1131"/>
        <v>0</v>
      </c>
      <c r="X278" s="32"/>
      <c r="Y278" s="114">
        <f t="shared" si="1132"/>
        <v>0</v>
      </c>
      <c r="Z278" s="32"/>
      <c r="AA278" s="114">
        <f t="shared" si="1133"/>
        <v>0</v>
      </c>
      <c r="AB278" s="32"/>
      <c r="AC278" s="114">
        <f t="shared" si="1134"/>
        <v>0</v>
      </c>
      <c r="AD278" s="32"/>
      <c r="AE278" s="114">
        <f t="shared" si="1135"/>
        <v>0</v>
      </c>
      <c r="AF278" s="32"/>
      <c r="AG278" s="114">
        <f t="shared" si="1136"/>
        <v>0</v>
      </c>
      <c r="AH278" s="32"/>
      <c r="AI278" s="114">
        <f t="shared" si="1137"/>
        <v>0</v>
      </c>
      <c r="AJ278" s="32"/>
      <c r="AK278" s="114">
        <f t="shared" si="1138"/>
        <v>0</v>
      </c>
      <c r="AL278" s="32"/>
      <c r="AM278" s="114">
        <f t="shared" si="1139"/>
        <v>0</v>
      </c>
      <c r="AN278" s="32"/>
      <c r="AO278" s="114">
        <f t="shared" si="1140"/>
        <v>0</v>
      </c>
      <c r="AP278" s="32"/>
      <c r="AQ278" s="114">
        <f t="shared" si="1141"/>
        <v>0</v>
      </c>
      <c r="AR278" s="32"/>
      <c r="AS278" s="114">
        <f t="shared" si="1142"/>
        <v>0</v>
      </c>
      <c r="AT278" s="32"/>
      <c r="AU278" s="114">
        <f t="shared" si="1143"/>
        <v>0</v>
      </c>
      <c r="AV278" s="32"/>
      <c r="AW278" s="114">
        <f t="shared" si="1144"/>
        <v>0</v>
      </c>
      <c r="AX278" s="32"/>
      <c r="AY278" s="114">
        <f t="shared" si="1145"/>
        <v>0</v>
      </c>
      <c r="AZ278" s="32"/>
      <c r="BA278" s="114">
        <f t="shared" si="1146"/>
        <v>0</v>
      </c>
      <c r="BB278" s="32"/>
      <c r="BC278" s="114">
        <f t="shared" si="1147"/>
        <v>0</v>
      </c>
      <c r="BD278" s="32"/>
      <c r="BE278" s="114">
        <f t="shared" si="1148"/>
        <v>0</v>
      </c>
      <c r="BF278" s="32"/>
      <c r="BG278" s="114">
        <f t="shared" si="1149"/>
        <v>0</v>
      </c>
      <c r="BH278" s="108">
        <f t="shared" ref="BH278:BI278" si="1155">SUM(J278,L278,N278,P278,R278,T278,V278,X278,Z278,AB278,AD278,AF278,AH278,AJ278,AL278,AN278,AP278,AR278,AT278,AV278,AX278,AZ278,BB278,BD278,BF278)</f>
        <v>0</v>
      </c>
      <c r="BI278" s="119">
        <f t="shared" si="1155"/>
        <v>0</v>
      </c>
      <c r="BJ278" s="87">
        <f t="shared" si="1151"/>
        <v>0</v>
      </c>
      <c r="BK278" s="108">
        <f t="shared" si="1152"/>
        <v>112.73</v>
      </c>
      <c r="BL278" s="119">
        <f t="shared" si="1153"/>
        <v>4123.7299999999996</v>
      </c>
      <c r="BM278" s="87">
        <f t="shared" si="1154"/>
        <v>1</v>
      </c>
    </row>
    <row r="279" spans="1:65" s="88" customFormat="1">
      <c r="A279" s="22" t="s">
        <v>429</v>
      </c>
      <c r="B279" s="22" t="s">
        <v>60</v>
      </c>
      <c r="C279" s="22" t="s">
        <v>60</v>
      </c>
      <c r="D279" s="102" t="s">
        <v>418</v>
      </c>
      <c r="E279" s="22" t="s">
        <v>60</v>
      </c>
      <c r="F279" s="89"/>
      <c r="G279" s="27"/>
      <c r="H279" s="121"/>
      <c r="I279" s="118">
        <f>SUM(I280)</f>
        <v>27767.64</v>
      </c>
      <c r="J279" s="112"/>
      <c r="K279" s="127">
        <f>SUM(K280)</f>
        <v>0</v>
      </c>
      <c r="L279" s="26"/>
      <c r="M279" s="127">
        <f>SUM(M280)</f>
        <v>0</v>
      </c>
      <c r="N279" s="26"/>
      <c r="O279" s="127">
        <f>SUM(O280)</f>
        <v>0</v>
      </c>
      <c r="P279" s="26"/>
      <c r="Q279" s="127">
        <f>SUM(Q280)</f>
        <v>0</v>
      </c>
      <c r="R279" s="26"/>
      <c r="S279" s="127">
        <f>SUM(S280)</f>
        <v>0</v>
      </c>
      <c r="T279" s="26"/>
      <c r="U279" s="127">
        <f>SUM(U280)</f>
        <v>0</v>
      </c>
      <c r="V279" s="26"/>
      <c r="W279" s="127">
        <f>SUM(W280)</f>
        <v>0</v>
      </c>
      <c r="X279" s="26"/>
      <c r="Y279" s="127">
        <f>SUM(Y280)</f>
        <v>0</v>
      </c>
      <c r="Z279" s="26"/>
      <c r="AA279" s="127">
        <f>SUM(AA280)</f>
        <v>0</v>
      </c>
      <c r="AB279" s="26"/>
      <c r="AC279" s="127">
        <f>SUM(AC280)</f>
        <v>0</v>
      </c>
      <c r="AD279" s="26"/>
      <c r="AE279" s="127">
        <f>SUM(AE280)</f>
        <v>0</v>
      </c>
      <c r="AF279" s="26"/>
      <c r="AG279" s="127">
        <f>SUM(AG280)</f>
        <v>0</v>
      </c>
      <c r="AH279" s="26"/>
      <c r="AI279" s="127">
        <f>SUM(AI280)</f>
        <v>0</v>
      </c>
      <c r="AJ279" s="26"/>
      <c r="AK279" s="127">
        <f>SUM(AK280)</f>
        <v>0</v>
      </c>
      <c r="AL279" s="26"/>
      <c r="AM279" s="127">
        <f>SUM(AM280)</f>
        <v>0</v>
      </c>
      <c r="AN279" s="26"/>
      <c r="AO279" s="127">
        <f>SUM(AO280)</f>
        <v>0</v>
      </c>
      <c r="AP279" s="26"/>
      <c r="AQ279" s="127">
        <f>SUM(AQ280)</f>
        <v>0</v>
      </c>
      <c r="AR279" s="26"/>
      <c r="AS279" s="127">
        <f>SUM(AS280)</f>
        <v>0</v>
      </c>
      <c r="AT279" s="26"/>
      <c r="AU279" s="127">
        <f>SUM(AU280)</f>
        <v>0</v>
      </c>
      <c r="AV279" s="26"/>
      <c r="AW279" s="127">
        <f>SUM(AW280)</f>
        <v>0</v>
      </c>
      <c r="AX279" s="26"/>
      <c r="AY279" s="127">
        <f>SUM(AY280)</f>
        <v>0</v>
      </c>
      <c r="AZ279" s="26"/>
      <c r="BA279" s="127">
        <f>SUM(BA280)</f>
        <v>0</v>
      </c>
      <c r="BB279" s="26"/>
      <c r="BC279" s="127">
        <f>SUM(BC280)</f>
        <v>0</v>
      </c>
      <c r="BD279" s="26"/>
      <c r="BE279" s="127">
        <f>SUM(BE280)</f>
        <v>0</v>
      </c>
      <c r="BF279" s="26"/>
      <c r="BG279" s="127">
        <f>SUM(BG280)</f>
        <v>0</v>
      </c>
      <c r="BH279" s="109"/>
      <c r="BI279" s="121">
        <f>SUM(BI280)</f>
        <v>0</v>
      </c>
      <c r="BJ279" s="27"/>
      <c r="BK279" s="109"/>
      <c r="BL279" s="121">
        <f>SUM(BL280)</f>
        <v>27767.64</v>
      </c>
      <c r="BM279" s="27"/>
    </row>
    <row r="280" spans="1:65" s="88" customFormat="1" ht="33.75">
      <c r="A280" s="29" t="s">
        <v>430</v>
      </c>
      <c r="B280" s="29" t="s">
        <v>250</v>
      </c>
      <c r="C280" s="29">
        <v>12442</v>
      </c>
      <c r="D280" s="101" t="s">
        <v>420</v>
      </c>
      <c r="E280" s="29" t="s">
        <v>82</v>
      </c>
      <c r="F280" s="30">
        <v>112.73</v>
      </c>
      <c r="G280" s="31">
        <v>200.46</v>
      </c>
      <c r="H280" s="119">
        <v>246.31992072797487</v>
      </c>
      <c r="I280" s="120">
        <f>ROUND(SUM(F280*H280),2)</f>
        <v>27767.64</v>
      </c>
      <c r="J280" s="111"/>
      <c r="K280" s="114">
        <f>J280*$H280</f>
        <v>0</v>
      </c>
      <c r="L280" s="32"/>
      <c r="M280" s="114">
        <f>L280*$H280</f>
        <v>0</v>
      </c>
      <c r="N280" s="32"/>
      <c r="O280" s="114">
        <f>N280*$H280</f>
        <v>0</v>
      </c>
      <c r="P280" s="32"/>
      <c r="Q280" s="114">
        <f>P280*$H280</f>
        <v>0</v>
      </c>
      <c r="R280" s="32"/>
      <c r="S280" s="114">
        <f>R280*$H280</f>
        <v>0</v>
      </c>
      <c r="T280" s="32"/>
      <c r="U280" s="114">
        <f>T280*$H280</f>
        <v>0</v>
      </c>
      <c r="V280" s="32"/>
      <c r="W280" s="114">
        <f>V280*$H280</f>
        <v>0</v>
      </c>
      <c r="X280" s="32"/>
      <c r="Y280" s="114">
        <f>X280*$H280</f>
        <v>0</v>
      </c>
      <c r="Z280" s="32"/>
      <c r="AA280" s="114">
        <f>Z280*$H280</f>
        <v>0</v>
      </c>
      <c r="AB280" s="32"/>
      <c r="AC280" s="114">
        <f>AB280*$H280</f>
        <v>0</v>
      </c>
      <c r="AD280" s="32"/>
      <c r="AE280" s="114">
        <f>AD280*$H280</f>
        <v>0</v>
      </c>
      <c r="AF280" s="32"/>
      <c r="AG280" s="114">
        <f>AF280*$H280</f>
        <v>0</v>
      </c>
      <c r="AH280" s="32"/>
      <c r="AI280" s="114">
        <f>AH280*$H280</f>
        <v>0</v>
      </c>
      <c r="AJ280" s="32"/>
      <c r="AK280" s="114">
        <f>AJ280*$H280</f>
        <v>0</v>
      </c>
      <c r="AL280" s="32"/>
      <c r="AM280" s="114">
        <f>AL280*$H280</f>
        <v>0</v>
      </c>
      <c r="AN280" s="32"/>
      <c r="AO280" s="114">
        <f>AN280*$H280</f>
        <v>0</v>
      </c>
      <c r="AP280" s="32"/>
      <c r="AQ280" s="114">
        <f>AP280*$H280</f>
        <v>0</v>
      </c>
      <c r="AR280" s="32"/>
      <c r="AS280" s="114">
        <f>AR280*$H280</f>
        <v>0</v>
      </c>
      <c r="AT280" s="32"/>
      <c r="AU280" s="114">
        <f>AT280*$H280</f>
        <v>0</v>
      </c>
      <c r="AV280" s="32"/>
      <c r="AW280" s="114">
        <f>AV280*$H280</f>
        <v>0</v>
      </c>
      <c r="AX280" s="32"/>
      <c r="AY280" s="114">
        <f>AX280*$H280</f>
        <v>0</v>
      </c>
      <c r="AZ280" s="32"/>
      <c r="BA280" s="114">
        <f>AZ280*$H280</f>
        <v>0</v>
      </c>
      <c r="BB280" s="32"/>
      <c r="BC280" s="114">
        <f>BB280*$H280</f>
        <v>0</v>
      </c>
      <c r="BD280" s="32"/>
      <c r="BE280" s="114">
        <f>BD280*$H280</f>
        <v>0</v>
      </c>
      <c r="BF280" s="32"/>
      <c r="BG280" s="114">
        <f>BF280*$H280</f>
        <v>0</v>
      </c>
      <c r="BH280" s="108">
        <f t="shared" ref="BH280:BI280" si="1156">SUM(J280,L280,N280,P280,R280,T280,V280,X280,Z280,AB280,AD280,AF280,AH280,AJ280,AL280,AN280,AP280,AR280,AT280,AV280,AX280,AZ280,BB280,BD280,BF280)</f>
        <v>0</v>
      </c>
      <c r="BI280" s="119">
        <f t="shared" si="1156"/>
        <v>0</v>
      </c>
      <c r="BJ280" s="87">
        <f>BI280/I280</f>
        <v>0</v>
      </c>
      <c r="BK280" s="108">
        <f>F280-BH280</f>
        <v>112.73</v>
      </c>
      <c r="BL280" s="119">
        <f>I280-BI280</f>
        <v>27767.64</v>
      </c>
      <c r="BM280" s="87">
        <f>1-BJ280</f>
        <v>1</v>
      </c>
    </row>
    <row r="281" spans="1:65" s="88" customFormat="1">
      <c r="A281" s="22" t="s">
        <v>431</v>
      </c>
      <c r="B281" s="22" t="s">
        <v>60</v>
      </c>
      <c r="C281" s="22" t="s">
        <v>60</v>
      </c>
      <c r="D281" s="102" t="s">
        <v>432</v>
      </c>
      <c r="E281" s="22" t="s">
        <v>60</v>
      </c>
      <c r="F281" s="89"/>
      <c r="G281" s="27"/>
      <c r="H281" s="121"/>
      <c r="I281" s="118">
        <f>SUM(I282)</f>
        <v>128738.18</v>
      </c>
      <c r="J281" s="112"/>
      <c r="K281" s="127">
        <f>SUM(K282)</f>
        <v>0</v>
      </c>
      <c r="L281" s="26"/>
      <c r="M281" s="127">
        <f>SUM(M282)</f>
        <v>0</v>
      </c>
      <c r="N281" s="26"/>
      <c r="O281" s="127">
        <f>SUM(O282)</f>
        <v>0</v>
      </c>
      <c r="P281" s="26"/>
      <c r="Q281" s="127">
        <f>SUM(Q282)</f>
        <v>0</v>
      </c>
      <c r="R281" s="26"/>
      <c r="S281" s="127">
        <f>SUM(S282)</f>
        <v>0</v>
      </c>
      <c r="T281" s="26"/>
      <c r="U281" s="127">
        <f>SUM(U282)</f>
        <v>0</v>
      </c>
      <c r="V281" s="26"/>
      <c r="W281" s="127">
        <f>SUM(W282)</f>
        <v>0</v>
      </c>
      <c r="X281" s="26"/>
      <c r="Y281" s="127">
        <f>SUM(Y282)</f>
        <v>0</v>
      </c>
      <c r="Z281" s="26"/>
      <c r="AA281" s="127">
        <f>SUM(AA282)</f>
        <v>0</v>
      </c>
      <c r="AB281" s="26"/>
      <c r="AC281" s="127">
        <f>SUM(AC282)</f>
        <v>0</v>
      </c>
      <c r="AD281" s="26"/>
      <c r="AE281" s="127">
        <f>SUM(AE282)</f>
        <v>0</v>
      </c>
      <c r="AF281" s="26"/>
      <c r="AG281" s="127">
        <f>SUM(AG282)</f>
        <v>0</v>
      </c>
      <c r="AH281" s="26"/>
      <c r="AI281" s="127">
        <f>SUM(AI282)</f>
        <v>0</v>
      </c>
      <c r="AJ281" s="26"/>
      <c r="AK281" s="127">
        <f>SUM(AK282)</f>
        <v>0</v>
      </c>
      <c r="AL281" s="26"/>
      <c r="AM281" s="127">
        <f>SUM(AM282)</f>
        <v>0</v>
      </c>
      <c r="AN281" s="26"/>
      <c r="AO281" s="127">
        <f>SUM(AO282)</f>
        <v>0</v>
      </c>
      <c r="AP281" s="26"/>
      <c r="AQ281" s="127">
        <f>SUM(AQ282)</f>
        <v>0</v>
      </c>
      <c r="AR281" s="26"/>
      <c r="AS281" s="127">
        <f>SUM(AS282)</f>
        <v>0</v>
      </c>
      <c r="AT281" s="26"/>
      <c r="AU281" s="127">
        <f>SUM(AU282)</f>
        <v>0</v>
      </c>
      <c r="AV281" s="26"/>
      <c r="AW281" s="127">
        <f>SUM(AW282)</f>
        <v>0</v>
      </c>
      <c r="AX281" s="26"/>
      <c r="AY281" s="127">
        <f>SUM(AY282)</f>
        <v>0</v>
      </c>
      <c r="AZ281" s="26"/>
      <c r="BA281" s="127">
        <f>SUM(BA282)</f>
        <v>0</v>
      </c>
      <c r="BB281" s="26"/>
      <c r="BC281" s="127">
        <f>SUM(BC282)</f>
        <v>0</v>
      </c>
      <c r="BD281" s="26"/>
      <c r="BE281" s="127">
        <f>SUM(BE282)</f>
        <v>0</v>
      </c>
      <c r="BF281" s="26"/>
      <c r="BG281" s="127">
        <f>SUM(BG282)</f>
        <v>0</v>
      </c>
      <c r="BH281" s="109"/>
      <c r="BI281" s="121">
        <f>SUM(BI282)</f>
        <v>0</v>
      </c>
      <c r="BJ281" s="27"/>
      <c r="BK281" s="109"/>
      <c r="BL281" s="121">
        <f>SUM(BL282)</f>
        <v>128738.18</v>
      </c>
      <c r="BM281" s="27"/>
    </row>
    <row r="282" spans="1:65" s="88" customFormat="1">
      <c r="A282" s="29" t="s">
        <v>433</v>
      </c>
      <c r="B282" s="29" t="s">
        <v>250</v>
      </c>
      <c r="C282" s="29">
        <v>9352</v>
      </c>
      <c r="D282" s="101" t="s">
        <v>434</v>
      </c>
      <c r="E282" s="29" t="s">
        <v>82</v>
      </c>
      <c r="F282" s="30">
        <v>201.88</v>
      </c>
      <c r="G282" s="31">
        <v>518.97</v>
      </c>
      <c r="H282" s="119">
        <v>637.69654424921248</v>
      </c>
      <c r="I282" s="120">
        <f>ROUND(SUM(F282*H282),2)</f>
        <v>128738.18</v>
      </c>
      <c r="J282" s="111"/>
      <c r="K282" s="114">
        <f>J282*$H282</f>
        <v>0</v>
      </c>
      <c r="L282" s="32"/>
      <c r="M282" s="114">
        <f>L282*$H282</f>
        <v>0</v>
      </c>
      <c r="N282" s="32"/>
      <c r="O282" s="114">
        <f>N282*$H282</f>
        <v>0</v>
      </c>
      <c r="P282" s="32"/>
      <c r="Q282" s="114">
        <f>P282*$H282</f>
        <v>0</v>
      </c>
      <c r="R282" s="32"/>
      <c r="S282" s="114">
        <f>R282*$H282</f>
        <v>0</v>
      </c>
      <c r="T282" s="32"/>
      <c r="U282" s="114">
        <f>T282*$H282</f>
        <v>0</v>
      </c>
      <c r="V282" s="32"/>
      <c r="W282" s="114">
        <f>V282*$H282</f>
        <v>0</v>
      </c>
      <c r="X282" s="32"/>
      <c r="Y282" s="114">
        <f>X282*$H282</f>
        <v>0</v>
      </c>
      <c r="Z282" s="32"/>
      <c r="AA282" s="114">
        <f>Z282*$H282</f>
        <v>0</v>
      </c>
      <c r="AB282" s="32"/>
      <c r="AC282" s="114">
        <f>AB282*$H282</f>
        <v>0</v>
      </c>
      <c r="AD282" s="32"/>
      <c r="AE282" s="114">
        <f>AD282*$H282</f>
        <v>0</v>
      </c>
      <c r="AF282" s="32"/>
      <c r="AG282" s="114">
        <f>AF282*$H282</f>
        <v>0</v>
      </c>
      <c r="AH282" s="32"/>
      <c r="AI282" s="114">
        <f>AH282*$H282</f>
        <v>0</v>
      </c>
      <c r="AJ282" s="32"/>
      <c r="AK282" s="114">
        <f>AJ282*$H282</f>
        <v>0</v>
      </c>
      <c r="AL282" s="32"/>
      <c r="AM282" s="114">
        <f>AL282*$H282</f>
        <v>0</v>
      </c>
      <c r="AN282" s="32"/>
      <c r="AO282" s="114">
        <f>AN282*$H282</f>
        <v>0</v>
      </c>
      <c r="AP282" s="32"/>
      <c r="AQ282" s="114">
        <f>AP282*$H282</f>
        <v>0</v>
      </c>
      <c r="AR282" s="32"/>
      <c r="AS282" s="114">
        <f>AR282*$H282</f>
        <v>0</v>
      </c>
      <c r="AT282" s="32"/>
      <c r="AU282" s="114">
        <f>AT282*$H282</f>
        <v>0</v>
      </c>
      <c r="AV282" s="32"/>
      <c r="AW282" s="114">
        <f>AV282*$H282</f>
        <v>0</v>
      </c>
      <c r="AX282" s="32"/>
      <c r="AY282" s="114">
        <f>AX282*$H282</f>
        <v>0</v>
      </c>
      <c r="AZ282" s="32"/>
      <c r="BA282" s="114">
        <f>AZ282*$H282</f>
        <v>0</v>
      </c>
      <c r="BB282" s="32"/>
      <c r="BC282" s="114">
        <f>BB282*$H282</f>
        <v>0</v>
      </c>
      <c r="BD282" s="32"/>
      <c r="BE282" s="114">
        <f>BD282*$H282</f>
        <v>0</v>
      </c>
      <c r="BF282" s="32"/>
      <c r="BG282" s="114">
        <f>BF282*$H282</f>
        <v>0</v>
      </c>
      <c r="BH282" s="108">
        <f t="shared" ref="BH282:BI282" si="1157">SUM(J282,L282,N282,P282,R282,T282,V282,X282,Z282,AB282,AD282,AF282,AH282,AJ282,AL282,AN282,AP282,AR282,AT282,AV282,AX282,AZ282,BB282,BD282,BF282)</f>
        <v>0</v>
      </c>
      <c r="BI282" s="119">
        <f t="shared" si="1157"/>
        <v>0</v>
      </c>
      <c r="BJ282" s="87">
        <f>BI282/I282</f>
        <v>0</v>
      </c>
      <c r="BK282" s="108">
        <f>F282-BH282</f>
        <v>201.88</v>
      </c>
      <c r="BL282" s="119">
        <f>I282-BI282</f>
        <v>128738.18</v>
      </c>
      <c r="BM282" s="87">
        <f>1-BJ282</f>
        <v>1</v>
      </c>
    </row>
    <row r="283" spans="1:65" s="88" customFormat="1">
      <c r="A283" s="22" t="s">
        <v>435</v>
      </c>
      <c r="B283" s="22" t="s">
        <v>60</v>
      </c>
      <c r="C283" s="22" t="s">
        <v>60</v>
      </c>
      <c r="D283" s="102" t="s">
        <v>175</v>
      </c>
      <c r="E283" s="22"/>
      <c r="F283" s="89"/>
      <c r="G283" s="27"/>
      <c r="H283" s="121"/>
      <c r="I283" s="118">
        <f>I284+I287</f>
        <v>32384.5</v>
      </c>
      <c r="J283" s="112"/>
      <c r="K283" s="127">
        <f>K284+K287</f>
        <v>0</v>
      </c>
      <c r="L283" s="26"/>
      <c r="M283" s="127">
        <f>M284+M287</f>
        <v>0</v>
      </c>
      <c r="N283" s="26"/>
      <c r="O283" s="127">
        <f>O284+O287</f>
        <v>0</v>
      </c>
      <c r="P283" s="26"/>
      <c r="Q283" s="127">
        <f>Q284+Q287</f>
        <v>0</v>
      </c>
      <c r="R283" s="26"/>
      <c r="S283" s="127">
        <f>S284+S287</f>
        <v>0</v>
      </c>
      <c r="T283" s="26"/>
      <c r="U283" s="127">
        <f>U284+U287</f>
        <v>0</v>
      </c>
      <c r="V283" s="26"/>
      <c r="W283" s="127">
        <f>W284+W287</f>
        <v>0</v>
      </c>
      <c r="X283" s="26"/>
      <c r="Y283" s="127">
        <f>Y284+Y287</f>
        <v>0</v>
      </c>
      <c r="Z283" s="26"/>
      <c r="AA283" s="127">
        <f>AA284+AA287</f>
        <v>0</v>
      </c>
      <c r="AB283" s="26"/>
      <c r="AC283" s="127">
        <f>AC284+AC287</f>
        <v>0</v>
      </c>
      <c r="AD283" s="26"/>
      <c r="AE283" s="127">
        <f>AE284+AE287</f>
        <v>0</v>
      </c>
      <c r="AF283" s="26"/>
      <c r="AG283" s="127">
        <f>AG284+AG287</f>
        <v>0</v>
      </c>
      <c r="AH283" s="26"/>
      <c r="AI283" s="127">
        <f>AI284+AI287</f>
        <v>0</v>
      </c>
      <c r="AJ283" s="26"/>
      <c r="AK283" s="127">
        <f>AK284+AK287</f>
        <v>0</v>
      </c>
      <c r="AL283" s="26"/>
      <c r="AM283" s="127">
        <f>AM284+AM287</f>
        <v>0</v>
      </c>
      <c r="AN283" s="26"/>
      <c r="AO283" s="127">
        <f>AO284+AO287</f>
        <v>0</v>
      </c>
      <c r="AP283" s="26"/>
      <c r="AQ283" s="127">
        <f>AQ284+AQ287</f>
        <v>0</v>
      </c>
      <c r="AR283" s="26"/>
      <c r="AS283" s="127">
        <f>AS284+AS287</f>
        <v>0</v>
      </c>
      <c r="AT283" s="26"/>
      <c r="AU283" s="127">
        <f>AU284+AU287</f>
        <v>0</v>
      </c>
      <c r="AV283" s="26"/>
      <c r="AW283" s="127">
        <f>AW284+AW287</f>
        <v>0</v>
      </c>
      <c r="AX283" s="26"/>
      <c r="AY283" s="127">
        <f>AY284+AY287</f>
        <v>0</v>
      </c>
      <c r="AZ283" s="26"/>
      <c r="BA283" s="127">
        <f>BA284+BA287</f>
        <v>0</v>
      </c>
      <c r="BB283" s="26"/>
      <c r="BC283" s="127">
        <f>BC284+BC287</f>
        <v>0</v>
      </c>
      <c r="BD283" s="26"/>
      <c r="BE283" s="127">
        <f>BE284+BE287</f>
        <v>0</v>
      </c>
      <c r="BF283" s="26"/>
      <c r="BG283" s="127">
        <f>BG284+BG287</f>
        <v>0</v>
      </c>
      <c r="BH283" s="109"/>
      <c r="BI283" s="121">
        <f>BI284+BI287</f>
        <v>0</v>
      </c>
      <c r="BJ283" s="27"/>
      <c r="BK283" s="109"/>
      <c r="BL283" s="121">
        <f>BL284+BL287</f>
        <v>32384.5</v>
      </c>
      <c r="BM283" s="27"/>
    </row>
    <row r="284" spans="1:65" s="88" customFormat="1">
      <c r="A284" s="22" t="s">
        <v>436</v>
      </c>
      <c r="B284" s="22" t="s">
        <v>60</v>
      </c>
      <c r="C284" s="22" t="s">
        <v>60</v>
      </c>
      <c r="D284" s="102" t="s">
        <v>364</v>
      </c>
      <c r="E284" s="22" t="s">
        <v>60</v>
      </c>
      <c r="F284" s="89"/>
      <c r="G284" s="27"/>
      <c r="H284" s="121"/>
      <c r="I284" s="118">
        <f>SUM(I285:I286)</f>
        <v>4616.8599999999997</v>
      </c>
      <c r="J284" s="112"/>
      <c r="K284" s="127">
        <f>SUM(K285:K286)</f>
        <v>0</v>
      </c>
      <c r="L284" s="26"/>
      <c r="M284" s="127">
        <f>SUM(M285:M286)</f>
        <v>0</v>
      </c>
      <c r="N284" s="26"/>
      <c r="O284" s="127">
        <f>SUM(O285:O286)</f>
        <v>0</v>
      </c>
      <c r="P284" s="26"/>
      <c r="Q284" s="127">
        <f>SUM(Q285:Q286)</f>
        <v>0</v>
      </c>
      <c r="R284" s="26"/>
      <c r="S284" s="127">
        <f>SUM(S285:S286)</f>
        <v>0</v>
      </c>
      <c r="T284" s="26"/>
      <c r="U284" s="127">
        <f>SUM(U285:U286)</f>
        <v>0</v>
      </c>
      <c r="V284" s="26"/>
      <c r="W284" s="127">
        <f>SUM(W285:W286)</f>
        <v>0</v>
      </c>
      <c r="X284" s="26"/>
      <c r="Y284" s="127">
        <f>SUM(Y285:Y286)</f>
        <v>0</v>
      </c>
      <c r="Z284" s="26"/>
      <c r="AA284" s="127">
        <f>SUM(AA285:AA286)</f>
        <v>0</v>
      </c>
      <c r="AB284" s="26"/>
      <c r="AC284" s="127">
        <f>SUM(AC285:AC286)</f>
        <v>0</v>
      </c>
      <c r="AD284" s="26"/>
      <c r="AE284" s="127">
        <f>SUM(AE285:AE286)</f>
        <v>0</v>
      </c>
      <c r="AF284" s="26"/>
      <c r="AG284" s="127">
        <f>SUM(AG285:AG286)</f>
        <v>0</v>
      </c>
      <c r="AH284" s="26"/>
      <c r="AI284" s="127">
        <f>SUM(AI285:AI286)</f>
        <v>0</v>
      </c>
      <c r="AJ284" s="26"/>
      <c r="AK284" s="127">
        <f>SUM(AK285:AK286)</f>
        <v>0</v>
      </c>
      <c r="AL284" s="26"/>
      <c r="AM284" s="127">
        <f>SUM(AM285:AM286)</f>
        <v>0</v>
      </c>
      <c r="AN284" s="26"/>
      <c r="AO284" s="127">
        <f>SUM(AO285:AO286)</f>
        <v>0</v>
      </c>
      <c r="AP284" s="26"/>
      <c r="AQ284" s="127">
        <f>SUM(AQ285:AQ286)</f>
        <v>0</v>
      </c>
      <c r="AR284" s="26"/>
      <c r="AS284" s="127">
        <f>SUM(AS285:AS286)</f>
        <v>0</v>
      </c>
      <c r="AT284" s="26"/>
      <c r="AU284" s="127">
        <f>SUM(AU285:AU286)</f>
        <v>0</v>
      </c>
      <c r="AV284" s="26"/>
      <c r="AW284" s="127">
        <f>SUM(AW285:AW286)</f>
        <v>0</v>
      </c>
      <c r="AX284" s="26"/>
      <c r="AY284" s="127">
        <f>SUM(AY285:AY286)</f>
        <v>0</v>
      </c>
      <c r="AZ284" s="26"/>
      <c r="BA284" s="127">
        <f>SUM(BA285:BA286)</f>
        <v>0</v>
      </c>
      <c r="BB284" s="26"/>
      <c r="BC284" s="127">
        <f>SUM(BC285:BC286)</f>
        <v>0</v>
      </c>
      <c r="BD284" s="26"/>
      <c r="BE284" s="127">
        <f>SUM(BE285:BE286)</f>
        <v>0</v>
      </c>
      <c r="BF284" s="26"/>
      <c r="BG284" s="127">
        <f>SUM(BG285:BG286)</f>
        <v>0</v>
      </c>
      <c r="BH284" s="109"/>
      <c r="BI284" s="121">
        <f>SUM(BI285:BI286)</f>
        <v>0</v>
      </c>
      <c r="BJ284" s="27"/>
      <c r="BK284" s="109"/>
      <c r="BL284" s="121">
        <f>SUM(BL285:BL286)</f>
        <v>4616.8599999999997</v>
      </c>
      <c r="BM284" s="27"/>
    </row>
    <row r="285" spans="1:65" s="88" customFormat="1">
      <c r="A285" s="29" t="s">
        <v>437</v>
      </c>
      <c r="B285" s="29" t="s">
        <v>66</v>
      </c>
      <c r="C285" s="29">
        <v>87879</v>
      </c>
      <c r="D285" s="101" t="s">
        <v>412</v>
      </c>
      <c r="E285" s="29" t="s">
        <v>82</v>
      </c>
      <c r="F285" s="30">
        <v>112.73</v>
      </c>
      <c r="G285" s="31">
        <v>3.56</v>
      </c>
      <c r="H285" s="119">
        <v>4.3744333921559937</v>
      </c>
      <c r="I285" s="120">
        <f t="shared" ref="I285:I286" si="1158">ROUND(SUM(F285*H285),2)</f>
        <v>493.13</v>
      </c>
      <c r="J285" s="111"/>
      <c r="K285" s="114">
        <f t="shared" ref="K285:K286" si="1159">J285*$H285</f>
        <v>0</v>
      </c>
      <c r="L285" s="32"/>
      <c r="M285" s="114">
        <f t="shared" ref="M285:M286" si="1160">L285*$H285</f>
        <v>0</v>
      </c>
      <c r="N285" s="32"/>
      <c r="O285" s="114">
        <f t="shared" ref="O285:O286" si="1161">N285*$H285</f>
        <v>0</v>
      </c>
      <c r="P285" s="32"/>
      <c r="Q285" s="114">
        <f t="shared" ref="Q285:Q286" si="1162">P285*$H285</f>
        <v>0</v>
      </c>
      <c r="R285" s="32"/>
      <c r="S285" s="114">
        <f t="shared" ref="S285:S286" si="1163">R285*$H285</f>
        <v>0</v>
      </c>
      <c r="T285" s="32"/>
      <c r="U285" s="114">
        <f t="shared" ref="U285:U286" si="1164">T285*$H285</f>
        <v>0</v>
      </c>
      <c r="V285" s="32"/>
      <c r="W285" s="114">
        <f t="shared" ref="W285:W286" si="1165">V285*$H285</f>
        <v>0</v>
      </c>
      <c r="X285" s="32"/>
      <c r="Y285" s="114">
        <f t="shared" ref="Y285:Y286" si="1166">X285*$H285</f>
        <v>0</v>
      </c>
      <c r="Z285" s="32"/>
      <c r="AA285" s="114">
        <f t="shared" ref="AA285:AA286" si="1167">Z285*$H285</f>
        <v>0</v>
      </c>
      <c r="AB285" s="32"/>
      <c r="AC285" s="114">
        <f t="shared" ref="AC285:AC286" si="1168">AB285*$H285</f>
        <v>0</v>
      </c>
      <c r="AD285" s="32"/>
      <c r="AE285" s="114">
        <f t="shared" ref="AE285:AE286" si="1169">AD285*$H285</f>
        <v>0</v>
      </c>
      <c r="AF285" s="32"/>
      <c r="AG285" s="114">
        <f t="shared" ref="AG285:AG286" si="1170">AF285*$H285</f>
        <v>0</v>
      </c>
      <c r="AH285" s="32"/>
      <c r="AI285" s="114">
        <f t="shared" ref="AI285:AI286" si="1171">AH285*$H285</f>
        <v>0</v>
      </c>
      <c r="AJ285" s="32"/>
      <c r="AK285" s="114">
        <f t="shared" ref="AK285:AK286" si="1172">AJ285*$H285</f>
        <v>0</v>
      </c>
      <c r="AL285" s="32"/>
      <c r="AM285" s="114">
        <f t="shared" ref="AM285:AM286" si="1173">AL285*$H285</f>
        <v>0</v>
      </c>
      <c r="AN285" s="32"/>
      <c r="AO285" s="114">
        <f t="shared" ref="AO285:AO286" si="1174">AN285*$H285</f>
        <v>0</v>
      </c>
      <c r="AP285" s="32"/>
      <c r="AQ285" s="114">
        <f t="shared" ref="AQ285:AQ286" si="1175">AP285*$H285</f>
        <v>0</v>
      </c>
      <c r="AR285" s="32"/>
      <c r="AS285" s="114">
        <f t="shared" ref="AS285:AS286" si="1176">AR285*$H285</f>
        <v>0</v>
      </c>
      <c r="AT285" s="32"/>
      <c r="AU285" s="114">
        <f t="shared" ref="AU285:AU286" si="1177">AT285*$H285</f>
        <v>0</v>
      </c>
      <c r="AV285" s="32"/>
      <c r="AW285" s="114">
        <f t="shared" ref="AW285:AW286" si="1178">AV285*$H285</f>
        <v>0</v>
      </c>
      <c r="AX285" s="32"/>
      <c r="AY285" s="114">
        <f t="shared" ref="AY285:AY286" si="1179">AX285*$H285</f>
        <v>0</v>
      </c>
      <c r="AZ285" s="32"/>
      <c r="BA285" s="114">
        <f t="shared" ref="BA285:BA286" si="1180">AZ285*$H285</f>
        <v>0</v>
      </c>
      <c r="BB285" s="32"/>
      <c r="BC285" s="114">
        <f t="shared" ref="BC285:BC286" si="1181">BB285*$H285</f>
        <v>0</v>
      </c>
      <c r="BD285" s="32"/>
      <c r="BE285" s="114">
        <f t="shared" ref="BE285:BE286" si="1182">BD285*$H285</f>
        <v>0</v>
      </c>
      <c r="BF285" s="32"/>
      <c r="BG285" s="114">
        <f t="shared" ref="BG285:BG286" si="1183">BF285*$H285</f>
        <v>0</v>
      </c>
      <c r="BH285" s="108">
        <f t="shared" ref="BH285:BI285" si="1184">SUM(J285,L285,N285,P285,R285,T285,V285,X285,Z285,AB285,AD285,AF285,AH285,AJ285,AL285,AN285,AP285,AR285,AT285,AV285,AX285,AZ285,BB285,BD285,BF285)</f>
        <v>0</v>
      </c>
      <c r="BI285" s="119">
        <f t="shared" si="1184"/>
        <v>0</v>
      </c>
      <c r="BJ285" s="87">
        <f t="shared" ref="BJ285:BJ286" si="1185">BI285/I285</f>
        <v>0</v>
      </c>
      <c r="BK285" s="108">
        <f t="shared" ref="BK285:BK286" si="1186">F285-BH285</f>
        <v>112.73</v>
      </c>
      <c r="BL285" s="119">
        <f t="shared" ref="BL285:BL286" si="1187">I285-BI285</f>
        <v>493.13</v>
      </c>
      <c r="BM285" s="87">
        <f t="shared" ref="BM285:BM286" si="1188">1-BJ285</f>
        <v>1</v>
      </c>
    </row>
    <row r="286" spans="1:65" s="88" customFormat="1">
      <c r="A286" s="29" t="s">
        <v>438</v>
      </c>
      <c r="B286" s="29" t="s">
        <v>66</v>
      </c>
      <c r="C286" s="29">
        <v>87536</v>
      </c>
      <c r="D286" s="101" t="s">
        <v>414</v>
      </c>
      <c r="E286" s="29" t="s">
        <v>82</v>
      </c>
      <c r="F286" s="30">
        <v>112.73</v>
      </c>
      <c r="G286" s="31">
        <v>29.77</v>
      </c>
      <c r="H286" s="119">
        <v>36.580584855192114</v>
      </c>
      <c r="I286" s="120">
        <f t="shared" si="1158"/>
        <v>4123.7299999999996</v>
      </c>
      <c r="J286" s="111"/>
      <c r="K286" s="114">
        <f t="shared" si="1159"/>
        <v>0</v>
      </c>
      <c r="L286" s="32"/>
      <c r="M286" s="114">
        <f t="shared" si="1160"/>
        <v>0</v>
      </c>
      <c r="N286" s="32"/>
      <c r="O286" s="114">
        <f t="shared" si="1161"/>
        <v>0</v>
      </c>
      <c r="P286" s="32"/>
      <c r="Q286" s="114">
        <f t="shared" si="1162"/>
        <v>0</v>
      </c>
      <c r="R286" s="32"/>
      <c r="S286" s="114">
        <f t="shared" si="1163"/>
        <v>0</v>
      </c>
      <c r="T286" s="32"/>
      <c r="U286" s="114">
        <f t="shared" si="1164"/>
        <v>0</v>
      </c>
      <c r="V286" s="32"/>
      <c r="W286" s="114">
        <f t="shared" si="1165"/>
        <v>0</v>
      </c>
      <c r="X286" s="32"/>
      <c r="Y286" s="114">
        <f t="shared" si="1166"/>
        <v>0</v>
      </c>
      <c r="Z286" s="32"/>
      <c r="AA286" s="114">
        <f t="shared" si="1167"/>
        <v>0</v>
      </c>
      <c r="AB286" s="32"/>
      <c r="AC286" s="114">
        <f t="shared" si="1168"/>
        <v>0</v>
      </c>
      <c r="AD286" s="32"/>
      <c r="AE286" s="114">
        <f t="shared" si="1169"/>
        <v>0</v>
      </c>
      <c r="AF286" s="32"/>
      <c r="AG286" s="114">
        <f t="shared" si="1170"/>
        <v>0</v>
      </c>
      <c r="AH286" s="32"/>
      <c r="AI286" s="114">
        <f t="shared" si="1171"/>
        <v>0</v>
      </c>
      <c r="AJ286" s="32"/>
      <c r="AK286" s="114">
        <f t="shared" si="1172"/>
        <v>0</v>
      </c>
      <c r="AL286" s="32"/>
      <c r="AM286" s="114">
        <f t="shared" si="1173"/>
        <v>0</v>
      </c>
      <c r="AN286" s="32"/>
      <c r="AO286" s="114">
        <f t="shared" si="1174"/>
        <v>0</v>
      </c>
      <c r="AP286" s="32"/>
      <c r="AQ286" s="114">
        <f t="shared" si="1175"/>
        <v>0</v>
      </c>
      <c r="AR286" s="32"/>
      <c r="AS286" s="114">
        <f t="shared" si="1176"/>
        <v>0</v>
      </c>
      <c r="AT286" s="32"/>
      <c r="AU286" s="114">
        <f t="shared" si="1177"/>
        <v>0</v>
      </c>
      <c r="AV286" s="32"/>
      <c r="AW286" s="114">
        <f t="shared" si="1178"/>
        <v>0</v>
      </c>
      <c r="AX286" s="32"/>
      <c r="AY286" s="114">
        <f t="shared" si="1179"/>
        <v>0</v>
      </c>
      <c r="AZ286" s="32"/>
      <c r="BA286" s="114">
        <f t="shared" si="1180"/>
        <v>0</v>
      </c>
      <c r="BB286" s="32"/>
      <c r="BC286" s="114">
        <f t="shared" si="1181"/>
        <v>0</v>
      </c>
      <c r="BD286" s="32"/>
      <c r="BE286" s="114">
        <f t="shared" si="1182"/>
        <v>0</v>
      </c>
      <c r="BF286" s="32"/>
      <c r="BG286" s="114">
        <f t="shared" si="1183"/>
        <v>0</v>
      </c>
      <c r="BH286" s="108">
        <f t="shared" ref="BH286:BI286" si="1189">SUM(J286,L286,N286,P286,R286,T286,V286,X286,Z286,AB286,AD286,AF286,AH286,AJ286,AL286,AN286,AP286,AR286,AT286,AV286,AX286,AZ286,BB286,BD286,BF286)</f>
        <v>0</v>
      </c>
      <c r="BI286" s="119">
        <f t="shared" si="1189"/>
        <v>0</v>
      </c>
      <c r="BJ286" s="87">
        <f t="shared" si="1185"/>
        <v>0</v>
      </c>
      <c r="BK286" s="108">
        <f t="shared" si="1186"/>
        <v>112.73</v>
      </c>
      <c r="BL286" s="119">
        <f t="shared" si="1187"/>
        <v>4123.7299999999996</v>
      </c>
      <c r="BM286" s="87">
        <f t="shared" si="1188"/>
        <v>1</v>
      </c>
    </row>
    <row r="287" spans="1:65" s="88" customFormat="1">
      <c r="A287" s="22" t="s">
        <v>439</v>
      </c>
      <c r="B287" s="22" t="s">
        <v>60</v>
      </c>
      <c r="C287" s="22" t="s">
        <v>60</v>
      </c>
      <c r="D287" s="102" t="s">
        <v>418</v>
      </c>
      <c r="E287" s="22" t="s">
        <v>60</v>
      </c>
      <c r="F287" s="89"/>
      <c r="G287" s="27"/>
      <c r="H287" s="121"/>
      <c r="I287" s="118">
        <f>SUM(I288)</f>
        <v>27767.64</v>
      </c>
      <c r="J287" s="112"/>
      <c r="K287" s="127">
        <f>SUM(K288)</f>
        <v>0</v>
      </c>
      <c r="L287" s="26"/>
      <c r="M287" s="127">
        <f>SUM(M288)</f>
        <v>0</v>
      </c>
      <c r="N287" s="26"/>
      <c r="O287" s="127">
        <f>SUM(O288)</f>
        <v>0</v>
      </c>
      <c r="P287" s="26"/>
      <c r="Q287" s="127">
        <f>SUM(Q288)</f>
        <v>0</v>
      </c>
      <c r="R287" s="26"/>
      <c r="S287" s="127">
        <f>SUM(S288)</f>
        <v>0</v>
      </c>
      <c r="T287" s="26"/>
      <c r="U287" s="127">
        <f>SUM(U288)</f>
        <v>0</v>
      </c>
      <c r="V287" s="26"/>
      <c r="W287" s="127">
        <f>SUM(W288)</f>
        <v>0</v>
      </c>
      <c r="X287" s="26"/>
      <c r="Y287" s="127">
        <f>SUM(Y288)</f>
        <v>0</v>
      </c>
      <c r="Z287" s="26"/>
      <c r="AA287" s="127">
        <f>SUM(AA288)</f>
        <v>0</v>
      </c>
      <c r="AB287" s="26"/>
      <c r="AC287" s="127">
        <f>SUM(AC288)</f>
        <v>0</v>
      </c>
      <c r="AD287" s="26"/>
      <c r="AE287" s="127">
        <f>SUM(AE288)</f>
        <v>0</v>
      </c>
      <c r="AF287" s="26"/>
      <c r="AG287" s="127">
        <f>SUM(AG288)</f>
        <v>0</v>
      </c>
      <c r="AH287" s="26"/>
      <c r="AI287" s="127">
        <f>SUM(AI288)</f>
        <v>0</v>
      </c>
      <c r="AJ287" s="26"/>
      <c r="AK287" s="127">
        <f>SUM(AK288)</f>
        <v>0</v>
      </c>
      <c r="AL287" s="26"/>
      <c r="AM287" s="127">
        <f>SUM(AM288)</f>
        <v>0</v>
      </c>
      <c r="AN287" s="26"/>
      <c r="AO287" s="127">
        <f>SUM(AO288)</f>
        <v>0</v>
      </c>
      <c r="AP287" s="26"/>
      <c r="AQ287" s="127">
        <f>SUM(AQ288)</f>
        <v>0</v>
      </c>
      <c r="AR287" s="26"/>
      <c r="AS287" s="127">
        <f>SUM(AS288)</f>
        <v>0</v>
      </c>
      <c r="AT287" s="26"/>
      <c r="AU287" s="127">
        <f>SUM(AU288)</f>
        <v>0</v>
      </c>
      <c r="AV287" s="26"/>
      <c r="AW287" s="127">
        <f>SUM(AW288)</f>
        <v>0</v>
      </c>
      <c r="AX287" s="26"/>
      <c r="AY287" s="127">
        <f>SUM(AY288)</f>
        <v>0</v>
      </c>
      <c r="AZ287" s="26"/>
      <c r="BA287" s="127">
        <f>SUM(BA288)</f>
        <v>0</v>
      </c>
      <c r="BB287" s="26"/>
      <c r="BC287" s="127">
        <f>SUM(BC288)</f>
        <v>0</v>
      </c>
      <c r="BD287" s="26"/>
      <c r="BE287" s="127">
        <f>SUM(BE288)</f>
        <v>0</v>
      </c>
      <c r="BF287" s="26"/>
      <c r="BG287" s="127">
        <f>SUM(BG288)</f>
        <v>0</v>
      </c>
      <c r="BH287" s="109"/>
      <c r="BI287" s="121">
        <f>SUM(BI288)</f>
        <v>0</v>
      </c>
      <c r="BJ287" s="27"/>
      <c r="BK287" s="109"/>
      <c r="BL287" s="121">
        <f>SUM(BL288)</f>
        <v>27767.64</v>
      </c>
      <c r="BM287" s="27"/>
    </row>
    <row r="288" spans="1:65" s="88" customFormat="1" ht="33.75">
      <c r="A288" s="29" t="s">
        <v>440</v>
      </c>
      <c r="B288" s="29" t="s">
        <v>250</v>
      </c>
      <c r="C288" s="29">
        <v>12442</v>
      </c>
      <c r="D288" s="101" t="s">
        <v>420</v>
      </c>
      <c r="E288" s="29" t="s">
        <v>82</v>
      </c>
      <c r="F288" s="30">
        <v>112.73</v>
      </c>
      <c r="G288" s="31">
        <v>200.46</v>
      </c>
      <c r="H288" s="119">
        <v>246.31992072797487</v>
      </c>
      <c r="I288" s="120">
        <f>ROUND(SUM(F288*H288),2)</f>
        <v>27767.64</v>
      </c>
      <c r="J288" s="111"/>
      <c r="K288" s="114">
        <f>J288*$H288</f>
        <v>0</v>
      </c>
      <c r="L288" s="32"/>
      <c r="M288" s="114">
        <f>L288*$H288</f>
        <v>0</v>
      </c>
      <c r="N288" s="32"/>
      <c r="O288" s="114">
        <f>N288*$H288</f>
        <v>0</v>
      </c>
      <c r="P288" s="32"/>
      <c r="Q288" s="114">
        <f>P288*$H288</f>
        <v>0</v>
      </c>
      <c r="R288" s="32"/>
      <c r="S288" s="114">
        <f>R288*$H288</f>
        <v>0</v>
      </c>
      <c r="T288" s="32"/>
      <c r="U288" s="114">
        <f>T288*$H288</f>
        <v>0</v>
      </c>
      <c r="V288" s="32"/>
      <c r="W288" s="114">
        <f>V288*$H288</f>
        <v>0</v>
      </c>
      <c r="X288" s="32"/>
      <c r="Y288" s="114">
        <f>X288*$H288</f>
        <v>0</v>
      </c>
      <c r="Z288" s="32"/>
      <c r="AA288" s="114">
        <f>Z288*$H288</f>
        <v>0</v>
      </c>
      <c r="AB288" s="32"/>
      <c r="AC288" s="114">
        <f>AB288*$H288</f>
        <v>0</v>
      </c>
      <c r="AD288" s="32"/>
      <c r="AE288" s="114">
        <f>AD288*$H288</f>
        <v>0</v>
      </c>
      <c r="AF288" s="32"/>
      <c r="AG288" s="114">
        <f>AF288*$H288</f>
        <v>0</v>
      </c>
      <c r="AH288" s="32"/>
      <c r="AI288" s="114">
        <f>AH288*$H288</f>
        <v>0</v>
      </c>
      <c r="AJ288" s="32"/>
      <c r="AK288" s="114">
        <f>AJ288*$H288</f>
        <v>0</v>
      </c>
      <c r="AL288" s="32"/>
      <c r="AM288" s="114">
        <f>AL288*$H288</f>
        <v>0</v>
      </c>
      <c r="AN288" s="32"/>
      <c r="AO288" s="114">
        <f>AN288*$H288</f>
        <v>0</v>
      </c>
      <c r="AP288" s="32"/>
      <c r="AQ288" s="114">
        <f>AP288*$H288</f>
        <v>0</v>
      </c>
      <c r="AR288" s="32"/>
      <c r="AS288" s="114">
        <f>AR288*$H288</f>
        <v>0</v>
      </c>
      <c r="AT288" s="32"/>
      <c r="AU288" s="114">
        <f>AT288*$H288</f>
        <v>0</v>
      </c>
      <c r="AV288" s="32"/>
      <c r="AW288" s="114">
        <f>AV288*$H288</f>
        <v>0</v>
      </c>
      <c r="AX288" s="32"/>
      <c r="AY288" s="114">
        <f>AX288*$H288</f>
        <v>0</v>
      </c>
      <c r="AZ288" s="32"/>
      <c r="BA288" s="114">
        <f>AZ288*$H288</f>
        <v>0</v>
      </c>
      <c r="BB288" s="32"/>
      <c r="BC288" s="114">
        <f>BB288*$H288</f>
        <v>0</v>
      </c>
      <c r="BD288" s="32"/>
      <c r="BE288" s="114">
        <f>BD288*$H288</f>
        <v>0</v>
      </c>
      <c r="BF288" s="32"/>
      <c r="BG288" s="114">
        <f>BF288*$H288</f>
        <v>0</v>
      </c>
      <c r="BH288" s="108">
        <f t="shared" ref="BH288:BI288" si="1190">SUM(J288,L288,N288,P288,R288,T288,V288,X288,Z288,AB288,AD288,AF288,AH288,AJ288,AL288,AN288,AP288,AR288,AT288,AV288,AX288,AZ288,BB288,BD288,BF288)</f>
        <v>0</v>
      </c>
      <c r="BI288" s="119">
        <f t="shared" si="1190"/>
        <v>0</v>
      </c>
      <c r="BJ288" s="87">
        <f>BI288/I288</f>
        <v>0</v>
      </c>
      <c r="BK288" s="108">
        <f>F288-BH288</f>
        <v>112.73</v>
      </c>
      <c r="BL288" s="119">
        <f>I288-BI288</f>
        <v>27767.64</v>
      </c>
      <c r="BM288" s="87">
        <f>1-BJ288</f>
        <v>1</v>
      </c>
    </row>
    <row r="289" spans="1:65" s="88" customFormat="1">
      <c r="A289" s="22" t="s">
        <v>441</v>
      </c>
      <c r="B289" s="22" t="s">
        <v>60</v>
      </c>
      <c r="C289" s="22" t="s">
        <v>60</v>
      </c>
      <c r="D289" s="102" t="s">
        <v>192</v>
      </c>
      <c r="E289" s="22"/>
      <c r="F289" s="89"/>
      <c r="G289" s="27"/>
      <c r="H289" s="121"/>
      <c r="I289" s="118">
        <f>I290+I293</f>
        <v>32384.5</v>
      </c>
      <c r="J289" s="112"/>
      <c r="K289" s="127">
        <f>K290+K293</f>
        <v>0</v>
      </c>
      <c r="L289" s="26"/>
      <c r="M289" s="127">
        <f>M290+M293</f>
        <v>10459.839957757053</v>
      </c>
      <c r="N289" s="26"/>
      <c r="O289" s="127">
        <f>O290+O293</f>
        <v>0</v>
      </c>
      <c r="P289" s="26"/>
      <c r="Q289" s="127">
        <f>Q290+Q293</f>
        <v>0</v>
      </c>
      <c r="R289" s="26"/>
      <c r="S289" s="127">
        <f>S290+S293</f>
        <v>0</v>
      </c>
      <c r="T289" s="26"/>
      <c r="U289" s="127">
        <f>U290+U293</f>
        <v>0</v>
      </c>
      <c r="V289" s="26"/>
      <c r="W289" s="127">
        <f>W290+W293</f>
        <v>0</v>
      </c>
      <c r="X289" s="26"/>
      <c r="Y289" s="127">
        <f>Y290+Y293</f>
        <v>0</v>
      </c>
      <c r="Z289" s="26"/>
      <c r="AA289" s="127">
        <f>AA290+AA293</f>
        <v>0</v>
      </c>
      <c r="AB289" s="26"/>
      <c r="AC289" s="127">
        <f>AC290+AC293</f>
        <v>0</v>
      </c>
      <c r="AD289" s="26"/>
      <c r="AE289" s="127">
        <f>AE290+AE293</f>
        <v>0</v>
      </c>
      <c r="AF289" s="26"/>
      <c r="AG289" s="127">
        <f>AG290+AG293</f>
        <v>0</v>
      </c>
      <c r="AH289" s="26"/>
      <c r="AI289" s="127">
        <f>AI290+AI293</f>
        <v>0</v>
      </c>
      <c r="AJ289" s="26"/>
      <c r="AK289" s="127">
        <f>AK290+AK293</f>
        <v>0</v>
      </c>
      <c r="AL289" s="26"/>
      <c r="AM289" s="127">
        <f>AM290+AM293</f>
        <v>0</v>
      </c>
      <c r="AN289" s="26"/>
      <c r="AO289" s="127">
        <f>AO290+AO293</f>
        <v>0</v>
      </c>
      <c r="AP289" s="26"/>
      <c r="AQ289" s="127">
        <f>AQ290+AQ293</f>
        <v>0</v>
      </c>
      <c r="AR289" s="26"/>
      <c r="AS289" s="127">
        <f>AS290+AS293</f>
        <v>0</v>
      </c>
      <c r="AT289" s="26"/>
      <c r="AU289" s="127">
        <f>AU290+AU293</f>
        <v>0</v>
      </c>
      <c r="AV289" s="26"/>
      <c r="AW289" s="127">
        <f>AW290+AW293</f>
        <v>0</v>
      </c>
      <c r="AX289" s="26"/>
      <c r="AY289" s="127">
        <f>AY290+AY293</f>
        <v>0</v>
      </c>
      <c r="AZ289" s="26"/>
      <c r="BA289" s="127">
        <f>BA290+BA293</f>
        <v>0</v>
      </c>
      <c r="BB289" s="26"/>
      <c r="BC289" s="127">
        <f>BC290+BC293</f>
        <v>0</v>
      </c>
      <c r="BD289" s="26"/>
      <c r="BE289" s="127">
        <f>BE290+BE293</f>
        <v>0</v>
      </c>
      <c r="BF289" s="26"/>
      <c r="BG289" s="127">
        <f>BG290+BG293</f>
        <v>0</v>
      </c>
      <c r="BH289" s="109"/>
      <c r="BI289" s="121">
        <f>BI290+BI293</f>
        <v>10459.839957757053</v>
      </c>
      <c r="BJ289" s="27"/>
      <c r="BK289" s="109"/>
      <c r="BL289" s="121">
        <f>BL290+BL293</f>
        <v>21924.660042242947</v>
      </c>
      <c r="BM289" s="27"/>
    </row>
    <row r="290" spans="1:65" s="88" customFormat="1">
      <c r="A290" s="22" t="s">
        <v>442</v>
      </c>
      <c r="B290" s="22" t="s">
        <v>60</v>
      </c>
      <c r="C290" s="22" t="s">
        <v>60</v>
      </c>
      <c r="D290" s="102" t="s">
        <v>364</v>
      </c>
      <c r="E290" s="22" t="s">
        <v>60</v>
      </c>
      <c r="F290" s="89"/>
      <c r="G290" s="27"/>
      <c r="H290" s="121"/>
      <c r="I290" s="118">
        <f>SUM(I291:I292)</f>
        <v>4616.8599999999997</v>
      </c>
      <c r="J290" s="112"/>
      <c r="K290" s="127">
        <f>SUM(K291:K292)</f>
        <v>0</v>
      </c>
      <c r="L290" s="26"/>
      <c r="M290" s="127">
        <f>SUM(M291:M292)</f>
        <v>0</v>
      </c>
      <c r="N290" s="26"/>
      <c r="O290" s="127">
        <f>SUM(O291:O292)</f>
        <v>0</v>
      </c>
      <c r="P290" s="26"/>
      <c r="Q290" s="127">
        <f>SUM(Q291:Q292)</f>
        <v>0</v>
      </c>
      <c r="R290" s="26"/>
      <c r="S290" s="127">
        <f>SUM(S291:S292)</f>
        <v>0</v>
      </c>
      <c r="T290" s="26"/>
      <c r="U290" s="127">
        <f>SUM(U291:U292)</f>
        <v>0</v>
      </c>
      <c r="V290" s="26"/>
      <c r="W290" s="127">
        <f>SUM(W291:W292)</f>
        <v>0</v>
      </c>
      <c r="X290" s="26"/>
      <c r="Y290" s="127">
        <f>SUM(Y291:Y292)</f>
        <v>0</v>
      </c>
      <c r="Z290" s="26"/>
      <c r="AA290" s="127">
        <f>SUM(AA291:AA292)</f>
        <v>0</v>
      </c>
      <c r="AB290" s="26"/>
      <c r="AC290" s="127">
        <f>SUM(AC291:AC292)</f>
        <v>0</v>
      </c>
      <c r="AD290" s="26"/>
      <c r="AE290" s="127">
        <f>SUM(AE291:AE292)</f>
        <v>0</v>
      </c>
      <c r="AF290" s="26"/>
      <c r="AG290" s="127">
        <f>SUM(AG291:AG292)</f>
        <v>0</v>
      </c>
      <c r="AH290" s="26"/>
      <c r="AI290" s="127">
        <f>SUM(AI291:AI292)</f>
        <v>0</v>
      </c>
      <c r="AJ290" s="26"/>
      <c r="AK290" s="127">
        <f>SUM(AK291:AK292)</f>
        <v>0</v>
      </c>
      <c r="AL290" s="26"/>
      <c r="AM290" s="127">
        <f>SUM(AM291:AM292)</f>
        <v>0</v>
      </c>
      <c r="AN290" s="26"/>
      <c r="AO290" s="127">
        <f>SUM(AO291:AO292)</f>
        <v>0</v>
      </c>
      <c r="AP290" s="26"/>
      <c r="AQ290" s="127">
        <f>SUM(AQ291:AQ292)</f>
        <v>0</v>
      </c>
      <c r="AR290" s="26"/>
      <c r="AS290" s="127">
        <f>SUM(AS291:AS292)</f>
        <v>0</v>
      </c>
      <c r="AT290" s="26"/>
      <c r="AU290" s="127">
        <f>SUM(AU291:AU292)</f>
        <v>0</v>
      </c>
      <c r="AV290" s="26"/>
      <c r="AW290" s="127">
        <f>SUM(AW291:AW292)</f>
        <v>0</v>
      </c>
      <c r="AX290" s="26"/>
      <c r="AY290" s="127">
        <f>SUM(AY291:AY292)</f>
        <v>0</v>
      </c>
      <c r="AZ290" s="26"/>
      <c r="BA290" s="127">
        <f>SUM(BA291:BA292)</f>
        <v>0</v>
      </c>
      <c r="BB290" s="26"/>
      <c r="BC290" s="127">
        <f>SUM(BC291:BC292)</f>
        <v>0</v>
      </c>
      <c r="BD290" s="26"/>
      <c r="BE290" s="127">
        <f>SUM(BE291:BE292)</f>
        <v>0</v>
      </c>
      <c r="BF290" s="26"/>
      <c r="BG290" s="127">
        <f>SUM(BG291:BG292)</f>
        <v>0</v>
      </c>
      <c r="BH290" s="109"/>
      <c r="BI290" s="121">
        <f>SUM(BI291:BI292)</f>
        <v>0</v>
      </c>
      <c r="BJ290" s="27"/>
      <c r="BK290" s="109"/>
      <c r="BL290" s="121">
        <f>SUM(BL291:BL292)</f>
        <v>4616.8599999999997</v>
      </c>
      <c r="BM290" s="27"/>
    </row>
    <row r="291" spans="1:65" s="88" customFormat="1">
      <c r="A291" s="29" t="s">
        <v>443</v>
      </c>
      <c r="B291" s="29" t="s">
        <v>66</v>
      </c>
      <c r="C291" s="29">
        <v>87879</v>
      </c>
      <c r="D291" s="101" t="s">
        <v>412</v>
      </c>
      <c r="E291" s="29" t="s">
        <v>82</v>
      </c>
      <c r="F291" s="30">
        <v>112.73</v>
      </c>
      <c r="G291" s="31">
        <v>3.56</v>
      </c>
      <c r="H291" s="119">
        <v>4.3744333921559937</v>
      </c>
      <c r="I291" s="120">
        <f t="shared" ref="I291:I292" si="1191">ROUND(SUM(F291*H291),2)</f>
        <v>493.13</v>
      </c>
      <c r="J291" s="111"/>
      <c r="K291" s="114">
        <f t="shared" ref="K291:K292" si="1192">J291*$H291</f>
        <v>0</v>
      </c>
      <c r="L291" s="32"/>
      <c r="M291" s="114">
        <f t="shared" ref="M291:M292" si="1193">L291*$H291</f>
        <v>0</v>
      </c>
      <c r="N291" s="32"/>
      <c r="O291" s="114">
        <f t="shared" ref="O291:O292" si="1194">N291*$H291</f>
        <v>0</v>
      </c>
      <c r="P291" s="32"/>
      <c r="Q291" s="114">
        <f t="shared" ref="Q291:Q292" si="1195">P291*$H291</f>
        <v>0</v>
      </c>
      <c r="R291" s="32"/>
      <c r="S291" s="114">
        <f t="shared" ref="S291:S292" si="1196">R291*$H291</f>
        <v>0</v>
      </c>
      <c r="T291" s="32"/>
      <c r="U291" s="114">
        <f t="shared" ref="U291:U292" si="1197">T291*$H291</f>
        <v>0</v>
      </c>
      <c r="V291" s="32"/>
      <c r="W291" s="114">
        <f t="shared" ref="W291:W292" si="1198">V291*$H291</f>
        <v>0</v>
      </c>
      <c r="X291" s="32"/>
      <c r="Y291" s="114">
        <f t="shared" ref="Y291:Y292" si="1199">X291*$H291</f>
        <v>0</v>
      </c>
      <c r="Z291" s="32"/>
      <c r="AA291" s="114">
        <f t="shared" ref="AA291:AA292" si="1200">Z291*$H291</f>
        <v>0</v>
      </c>
      <c r="AB291" s="32"/>
      <c r="AC291" s="114">
        <f t="shared" ref="AC291:AC292" si="1201">AB291*$H291</f>
        <v>0</v>
      </c>
      <c r="AD291" s="32"/>
      <c r="AE291" s="114">
        <f t="shared" ref="AE291:AE292" si="1202">AD291*$H291</f>
        <v>0</v>
      </c>
      <c r="AF291" s="32"/>
      <c r="AG291" s="114">
        <f t="shared" ref="AG291:AG292" si="1203">AF291*$H291</f>
        <v>0</v>
      </c>
      <c r="AH291" s="32"/>
      <c r="AI291" s="114">
        <f t="shared" ref="AI291:AI292" si="1204">AH291*$H291</f>
        <v>0</v>
      </c>
      <c r="AJ291" s="32"/>
      <c r="AK291" s="114">
        <f t="shared" ref="AK291:AK292" si="1205">AJ291*$H291</f>
        <v>0</v>
      </c>
      <c r="AL291" s="32"/>
      <c r="AM291" s="114">
        <f t="shared" ref="AM291:AM292" si="1206">AL291*$H291</f>
        <v>0</v>
      </c>
      <c r="AN291" s="32"/>
      <c r="AO291" s="114">
        <f t="shared" ref="AO291:AO292" si="1207">AN291*$H291</f>
        <v>0</v>
      </c>
      <c r="AP291" s="32"/>
      <c r="AQ291" s="114">
        <f t="shared" ref="AQ291:AQ292" si="1208">AP291*$H291</f>
        <v>0</v>
      </c>
      <c r="AR291" s="32"/>
      <c r="AS291" s="114">
        <f t="shared" ref="AS291:AS292" si="1209">AR291*$H291</f>
        <v>0</v>
      </c>
      <c r="AT291" s="32"/>
      <c r="AU291" s="114">
        <f t="shared" ref="AU291:AU292" si="1210">AT291*$H291</f>
        <v>0</v>
      </c>
      <c r="AV291" s="32"/>
      <c r="AW291" s="114">
        <f t="shared" ref="AW291:AW292" si="1211">AV291*$H291</f>
        <v>0</v>
      </c>
      <c r="AX291" s="32"/>
      <c r="AY291" s="114">
        <f t="shared" ref="AY291:AY292" si="1212">AX291*$H291</f>
        <v>0</v>
      </c>
      <c r="AZ291" s="32"/>
      <c r="BA291" s="114">
        <f t="shared" ref="BA291:BA292" si="1213">AZ291*$H291</f>
        <v>0</v>
      </c>
      <c r="BB291" s="32"/>
      <c r="BC291" s="114">
        <f t="shared" ref="BC291:BC292" si="1214">BB291*$H291</f>
        <v>0</v>
      </c>
      <c r="BD291" s="32"/>
      <c r="BE291" s="114">
        <f t="shared" ref="BE291:BE292" si="1215">BD291*$H291</f>
        <v>0</v>
      </c>
      <c r="BF291" s="32"/>
      <c r="BG291" s="114">
        <f t="shared" ref="BG291:BG292" si="1216">BF291*$H291</f>
        <v>0</v>
      </c>
      <c r="BH291" s="108">
        <f t="shared" ref="BH291:BI291" si="1217">SUM(J291,L291,N291,P291,R291,T291,V291,X291,Z291,AB291,AD291,AF291,AH291,AJ291,AL291,AN291,AP291,AR291,AT291,AV291,AX291,AZ291,BB291,BD291,BF291)</f>
        <v>0</v>
      </c>
      <c r="BI291" s="119">
        <f t="shared" si="1217"/>
        <v>0</v>
      </c>
      <c r="BJ291" s="87">
        <f t="shared" ref="BJ291:BJ292" si="1218">BI291/I291</f>
        <v>0</v>
      </c>
      <c r="BK291" s="108">
        <f t="shared" ref="BK291:BK292" si="1219">F291-BH291</f>
        <v>112.73</v>
      </c>
      <c r="BL291" s="119">
        <f t="shared" ref="BL291:BL292" si="1220">I291-BI291</f>
        <v>493.13</v>
      </c>
      <c r="BM291" s="87">
        <f t="shared" ref="BM291:BM292" si="1221">1-BJ291</f>
        <v>1</v>
      </c>
    </row>
    <row r="292" spans="1:65" s="88" customFormat="1">
      <c r="A292" s="29" t="s">
        <v>444</v>
      </c>
      <c r="B292" s="29" t="s">
        <v>66</v>
      </c>
      <c r="C292" s="29">
        <v>87536</v>
      </c>
      <c r="D292" s="101" t="s">
        <v>414</v>
      </c>
      <c r="E292" s="29" t="s">
        <v>82</v>
      </c>
      <c r="F292" s="30">
        <v>112.73</v>
      </c>
      <c r="G292" s="31">
        <v>29.77</v>
      </c>
      <c r="H292" s="119">
        <v>36.580584855192114</v>
      </c>
      <c r="I292" s="120">
        <f t="shared" si="1191"/>
        <v>4123.7299999999996</v>
      </c>
      <c r="J292" s="111"/>
      <c r="K292" s="114">
        <f t="shared" si="1192"/>
        <v>0</v>
      </c>
      <c r="L292" s="32"/>
      <c r="M292" s="114">
        <f t="shared" si="1193"/>
        <v>0</v>
      </c>
      <c r="N292" s="32"/>
      <c r="O292" s="114">
        <f t="shared" si="1194"/>
        <v>0</v>
      </c>
      <c r="P292" s="32"/>
      <c r="Q292" s="114">
        <f t="shared" si="1195"/>
        <v>0</v>
      </c>
      <c r="R292" s="32"/>
      <c r="S292" s="114">
        <f t="shared" si="1196"/>
        <v>0</v>
      </c>
      <c r="T292" s="32"/>
      <c r="U292" s="114">
        <f t="shared" si="1197"/>
        <v>0</v>
      </c>
      <c r="V292" s="32"/>
      <c r="W292" s="114">
        <f t="shared" si="1198"/>
        <v>0</v>
      </c>
      <c r="X292" s="32"/>
      <c r="Y292" s="114">
        <f t="shared" si="1199"/>
        <v>0</v>
      </c>
      <c r="Z292" s="32"/>
      <c r="AA292" s="114">
        <f t="shared" si="1200"/>
        <v>0</v>
      </c>
      <c r="AB292" s="32"/>
      <c r="AC292" s="114">
        <f t="shared" si="1201"/>
        <v>0</v>
      </c>
      <c r="AD292" s="32"/>
      <c r="AE292" s="114">
        <f t="shared" si="1202"/>
        <v>0</v>
      </c>
      <c r="AF292" s="32"/>
      <c r="AG292" s="114">
        <f t="shared" si="1203"/>
        <v>0</v>
      </c>
      <c r="AH292" s="32"/>
      <c r="AI292" s="114">
        <f t="shared" si="1204"/>
        <v>0</v>
      </c>
      <c r="AJ292" s="32"/>
      <c r="AK292" s="114">
        <f t="shared" si="1205"/>
        <v>0</v>
      </c>
      <c r="AL292" s="32"/>
      <c r="AM292" s="114">
        <f t="shared" si="1206"/>
        <v>0</v>
      </c>
      <c r="AN292" s="32"/>
      <c r="AO292" s="114">
        <f t="shared" si="1207"/>
        <v>0</v>
      </c>
      <c r="AP292" s="32"/>
      <c r="AQ292" s="114">
        <f t="shared" si="1208"/>
        <v>0</v>
      </c>
      <c r="AR292" s="32"/>
      <c r="AS292" s="114">
        <f t="shared" si="1209"/>
        <v>0</v>
      </c>
      <c r="AT292" s="32"/>
      <c r="AU292" s="114">
        <f t="shared" si="1210"/>
        <v>0</v>
      </c>
      <c r="AV292" s="32"/>
      <c r="AW292" s="114">
        <f t="shared" si="1211"/>
        <v>0</v>
      </c>
      <c r="AX292" s="32"/>
      <c r="AY292" s="114">
        <f t="shared" si="1212"/>
        <v>0</v>
      </c>
      <c r="AZ292" s="32"/>
      <c r="BA292" s="114">
        <f t="shared" si="1213"/>
        <v>0</v>
      </c>
      <c r="BB292" s="32"/>
      <c r="BC292" s="114">
        <f t="shared" si="1214"/>
        <v>0</v>
      </c>
      <c r="BD292" s="32"/>
      <c r="BE292" s="114">
        <f t="shared" si="1215"/>
        <v>0</v>
      </c>
      <c r="BF292" s="32"/>
      <c r="BG292" s="114">
        <f t="shared" si="1216"/>
        <v>0</v>
      </c>
      <c r="BH292" s="108">
        <f t="shared" ref="BH292:BI292" si="1222">SUM(J292,L292,N292,P292,R292,T292,V292,X292,Z292,AB292,AD292,AF292,AH292,AJ292,AL292,AN292,AP292,AR292,AT292,AV292,AX292,AZ292,BB292,BD292,BF292)</f>
        <v>0</v>
      </c>
      <c r="BI292" s="119">
        <f t="shared" si="1222"/>
        <v>0</v>
      </c>
      <c r="BJ292" s="87">
        <f t="shared" si="1218"/>
        <v>0</v>
      </c>
      <c r="BK292" s="108">
        <f t="shared" si="1219"/>
        <v>112.73</v>
      </c>
      <c r="BL292" s="119">
        <f t="shared" si="1220"/>
        <v>4123.7299999999996</v>
      </c>
      <c r="BM292" s="87">
        <f t="shared" si="1221"/>
        <v>1</v>
      </c>
    </row>
    <row r="293" spans="1:65" s="88" customFormat="1">
      <c r="A293" s="22" t="s">
        <v>445</v>
      </c>
      <c r="B293" s="22" t="s">
        <v>60</v>
      </c>
      <c r="C293" s="22" t="s">
        <v>60</v>
      </c>
      <c r="D293" s="102" t="s">
        <v>418</v>
      </c>
      <c r="E293" s="22" t="s">
        <v>60</v>
      </c>
      <c r="F293" s="89"/>
      <c r="G293" s="27"/>
      <c r="H293" s="121"/>
      <c r="I293" s="118">
        <f>SUM(I294)</f>
        <v>27767.64</v>
      </c>
      <c r="J293" s="112"/>
      <c r="K293" s="127">
        <f>SUM(K294)</f>
        <v>0</v>
      </c>
      <c r="L293" s="26"/>
      <c r="M293" s="127">
        <f>SUM(M294)</f>
        <v>10459.839957757053</v>
      </c>
      <c r="N293" s="26"/>
      <c r="O293" s="127">
        <f>SUM(O294)</f>
        <v>0</v>
      </c>
      <c r="P293" s="26"/>
      <c r="Q293" s="127">
        <f>SUM(Q294)</f>
        <v>0</v>
      </c>
      <c r="R293" s="26"/>
      <c r="S293" s="127">
        <f>SUM(S294)</f>
        <v>0</v>
      </c>
      <c r="T293" s="26"/>
      <c r="U293" s="127">
        <f>SUM(U294)</f>
        <v>0</v>
      </c>
      <c r="V293" s="26"/>
      <c r="W293" s="127">
        <f>SUM(W294)</f>
        <v>0</v>
      </c>
      <c r="X293" s="26"/>
      <c r="Y293" s="127">
        <f>SUM(Y294)</f>
        <v>0</v>
      </c>
      <c r="Z293" s="26"/>
      <c r="AA293" s="127">
        <f>SUM(AA294)</f>
        <v>0</v>
      </c>
      <c r="AB293" s="26"/>
      <c r="AC293" s="127">
        <f>SUM(AC294)</f>
        <v>0</v>
      </c>
      <c r="AD293" s="26"/>
      <c r="AE293" s="127">
        <f>SUM(AE294)</f>
        <v>0</v>
      </c>
      <c r="AF293" s="26"/>
      <c r="AG293" s="127">
        <f>SUM(AG294)</f>
        <v>0</v>
      </c>
      <c r="AH293" s="26"/>
      <c r="AI293" s="127">
        <f>SUM(AI294)</f>
        <v>0</v>
      </c>
      <c r="AJ293" s="26"/>
      <c r="AK293" s="127">
        <f>SUM(AK294)</f>
        <v>0</v>
      </c>
      <c r="AL293" s="26"/>
      <c r="AM293" s="127">
        <f>SUM(AM294)</f>
        <v>0</v>
      </c>
      <c r="AN293" s="26"/>
      <c r="AO293" s="127">
        <f>SUM(AO294)</f>
        <v>0</v>
      </c>
      <c r="AP293" s="26"/>
      <c r="AQ293" s="127">
        <f>SUM(AQ294)</f>
        <v>0</v>
      </c>
      <c r="AR293" s="26"/>
      <c r="AS293" s="127">
        <f>SUM(AS294)</f>
        <v>0</v>
      </c>
      <c r="AT293" s="26"/>
      <c r="AU293" s="127">
        <f>SUM(AU294)</f>
        <v>0</v>
      </c>
      <c r="AV293" s="26"/>
      <c r="AW293" s="127">
        <f>SUM(AW294)</f>
        <v>0</v>
      </c>
      <c r="AX293" s="26"/>
      <c r="AY293" s="127">
        <f>SUM(AY294)</f>
        <v>0</v>
      </c>
      <c r="AZ293" s="26"/>
      <c r="BA293" s="127">
        <f>SUM(BA294)</f>
        <v>0</v>
      </c>
      <c r="BB293" s="26"/>
      <c r="BC293" s="127">
        <f>SUM(BC294)</f>
        <v>0</v>
      </c>
      <c r="BD293" s="26"/>
      <c r="BE293" s="127">
        <f>SUM(BE294)</f>
        <v>0</v>
      </c>
      <c r="BF293" s="26"/>
      <c r="BG293" s="127">
        <f>SUM(BG294)</f>
        <v>0</v>
      </c>
      <c r="BH293" s="109"/>
      <c r="BI293" s="121">
        <f>SUM(BI294)</f>
        <v>10459.839957757053</v>
      </c>
      <c r="BJ293" s="27"/>
      <c r="BK293" s="109"/>
      <c r="BL293" s="121">
        <f>SUM(BL294)</f>
        <v>17307.800042242947</v>
      </c>
      <c r="BM293" s="27"/>
    </row>
    <row r="294" spans="1:65" s="88" customFormat="1" ht="33.75">
      <c r="A294" s="29" t="s">
        <v>446</v>
      </c>
      <c r="B294" s="29" t="s">
        <v>250</v>
      </c>
      <c r="C294" s="29">
        <v>12442</v>
      </c>
      <c r="D294" s="101" t="s">
        <v>420</v>
      </c>
      <c r="E294" s="29" t="s">
        <v>82</v>
      </c>
      <c r="F294" s="30">
        <v>112.73</v>
      </c>
      <c r="G294" s="31">
        <v>200.46</v>
      </c>
      <c r="H294" s="119">
        <v>246.31992072797487</v>
      </c>
      <c r="I294" s="120">
        <f>ROUND(SUM(F294*H294),2)</f>
        <v>27767.64</v>
      </c>
      <c r="J294" s="111"/>
      <c r="K294" s="114">
        <f>J294*$H294</f>
        <v>0</v>
      </c>
      <c r="L294" s="32">
        <f>'MEMÓRIA DE CÁLCULO'!L346</f>
        <v>42.464449999999999</v>
      </c>
      <c r="M294" s="114">
        <f>L294*$H294</f>
        <v>10459.839957757053</v>
      </c>
      <c r="N294" s="32"/>
      <c r="O294" s="114">
        <f>N294*$H294</f>
        <v>0</v>
      </c>
      <c r="P294" s="32"/>
      <c r="Q294" s="114">
        <f>P294*$H294</f>
        <v>0</v>
      </c>
      <c r="R294" s="32"/>
      <c r="S294" s="114">
        <f>R294*$H294</f>
        <v>0</v>
      </c>
      <c r="T294" s="32"/>
      <c r="U294" s="114">
        <f>T294*$H294</f>
        <v>0</v>
      </c>
      <c r="V294" s="32"/>
      <c r="W294" s="114">
        <f>V294*$H294</f>
        <v>0</v>
      </c>
      <c r="X294" s="32"/>
      <c r="Y294" s="114">
        <f>X294*$H294</f>
        <v>0</v>
      </c>
      <c r="Z294" s="32"/>
      <c r="AA294" s="114">
        <f>Z294*$H294</f>
        <v>0</v>
      </c>
      <c r="AB294" s="32"/>
      <c r="AC294" s="114">
        <f>AB294*$H294</f>
        <v>0</v>
      </c>
      <c r="AD294" s="32"/>
      <c r="AE294" s="114">
        <f>AD294*$H294</f>
        <v>0</v>
      </c>
      <c r="AF294" s="32"/>
      <c r="AG294" s="114">
        <f>AF294*$H294</f>
        <v>0</v>
      </c>
      <c r="AH294" s="32"/>
      <c r="AI294" s="114">
        <f>AH294*$H294</f>
        <v>0</v>
      </c>
      <c r="AJ294" s="32"/>
      <c r="AK294" s="114">
        <f>AJ294*$H294</f>
        <v>0</v>
      </c>
      <c r="AL294" s="32"/>
      <c r="AM294" s="114">
        <f>AL294*$H294</f>
        <v>0</v>
      </c>
      <c r="AN294" s="32"/>
      <c r="AO294" s="114">
        <f>AN294*$H294</f>
        <v>0</v>
      </c>
      <c r="AP294" s="32"/>
      <c r="AQ294" s="114">
        <f>AP294*$H294</f>
        <v>0</v>
      </c>
      <c r="AR294" s="32"/>
      <c r="AS294" s="114">
        <f>AR294*$H294</f>
        <v>0</v>
      </c>
      <c r="AT294" s="32"/>
      <c r="AU294" s="114">
        <f>AT294*$H294</f>
        <v>0</v>
      </c>
      <c r="AV294" s="32"/>
      <c r="AW294" s="114">
        <f>AV294*$H294</f>
        <v>0</v>
      </c>
      <c r="AX294" s="32"/>
      <c r="AY294" s="114">
        <f>AX294*$H294</f>
        <v>0</v>
      </c>
      <c r="AZ294" s="32"/>
      <c r="BA294" s="114">
        <f>AZ294*$H294</f>
        <v>0</v>
      </c>
      <c r="BB294" s="32"/>
      <c r="BC294" s="114">
        <f>BB294*$H294</f>
        <v>0</v>
      </c>
      <c r="BD294" s="32"/>
      <c r="BE294" s="114">
        <f>BD294*$H294</f>
        <v>0</v>
      </c>
      <c r="BF294" s="32"/>
      <c r="BG294" s="114">
        <f>BF294*$H294</f>
        <v>0</v>
      </c>
      <c r="BH294" s="108">
        <f t="shared" ref="BH294:BI294" si="1223">SUM(J294,L294,N294,P294,R294,T294,V294,X294,Z294,AB294,AD294,AF294,AH294,AJ294,AL294,AN294,AP294,AR294,AT294,AV294,AX294,AZ294,BB294,BD294,BF294)</f>
        <v>42.464449999999999</v>
      </c>
      <c r="BI294" s="119">
        <f t="shared" si="1223"/>
        <v>10459.839957757053</v>
      </c>
      <c r="BJ294" s="87">
        <f>BI294/I294</f>
        <v>0.37669171588788436</v>
      </c>
      <c r="BK294" s="108">
        <f>F294-BH294</f>
        <v>70.265550000000005</v>
      </c>
      <c r="BL294" s="119">
        <f>I294-BI294</f>
        <v>17307.800042242947</v>
      </c>
      <c r="BM294" s="87">
        <f>1-BJ294</f>
        <v>0.62330828411211558</v>
      </c>
    </row>
    <row r="295" spans="1:65" s="88" customFormat="1">
      <c r="A295" s="22" t="s">
        <v>447</v>
      </c>
      <c r="B295" s="22" t="s">
        <v>60</v>
      </c>
      <c r="C295" s="22" t="s">
        <v>60</v>
      </c>
      <c r="D295" s="102" t="s">
        <v>209</v>
      </c>
      <c r="E295" s="22"/>
      <c r="F295" s="89"/>
      <c r="G295" s="27"/>
      <c r="H295" s="121"/>
      <c r="I295" s="118">
        <f>I296+I299</f>
        <v>31939.23</v>
      </c>
      <c r="J295" s="112"/>
      <c r="K295" s="127">
        <f>K296+K299</f>
        <v>0</v>
      </c>
      <c r="L295" s="26"/>
      <c r="M295" s="127">
        <f>M296+M299</f>
        <v>10459.839957757053</v>
      </c>
      <c r="N295" s="26"/>
      <c r="O295" s="127">
        <f>O296+O299</f>
        <v>0</v>
      </c>
      <c r="P295" s="26"/>
      <c r="Q295" s="127">
        <f>Q296+Q299</f>
        <v>0</v>
      </c>
      <c r="R295" s="26"/>
      <c r="S295" s="127">
        <f>S296+S299</f>
        <v>0</v>
      </c>
      <c r="T295" s="26"/>
      <c r="U295" s="127">
        <f>U296+U299</f>
        <v>0</v>
      </c>
      <c r="V295" s="26"/>
      <c r="W295" s="127">
        <f>W296+W299</f>
        <v>0</v>
      </c>
      <c r="X295" s="26"/>
      <c r="Y295" s="127">
        <f>Y296+Y299</f>
        <v>0</v>
      </c>
      <c r="Z295" s="26"/>
      <c r="AA295" s="127">
        <f>AA296+AA299</f>
        <v>0</v>
      </c>
      <c r="AB295" s="26"/>
      <c r="AC295" s="127">
        <f>AC296+AC299</f>
        <v>0</v>
      </c>
      <c r="AD295" s="26"/>
      <c r="AE295" s="127">
        <f>AE296+AE299</f>
        <v>0</v>
      </c>
      <c r="AF295" s="26"/>
      <c r="AG295" s="127">
        <f>AG296+AG299</f>
        <v>0</v>
      </c>
      <c r="AH295" s="26"/>
      <c r="AI295" s="127">
        <f>AI296+AI299</f>
        <v>0</v>
      </c>
      <c r="AJ295" s="26"/>
      <c r="AK295" s="127">
        <f>AK296+AK299</f>
        <v>0</v>
      </c>
      <c r="AL295" s="26"/>
      <c r="AM295" s="127">
        <f>AM296+AM299</f>
        <v>0</v>
      </c>
      <c r="AN295" s="26"/>
      <c r="AO295" s="127">
        <f>AO296+AO299</f>
        <v>0</v>
      </c>
      <c r="AP295" s="26"/>
      <c r="AQ295" s="127">
        <f>AQ296+AQ299</f>
        <v>0</v>
      </c>
      <c r="AR295" s="26"/>
      <c r="AS295" s="127">
        <f>AS296+AS299</f>
        <v>0</v>
      </c>
      <c r="AT295" s="26"/>
      <c r="AU295" s="127">
        <f>AU296+AU299</f>
        <v>0</v>
      </c>
      <c r="AV295" s="26"/>
      <c r="AW295" s="127">
        <f>AW296+AW299</f>
        <v>0</v>
      </c>
      <c r="AX295" s="26"/>
      <c r="AY295" s="127">
        <f>AY296+AY299</f>
        <v>0</v>
      </c>
      <c r="AZ295" s="26"/>
      <c r="BA295" s="127">
        <f>BA296+BA299</f>
        <v>0</v>
      </c>
      <c r="BB295" s="26"/>
      <c r="BC295" s="127">
        <f>BC296+BC299</f>
        <v>0</v>
      </c>
      <c r="BD295" s="26"/>
      <c r="BE295" s="127">
        <f>BE296+BE299</f>
        <v>0</v>
      </c>
      <c r="BF295" s="26"/>
      <c r="BG295" s="127">
        <f>BG296+BG299</f>
        <v>0</v>
      </c>
      <c r="BH295" s="109"/>
      <c r="BI295" s="121">
        <f>BI296+BI299</f>
        <v>10459.839957757053</v>
      </c>
      <c r="BJ295" s="27"/>
      <c r="BK295" s="109"/>
      <c r="BL295" s="121">
        <f>BL296+BL299</f>
        <v>21479.390042242947</v>
      </c>
      <c r="BM295" s="27"/>
    </row>
    <row r="296" spans="1:65" s="88" customFormat="1">
      <c r="A296" s="22" t="s">
        <v>448</v>
      </c>
      <c r="B296" s="22" t="s">
        <v>60</v>
      </c>
      <c r="C296" s="22" t="s">
        <v>60</v>
      </c>
      <c r="D296" s="102" t="s">
        <v>364</v>
      </c>
      <c r="E296" s="22" t="s">
        <v>60</v>
      </c>
      <c r="F296" s="89"/>
      <c r="G296" s="27"/>
      <c r="H296" s="121"/>
      <c r="I296" s="118">
        <f>SUM(I297:I298)</f>
        <v>4553.38</v>
      </c>
      <c r="J296" s="112"/>
      <c r="K296" s="127">
        <f>SUM(K297:K298)</f>
        <v>0</v>
      </c>
      <c r="L296" s="26"/>
      <c r="M296" s="127">
        <f>SUM(M297:M298)</f>
        <v>0</v>
      </c>
      <c r="N296" s="26"/>
      <c r="O296" s="127">
        <f>SUM(O297:O298)</f>
        <v>0</v>
      </c>
      <c r="P296" s="26"/>
      <c r="Q296" s="127">
        <f>SUM(Q297:Q298)</f>
        <v>0</v>
      </c>
      <c r="R296" s="26"/>
      <c r="S296" s="127">
        <f>SUM(S297:S298)</f>
        <v>0</v>
      </c>
      <c r="T296" s="26"/>
      <c r="U296" s="127">
        <f>SUM(U297:U298)</f>
        <v>0</v>
      </c>
      <c r="V296" s="26"/>
      <c r="W296" s="127">
        <f>SUM(W297:W298)</f>
        <v>0</v>
      </c>
      <c r="X296" s="26"/>
      <c r="Y296" s="127">
        <f>SUM(Y297:Y298)</f>
        <v>0</v>
      </c>
      <c r="Z296" s="26"/>
      <c r="AA296" s="127">
        <f>SUM(AA297:AA298)</f>
        <v>0</v>
      </c>
      <c r="AB296" s="26"/>
      <c r="AC296" s="127">
        <f>SUM(AC297:AC298)</f>
        <v>0</v>
      </c>
      <c r="AD296" s="26"/>
      <c r="AE296" s="127">
        <f>SUM(AE297:AE298)</f>
        <v>0</v>
      </c>
      <c r="AF296" s="26"/>
      <c r="AG296" s="127">
        <f>SUM(AG297:AG298)</f>
        <v>0</v>
      </c>
      <c r="AH296" s="26"/>
      <c r="AI296" s="127">
        <f>SUM(AI297:AI298)</f>
        <v>0</v>
      </c>
      <c r="AJ296" s="26"/>
      <c r="AK296" s="127">
        <f>SUM(AK297:AK298)</f>
        <v>0</v>
      </c>
      <c r="AL296" s="26"/>
      <c r="AM296" s="127">
        <f>SUM(AM297:AM298)</f>
        <v>0</v>
      </c>
      <c r="AN296" s="26"/>
      <c r="AO296" s="127">
        <f>SUM(AO297:AO298)</f>
        <v>0</v>
      </c>
      <c r="AP296" s="26"/>
      <c r="AQ296" s="127">
        <f>SUM(AQ297:AQ298)</f>
        <v>0</v>
      </c>
      <c r="AR296" s="26"/>
      <c r="AS296" s="127">
        <f>SUM(AS297:AS298)</f>
        <v>0</v>
      </c>
      <c r="AT296" s="26"/>
      <c r="AU296" s="127">
        <f>SUM(AU297:AU298)</f>
        <v>0</v>
      </c>
      <c r="AV296" s="26"/>
      <c r="AW296" s="127">
        <f>SUM(AW297:AW298)</f>
        <v>0</v>
      </c>
      <c r="AX296" s="26"/>
      <c r="AY296" s="127">
        <f>SUM(AY297:AY298)</f>
        <v>0</v>
      </c>
      <c r="AZ296" s="26"/>
      <c r="BA296" s="127">
        <f>SUM(BA297:BA298)</f>
        <v>0</v>
      </c>
      <c r="BB296" s="26"/>
      <c r="BC296" s="127">
        <f>SUM(BC297:BC298)</f>
        <v>0</v>
      </c>
      <c r="BD296" s="26"/>
      <c r="BE296" s="127">
        <f>SUM(BE297:BE298)</f>
        <v>0</v>
      </c>
      <c r="BF296" s="26"/>
      <c r="BG296" s="127">
        <f>SUM(BG297:BG298)</f>
        <v>0</v>
      </c>
      <c r="BH296" s="109"/>
      <c r="BI296" s="121">
        <f>SUM(BI297:BI298)</f>
        <v>0</v>
      </c>
      <c r="BJ296" s="27"/>
      <c r="BK296" s="109"/>
      <c r="BL296" s="121">
        <f>SUM(BL297:BL298)</f>
        <v>4553.38</v>
      </c>
      <c r="BM296" s="27"/>
    </row>
    <row r="297" spans="1:65" s="88" customFormat="1">
      <c r="A297" s="29" t="s">
        <v>449</v>
      </c>
      <c r="B297" s="29" t="s">
        <v>66</v>
      </c>
      <c r="C297" s="29">
        <v>87879</v>
      </c>
      <c r="D297" s="101" t="s">
        <v>412</v>
      </c>
      <c r="E297" s="29" t="s">
        <v>82</v>
      </c>
      <c r="F297" s="30">
        <v>111.18</v>
      </c>
      <c r="G297" s="31">
        <v>3.56</v>
      </c>
      <c r="H297" s="119">
        <v>4.3744333921559937</v>
      </c>
      <c r="I297" s="120">
        <f t="shared" ref="I297:I298" si="1224">ROUND(SUM(F297*H297),2)</f>
        <v>486.35</v>
      </c>
      <c r="J297" s="111"/>
      <c r="K297" s="114">
        <f t="shared" ref="K297:K298" si="1225">J297*$H297</f>
        <v>0</v>
      </c>
      <c r="L297" s="32"/>
      <c r="M297" s="114">
        <f t="shared" ref="M297:M298" si="1226">L297*$H297</f>
        <v>0</v>
      </c>
      <c r="N297" s="32"/>
      <c r="O297" s="114">
        <f t="shared" ref="O297:O298" si="1227">N297*$H297</f>
        <v>0</v>
      </c>
      <c r="P297" s="32"/>
      <c r="Q297" s="114">
        <f t="shared" ref="Q297:Q298" si="1228">P297*$H297</f>
        <v>0</v>
      </c>
      <c r="R297" s="32"/>
      <c r="S297" s="114">
        <f t="shared" ref="S297:S298" si="1229">R297*$H297</f>
        <v>0</v>
      </c>
      <c r="T297" s="32"/>
      <c r="U297" s="114">
        <f t="shared" ref="U297:U298" si="1230">T297*$H297</f>
        <v>0</v>
      </c>
      <c r="V297" s="32"/>
      <c r="W297" s="114">
        <f t="shared" ref="W297:W298" si="1231">V297*$H297</f>
        <v>0</v>
      </c>
      <c r="X297" s="32"/>
      <c r="Y297" s="114">
        <f t="shared" ref="Y297:Y298" si="1232">X297*$H297</f>
        <v>0</v>
      </c>
      <c r="Z297" s="32"/>
      <c r="AA297" s="114">
        <f t="shared" ref="AA297:AA298" si="1233">Z297*$H297</f>
        <v>0</v>
      </c>
      <c r="AB297" s="32"/>
      <c r="AC297" s="114">
        <f t="shared" ref="AC297:AC298" si="1234">AB297*$H297</f>
        <v>0</v>
      </c>
      <c r="AD297" s="32"/>
      <c r="AE297" s="114">
        <f t="shared" ref="AE297:AE298" si="1235">AD297*$H297</f>
        <v>0</v>
      </c>
      <c r="AF297" s="32"/>
      <c r="AG297" s="114">
        <f t="shared" ref="AG297:AG298" si="1236">AF297*$H297</f>
        <v>0</v>
      </c>
      <c r="AH297" s="32"/>
      <c r="AI297" s="114">
        <f t="shared" ref="AI297:AI298" si="1237">AH297*$H297</f>
        <v>0</v>
      </c>
      <c r="AJ297" s="32"/>
      <c r="AK297" s="114">
        <f t="shared" ref="AK297:AK298" si="1238">AJ297*$H297</f>
        <v>0</v>
      </c>
      <c r="AL297" s="32"/>
      <c r="AM297" s="114">
        <f t="shared" ref="AM297:AM298" si="1239">AL297*$H297</f>
        <v>0</v>
      </c>
      <c r="AN297" s="32"/>
      <c r="AO297" s="114">
        <f t="shared" ref="AO297:AO298" si="1240">AN297*$H297</f>
        <v>0</v>
      </c>
      <c r="AP297" s="32"/>
      <c r="AQ297" s="114">
        <f t="shared" ref="AQ297:AQ298" si="1241">AP297*$H297</f>
        <v>0</v>
      </c>
      <c r="AR297" s="32"/>
      <c r="AS297" s="114">
        <f t="shared" ref="AS297:AS298" si="1242">AR297*$H297</f>
        <v>0</v>
      </c>
      <c r="AT297" s="32"/>
      <c r="AU297" s="114">
        <f t="shared" ref="AU297:AU298" si="1243">AT297*$H297</f>
        <v>0</v>
      </c>
      <c r="AV297" s="32"/>
      <c r="AW297" s="114">
        <f t="shared" ref="AW297:AW298" si="1244">AV297*$H297</f>
        <v>0</v>
      </c>
      <c r="AX297" s="32"/>
      <c r="AY297" s="114">
        <f t="shared" ref="AY297:AY298" si="1245">AX297*$H297</f>
        <v>0</v>
      </c>
      <c r="AZ297" s="32"/>
      <c r="BA297" s="114">
        <f t="shared" ref="BA297:BA298" si="1246">AZ297*$H297</f>
        <v>0</v>
      </c>
      <c r="BB297" s="32"/>
      <c r="BC297" s="114">
        <f t="shared" ref="BC297:BC298" si="1247">BB297*$H297</f>
        <v>0</v>
      </c>
      <c r="BD297" s="32"/>
      <c r="BE297" s="114">
        <f t="shared" ref="BE297:BE298" si="1248">BD297*$H297</f>
        <v>0</v>
      </c>
      <c r="BF297" s="32"/>
      <c r="BG297" s="114">
        <f t="shared" ref="BG297:BG298" si="1249">BF297*$H297</f>
        <v>0</v>
      </c>
      <c r="BH297" s="108">
        <f t="shared" ref="BH297:BI297" si="1250">SUM(J297,L297,N297,P297,R297,T297,V297,X297,Z297,AB297,AD297,AF297,AH297,AJ297,AL297,AN297,AP297,AR297,AT297,AV297,AX297,AZ297,BB297,BD297,BF297)</f>
        <v>0</v>
      </c>
      <c r="BI297" s="119">
        <f t="shared" si="1250"/>
        <v>0</v>
      </c>
      <c r="BJ297" s="87">
        <f t="shared" ref="BJ297:BJ298" si="1251">BI297/I297</f>
        <v>0</v>
      </c>
      <c r="BK297" s="108">
        <f t="shared" ref="BK297:BK298" si="1252">F297-BH297</f>
        <v>111.18</v>
      </c>
      <c r="BL297" s="119">
        <f t="shared" ref="BL297:BL298" si="1253">I297-BI297</f>
        <v>486.35</v>
      </c>
      <c r="BM297" s="87">
        <f t="shared" ref="BM297:BM298" si="1254">1-BJ297</f>
        <v>1</v>
      </c>
    </row>
    <row r="298" spans="1:65" s="88" customFormat="1">
      <c r="A298" s="29" t="s">
        <v>450</v>
      </c>
      <c r="B298" s="29" t="s">
        <v>66</v>
      </c>
      <c r="C298" s="29">
        <v>87536</v>
      </c>
      <c r="D298" s="101" t="s">
        <v>414</v>
      </c>
      <c r="E298" s="29" t="s">
        <v>82</v>
      </c>
      <c r="F298" s="30">
        <v>111.18</v>
      </c>
      <c r="G298" s="31">
        <v>29.77</v>
      </c>
      <c r="H298" s="119">
        <v>36.580584855192114</v>
      </c>
      <c r="I298" s="120">
        <f t="shared" si="1224"/>
        <v>4067.03</v>
      </c>
      <c r="J298" s="111"/>
      <c r="K298" s="114">
        <f t="shared" si="1225"/>
        <v>0</v>
      </c>
      <c r="L298" s="32"/>
      <c r="M298" s="114">
        <f t="shared" si="1226"/>
        <v>0</v>
      </c>
      <c r="N298" s="32"/>
      <c r="O298" s="114">
        <f t="shared" si="1227"/>
        <v>0</v>
      </c>
      <c r="P298" s="32"/>
      <c r="Q298" s="114">
        <f t="shared" si="1228"/>
        <v>0</v>
      </c>
      <c r="R298" s="32"/>
      <c r="S298" s="114">
        <f t="shared" si="1229"/>
        <v>0</v>
      </c>
      <c r="T298" s="32"/>
      <c r="U298" s="114">
        <f t="shared" si="1230"/>
        <v>0</v>
      </c>
      <c r="V298" s="32"/>
      <c r="W298" s="114">
        <f t="shared" si="1231"/>
        <v>0</v>
      </c>
      <c r="X298" s="32"/>
      <c r="Y298" s="114">
        <f t="shared" si="1232"/>
        <v>0</v>
      </c>
      <c r="Z298" s="32"/>
      <c r="AA298" s="114">
        <f t="shared" si="1233"/>
        <v>0</v>
      </c>
      <c r="AB298" s="32"/>
      <c r="AC298" s="114">
        <f t="shared" si="1234"/>
        <v>0</v>
      </c>
      <c r="AD298" s="32"/>
      <c r="AE298" s="114">
        <f t="shared" si="1235"/>
        <v>0</v>
      </c>
      <c r="AF298" s="32"/>
      <c r="AG298" s="114">
        <f t="shared" si="1236"/>
        <v>0</v>
      </c>
      <c r="AH298" s="32"/>
      <c r="AI298" s="114">
        <f t="shared" si="1237"/>
        <v>0</v>
      </c>
      <c r="AJ298" s="32"/>
      <c r="AK298" s="114">
        <f t="shared" si="1238"/>
        <v>0</v>
      </c>
      <c r="AL298" s="32"/>
      <c r="AM298" s="114">
        <f t="shared" si="1239"/>
        <v>0</v>
      </c>
      <c r="AN298" s="32"/>
      <c r="AO298" s="114">
        <f t="shared" si="1240"/>
        <v>0</v>
      </c>
      <c r="AP298" s="32"/>
      <c r="AQ298" s="114">
        <f t="shared" si="1241"/>
        <v>0</v>
      </c>
      <c r="AR298" s="32"/>
      <c r="AS298" s="114">
        <f t="shared" si="1242"/>
        <v>0</v>
      </c>
      <c r="AT298" s="32"/>
      <c r="AU298" s="114">
        <f t="shared" si="1243"/>
        <v>0</v>
      </c>
      <c r="AV298" s="32"/>
      <c r="AW298" s="114">
        <f t="shared" si="1244"/>
        <v>0</v>
      </c>
      <c r="AX298" s="32"/>
      <c r="AY298" s="114">
        <f t="shared" si="1245"/>
        <v>0</v>
      </c>
      <c r="AZ298" s="32"/>
      <c r="BA298" s="114">
        <f t="shared" si="1246"/>
        <v>0</v>
      </c>
      <c r="BB298" s="32"/>
      <c r="BC298" s="114">
        <f t="shared" si="1247"/>
        <v>0</v>
      </c>
      <c r="BD298" s="32"/>
      <c r="BE298" s="114">
        <f t="shared" si="1248"/>
        <v>0</v>
      </c>
      <c r="BF298" s="32"/>
      <c r="BG298" s="114">
        <f t="shared" si="1249"/>
        <v>0</v>
      </c>
      <c r="BH298" s="108">
        <f t="shared" ref="BH298:BI298" si="1255">SUM(J298,L298,N298,P298,R298,T298,V298,X298,Z298,AB298,AD298,AF298,AH298,AJ298,AL298,AN298,AP298,AR298,AT298,AV298,AX298,AZ298,BB298,BD298,BF298)</f>
        <v>0</v>
      </c>
      <c r="BI298" s="119">
        <f t="shared" si="1255"/>
        <v>0</v>
      </c>
      <c r="BJ298" s="87">
        <f t="shared" si="1251"/>
        <v>0</v>
      </c>
      <c r="BK298" s="108">
        <f t="shared" si="1252"/>
        <v>111.18</v>
      </c>
      <c r="BL298" s="119">
        <f t="shared" si="1253"/>
        <v>4067.03</v>
      </c>
      <c r="BM298" s="87">
        <f t="shared" si="1254"/>
        <v>1</v>
      </c>
    </row>
    <row r="299" spans="1:65" s="88" customFormat="1">
      <c r="A299" s="22" t="s">
        <v>451</v>
      </c>
      <c r="B299" s="22" t="s">
        <v>60</v>
      </c>
      <c r="C299" s="22" t="s">
        <v>60</v>
      </c>
      <c r="D299" s="102" t="s">
        <v>418</v>
      </c>
      <c r="E299" s="22" t="s">
        <v>60</v>
      </c>
      <c r="F299" s="89"/>
      <c r="G299" s="27"/>
      <c r="H299" s="121"/>
      <c r="I299" s="118">
        <f>SUM(I300)</f>
        <v>27385.85</v>
      </c>
      <c r="J299" s="112"/>
      <c r="K299" s="127">
        <f>SUM(K300)</f>
        <v>0</v>
      </c>
      <c r="L299" s="26"/>
      <c r="M299" s="127">
        <f>SUM(M300)</f>
        <v>10459.839957757053</v>
      </c>
      <c r="N299" s="26"/>
      <c r="O299" s="127">
        <f>SUM(O300)</f>
        <v>0</v>
      </c>
      <c r="P299" s="26"/>
      <c r="Q299" s="127">
        <f>SUM(Q300)</f>
        <v>0</v>
      </c>
      <c r="R299" s="26"/>
      <c r="S299" s="127">
        <f>SUM(S300)</f>
        <v>0</v>
      </c>
      <c r="T299" s="26"/>
      <c r="U299" s="127">
        <f>SUM(U300)</f>
        <v>0</v>
      </c>
      <c r="V299" s="26"/>
      <c r="W299" s="127">
        <f>SUM(W300)</f>
        <v>0</v>
      </c>
      <c r="X299" s="26"/>
      <c r="Y299" s="127">
        <f>SUM(Y300)</f>
        <v>0</v>
      </c>
      <c r="Z299" s="26"/>
      <c r="AA299" s="127">
        <f>SUM(AA300)</f>
        <v>0</v>
      </c>
      <c r="AB299" s="26"/>
      <c r="AC299" s="127">
        <f>SUM(AC300)</f>
        <v>0</v>
      </c>
      <c r="AD299" s="26"/>
      <c r="AE299" s="127">
        <f>SUM(AE300)</f>
        <v>0</v>
      </c>
      <c r="AF299" s="26"/>
      <c r="AG299" s="127">
        <f>SUM(AG300)</f>
        <v>0</v>
      </c>
      <c r="AH299" s="26"/>
      <c r="AI299" s="127">
        <f>SUM(AI300)</f>
        <v>0</v>
      </c>
      <c r="AJ299" s="26"/>
      <c r="AK299" s="127">
        <f>SUM(AK300)</f>
        <v>0</v>
      </c>
      <c r="AL299" s="26"/>
      <c r="AM299" s="127">
        <f>SUM(AM300)</f>
        <v>0</v>
      </c>
      <c r="AN299" s="26"/>
      <c r="AO299" s="127">
        <f>SUM(AO300)</f>
        <v>0</v>
      </c>
      <c r="AP299" s="26"/>
      <c r="AQ299" s="127">
        <f>SUM(AQ300)</f>
        <v>0</v>
      </c>
      <c r="AR299" s="26"/>
      <c r="AS299" s="127">
        <f>SUM(AS300)</f>
        <v>0</v>
      </c>
      <c r="AT299" s="26"/>
      <c r="AU299" s="127">
        <f>SUM(AU300)</f>
        <v>0</v>
      </c>
      <c r="AV299" s="26"/>
      <c r="AW299" s="127">
        <f>SUM(AW300)</f>
        <v>0</v>
      </c>
      <c r="AX299" s="26"/>
      <c r="AY299" s="127">
        <f>SUM(AY300)</f>
        <v>0</v>
      </c>
      <c r="AZ299" s="26"/>
      <c r="BA299" s="127">
        <f>SUM(BA300)</f>
        <v>0</v>
      </c>
      <c r="BB299" s="26"/>
      <c r="BC299" s="127">
        <f>SUM(BC300)</f>
        <v>0</v>
      </c>
      <c r="BD299" s="26"/>
      <c r="BE299" s="127">
        <f>SUM(BE300)</f>
        <v>0</v>
      </c>
      <c r="BF299" s="26"/>
      <c r="BG299" s="127">
        <f>SUM(BG300)</f>
        <v>0</v>
      </c>
      <c r="BH299" s="109"/>
      <c r="BI299" s="121">
        <f>SUM(BI300)</f>
        <v>10459.839957757053</v>
      </c>
      <c r="BJ299" s="27"/>
      <c r="BK299" s="109"/>
      <c r="BL299" s="121">
        <f>SUM(BL300)</f>
        <v>16926.010042242946</v>
      </c>
      <c r="BM299" s="27"/>
    </row>
    <row r="300" spans="1:65" s="88" customFormat="1" ht="33.75">
      <c r="A300" s="29" t="s">
        <v>452</v>
      </c>
      <c r="B300" s="29" t="s">
        <v>250</v>
      </c>
      <c r="C300" s="29">
        <v>12442</v>
      </c>
      <c r="D300" s="101" t="s">
        <v>420</v>
      </c>
      <c r="E300" s="29" t="s">
        <v>82</v>
      </c>
      <c r="F300" s="30">
        <v>111.18</v>
      </c>
      <c r="G300" s="31">
        <v>200.46</v>
      </c>
      <c r="H300" s="119">
        <v>246.31992072797487</v>
      </c>
      <c r="I300" s="120">
        <f>ROUND(SUM(F300*H300),2)</f>
        <v>27385.85</v>
      </c>
      <c r="J300" s="111"/>
      <c r="K300" s="114">
        <f>J300*$H300</f>
        <v>0</v>
      </c>
      <c r="L300" s="32">
        <f>'MEMÓRIA DE CÁLCULO'!L353</f>
        <v>42.464449999999999</v>
      </c>
      <c r="M300" s="114">
        <f>L300*$H300</f>
        <v>10459.839957757053</v>
      </c>
      <c r="N300" s="32"/>
      <c r="O300" s="114">
        <f>N300*$H300</f>
        <v>0</v>
      </c>
      <c r="P300" s="32"/>
      <c r="Q300" s="114">
        <f>P300*$H300</f>
        <v>0</v>
      </c>
      <c r="R300" s="32"/>
      <c r="S300" s="114">
        <f>R300*$H300</f>
        <v>0</v>
      </c>
      <c r="T300" s="32"/>
      <c r="U300" s="114">
        <f>T300*$H300</f>
        <v>0</v>
      </c>
      <c r="V300" s="32"/>
      <c r="W300" s="114">
        <f>V300*$H300</f>
        <v>0</v>
      </c>
      <c r="X300" s="32"/>
      <c r="Y300" s="114">
        <f>X300*$H300</f>
        <v>0</v>
      </c>
      <c r="Z300" s="32"/>
      <c r="AA300" s="114">
        <f>Z300*$H300</f>
        <v>0</v>
      </c>
      <c r="AB300" s="32"/>
      <c r="AC300" s="114">
        <f>AB300*$H300</f>
        <v>0</v>
      </c>
      <c r="AD300" s="32"/>
      <c r="AE300" s="114">
        <f>AD300*$H300</f>
        <v>0</v>
      </c>
      <c r="AF300" s="32"/>
      <c r="AG300" s="114">
        <f>AF300*$H300</f>
        <v>0</v>
      </c>
      <c r="AH300" s="32"/>
      <c r="AI300" s="114">
        <f>AH300*$H300</f>
        <v>0</v>
      </c>
      <c r="AJ300" s="32"/>
      <c r="AK300" s="114">
        <f>AJ300*$H300</f>
        <v>0</v>
      </c>
      <c r="AL300" s="32"/>
      <c r="AM300" s="114">
        <f>AL300*$H300</f>
        <v>0</v>
      </c>
      <c r="AN300" s="32"/>
      <c r="AO300" s="114">
        <f>AN300*$H300</f>
        <v>0</v>
      </c>
      <c r="AP300" s="32"/>
      <c r="AQ300" s="114">
        <f>AP300*$H300</f>
        <v>0</v>
      </c>
      <c r="AR300" s="32"/>
      <c r="AS300" s="114">
        <f>AR300*$H300</f>
        <v>0</v>
      </c>
      <c r="AT300" s="32"/>
      <c r="AU300" s="114">
        <f>AT300*$H300</f>
        <v>0</v>
      </c>
      <c r="AV300" s="32"/>
      <c r="AW300" s="114">
        <f>AV300*$H300</f>
        <v>0</v>
      </c>
      <c r="AX300" s="32"/>
      <c r="AY300" s="114">
        <f>AX300*$H300</f>
        <v>0</v>
      </c>
      <c r="AZ300" s="32"/>
      <c r="BA300" s="114">
        <f>AZ300*$H300</f>
        <v>0</v>
      </c>
      <c r="BB300" s="32"/>
      <c r="BC300" s="114">
        <f>BB300*$H300</f>
        <v>0</v>
      </c>
      <c r="BD300" s="32"/>
      <c r="BE300" s="114">
        <f>BD300*$H300</f>
        <v>0</v>
      </c>
      <c r="BF300" s="32"/>
      <c r="BG300" s="114">
        <f>BF300*$H300</f>
        <v>0</v>
      </c>
      <c r="BH300" s="108">
        <f t="shared" ref="BH300:BI300" si="1256">SUM(J300,L300,N300,P300,R300,T300,V300,X300,Z300,AB300,AD300,AF300,AH300,AJ300,AL300,AN300,AP300,AR300,AT300,AV300,AX300,AZ300,BB300,BD300,BF300)</f>
        <v>42.464449999999999</v>
      </c>
      <c r="BI300" s="119">
        <f t="shared" si="1256"/>
        <v>10459.839957757053</v>
      </c>
      <c r="BJ300" s="87">
        <f>BI300/I300</f>
        <v>0.38194322826412375</v>
      </c>
      <c r="BK300" s="108">
        <f>F300-BH300</f>
        <v>68.715550000000007</v>
      </c>
      <c r="BL300" s="119">
        <f>I300-BI300</f>
        <v>16926.010042242946</v>
      </c>
      <c r="BM300" s="87">
        <f>1-BJ300</f>
        <v>0.61805677173587625</v>
      </c>
    </row>
    <row r="301" spans="1:65" s="88" customFormat="1">
      <c r="A301" s="22" t="s">
        <v>453</v>
      </c>
      <c r="B301" s="22" t="s">
        <v>60</v>
      </c>
      <c r="C301" s="22" t="s">
        <v>60</v>
      </c>
      <c r="D301" s="102" t="s">
        <v>226</v>
      </c>
      <c r="E301" s="22"/>
      <c r="F301" s="89"/>
      <c r="G301" s="27"/>
      <c r="H301" s="121"/>
      <c r="I301" s="118">
        <f>I302+I305</f>
        <v>14969.89</v>
      </c>
      <c r="J301" s="112"/>
      <c r="K301" s="127">
        <f>K302+K305</f>
        <v>0</v>
      </c>
      <c r="L301" s="26"/>
      <c r="M301" s="127">
        <f>M302+M305</f>
        <v>0</v>
      </c>
      <c r="N301" s="26"/>
      <c r="O301" s="127">
        <f>O302+O305</f>
        <v>0</v>
      </c>
      <c r="P301" s="26"/>
      <c r="Q301" s="127">
        <f>Q302+Q305</f>
        <v>0</v>
      </c>
      <c r="R301" s="26"/>
      <c r="S301" s="127">
        <f>S302+S305</f>
        <v>0</v>
      </c>
      <c r="T301" s="26"/>
      <c r="U301" s="127">
        <f>U302+U305</f>
        <v>0</v>
      </c>
      <c r="V301" s="26"/>
      <c r="W301" s="127">
        <f>W302+W305</f>
        <v>0</v>
      </c>
      <c r="X301" s="26"/>
      <c r="Y301" s="127">
        <f>Y302+Y305</f>
        <v>0</v>
      </c>
      <c r="Z301" s="26"/>
      <c r="AA301" s="127">
        <f>AA302+AA305</f>
        <v>0</v>
      </c>
      <c r="AB301" s="26"/>
      <c r="AC301" s="127">
        <f>AC302+AC305</f>
        <v>0</v>
      </c>
      <c r="AD301" s="26"/>
      <c r="AE301" s="127">
        <f>AE302+AE305</f>
        <v>0</v>
      </c>
      <c r="AF301" s="26"/>
      <c r="AG301" s="127">
        <f>AG302+AG305</f>
        <v>0</v>
      </c>
      <c r="AH301" s="26"/>
      <c r="AI301" s="127">
        <f>AI302+AI305</f>
        <v>0</v>
      </c>
      <c r="AJ301" s="26"/>
      <c r="AK301" s="127">
        <f>AK302+AK305</f>
        <v>0</v>
      </c>
      <c r="AL301" s="26"/>
      <c r="AM301" s="127">
        <f>AM302+AM305</f>
        <v>0</v>
      </c>
      <c r="AN301" s="26"/>
      <c r="AO301" s="127">
        <f>AO302+AO305</f>
        <v>0</v>
      </c>
      <c r="AP301" s="26"/>
      <c r="AQ301" s="127">
        <f>AQ302+AQ305</f>
        <v>0</v>
      </c>
      <c r="AR301" s="26"/>
      <c r="AS301" s="127">
        <f>AS302+AS305</f>
        <v>0</v>
      </c>
      <c r="AT301" s="26"/>
      <c r="AU301" s="127">
        <f>AU302+AU305</f>
        <v>0</v>
      </c>
      <c r="AV301" s="26"/>
      <c r="AW301" s="127">
        <f>AW302+AW305</f>
        <v>0</v>
      </c>
      <c r="AX301" s="26"/>
      <c r="AY301" s="127">
        <f>AY302+AY305</f>
        <v>0</v>
      </c>
      <c r="AZ301" s="26"/>
      <c r="BA301" s="127">
        <f>BA302+BA305</f>
        <v>0</v>
      </c>
      <c r="BB301" s="26"/>
      <c r="BC301" s="127">
        <f>BC302+BC305</f>
        <v>0</v>
      </c>
      <c r="BD301" s="26"/>
      <c r="BE301" s="127">
        <f>BE302+BE305</f>
        <v>0</v>
      </c>
      <c r="BF301" s="26"/>
      <c r="BG301" s="127">
        <f>BG302+BG305</f>
        <v>0</v>
      </c>
      <c r="BH301" s="109"/>
      <c r="BI301" s="121">
        <f>BI302+BI305</f>
        <v>0</v>
      </c>
      <c r="BJ301" s="27"/>
      <c r="BK301" s="109"/>
      <c r="BL301" s="121">
        <f>BL302+BL305</f>
        <v>14969.89</v>
      </c>
      <c r="BM301" s="27"/>
    </row>
    <row r="302" spans="1:65" s="88" customFormat="1">
      <c r="A302" s="22" t="s">
        <v>454</v>
      </c>
      <c r="B302" s="22" t="s">
        <v>60</v>
      </c>
      <c r="C302" s="22" t="s">
        <v>60</v>
      </c>
      <c r="D302" s="102" t="s">
        <v>364</v>
      </c>
      <c r="E302" s="22" t="s">
        <v>60</v>
      </c>
      <c r="F302" s="89"/>
      <c r="G302" s="27"/>
      <c r="H302" s="121"/>
      <c r="I302" s="118">
        <f>SUM(I303:I304)</f>
        <v>2134.16</v>
      </c>
      <c r="J302" s="112"/>
      <c r="K302" s="127">
        <f>SUM(K303:K304)</f>
        <v>0</v>
      </c>
      <c r="L302" s="26"/>
      <c r="M302" s="127">
        <f>SUM(M303:M304)</f>
        <v>0</v>
      </c>
      <c r="N302" s="26"/>
      <c r="O302" s="127">
        <f>SUM(O303:O304)</f>
        <v>0</v>
      </c>
      <c r="P302" s="26"/>
      <c r="Q302" s="127">
        <f>SUM(Q303:Q304)</f>
        <v>0</v>
      </c>
      <c r="R302" s="26"/>
      <c r="S302" s="127">
        <f>SUM(S303:S304)</f>
        <v>0</v>
      </c>
      <c r="T302" s="26"/>
      <c r="U302" s="127">
        <f>SUM(U303:U304)</f>
        <v>0</v>
      </c>
      <c r="V302" s="26"/>
      <c r="W302" s="127">
        <f>SUM(W303:W304)</f>
        <v>0</v>
      </c>
      <c r="X302" s="26"/>
      <c r="Y302" s="127">
        <f>SUM(Y303:Y304)</f>
        <v>0</v>
      </c>
      <c r="Z302" s="26"/>
      <c r="AA302" s="127">
        <f>SUM(AA303:AA304)</f>
        <v>0</v>
      </c>
      <c r="AB302" s="26"/>
      <c r="AC302" s="127">
        <f>SUM(AC303:AC304)</f>
        <v>0</v>
      </c>
      <c r="AD302" s="26"/>
      <c r="AE302" s="127">
        <f>SUM(AE303:AE304)</f>
        <v>0</v>
      </c>
      <c r="AF302" s="26"/>
      <c r="AG302" s="127">
        <f>SUM(AG303:AG304)</f>
        <v>0</v>
      </c>
      <c r="AH302" s="26"/>
      <c r="AI302" s="127">
        <f>SUM(AI303:AI304)</f>
        <v>0</v>
      </c>
      <c r="AJ302" s="26"/>
      <c r="AK302" s="127">
        <f>SUM(AK303:AK304)</f>
        <v>0</v>
      </c>
      <c r="AL302" s="26"/>
      <c r="AM302" s="127">
        <f>SUM(AM303:AM304)</f>
        <v>0</v>
      </c>
      <c r="AN302" s="26"/>
      <c r="AO302" s="127">
        <f>SUM(AO303:AO304)</f>
        <v>0</v>
      </c>
      <c r="AP302" s="26"/>
      <c r="AQ302" s="127">
        <f>SUM(AQ303:AQ304)</f>
        <v>0</v>
      </c>
      <c r="AR302" s="26"/>
      <c r="AS302" s="127">
        <f>SUM(AS303:AS304)</f>
        <v>0</v>
      </c>
      <c r="AT302" s="26"/>
      <c r="AU302" s="127">
        <f>SUM(AU303:AU304)</f>
        <v>0</v>
      </c>
      <c r="AV302" s="26"/>
      <c r="AW302" s="127">
        <f>SUM(AW303:AW304)</f>
        <v>0</v>
      </c>
      <c r="AX302" s="26"/>
      <c r="AY302" s="127">
        <f>SUM(AY303:AY304)</f>
        <v>0</v>
      </c>
      <c r="AZ302" s="26"/>
      <c r="BA302" s="127">
        <f>SUM(BA303:BA304)</f>
        <v>0</v>
      </c>
      <c r="BB302" s="26"/>
      <c r="BC302" s="127">
        <f>SUM(BC303:BC304)</f>
        <v>0</v>
      </c>
      <c r="BD302" s="26"/>
      <c r="BE302" s="127">
        <f>SUM(BE303:BE304)</f>
        <v>0</v>
      </c>
      <c r="BF302" s="26"/>
      <c r="BG302" s="127">
        <f>SUM(BG303:BG304)</f>
        <v>0</v>
      </c>
      <c r="BH302" s="109"/>
      <c r="BI302" s="121">
        <f>SUM(BI303:BI304)</f>
        <v>0</v>
      </c>
      <c r="BJ302" s="27"/>
      <c r="BK302" s="109"/>
      <c r="BL302" s="121">
        <f>SUM(BL303:BL304)</f>
        <v>2134.16</v>
      </c>
      <c r="BM302" s="27"/>
    </row>
    <row r="303" spans="1:65" s="88" customFormat="1">
      <c r="A303" s="29" t="s">
        <v>455</v>
      </c>
      <c r="B303" s="29" t="s">
        <v>66</v>
      </c>
      <c r="C303" s="29">
        <v>87879</v>
      </c>
      <c r="D303" s="101" t="s">
        <v>412</v>
      </c>
      <c r="E303" s="29" t="s">
        <v>82</v>
      </c>
      <c r="F303" s="30">
        <v>52.11</v>
      </c>
      <c r="G303" s="31">
        <v>3.56</v>
      </c>
      <c r="H303" s="119">
        <v>4.3744333921559937</v>
      </c>
      <c r="I303" s="120">
        <f t="shared" ref="I303:I304" si="1257">ROUND(SUM(F303*H303),2)</f>
        <v>227.95</v>
      </c>
      <c r="J303" s="111"/>
      <c r="K303" s="114">
        <f t="shared" ref="K303:K304" si="1258">J303*$H303</f>
        <v>0</v>
      </c>
      <c r="L303" s="32"/>
      <c r="M303" s="114">
        <f t="shared" ref="M303:M304" si="1259">L303*$H303</f>
        <v>0</v>
      </c>
      <c r="N303" s="32"/>
      <c r="O303" s="114">
        <f t="shared" ref="O303:O304" si="1260">N303*$H303</f>
        <v>0</v>
      </c>
      <c r="P303" s="32"/>
      <c r="Q303" s="114">
        <f t="shared" ref="Q303:Q304" si="1261">P303*$H303</f>
        <v>0</v>
      </c>
      <c r="R303" s="32"/>
      <c r="S303" s="114">
        <f t="shared" ref="S303:S304" si="1262">R303*$H303</f>
        <v>0</v>
      </c>
      <c r="T303" s="32"/>
      <c r="U303" s="114">
        <f t="shared" ref="U303:U304" si="1263">T303*$H303</f>
        <v>0</v>
      </c>
      <c r="V303" s="32"/>
      <c r="W303" s="114">
        <f t="shared" ref="W303:W304" si="1264">V303*$H303</f>
        <v>0</v>
      </c>
      <c r="X303" s="32"/>
      <c r="Y303" s="114">
        <f t="shared" ref="Y303:Y304" si="1265">X303*$H303</f>
        <v>0</v>
      </c>
      <c r="Z303" s="32"/>
      <c r="AA303" s="114">
        <f t="shared" ref="AA303:AA304" si="1266">Z303*$H303</f>
        <v>0</v>
      </c>
      <c r="AB303" s="32"/>
      <c r="AC303" s="114">
        <f t="shared" ref="AC303:AC304" si="1267">AB303*$H303</f>
        <v>0</v>
      </c>
      <c r="AD303" s="32"/>
      <c r="AE303" s="114">
        <f t="shared" ref="AE303:AE304" si="1268">AD303*$H303</f>
        <v>0</v>
      </c>
      <c r="AF303" s="32"/>
      <c r="AG303" s="114">
        <f t="shared" ref="AG303:AG304" si="1269">AF303*$H303</f>
        <v>0</v>
      </c>
      <c r="AH303" s="32"/>
      <c r="AI303" s="114">
        <f t="shared" ref="AI303:AI304" si="1270">AH303*$H303</f>
        <v>0</v>
      </c>
      <c r="AJ303" s="32"/>
      <c r="AK303" s="114">
        <f t="shared" ref="AK303:AK304" si="1271">AJ303*$H303</f>
        <v>0</v>
      </c>
      <c r="AL303" s="32"/>
      <c r="AM303" s="114">
        <f t="shared" ref="AM303:AM304" si="1272">AL303*$H303</f>
        <v>0</v>
      </c>
      <c r="AN303" s="32"/>
      <c r="AO303" s="114">
        <f t="shared" ref="AO303:AO304" si="1273">AN303*$H303</f>
        <v>0</v>
      </c>
      <c r="AP303" s="32"/>
      <c r="AQ303" s="114">
        <f t="shared" ref="AQ303:AQ304" si="1274">AP303*$H303</f>
        <v>0</v>
      </c>
      <c r="AR303" s="32"/>
      <c r="AS303" s="114">
        <f t="shared" ref="AS303:AS304" si="1275">AR303*$H303</f>
        <v>0</v>
      </c>
      <c r="AT303" s="32"/>
      <c r="AU303" s="114">
        <f t="shared" ref="AU303:AU304" si="1276">AT303*$H303</f>
        <v>0</v>
      </c>
      <c r="AV303" s="32"/>
      <c r="AW303" s="114">
        <f t="shared" ref="AW303:AW304" si="1277">AV303*$H303</f>
        <v>0</v>
      </c>
      <c r="AX303" s="32"/>
      <c r="AY303" s="114">
        <f t="shared" ref="AY303:AY304" si="1278">AX303*$H303</f>
        <v>0</v>
      </c>
      <c r="AZ303" s="32"/>
      <c r="BA303" s="114">
        <f t="shared" ref="BA303:BA304" si="1279">AZ303*$H303</f>
        <v>0</v>
      </c>
      <c r="BB303" s="32"/>
      <c r="BC303" s="114">
        <f t="shared" ref="BC303:BC304" si="1280">BB303*$H303</f>
        <v>0</v>
      </c>
      <c r="BD303" s="32"/>
      <c r="BE303" s="114">
        <f t="shared" ref="BE303:BE304" si="1281">BD303*$H303</f>
        <v>0</v>
      </c>
      <c r="BF303" s="32"/>
      <c r="BG303" s="114">
        <f t="shared" ref="BG303:BG304" si="1282">BF303*$H303</f>
        <v>0</v>
      </c>
      <c r="BH303" s="108">
        <f t="shared" ref="BH303:BI303" si="1283">SUM(J303,L303,N303,P303,R303,T303,V303,X303,Z303,AB303,AD303,AF303,AH303,AJ303,AL303,AN303,AP303,AR303,AT303,AV303,AX303,AZ303,BB303,BD303,BF303)</f>
        <v>0</v>
      </c>
      <c r="BI303" s="119">
        <f t="shared" si="1283"/>
        <v>0</v>
      </c>
      <c r="BJ303" s="87">
        <f t="shared" ref="BJ303:BJ304" si="1284">BI303/I303</f>
        <v>0</v>
      </c>
      <c r="BK303" s="108">
        <f t="shared" ref="BK303:BK304" si="1285">F303-BH303</f>
        <v>52.11</v>
      </c>
      <c r="BL303" s="119">
        <f t="shared" ref="BL303:BL304" si="1286">I303-BI303</f>
        <v>227.95</v>
      </c>
      <c r="BM303" s="87">
        <f t="shared" ref="BM303:BM304" si="1287">1-BJ303</f>
        <v>1</v>
      </c>
    </row>
    <row r="304" spans="1:65" s="88" customFormat="1">
      <c r="A304" s="29" t="s">
        <v>456</v>
      </c>
      <c r="B304" s="29" t="s">
        <v>66</v>
      </c>
      <c r="C304" s="29">
        <v>87536</v>
      </c>
      <c r="D304" s="101" t="s">
        <v>414</v>
      </c>
      <c r="E304" s="29" t="s">
        <v>82</v>
      </c>
      <c r="F304" s="30">
        <v>52.11</v>
      </c>
      <c r="G304" s="31">
        <v>29.77</v>
      </c>
      <c r="H304" s="119">
        <v>36.580584855192114</v>
      </c>
      <c r="I304" s="120">
        <f t="shared" si="1257"/>
        <v>1906.21</v>
      </c>
      <c r="J304" s="111"/>
      <c r="K304" s="114">
        <f t="shared" si="1258"/>
        <v>0</v>
      </c>
      <c r="L304" s="32"/>
      <c r="M304" s="114">
        <f t="shared" si="1259"/>
        <v>0</v>
      </c>
      <c r="N304" s="32"/>
      <c r="O304" s="114">
        <f t="shared" si="1260"/>
        <v>0</v>
      </c>
      <c r="P304" s="32"/>
      <c r="Q304" s="114">
        <f t="shared" si="1261"/>
        <v>0</v>
      </c>
      <c r="R304" s="32"/>
      <c r="S304" s="114">
        <f t="shared" si="1262"/>
        <v>0</v>
      </c>
      <c r="T304" s="32"/>
      <c r="U304" s="114">
        <f t="shared" si="1263"/>
        <v>0</v>
      </c>
      <c r="V304" s="32"/>
      <c r="W304" s="114">
        <f t="shared" si="1264"/>
        <v>0</v>
      </c>
      <c r="X304" s="32"/>
      <c r="Y304" s="114">
        <f t="shared" si="1265"/>
        <v>0</v>
      </c>
      <c r="Z304" s="32"/>
      <c r="AA304" s="114">
        <f t="shared" si="1266"/>
        <v>0</v>
      </c>
      <c r="AB304" s="32"/>
      <c r="AC304" s="114">
        <f t="shared" si="1267"/>
        <v>0</v>
      </c>
      <c r="AD304" s="32"/>
      <c r="AE304" s="114">
        <f t="shared" si="1268"/>
        <v>0</v>
      </c>
      <c r="AF304" s="32"/>
      <c r="AG304" s="114">
        <f t="shared" si="1269"/>
        <v>0</v>
      </c>
      <c r="AH304" s="32"/>
      <c r="AI304" s="114">
        <f t="shared" si="1270"/>
        <v>0</v>
      </c>
      <c r="AJ304" s="32"/>
      <c r="AK304" s="114">
        <f t="shared" si="1271"/>
        <v>0</v>
      </c>
      <c r="AL304" s="32"/>
      <c r="AM304" s="114">
        <f t="shared" si="1272"/>
        <v>0</v>
      </c>
      <c r="AN304" s="32"/>
      <c r="AO304" s="114">
        <f t="shared" si="1273"/>
        <v>0</v>
      </c>
      <c r="AP304" s="32"/>
      <c r="AQ304" s="114">
        <f t="shared" si="1274"/>
        <v>0</v>
      </c>
      <c r="AR304" s="32"/>
      <c r="AS304" s="114">
        <f t="shared" si="1275"/>
        <v>0</v>
      </c>
      <c r="AT304" s="32"/>
      <c r="AU304" s="114">
        <f t="shared" si="1276"/>
        <v>0</v>
      </c>
      <c r="AV304" s="32"/>
      <c r="AW304" s="114">
        <f t="shared" si="1277"/>
        <v>0</v>
      </c>
      <c r="AX304" s="32"/>
      <c r="AY304" s="114">
        <f t="shared" si="1278"/>
        <v>0</v>
      </c>
      <c r="AZ304" s="32"/>
      <c r="BA304" s="114">
        <f t="shared" si="1279"/>
        <v>0</v>
      </c>
      <c r="BB304" s="32"/>
      <c r="BC304" s="114">
        <f t="shared" si="1280"/>
        <v>0</v>
      </c>
      <c r="BD304" s="32"/>
      <c r="BE304" s="114">
        <f t="shared" si="1281"/>
        <v>0</v>
      </c>
      <c r="BF304" s="32"/>
      <c r="BG304" s="114">
        <f t="shared" si="1282"/>
        <v>0</v>
      </c>
      <c r="BH304" s="108">
        <f t="shared" ref="BH304:BI304" si="1288">SUM(J304,L304,N304,P304,R304,T304,V304,X304,Z304,AB304,AD304,AF304,AH304,AJ304,AL304,AN304,AP304,AR304,AT304,AV304,AX304,AZ304,BB304,BD304,BF304)</f>
        <v>0</v>
      </c>
      <c r="BI304" s="119">
        <f t="shared" si="1288"/>
        <v>0</v>
      </c>
      <c r="BJ304" s="87">
        <f t="shared" si="1284"/>
        <v>0</v>
      </c>
      <c r="BK304" s="108">
        <f t="shared" si="1285"/>
        <v>52.11</v>
      </c>
      <c r="BL304" s="119">
        <f t="shared" si="1286"/>
        <v>1906.21</v>
      </c>
      <c r="BM304" s="87">
        <f t="shared" si="1287"/>
        <v>1</v>
      </c>
    </row>
    <row r="305" spans="1:65" s="88" customFormat="1">
      <c r="A305" s="22" t="s">
        <v>457</v>
      </c>
      <c r="B305" s="22" t="s">
        <v>60</v>
      </c>
      <c r="C305" s="22" t="s">
        <v>60</v>
      </c>
      <c r="D305" s="102" t="s">
        <v>418</v>
      </c>
      <c r="E305" s="22" t="s">
        <v>60</v>
      </c>
      <c r="F305" s="89"/>
      <c r="G305" s="27"/>
      <c r="H305" s="121"/>
      <c r="I305" s="118">
        <f>SUM(I306)</f>
        <v>12835.73</v>
      </c>
      <c r="J305" s="112"/>
      <c r="K305" s="127">
        <f>SUM(K306)</f>
        <v>0</v>
      </c>
      <c r="L305" s="26"/>
      <c r="M305" s="127">
        <f>SUM(M306)</f>
        <v>0</v>
      </c>
      <c r="N305" s="26"/>
      <c r="O305" s="127">
        <f>SUM(O306)</f>
        <v>0</v>
      </c>
      <c r="P305" s="26"/>
      <c r="Q305" s="127">
        <f>SUM(Q306)</f>
        <v>0</v>
      </c>
      <c r="R305" s="26"/>
      <c r="S305" s="127">
        <f>SUM(S306)</f>
        <v>0</v>
      </c>
      <c r="T305" s="26"/>
      <c r="U305" s="127">
        <f>SUM(U306)</f>
        <v>0</v>
      </c>
      <c r="V305" s="26"/>
      <c r="W305" s="127">
        <f>SUM(W306)</f>
        <v>0</v>
      </c>
      <c r="X305" s="26"/>
      <c r="Y305" s="127">
        <f>SUM(Y306)</f>
        <v>0</v>
      </c>
      <c r="Z305" s="26"/>
      <c r="AA305" s="127">
        <f>SUM(AA306)</f>
        <v>0</v>
      </c>
      <c r="AB305" s="26"/>
      <c r="AC305" s="127">
        <f>SUM(AC306)</f>
        <v>0</v>
      </c>
      <c r="AD305" s="26"/>
      <c r="AE305" s="127">
        <f>SUM(AE306)</f>
        <v>0</v>
      </c>
      <c r="AF305" s="26"/>
      <c r="AG305" s="127">
        <f>SUM(AG306)</f>
        <v>0</v>
      </c>
      <c r="AH305" s="26"/>
      <c r="AI305" s="127">
        <f>SUM(AI306)</f>
        <v>0</v>
      </c>
      <c r="AJ305" s="26"/>
      <c r="AK305" s="127">
        <f>SUM(AK306)</f>
        <v>0</v>
      </c>
      <c r="AL305" s="26"/>
      <c r="AM305" s="127">
        <f>SUM(AM306)</f>
        <v>0</v>
      </c>
      <c r="AN305" s="26"/>
      <c r="AO305" s="127">
        <f>SUM(AO306)</f>
        <v>0</v>
      </c>
      <c r="AP305" s="26"/>
      <c r="AQ305" s="127">
        <f>SUM(AQ306)</f>
        <v>0</v>
      </c>
      <c r="AR305" s="26"/>
      <c r="AS305" s="127">
        <f>SUM(AS306)</f>
        <v>0</v>
      </c>
      <c r="AT305" s="26"/>
      <c r="AU305" s="127">
        <f>SUM(AU306)</f>
        <v>0</v>
      </c>
      <c r="AV305" s="26"/>
      <c r="AW305" s="127">
        <f>SUM(AW306)</f>
        <v>0</v>
      </c>
      <c r="AX305" s="26"/>
      <c r="AY305" s="127">
        <f>SUM(AY306)</f>
        <v>0</v>
      </c>
      <c r="AZ305" s="26"/>
      <c r="BA305" s="127">
        <f>SUM(BA306)</f>
        <v>0</v>
      </c>
      <c r="BB305" s="26"/>
      <c r="BC305" s="127">
        <f>SUM(BC306)</f>
        <v>0</v>
      </c>
      <c r="BD305" s="26"/>
      <c r="BE305" s="127">
        <f>SUM(BE306)</f>
        <v>0</v>
      </c>
      <c r="BF305" s="26"/>
      <c r="BG305" s="127">
        <f>SUM(BG306)</f>
        <v>0</v>
      </c>
      <c r="BH305" s="109"/>
      <c r="BI305" s="121">
        <f>SUM(BI306)</f>
        <v>0</v>
      </c>
      <c r="BJ305" s="27"/>
      <c r="BK305" s="109"/>
      <c r="BL305" s="121">
        <f>SUM(BL306)</f>
        <v>12835.73</v>
      </c>
      <c r="BM305" s="27"/>
    </row>
    <row r="306" spans="1:65" s="88" customFormat="1" ht="33.75">
      <c r="A306" s="29" t="s">
        <v>458</v>
      </c>
      <c r="B306" s="29" t="s">
        <v>250</v>
      </c>
      <c r="C306" s="29">
        <v>12442</v>
      </c>
      <c r="D306" s="101" t="s">
        <v>420</v>
      </c>
      <c r="E306" s="29" t="s">
        <v>82</v>
      </c>
      <c r="F306" s="30">
        <v>52.11</v>
      </c>
      <c r="G306" s="31">
        <v>200.46</v>
      </c>
      <c r="H306" s="119">
        <v>246.31992072797487</v>
      </c>
      <c r="I306" s="120">
        <f>ROUND(SUM(F306*H306),2)</f>
        <v>12835.73</v>
      </c>
      <c r="J306" s="111"/>
      <c r="K306" s="114">
        <f>J306*$H306</f>
        <v>0</v>
      </c>
      <c r="L306" s="32"/>
      <c r="M306" s="114">
        <f>L306*$H306</f>
        <v>0</v>
      </c>
      <c r="N306" s="32"/>
      <c r="O306" s="114">
        <f>N306*$H306</f>
        <v>0</v>
      </c>
      <c r="P306" s="32"/>
      <c r="Q306" s="114">
        <f>P306*$H306</f>
        <v>0</v>
      </c>
      <c r="R306" s="32"/>
      <c r="S306" s="114">
        <f>R306*$H306</f>
        <v>0</v>
      </c>
      <c r="T306" s="32"/>
      <c r="U306" s="114">
        <f>T306*$H306</f>
        <v>0</v>
      </c>
      <c r="V306" s="32"/>
      <c r="W306" s="114">
        <f>V306*$H306</f>
        <v>0</v>
      </c>
      <c r="X306" s="32"/>
      <c r="Y306" s="114">
        <f>X306*$H306</f>
        <v>0</v>
      </c>
      <c r="Z306" s="32"/>
      <c r="AA306" s="114">
        <f>Z306*$H306</f>
        <v>0</v>
      </c>
      <c r="AB306" s="32"/>
      <c r="AC306" s="114">
        <f>AB306*$H306</f>
        <v>0</v>
      </c>
      <c r="AD306" s="32"/>
      <c r="AE306" s="114">
        <f>AD306*$H306</f>
        <v>0</v>
      </c>
      <c r="AF306" s="32"/>
      <c r="AG306" s="114">
        <f>AF306*$H306</f>
        <v>0</v>
      </c>
      <c r="AH306" s="32"/>
      <c r="AI306" s="114">
        <f>AH306*$H306</f>
        <v>0</v>
      </c>
      <c r="AJ306" s="32"/>
      <c r="AK306" s="114">
        <f>AJ306*$H306</f>
        <v>0</v>
      </c>
      <c r="AL306" s="32"/>
      <c r="AM306" s="114">
        <f>AL306*$H306</f>
        <v>0</v>
      </c>
      <c r="AN306" s="32"/>
      <c r="AO306" s="114">
        <f>AN306*$H306</f>
        <v>0</v>
      </c>
      <c r="AP306" s="32"/>
      <c r="AQ306" s="114">
        <f>AP306*$H306</f>
        <v>0</v>
      </c>
      <c r="AR306" s="32"/>
      <c r="AS306" s="114">
        <f>AR306*$H306</f>
        <v>0</v>
      </c>
      <c r="AT306" s="32"/>
      <c r="AU306" s="114">
        <f>AT306*$H306</f>
        <v>0</v>
      </c>
      <c r="AV306" s="32"/>
      <c r="AW306" s="114">
        <f>AV306*$H306</f>
        <v>0</v>
      </c>
      <c r="AX306" s="32"/>
      <c r="AY306" s="114">
        <f>AX306*$H306</f>
        <v>0</v>
      </c>
      <c r="AZ306" s="32"/>
      <c r="BA306" s="114">
        <f>AZ306*$H306</f>
        <v>0</v>
      </c>
      <c r="BB306" s="32"/>
      <c r="BC306" s="114">
        <f>BB306*$H306</f>
        <v>0</v>
      </c>
      <c r="BD306" s="32"/>
      <c r="BE306" s="114">
        <f>BD306*$H306</f>
        <v>0</v>
      </c>
      <c r="BF306" s="32"/>
      <c r="BG306" s="114">
        <f>BF306*$H306</f>
        <v>0</v>
      </c>
      <c r="BH306" s="108">
        <f t="shared" ref="BH306:BI306" si="1289">SUM(J306,L306,N306,P306,R306,T306,V306,X306,Z306,AB306,AD306,AF306,AH306,AJ306,AL306,AN306,AP306,AR306,AT306,AV306,AX306,AZ306,BB306,BD306,BF306)</f>
        <v>0</v>
      </c>
      <c r="BI306" s="119">
        <f t="shared" si="1289"/>
        <v>0</v>
      </c>
      <c r="BJ306" s="87">
        <f>BI306/I306</f>
        <v>0</v>
      </c>
      <c r="BK306" s="108">
        <f>F306-BH306</f>
        <v>52.11</v>
      </c>
      <c r="BL306" s="119">
        <f>I306-BI306</f>
        <v>12835.73</v>
      </c>
      <c r="BM306" s="87">
        <f>1-BJ306</f>
        <v>1</v>
      </c>
    </row>
    <row r="307" spans="1:65" s="88" customFormat="1">
      <c r="A307" s="14">
        <v>8</v>
      </c>
      <c r="B307" s="14" t="s">
        <v>60</v>
      </c>
      <c r="C307" s="14" t="s">
        <v>60</v>
      </c>
      <c r="D307" s="103" t="s">
        <v>459</v>
      </c>
      <c r="E307" s="16"/>
      <c r="F307" s="17"/>
      <c r="G307" s="20"/>
      <c r="H307" s="122"/>
      <c r="I307" s="116">
        <f>I308+I319+I326+I333+I340+I347</f>
        <v>69735.45</v>
      </c>
      <c r="J307" s="113"/>
      <c r="K307" s="126">
        <f>K308+K319+K326+K333+K340+K347</f>
        <v>0</v>
      </c>
      <c r="L307" s="19"/>
      <c r="M307" s="126">
        <f>M308+M319+M326+M333+M340+M347</f>
        <v>0</v>
      </c>
      <c r="N307" s="19"/>
      <c r="O307" s="126">
        <f>O308+O319+O326+O333+O340+O347</f>
        <v>0</v>
      </c>
      <c r="P307" s="19"/>
      <c r="Q307" s="126">
        <f>Q308+Q319+Q326+Q333+Q340+Q347</f>
        <v>0</v>
      </c>
      <c r="R307" s="19"/>
      <c r="S307" s="126">
        <f>S308+S319+S326+S333+S340+S347</f>
        <v>0</v>
      </c>
      <c r="T307" s="19"/>
      <c r="U307" s="126">
        <f>U308+U319+U326+U333+U340+U347</f>
        <v>0</v>
      </c>
      <c r="V307" s="19"/>
      <c r="W307" s="126">
        <f>W308+W319+W326+W333+W340+W347</f>
        <v>0</v>
      </c>
      <c r="X307" s="19"/>
      <c r="Y307" s="126">
        <f>Y308+Y319+Y326+Y333+Y340+Y347</f>
        <v>0</v>
      </c>
      <c r="Z307" s="19"/>
      <c r="AA307" s="126">
        <f>AA308+AA319+AA326+AA333+AA340+AA347</f>
        <v>0</v>
      </c>
      <c r="AB307" s="19"/>
      <c r="AC307" s="126">
        <f>AC308+AC319+AC326+AC333+AC340+AC347</f>
        <v>0</v>
      </c>
      <c r="AD307" s="19"/>
      <c r="AE307" s="126">
        <f>AE308+AE319+AE326+AE333+AE340+AE347</f>
        <v>0</v>
      </c>
      <c r="AF307" s="19"/>
      <c r="AG307" s="126">
        <f>AG308+AG319+AG326+AG333+AG340+AG347</f>
        <v>0</v>
      </c>
      <c r="AH307" s="19"/>
      <c r="AI307" s="126">
        <f>AI308+AI319+AI326+AI333+AI340+AI347</f>
        <v>0</v>
      </c>
      <c r="AJ307" s="19"/>
      <c r="AK307" s="126">
        <f>AK308+AK319+AK326+AK333+AK340+AK347</f>
        <v>0</v>
      </c>
      <c r="AL307" s="19"/>
      <c r="AM307" s="126">
        <f>AM308+AM319+AM326+AM333+AM340+AM347</f>
        <v>0</v>
      </c>
      <c r="AN307" s="19"/>
      <c r="AO307" s="126">
        <f>AO308+AO319+AO326+AO333+AO340+AO347</f>
        <v>0</v>
      </c>
      <c r="AP307" s="19"/>
      <c r="AQ307" s="126">
        <f>AQ308+AQ319+AQ326+AQ333+AQ340+AQ347</f>
        <v>0</v>
      </c>
      <c r="AR307" s="19"/>
      <c r="AS307" s="126">
        <f>AS308+AS319+AS326+AS333+AS340+AS347</f>
        <v>0</v>
      </c>
      <c r="AT307" s="19"/>
      <c r="AU307" s="126">
        <f>AU308+AU319+AU326+AU333+AU340+AU347</f>
        <v>0</v>
      </c>
      <c r="AV307" s="19"/>
      <c r="AW307" s="126">
        <f>AW308+AW319+AW326+AW333+AW340+AW347</f>
        <v>0</v>
      </c>
      <c r="AX307" s="19"/>
      <c r="AY307" s="126">
        <f>AY308+AY319+AY326+AY333+AY340+AY347</f>
        <v>0</v>
      </c>
      <c r="AZ307" s="19"/>
      <c r="BA307" s="126">
        <f>BA308+BA319+BA326+BA333+BA340+BA347</f>
        <v>0</v>
      </c>
      <c r="BB307" s="19"/>
      <c r="BC307" s="126">
        <f>BC308+BC319+BC326+BC333+BC340+BC347</f>
        <v>0</v>
      </c>
      <c r="BD307" s="19"/>
      <c r="BE307" s="126">
        <f>BE308+BE319+BE326+BE333+BE340+BE347</f>
        <v>0</v>
      </c>
      <c r="BF307" s="19"/>
      <c r="BG307" s="126">
        <f>BG308+BG319+BG326+BG333+BG340+BG347</f>
        <v>0</v>
      </c>
      <c r="BH307" s="110"/>
      <c r="BI307" s="122">
        <f>BI308+BI319+BI326+BI333+BI340+BI347</f>
        <v>0</v>
      </c>
      <c r="BJ307" s="20"/>
      <c r="BK307" s="110"/>
      <c r="BL307" s="122">
        <f>BL308+BL319+BL326+BL333+BL340+BL347</f>
        <v>69735.45</v>
      </c>
      <c r="BM307" s="20"/>
    </row>
    <row r="308" spans="1:65" s="88" customFormat="1">
      <c r="A308" s="22" t="s">
        <v>460</v>
      </c>
      <c r="B308" s="22" t="s">
        <v>60</v>
      </c>
      <c r="C308" s="22" t="s">
        <v>60</v>
      </c>
      <c r="D308" s="102" t="s">
        <v>107</v>
      </c>
      <c r="E308" s="22"/>
      <c r="F308" s="89"/>
      <c r="G308" s="27"/>
      <c r="H308" s="121"/>
      <c r="I308" s="118">
        <f>I309+I317</f>
        <v>27229.160000000003</v>
      </c>
      <c r="J308" s="112"/>
      <c r="K308" s="127">
        <f>K309+K317</f>
        <v>0</v>
      </c>
      <c r="L308" s="26"/>
      <c r="M308" s="127">
        <f>M309+M317</f>
        <v>0</v>
      </c>
      <c r="N308" s="26"/>
      <c r="O308" s="127">
        <f>O309+O317</f>
        <v>0</v>
      </c>
      <c r="P308" s="26"/>
      <c r="Q308" s="127">
        <f>Q309+Q317</f>
        <v>0</v>
      </c>
      <c r="R308" s="26"/>
      <c r="S308" s="127">
        <f>S309+S317</f>
        <v>0</v>
      </c>
      <c r="T308" s="26"/>
      <c r="U308" s="127">
        <f>U309+U317</f>
        <v>0</v>
      </c>
      <c r="V308" s="26"/>
      <c r="W308" s="127">
        <f>W309+W317</f>
        <v>0</v>
      </c>
      <c r="X308" s="26"/>
      <c r="Y308" s="127">
        <f>Y309+Y317</f>
        <v>0</v>
      </c>
      <c r="Z308" s="26"/>
      <c r="AA308" s="127">
        <f>AA309+AA317</f>
        <v>0</v>
      </c>
      <c r="AB308" s="26"/>
      <c r="AC308" s="127">
        <f>AC309+AC317</f>
        <v>0</v>
      </c>
      <c r="AD308" s="26"/>
      <c r="AE308" s="127">
        <f>AE309+AE317</f>
        <v>0</v>
      </c>
      <c r="AF308" s="26"/>
      <c r="AG308" s="127">
        <f>AG309+AG317</f>
        <v>0</v>
      </c>
      <c r="AH308" s="26"/>
      <c r="AI308" s="127">
        <f>AI309+AI317</f>
        <v>0</v>
      </c>
      <c r="AJ308" s="26"/>
      <c r="AK308" s="127">
        <f>AK309+AK317</f>
        <v>0</v>
      </c>
      <c r="AL308" s="26"/>
      <c r="AM308" s="127">
        <f>AM309+AM317</f>
        <v>0</v>
      </c>
      <c r="AN308" s="26"/>
      <c r="AO308" s="127">
        <f>AO309+AO317</f>
        <v>0</v>
      </c>
      <c r="AP308" s="26"/>
      <c r="AQ308" s="127">
        <f>AQ309+AQ317</f>
        <v>0</v>
      </c>
      <c r="AR308" s="26"/>
      <c r="AS308" s="127">
        <f>AS309+AS317</f>
        <v>0</v>
      </c>
      <c r="AT308" s="26"/>
      <c r="AU308" s="127">
        <f>AU309+AU317</f>
        <v>0</v>
      </c>
      <c r="AV308" s="26"/>
      <c r="AW308" s="127">
        <f>AW309+AW317</f>
        <v>0</v>
      </c>
      <c r="AX308" s="26"/>
      <c r="AY308" s="127">
        <f>AY309+AY317</f>
        <v>0</v>
      </c>
      <c r="AZ308" s="26"/>
      <c r="BA308" s="127">
        <f>BA309+BA317</f>
        <v>0</v>
      </c>
      <c r="BB308" s="26"/>
      <c r="BC308" s="127">
        <f>BC309+BC317</f>
        <v>0</v>
      </c>
      <c r="BD308" s="26"/>
      <c r="BE308" s="127">
        <f>BE309+BE317</f>
        <v>0</v>
      </c>
      <c r="BF308" s="26"/>
      <c r="BG308" s="127">
        <f>BG309+BG317</f>
        <v>0</v>
      </c>
      <c r="BH308" s="109"/>
      <c r="BI308" s="121">
        <f>BI309+BI317</f>
        <v>0</v>
      </c>
      <c r="BJ308" s="27"/>
      <c r="BK308" s="109"/>
      <c r="BL308" s="121">
        <f>BL309+BL317</f>
        <v>27229.160000000003</v>
      </c>
      <c r="BM308" s="27"/>
    </row>
    <row r="309" spans="1:65" s="88" customFormat="1">
      <c r="A309" s="22" t="s">
        <v>461</v>
      </c>
      <c r="B309" s="22" t="s">
        <v>60</v>
      </c>
      <c r="C309" s="22" t="s">
        <v>60</v>
      </c>
      <c r="D309" s="102" t="s">
        <v>462</v>
      </c>
      <c r="E309" s="22" t="s">
        <v>60</v>
      </c>
      <c r="F309" s="89"/>
      <c r="G309" s="27"/>
      <c r="H309" s="121"/>
      <c r="I309" s="118">
        <f>SUM(I310:I316)</f>
        <v>27000.120000000003</v>
      </c>
      <c r="J309" s="112"/>
      <c r="K309" s="127">
        <f>SUM(K310:K316)</f>
        <v>0</v>
      </c>
      <c r="L309" s="26"/>
      <c r="M309" s="127">
        <f>SUM(M310:M316)</f>
        <v>0</v>
      </c>
      <c r="N309" s="26"/>
      <c r="O309" s="127">
        <f>SUM(O310:O316)</f>
        <v>0</v>
      </c>
      <c r="P309" s="26"/>
      <c r="Q309" s="127">
        <f>SUM(Q310:Q316)</f>
        <v>0</v>
      </c>
      <c r="R309" s="26"/>
      <c r="S309" s="127">
        <f>SUM(S310:S316)</f>
        <v>0</v>
      </c>
      <c r="T309" s="26"/>
      <c r="U309" s="127">
        <f>SUM(U310:U316)</f>
        <v>0</v>
      </c>
      <c r="V309" s="26"/>
      <c r="W309" s="127">
        <f>SUM(W310:W316)</f>
        <v>0</v>
      </c>
      <c r="X309" s="26"/>
      <c r="Y309" s="127">
        <f>SUM(Y310:Y316)</f>
        <v>0</v>
      </c>
      <c r="Z309" s="26"/>
      <c r="AA309" s="127">
        <f>SUM(AA310:AA316)</f>
        <v>0</v>
      </c>
      <c r="AB309" s="26"/>
      <c r="AC309" s="127">
        <f>SUM(AC310:AC316)</f>
        <v>0</v>
      </c>
      <c r="AD309" s="26"/>
      <c r="AE309" s="127">
        <f>SUM(AE310:AE316)</f>
        <v>0</v>
      </c>
      <c r="AF309" s="26"/>
      <c r="AG309" s="127">
        <f>SUM(AG310:AG316)</f>
        <v>0</v>
      </c>
      <c r="AH309" s="26"/>
      <c r="AI309" s="127">
        <f>SUM(AI310:AI316)</f>
        <v>0</v>
      </c>
      <c r="AJ309" s="26"/>
      <c r="AK309" s="127">
        <f>SUM(AK310:AK316)</f>
        <v>0</v>
      </c>
      <c r="AL309" s="26"/>
      <c r="AM309" s="127">
        <f>SUM(AM310:AM316)</f>
        <v>0</v>
      </c>
      <c r="AN309" s="26"/>
      <c r="AO309" s="127">
        <f>SUM(AO310:AO316)</f>
        <v>0</v>
      </c>
      <c r="AP309" s="26"/>
      <c r="AQ309" s="127">
        <f>SUM(AQ310:AQ316)</f>
        <v>0</v>
      </c>
      <c r="AR309" s="26"/>
      <c r="AS309" s="127">
        <f>SUM(AS310:AS316)</f>
        <v>0</v>
      </c>
      <c r="AT309" s="26"/>
      <c r="AU309" s="127">
        <f>SUM(AU310:AU316)</f>
        <v>0</v>
      </c>
      <c r="AV309" s="26"/>
      <c r="AW309" s="127">
        <f>SUM(AW310:AW316)</f>
        <v>0</v>
      </c>
      <c r="AX309" s="26"/>
      <c r="AY309" s="127">
        <f>SUM(AY310:AY316)</f>
        <v>0</v>
      </c>
      <c r="AZ309" s="26"/>
      <c r="BA309" s="127">
        <f>SUM(BA310:BA316)</f>
        <v>0</v>
      </c>
      <c r="BB309" s="26"/>
      <c r="BC309" s="127">
        <f>SUM(BC310:BC316)</f>
        <v>0</v>
      </c>
      <c r="BD309" s="26"/>
      <c r="BE309" s="127">
        <f>SUM(BE310:BE316)</f>
        <v>0</v>
      </c>
      <c r="BF309" s="26"/>
      <c r="BG309" s="127">
        <f>SUM(BG310:BG316)</f>
        <v>0</v>
      </c>
      <c r="BH309" s="109"/>
      <c r="BI309" s="121">
        <f>SUM(BI310:BI316)</f>
        <v>0</v>
      </c>
      <c r="BJ309" s="27"/>
      <c r="BK309" s="109"/>
      <c r="BL309" s="121">
        <f>SUM(BL310:BL316)</f>
        <v>27000.120000000003</v>
      </c>
      <c r="BM309" s="27"/>
    </row>
    <row r="310" spans="1:65" s="88" customFormat="1">
      <c r="A310" s="29" t="s">
        <v>463</v>
      </c>
      <c r="B310" s="29" t="s">
        <v>66</v>
      </c>
      <c r="C310" s="29">
        <v>88485</v>
      </c>
      <c r="D310" s="101" t="s">
        <v>464</v>
      </c>
      <c r="E310" s="29" t="s">
        <v>82</v>
      </c>
      <c r="F310" s="30">
        <v>165.69</v>
      </c>
      <c r="G310" s="31">
        <v>2.52</v>
      </c>
      <c r="H310" s="119">
        <v>3.0965090304025575</v>
      </c>
      <c r="I310" s="120">
        <f t="shared" ref="I310:I316" si="1290">ROUND(SUM(F310*H310),2)</f>
        <v>513.05999999999995</v>
      </c>
      <c r="J310" s="111"/>
      <c r="K310" s="114">
        <f t="shared" ref="K310:K316" si="1291">J310*$H310</f>
        <v>0</v>
      </c>
      <c r="L310" s="32"/>
      <c r="M310" s="114">
        <f t="shared" ref="M310:M316" si="1292">L310*$H310</f>
        <v>0</v>
      </c>
      <c r="N310" s="32"/>
      <c r="O310" s="114">
        <f t="shared" ref="O310:O316" si="1293">N310*$H310</f>
        <v>0</v>
      </c>
      <c r="P310" s="32"/>
      <c r="Q310" s="114">
        <f t="shared" ref="Q310:Q316" si="1294">P310*$H310</f>
        <v>0</v>
      </c>
      <c r="R310" s="32"/>
      <c r="S310" s="114">
        <f t="shared" ref="S310:S316" si="1295">R310*$H310</f>
        <v>0</v>
      </c>
      <c r="T310" s="32"/>
      <c r="U310" s="114">
        <f t="shared" ref="U310:U316" si="1296">T310*$H310</f>
        <v>0</v>
      </c>
      <c r="V310" s="32"/>
      <c r="W310" s="114">
        <f t="shared" ref="W310:W316" si="1297">V310*$H310</f>
        <v>0</v>
      </c>
      <c r="X310" s="32"/>
      <c r="Y310" s="114">
        <f t="shared" ref="Y310:Y316" si="1298">X310*$H310</f>
        <v>0</v>
      </c>
      <c r="Z310" s="32"/>
      <c r="AA310" s="114">
        <f t="shared" ref="AA310:AA316" si="1299">Z310*$H310</f>
        <v>0</v>
      </c>
      <c r="AB310" s="32"/>
      <c r="AC310" s="114">
        <f t="shared" ref="AC310:AC316" si="1300">AB310*$H310</f>
        <v>0</v>
      </c>
      <c r="AD310" s="32"/>
      <c r="AE310" s="114">
        <f t="shared" ref="AE310:AE316" si="1301">AD310*$H310</f>
        <v>0</v>
      </c>
      <c r="AF310" s="32"/>
      <c r="AG310" s="114">
        <f t="shared" ref="AG310:AG316" si="1302">AF310*$H310</f>
        <v>0</v>
      </c>
      <c r="AH310" s="32"/>
      <c r="AI310" s="114">
        <f t="shared" ref="AI310:AI316" si="1303">AH310*$H310</f>
        <v>0</v>
      </c>
      <c r="AJ310" s="32"/>
      <c r="AK310" s="114">
        <f t="shared" ref="AK310:AK316" si="1304">AJ310*$H310</f>
        <v>0</v>
      </c>
      <c r="AL310" s="32"/>
      <c r="AM310" s="114">
        <f t="shared" ref="AM310:AM316" si="1305">AL310*$H310</f>
        <v>0</v>
      </c>
      <c r="AN310" s="32"/>
      <c r="AO310" s="114">
        <f t="shared" ref="AO310:AO316" si="1306">AN310*$H310</f>
        <v>0</v>
      </c>
      <c r="AP310" s="32"/>
      <c r="AQ310" s="114">
        <f t="shared" ref="AQ310:AQ316" si="1307">AP310*$H310</f>
        <v>0</v>
      </c>
      <c r="AR310" s="32"/>
      <c r="AS310" s="114">
        <f t="shared" ref="AS310:AS316" si="1308">AR310*$H310</f>
        <v>0</v>
      </c>
      <c r="AT310" s="32"/>
      <c r="AU310" s="114">
        <f t="shared" ref="AU310:AU316" si="1309">AT310*$H310</f>
        <v>0</v>
      </c>
      <c r="AV310" s="32"/>
      <c r="AW310" s="114">
        <f t="shared" ref="AW310:AW316" si="1310">AV310*$H310</f>
        <v>0</v>
      </c>
      <c r="AX310" s="32"/>
      <c r="AY310" s="114">
        <f t="shared" ref="AY310:AY316" si="1311">AX310*$H310</f>
        <v>0</v>
      </c>
      <c r="AZ310" s="32"/>
      <c r="BA310" s="114">
        <f t="shared" ref="BA310:BA316" si="1312">AZ310*$H310</f>
        <v>0</v>
      </c>
      <c r="BB310" s="32"/>
      <c r="BC310" s="114">
        <f t="shared" ref="BC310:BC316" si="1313">BB310*$H310</f>
        <v>0</v>
      </c>
      <c r="BD310" s="32"/>
      <c r="BE310" s="114">
        <f t="shared" ref="BE310:BE316" si="1314">BD310*$H310</f>
        <v>0</v>
      </c>
      <c r="BF310" s="32"/>
      <c r="BG310" s="114">
        <f t="shared" ref="BG310:BG316" si="1315">BF310*$H310</f>
        <v>0</v>
      </c>
      <c r="BH310" s="108">
        <f t="shared" ref="BH310:BI310" si="1316">SUM(J310,L310,N310,P310,R310,T310,V310,X310,Z310,AB310,AD310,AF310,AH310,AJ310,AL310,AN310,AP310,AR310,AT310,AV310,AX310,AZ310,BB310,BD310,BF310)</f>
        <v>0</v>
      </c>
      <c r="BI310" s="119">
        <f t="shared" si="1316"/>
        <v>0</v>
      </c>
      <c r="BJ310" s="87">
        <f t="shared" ref="BJ310:BJ316" si="1317">BI310/I310</f>
        <v>0</v>
      </c>
      <c r="BK310" s="108">
        <f t="shared" ref="BK310:BK316" si="1318">F310-BH310</f>
        <v>165.69</v>
      </c>
      <c r="BL310" s="119">
        <f t="shared" ref="BL310:BL316" si="1319">I310-BI310</f>
        <v>513.05999999999995</v>
      </c>
      <c r="BM310" s="87">
        <f t="shared" ref="BM310:BM316" si="1320">1-BJ310</f>
        <v>1</v>
      </c>
    </row>
    <row r="311" spans="1:65" s="88" customFormat="1">
      <c r="A311" s="29" t="s">
        <v>465</v>
      </c>
      <c r="B311" s="29" t="s">
        <v>66</v>
      </c>
      <c r="C311" s="29">
        <v>88484</v>
      </c>
      <c r="D311" s="101" t="s">
        <v>466</v>
      </c>
      <c r="E311" s="29" t="s">
        <v>82</v>
      </c>
      <c r="F311" s="30">
        <v>406.52</v>
      </c>
      <c r="G311" s="31">
        <v>2.88</v>
      </c>
      <c r="H311" s="119">
        <v>3.5388674633172084</v>
      </c>
      <c r="I311" s="120">
        <f t="shared" si="1290"/>
        <v>1438.62</v>
      </c>
      <c r="J311" s="111"/>
      <c r="K311" s="114">
        <f t="shared" si="1291"/>
        <v>0</v>
      </c>
      <c r="L311" s="32"/>
      <c r="M311" s="114">
        <f t="shared" si="1292"/>
        <v>0</v>
      </c>
      <c r="N311" s="32"/>
      <c r="O311" s="114">
        <f t="shared" si="1293"/>
        <v>0</v>
      </c>
      <c r="P311" s="32"/>
      <c r="Q311" s="114">
        <f t="shared" si="1294"/>
        <v>0</v>
      </c>
      <c r="R311" s="32"/>
      <c r="S311" s="114">
        <f t="shared" si="1295"/>
        <v>0</v>
      </c>
      <c r="T311" s="32"/>
      <c r="U311" s="114">
        <f t="shared" si="1296"/>
        <v>0</v>
      </c>
      <c r="V311" s="32"/>
      <c r="W311" s="114">
        <f t="shared" si="1297"/>
        <v>0</v>
      </c>
      <c r="X311" s="32"/>
      <c r="Y311" s="114">
        <f t="shared" si="1298"/>
        <v>0</v>
      </c>
      <c r="Z311" s="32"/>
      <c r="AA311" s="114">
        <f t="shared" si="1299"/>
        <v>0</v>
      </c>
      <c r="AB311" s="32"/>
      <c r="AC311" s="114">
        <f t="shared" si="1300"/>
        <v>0</v>
      </c>
      <c r="AD311" s="32"/>
      <c r="AE311" s="114">
        <f t="shared" si="1301"/>
        <v>0</v>
      </c>
      <c r="AF311" s="32"/>
      <c r="AG311" s="114">
        <f t="shared" si="1302"/>
        <v>0</v>
      </c>
      <c r="AH311" s="32"/>
      <c r="AI311" s="114">
        <f t="shared" si="1303"/>
        <v>0</v>
      </c>
      <c r="AJ311" s="32"/>
      <c r="AK311" s="114">
        <f t="shared" si="1304"/>
        <v>0</v>
      </c>
      <c r="AL311" s="32"/>
      <c r="AM311" s="114">
        <f t="shared" si="1305"/>
        <v>0</v>
      </c>
      <c r="AN311" s="32"/>
      <c r="AO311" s="114">
        <f t="shared" si="1306"/>
        <v>0</v>
      </c>
      <c r="AP311" s="32"/>
      <c r="AQ311" s="114">
        <f t="shared" si="1307"/>
        <v>0</v>
      </c>
      <c r="AR311" s="32"/>
      <c r="AS311" s="114">
        <f t="shared" si="1308"/>
        <v>0</v>
      </c>
      <c r="AT311" s="32"/>
      <c r="AU311" s="114">
        <f t="shared" si="1309"/>
        <v>0</v>
      </c>
      <c r="AV311" s="32"/>
      <c r="AW311" s="114">
        <f t="shared" si="1310"/>
        <v>0</v>
      </c>
      <c r="AX311" s="32"/>
      <c r="AY311" s="114">
        <f t="shared" si="1311"/>
        <v>0</v>
      </c>
      <c r="AZ311" s="32"/>
      <c r="BA311" s="114">
        <f t="shared" si="1312"/>
        <v>0</v>
      </c>
      <c r="BB311" s="32"/>
      <c r="BC311" s="114">
        <f t="shared" si="1313"/>
        <v>0</v>
      </c>
      <c r="BD311" s="32"/>
      <c r="BE311" s="114">
        <f t="shared" si="1314"/>
        <v>0</v>
      </c>
      <c r="BF311" s="32"/>
      <c r="BG311" s="114">
        <f t="shared" si="1315"/>
        <v>0</v>
      </c>
      <c r="BH311" s="108">
        <f t="shared" ref="BH311:BI311" si="1321">SUM(J311,L311,N311,P311,R311,T311,V311,X311,Z311,AB311,AD311,AF311,AH311,AJ311,AL311,AN311,AP311,AR311,AT311,AV311,AX311,AZ311,BB311,BD311,BF311)</f>
        <v>0</v>
      </c>
      <c r="BI311" s="119">
        <f t="shared" si="1321"/>
        <v>0</v>
      </c>
      <c r="BJ311" s="87">
        <f t="shared" si="1317"/>
        <v>0</v>
      </c>
      <c r="BK311" s="108">
        <f t="shared" si="1318"/>
        <v>406.52</v>
      </c>
      <c r="BL311" s="119">
        <f t="shared" si="1319"/>
        <v>1438.62</v>
      </c>
      <c r="BM311" s="87">
        <f t="shared" si="1320"/>
        <v>1</v>
      </c>
    </row>
    <row r="312" spans="1:65" s="88" customFormat="1">
      <c r="A312" s="29" t="s">
        <v>467</v>
      </c>
      <c r="B312" s="29" t="s">
        <v>66</v>
      </c>
      <c r="C312" s="29">
        <v>96135</v>
      </c>
      <c r="D312" s="101" t="s">
        <v>468</v>
      </c>
      <c r="E312" s="29" t="s">
        <v>82</v>
      </c>
      <c r="F312" s="30">
        <v>165.69</v>
      </c>
      <c r="G312" s="31">
        <v>23.53</v>
      </c>
      <c r="H312" s="119">
        <v>28.913038684671498</v>
      </c>
      <c r="I312" s="120">
        <f t="shared" si="1290"/>
        <v>4790.6000000000004</v>
      </c>
      <c r="J312" s="111"/>
      <c r="K312" s="114">
        <f t="shared" si="1291"/>
        <v>0</v>
      </c>
      <c r="L312" s="32"/>
      <c r="M312" s="114">
        <f t="shared" si="1292"/>
        <v>0</v>
      </c>
      <c r="N312" s="32"/>
      <c r="O312" s="114">
        <f t="shared" si="1293"/>
        <v>0</v>
      </c>
      <c r="P312" s="32"/>
      <c r="Q312" s="114">
        <f t="shared" si="1294"/>
        <v>0</v>
      </c>
      <c r="R312" s="32"/>
      <c r="S312" s="114">
        <f t="shared" si="1295"/>
        <v>0</v>
      </c>
      <c r="T312" s="32"/>
      <c r="U312" s="114">
        <f t="shared" si="1296"/>
        <v>0</v>
      </c>
      <c r="V312" s="32"/>
      <c r="W312" s="114">
        <f t="shared" si="1297"/>
        <v>0</v>
      </c>
      <c r="X312" s="32"/>
      <c r="Y312" s="114">
        <f t="shared" si="1298"/>
        <v>0</v>
      </c>
      <c r="Z312" s="32"/>
      <c r="AA312" s="114">
        <f t="shared" si="1299"/>
        <v>0</v>
      </c>
      <c r="AB312" s="32"/>
      <c r="AC312" s="114">
        <f t="shared" si="1300"/>
        <v>0</v>
      </c>
      <c r="AD312" s="32"/>
      <c r="AE312" s="114">
        <f t="shared" si="1301"/>
        <v>0</v>
      </c>
      <c r="AF312" s="32"/>
      <c r="AG312" s="114">
        <f t="shared" si="1302"/>
        <v>0</v>
      </c>
      <c r="AH312" s="32"/>
      <c r="AI312" s="114">
        <f t="shared" si="1303"/>
        <v>0</v>
      </c>
      <c r="AJ312" s="32"/>
      <c r="AK312" s="114">
        <f t="shared" si="1304"/>
        <v>0</v>
      </c>
      <c r="AL312" s="32"/>
      <c r="AM312" s="114">
        <f t="shared" si="1305"/>
        <v>0</v>
      </c>
      <c r="AN312" s="32"/>
      <c r="AO312" s="114">
        <f t="shared" si="1306"/>
        <v>0</v>
      </c>
      <c r="AP312" s="32"/>
      <c r="AQ312" s="114">
        <f t="shared" si="1307"/>
        <v>0</v>
      </c>
      <c r="AR312" s="32"/>
      <c r="AS312" s="114">
        <f t="shared" si="1308"/>
        <v>0</v>
      </c>
      <c r="AT312" s="32"/>
      <c r="AU312" s="114">
        <f t="shared" si="1309"/>
        <v>0</v>
      </c>
      <c r="AV312" s="32"/>
      <c r="AW312" s="114">
        <f t="shared" si="1310"/>
        <v>0</v>
      </c>
      <c r="AX312" s="32"/>
      <c r="AY312" s="114">
        <f t="shared" si="1311"/>
        <v>0</v>
      </c>
      <c r="AZ312" s="32"/>
      <c r="BA312" s="114">
        <f t="shared" si="1312"/>
        <v>0</v>
      </c>
      <c r="BB312" s="32"/>
      <c r="BC312" s="114">
        <f t="shared" si="1313"/>
        <v>0</v>
      </c>
      <c r="BD312" s="32"/>
      <c r="BE312" s="114">
        <f t="shared" si="1314"/>
        <v>0</v>
      </c>
      <c r="BF312" s="32"/>
      <c r="BG312" s="114">
        <f t="shared" si="1315"/>
        <v>0</v>
      </c>
      <c r="BH312" s="108">
        <f t="shared" ref="BH312:BI312" si="1322">SUM(J312,L312,N312,P312,R312,T312,V312,X312,Z312,AB312,AD312,AF312,AH312,AJ312,AL312,AN312,AP312,AR312,AT312,AV312,AX312,AZ312,BB312,BD312,BF312)</f>
        <v>0</v>
      </c>
      <c r="BI312" s="119">
        <f t="shared" si="1322"/>
        <v>0</v>
      </c>
      <c r="BJ312" s="87">
        <f t="shared" si="1317"/>
        <v>0</v>
      </c>
      <c r="BK312" s="108">
        <f t="shared" si="1318"/>
        <v>165.69</v>
      </c>
      <c r="BL312" s="119">
        <f t="shared" si="1319"/>
        <v>4790.6000000000004</v>
      </c>
      <c r="BM312" s="87">
        <f t="shared" si="1320"/>
        <v>1</v>
      </c>
    </row>
    <row r="313" spans="1:65" s="88" customFormat="1">
      <c r="A313" s="29" t="s">
        <v>469</v>
      </c>
      <c r="B313" s="29" t="s">
        <v>66</v>
      </c>
      <c r="C313" s="29">
        <v>96128</v>
      </c>
      <c r="D313" s="101" t="s">
        <v>470</v>
      </c>
      <c r="E313" s="29" t="s">
        <v>82</v>
      </c>
      <c r="F313" s="30">
        <v>406.52</v>
      </c>
      <c r="G313" s="31">
        <v>23.23</v>
      </c>
      <c r="H313" s="119">
        <v>28.544406657242622</v>
      </c>
      <c r="I313" s="120">
        <f t="shared" si="1290"/>
        <v>11603.87</v>
      </c>
      <c r="J313" s="111"/>
      <c r="K313" s="114">
        <f t="shared" si="1291"/>
        <v>0</v>
      </c>
      <c r="L313" s="32"/>
      <c r="M313" s="114">
        <f t="shared" si="1292"/>
        <v>0</v>
      </c>
      <c r="N313" s="32"/>
      <c r="O313" s="114">
        <f t="shared" si="1293"/>
        <v>0</v>
      </c>
      <c r="P313" s="32"/>
      <c r="Q313" s="114">
        <f t="shared" si="1294"/>
        <v>0</v>
      </c>
      <c r="R313" s="32"/>
      <c r="S313" s="114">
        <f t="shared" si="1295"/>
        <v>0</v>
      </c>
      <c r="T313" s="32"/>
      <c r="U313" s="114">
        <f t="shared" si="1296"/>
        <v>0</v>
      </c>
      <c r="V313" s="32"/>
      <c r="W313" s="114">
        <f t="shared" si="1297"/>
        <v>0</v>
      </c>
      <c r="X313" s="32"/>
      <c r="Y313" s="114">
        <f t="shared" si="1298"/>
        <v>0</v>
      </c>
      <c r="Z313" s="32"/>
      <c r="AA313" s="114">
        <f t="shared" si="1299"/>
        <v>0</v>
      </c>
      <c r="AB313" s="32"/>
      <c r="AC313" s="114">
        <f t="shared" si="1300"/>
        <v>0</v>
      </c>
      <c r="AD313" s="32"/>
      <c r="AE313" s="114">
        <f t="shared" si="1301"/>
        <v>0</v>
      </c>
      <c r="AF313" s="32"/>
      <c r="AG313" s="114">
        <f t="shared" si="1302"/>
        <v>0</v>
      </c>
      <c r="AH313" s="32"/>
      <c r="AI313" s="114">
        <f t="shared" si="1303"/>
        <v>0</v>
      </c>
      <c r="AJ313" s="32"/>
      <c r="AK313" s="114">
        <f t="shared" si="1304"/>
        <v>0</v>
      </c>
      <c r="AL313" s="32"/>
      <c r="AM313" s="114">
        <f t="shared" si="1305"/>
        <v>0</v>
      </c>
      <c r="AN313" s="32"/>
      <c r="AO313" s="114">
        <f t="shared" si="1306"/>
        <v>0</v>
      </c>
      <c r="AP313" s="32"/>
      <c r="AQ313" s="114">
        <f t="shared" si="1307"/>
        <v>0</v>
      </c>
      <c r="AR313" s="32"/>
      <c r="AS313" s="114">
        <f t="shared" si="1308"/>
        <v>0</v>
      </c>
      <c r="AT313" s="32"/>
      <c r="AU313" s="114">
        <f t="shared" si="1309"/>
        <v>0</v>
      </c>
      <c r="AV313" s="32"/>
      <c r="AW313" s="114">
        <f t="shared" si="1310"/>
        <v>0</v>
      </c>
      <c r="AX313" s="32"/>
      <c r="AY313" s="114">
        <f t="shared" si="1311"/>
        <v>0</v>
      </c>
      <c r="AZ313" s="32"/>
      <c r="BA313" s="114">
        <f t="shared" si="1312"/>
        <v>0</v>
      </c>
      <c r="BB313" s="32"/>
      <c r="BC313" s="114">
        <f t="shared" si="1313"/>
        <v>0</v>
      </c>
      <c r="BD313" s="32"/>
      <c r="BE313" s="114">
        <f t="shared" si="1314"/>
        <v>0</v>
      </c>
      <c r="BF313" s="32"/>
      <c r="BG313" s="114">
        <f t="shared" si="1315"/>
        <v>0</v>
      </c>
      <c r="BH313" s="108">
        <f t="shared" ref="BH313:BI313" si="1323">SUM(J313,L313,N313,P313,R313,T313,V313,X313,Z313,AB313,AD313,AF313,AH313,AJ313,AL313,AN313,AP313,AR313,AT313,AV313,AX313,AZ313,BB313,BD313,BF313)</f>
        <v>0</v>
      </c>
      <c r="BI313" s="119">
        <f t="shared" si="1323"/>
        <v>0</v>
      </c>
      <c r="BJ313" s="87">
        <f t="shared" si="1317"/>
        <v>0</v>
      </c>
      <c r="BK313" s="108">
        <f t="shared" si="1318"/>
        <v>406.52</v>
      </c>
      <c r="BL313" s="119">
        <f t="shared" si="1319"/>
        <v>11603.87</v>
      </c>
      <c r="BM313" s="87">
        <f t="shared" si="1320"/>
        <v>1</v>
      </c>
    </row>
    <row r="314" spans="1:65" s="88" customFormat="1" ht="22.5">
      <c r="A314" s="29" t="s">
        <v>471</v>
      </c>
      <c r="B314" s="29" t="s">
        <v>66</v>
      </c>
      <c r="C314" s="29">
        <v>88489</v>
      </c>
      <c r="D314" s="101" t="s">
        <v>472</v>
      </c>
      <c r="E314" s="29" t="s">
        <v>82</v>
      </c>
      <c r="F314" s="30">
        <v>84.61</v>
      </c>
      <c r="G314" s="31">
        <v>11.15</v>
      </c>
      <c r="H314" s="119">
        <v>13.700823686106554</v>
      </c>
      <c r="I314" s="120">
        <f t="shared" si="1290"/>
        <v>1159.23</v>
      </c>
      <c r="J314" s="111"/>
      <c r="K314" s="114">
        <f t="shared" si="1291"/>
        <v>0</v>
      </c>
      <c r="L314" s="32"/>
      <c r="M314" s="114">
        <f t="shared" si="1292"/>
        <v>0</v>
      </c>
      <c r="N314" s="32"/>
      <c r="O314" s="114">
        <f t="shared" si="1293"/>
        <v>0</v>
      </c>
      <c r="P314" s="32"/>
      <c r="Q314" s="114">
        <f t="shared" si="1294"/>
        <v>0</v>
      </c>
      <c r="R314" s="32"/>
      <c r="S314" s="114">
        <f t="shared" si="1295"/>
        <v>0</v>
      </c>
      <c r="T314" s="32"/>
      <c r="U314" s="114">
        <f t="shared" si="1296"/>
        <v>0</v>
      </c>
      <c r="V314" s="32"/>
      <c r="W314" s="114">
        <f t="shared" si="1297"/>
        <v>0</v>
      </c>
      <c r="X314" s="32"/>
      <c r="Y314" s="114">
        <f t="shared" si="1298"/>
        <v>0</v>
      </c>
      <c r="Z314" s="32"/>
      <c r="AA314" s="114">
        <f t="shared" si="1299"/>
        <v>0</v>
      </c>
      <c r="AB314" s="32"/>
      <c r="AC314" s="114">
        <f t="shared" si="1300"/>
        <v>0</v>
      </c>
      <c r="AD314" s="32"/>
      <c r="AE314" s="114">
        <f t="shared" si="1301"/>
        <v>0</v>
      </c>
      <c r="AF314" s="32"/>
      <c r="AG314" s="114">
        <f t="shared" si="1302"/>
        <v>0</v>
      </c>
      <c r="AH314" s="32"/>
      <c r="AI314" s="114">
        <f t="shared" si="1303"/>
        <v>0</v>
      </c>
      <c r="AJ314" s="32"/>
      <c r="AK314" s="114">
        <f t="shared" si="1304"/>
        <v>0</v>
      </c>
      <c r="AL314" s="32"/>
      <c r="AM314" s="114">
        <f t="shared" si="1305"/>
        <v>0</v>
      </c>
      <c r="AN314" s="32"/>
      <c r="AO314" s="114">
        <f t="shared" si="1306"/>
        <v>0</v>
      </c>
      <c r="AP314" s="32"/>
      <c r="AQ314" s="114">
        <f t="shared" si="1307"/>
        <v>0</v>
      </c>
      <c r="AR314" s="32"/>
      <c r="AS314" s="114">
        <f t="shared" si="1308"/>
        <v>0</v>
      </c>
      <c r="AT314" s="32"/>
      <c r="AU314" s="114">
        <f t="shared" si="1309"/>
        <v>0</v>
      </c>
      <c r="AV314" s="32"/>
      <c r="AW314" s="114">
        <f t="shared" si="1310"/>
        <v>0</v>
      </c>
      <c r="AX314" s="32"/>
      <c r="AY314" s="114">
        <f t="shared" si="1311"/>
        <v>0</v>
      </c>
      <c r="AZ314" s="32"/>
      <c r="BA314" s="114">
        <f t="shared" si="1312"/>
        <v>0</v>
      </c>
      <c r="BB314" s="32"/>
      <c r="BC314" s="114">
        <f t="shared" si="1313"/>
        <v>0</v>
      </c>
      <c r="BD314" s="32"/>
      <c r="BE314" s="114">
        <f t="shared" si="1314"/>
        <v>0</v>
      </c>
      <c r="BF314" s="32"/>
      <c r="BG314" s="114">
        <f t="shared" si="1315"/>
        <v>0</v>
      </c>
      <c r="BH314" s="108">
        <f t="shared" ref="BH314:BI314" si="1324">SUM(J314,L314,N314,P314,R314,T314,V314,X314,Z314,AB314,AD314,AF314,AH314,AJ314,AL314,AN314,AP314,AR314,AT314,AV314,AX314,AZ314,BB314,BD314,BF314)</f>
        <v>0</v>
      </c>
      <c r="BI314" s="119">
        <f t="shared" si="1324"/>
        <v>0</v>
      </c>
      <c r="BJ314" s="87">
        <f t="shared" si="1317"/>
        <v>0</v>
      </c>
      <c r="BK314" s="108">
        <f t="shared" si="1318"/>
        <v>84.61</v>
      </c>
      <c r="BL314" s="119">
        <f t="shared" si="1319"/>
        <v>1159.23</v>
      </c>
      <c r="BM314" s="87">
        <f t="shared" si="1320"/>
        <v>1</v>
      </c>
    </row>
    <row r="315" spans="1:65" s="88" customFormat="1" ht="22.5">
      <c r="A315" s="29" t="s">
        <v>473</v>
      </c>
      <c r="B315" s="29" t="s">
        <v>66</v>
      </c>
      <c r="C315" s="29">
        <v>88489</v>
      </c>
      <c r="D315" s="101" t="s">
        <v>474</v>
      </c>
      <c r="E315" s="29" t="s">
        <v>82</v>
      </c>
      <c r="F315" s="30">
        <v>81.08</v>
      </c>
      <c r="G315" s="31">
        <v>11.15</v>
      </c>
      <c r="H315" s="119">
        <v>13.700823686106554</v>
      </c>
      <c r="I315" s="120">
        <f t="shared" si="1290"/>
        <v>1110.8599999999999</v>
      </c>
      <c r="J315" s="111"/>
      <c r="K315" s="114">
        <f t="shared" si="1291"/>
        <v>0</v>
      </c>
      <c r="L315" s="32"/>
      <c r="M315" s="114">
        <f t="shared" si="1292"/>
        <v>0</v>
      </c>
      <c r="N315" s="32"/>
      <c r="O315" s="114">
        <f t="shared" si="1293"/>
        <v>0</v>
      </c>
      <c r="P315" s="32"/>
      <c r="Q315" s="114">
        <f t="shared" si="1294"/>
        <v>0</v>
      </c>
      <c r="R315" s="32"/>
      <c r="S315" s="114">
        <f t="shared" si="1295"/>
        <v>0</v>
      </c>
      <c r="T315" s="32"/>
      <c r="U315" s="114">
        <f t="shared" si="1296"/>
        <v>0</v>
      </c>
      <c r="V315" s="32"/>
      <c r="W315" s="114">
        <f t="shared" si="1297"/>
        <v>0</v>
      </c>
      <c r="X315" s="32"/>
      <c r="Y315" s="114">
        <f t="shared" si="1298"/>
        <v>0</v>
      </c>
      <c r="Z315" s="32"/>
      <c r="AA315" s="114">
        <f t="shared" si="1299"/>
        <v>0</v>
      </c>
      <c r="AB315" s="32"/>
      <c r="AC315" s="114">
        <f t="shared" si="1300"/>
        <v>0</v>
      </c>
      <c r="AD315" s="32"/>
      <c r="AE315" s="114">
        <f t="shared" si="1301"/>
        <v>0</v>
      </c>
      <c r="AF315" s="32"/>
      <c r="AG315" s="114">
        <f t="shared" si="1302"/>
        <v>0</v>
      </c>
      <c r="AH315" s="32"/>
      <c r="AI315" s="114">
        <f t="shared" si="1303"/>
        <v>0</v>
      </c>
      <c r="AJ315" s="32"/>
      <c r="AK315" s="114">
        <f t="shared" si="1304"/>
        <v>0</v>
      </c>
      <c r="AL315" s="32"/>
      <c r="AM315" s="114">
        <f t="shared" si="1305"/>
        <v>0</v>
      </c>
      <c r="AN315" s="32"/>
      <c r="AO315" s="114">
        <f t="shared" si="1306"/>
        <v>0</v>
      </c>
      <c r="AP315" s="32"/>
      <c r="AQ315" s="114">
        <f t="shared" si="1307"/>
        <v>0</v>
      </c>
      <c r="AR315" s="32"/>
      <c r="AS315" s="114">
        <f t="shared" si="1308"/>
        <v>0</v>
      </c>
      <c r="AT315" s="32"/>
      <c r="AU315" s="114">
        <f t="shared" si="1309"/>
        <v>0</v>
      </c>
      <c r="AV315" s="32"/>
      <c r="AW315" s="114">
        <f t="shared" si="1310"/>
        <v>0</v>
      </c>
      <c r="AX315" s="32"/>
      <c r="AY315" s="114">
        <f t="shared" si="1311"/>
        <v>0</v>
      </c>
      <c r="AZ315" s="32"/>
      <c r="BA315" s="114">
        <f t="shared" si="1312"/>
        <v>0</v>
      </c>
      <c r="BB315" s="32"/>
      <c r="BC315" s="114">
        <f t="shared" si="1313"/>
        <v>0</v>
      </c>
      <c r="BD315" s="32"/>
      <c r="BE315" s="114">
        <f t="shared" si="1314"/>
        <v>0</v>
      </c>
      <c r="BF315" s="32"/>
      <c r="BG315" s="114">
        <f t="shared" si="1315"/>
        <v>0</v>
      </c>
      <c r="BH315" s="108">
        <f t="shared" ref="BH315:BI315" si="1325">SUM(J315,L315,N315,P315,R315,T315,V315,X315,Z315,AB315,AD315,AF315,AH315,AJ315,AL315,AN315,AP315,AR315,AT315,AV315,AX315,AZ315,BB315,BD315,BF315)</f>
        <v>0</v>
      </c>
      <c r="BI315" s="119">
        <f t="shared" si="1325"/>
        <v>0</v>
      </c>
      <c r="BJ315" s="87">
        <f t="shared" si="1317"/>
        <v>0</v>
      </c>
      <c r="BK315" s="108">
        <f t="shared" si="1318"/>
        <v>81.08</v>
      </c>
      <c r="BL315" s="119">
        <f t="shared" si="1319"/>
        <v>1110.8599999999999</v>
      </c>
      <c r="BM315" s="87">
        <f t="shared" si="1320"/>
        <v>1</v>
      </c>
    </row>
    <row r="316" spans="1:65" s="88" customFormat="1" ht="22.5">
      <c r="A316" s="29" t="s">
        <v>475</v>
      </c>
      <c r="B316" s="29" t="s">
        <v>66</v>
      </c>
      <c r="C316" s="29">
        <v>88488</v>
      </c>
      <c r="D316" s="101" t="s">
        <v>476</v>
      </c>
      <c r="E316" s="29" t="s">
        <v>82</v>
      </c>
      <c r="F316" s="30">
        <v>406.52</v>
      </c>
      <c r="G316" s="31">
        <v>12.78</v>
      </c>
      <c r="H316" s="119">
        <v>15.703724368470112</v>
      </c>
      <c r="I316" s="120">
        <f t="shared" si="1290"/>
        <v>6383.88</v>
      </c>
      <c r="J316" s="111"/>
      <c r="K316" s="114">
        <f t="shared" si="1291"/>
        <v>0</v>
      </c>
      <c r="L316" s="32"/>
      <c r="M316" s="114">
        <f t="shared" si="1292"/>
        <v>0</v>
      </c>
      <c r="N316" s="32"/>
      <c r="O316" s="114">
        <f t="shared" si="1293"/>
        <v>0</v>
      </c>
      <c r="P316" s="32"/>
      <c r="Q316" s="114">
        <f t="shared" si="1294"/>
        <v>0</v>
      </c>
      <c r="R316" s="32"/>
      <c r="S316" s="114">
        <f t="shared" si="1295"/>
        <v>0</v>
      </c>
      <c r="T316" s="32"/>
      <c r="U316" s="114">
        <f t="shared" si="1296"/>
        <v>0</v>
      </c>
      <c r="V316" s="32"/>
      <c r="W316" s="114">
        <f t="shared" si="1297"/>
        <v>0</v>
      </c>
      <c r="X316" s="32"/>
      <c r="Y316" s="114">
        <f t="shared" si="1298"/>
        <v>0</v>
      </c>
      <c r="Z316" s="32"/>
      <c r="AA316" s="114">
        <f t="shared" si="1299"/>
        <v>0</v>
      </c>
      <c r="AB316" s="32"/>
      <c r="AC316" s="114">
        <f t="shared" si="1300"/>
        <v>0</v>
      </c>
      <c r="AD316" s="32"/>
      <c r="AE316" s="114">
        <f t="shared" si="1301"/>
        <v>0</v>
      </c>
      <c r="AF316" s="32"/>
      <c r="AG316" s="114">
        <f t="shared" si="1302"/>
        <v>0</v>
      </c>
      <c r="AH316" s="32"/>
      <c r="AI316" s="114">
        <f t="shared" si="1303"/>
        <v>0</v>
      </c>
      <c r="AJ316" s="32"/>
      <c r="AK316" s="114">
        <f t="shared" si="1304"/>
        <v>0</v>
      </c>
      <c r="AL316" s="32"/>
      <c r="AM316" s="114">
        <f t="shared" si="1305"/>
        <v>0</v>
      </c>
      <c r="AN316" s="32"/>
      <c r="AO316" s="114">
        <f t="shared" si="1306"/>
        <v>0</v>
      </c>
      <c r="AP316" s="32"/>
      <c r="AQ316" s="114">
        <f t="shared" si="1307"/>
        <v>0</v>
      </c>
      <c r="AR316" s="32"/>
      <c r="AS316" s="114">
        <f t="shared" si="1308"/>
        <v>0</v>
      </c>
      <c r="AT316" s="32"/>
      <c r="AU316" s="114">
        <f t="shared" si="1309"/>
        <v>0</v>
      </c>
      <c r="AV316" s="32"/>
      <c r="AW316" s="114">
        <f t="shared" si="1310"/>
        <v>0</v>
      </c>
      <c r="AX316" s="32"/>
      <c r="AY316" s="114">
        <f t="shared" si="1311"/>
        <v>0</v>
      </c>
      <c r="AZ316" s="32"/>
      <c r="BA316" s="114">
        <f t="shared" si="1312"/>
        <v>0</v>
      </c>
      <c r="BB316" s="32"/>
      <c r="BC316" s="114">
        <f t="shared" si="1313"/>
        <v>0</v>
      </c>
      <c r="BD316" s="32"/>
      <c r="BE316" s="114">
        <f t="shared" si="1314"/>
        <v>0</v>
      </c>
      <c r="BF316" s="32"/>
      <c r="BG316" s="114">
        <f t="shared" si="1315"/>
        <v>0</v>
      </c>
      <c r="BH316" s="108">
        <f t="shared" ref="BH316:BI316" si="1326">SUM(J316,L316,N316,P316,R316,T316,V316,X316,Z316,AB316,AD316,AF316,AH316,AJ316,AL316,AN316,AP316,AR316,AT316,AV316,AX316,AZ316,BB316,BD316,BF316)</f>
        <v>0</v>
      </c>
      <c r="BI316" s="119">
        <f t="shared" si="1326"/>
        <v>0</v>
      </c>
      <c r="BJ316" s="87">
        <f t="shared" si="1317"/>
        <v>0</v>
      </c>
      <c r="BK316" s="108">
        <f t="shared" si="1318"/>
        <v>406.52</v>
      </c>
      <c r="BL316" s="119">
        <f t="shared" si="1319"/>
        <v>6383.88</v>
      </c>
      <c r="BM316" s="87">
        <f t="shared" si="1320"/>
        <v>1</v>
      </c>
    </row>
    <row r="317" spans="1:65" s="88" customFormat="1">
      <c r="A317" s="22" t="s">
        <v>477</v>
      </c>
      <c r="B317" s="22" t="s">
        <v>60</v>
      </c>
      <c r="C317" s="22" t="s">
        <v>60</v>
      </c>
      <c r="D317" s="102" t="s">
        <v>478</v>
      </c>
      <c r="E317" s="22" t="s">
        <v>60</v>
      </c>
      <c r="F317" s="89"/>
      <c r="G317" s="27"/>
      <c r="H317" s="121"/>
      <c r="I317" s="118">
        <f>SUM(I318)</f>
        <v>229.04</v>
      </c>
      <c r="J317" s="112"/>
      <c r="K317" s="127">
        <f>SUM(K318)</f>
        <v>0</v>
      </c>
      <c r="L317" s="26"/>
      <c r="M317" s="127">
        <f>SUM(M318)</f>
        <v>0</v>
      </c>
      <c r="N317" s="26"/>
      <c r="O317" s="127">
        <f>SUM(O318)</f>
        <v>0</v>
      </c>
      <c r="P317" s="26"/>
      <c r="Q317" s="127">
        <f>SUM(Q318)</f>
        <v>0</v>
      </c>
      <c r="R317" s="26"/>
      <c r="S317" s="127">
        <f>SUM(S318)</f>
        <v>0</v>
      </c>
      <c r="T317" s="26"/>
      <c r="U317" s="127">
        <f>SUM(U318)</f>
        <v>0</v>
      </c>
      <c r="V317" s="26"/>
      <c r="W317" s="127">
        <f>SUM(W318)</f>
        <v>0</v>
      </c>
      <c r="X317" s="26"/>
      <c r="Y317" s="127">
        <f>SUM(Y318)</f>
        <v>0</v>
      </c>
      <c r="Z317" s="26"/>
      <c r="AA317" s="127">
        <f>SUM(AA318)</f>
        <v>0</v>
      </c>
      <c r="AB317" s="26"/>
      <c r="AC317" s="127">
        <f>SUM(AC318)</f>
        <v>0</v>
      </c>
      <c r="AD317" s="26"/>
      <c r="AE317" s="127">
        <f>SUM(AE318)</f>
        <v>0</v>
      </c>
      <c r="AF317" s="26"/>
      <c r="AG317" s="127">
        <f>SUM(AG318)</f>
        <v>0</v>
      </c>
      <c r="AH317" s="26"/>
      <c r="AI317" s="127">
        <f>SUM(AI318)</f>
        <v>0</v>
      </c>
      <c r="AJ317" s="26"/>
      <c r="AK317" s="127">
        <f>SUM(AK318)</f>
        <v>0</v>
      </c>
      <c r="AL317" s="26"/>
      <c r="AM317" s="127">
        <f>SUM(AM318)</f>
        <v>0</v>
      </c>
      <c r="AN317" s="26"/>
      <c r="AO317" s="127">
        <f>SUM(AO318)</f>
        <v>0</v>
      </c>
      <c r="AP317" s="26"/>
      <c r="AQ317" s="127">
        <f>SUM(AQ318)</f>
        <v>0</v>
      </c>
      <c r="AR317" s="26"/>
      <c r="AS317" s="127">
        <f>SUM(AS318)</f>
        <v>0</v>
      </c>
      <c r="AT317" s="26"/>
      <c r="AU317" s="127">
        <f>SUM(AU318)</f>
        <v>0</v>
      </c>
      <c r="AV317" s="26"/>
      <c r="AW317" s="127">
        <f>SUM(AW318)</f>
        <v>0</v>
      </c>
      <c r="AX317" s="26"/>
      <c r="AY317" s="127">
        <f>SUM(AY318)</f>
        <v>0</v>
      </c>
      <c r="AZ317" s="26"/>
      <c r="BA317" s="127">
        <f>SUM(BA318)</f>
        <v>0</v>
      </c>
      <c r="BB317" s="26"/>
      <c r="BC317" s="127">
        <f>SUM(BC318)</f>
        <v>0</v>
      </c>
      <c r="BD317" s="26"/>
      <c r="BE317" s="127">
        <f>SUM(BE318)</f>
        <v>0</v>
      </c>
      <c r="BF317" s="26"/>
      <c r="BG317" s="127">
        <f>SUM(BG318)</f>
        <v>0</v>
      </c>
      <c r="BH317" s="109"/>
      <c r="BI317" s="121">
        <f>SUM(BI318)</f>
        <v>0</v>
      </c>
      <c r="BJ317" s="27"/>
      <c r="BK317" s="109"/>
      <c r="BL317" s="121">
        <f>SUM(BL318)</f>
        <v>229.04</v>
      </c>
      <c r="BM317" s="27"/>
    </row>
    <row r="318" spans="1:65" s="88" customFormat="1">
      <c r="A318" s="29" t="s">
        <v>479</v>
      </c>
      <c r="B318" s="29" t="s">
        <v>66</v>
      </c>
      <c r="C318" s="29">
        <v>100758</v>
      </c>
      <c r="D318" s="101" t="s">
        <v>480</v>
      </c>
      <c r="E318" s="29" t="s">
        <v>82</v>
      </c>
      <c r="F318" s="30">
        <v>4.66</v>
      </c>
      <c r="G318" s="31">
        <v>40</v>
      </c>
      <c r="H318" s="119">
        <v>49.150936990516783</v>
      </c>
      <c r="I318" s="120">
        <f>ROUND(SUM(F318*H318),2)</f>
        <v>229.04</v>
      </c>
      <c r="J318" s="111"/>
      <c r="K318" s="114">
        <f>J318*$H318</f>
        <v>0</v>
      </c>
      <c r="L318" s="32"/>
      <c r="M318" s="114">
        <f>L318*$H318</f>
        <v>0</v>
      </c>
      <c r="N318" s="32"/>
      <c r="O318" s="114">
        <f>N318*$H318</f>
        <v>0</v>
      </c>
      <c r="P318" s="32"/>
      <c r="Q318" s="114">
        <f>P318*$H318</f>
        <v>0</v>
      </c>
      <c r="R318" s="32"/>
      <c r="S318" s="114">
        <f>R318*$H318</f>
        <v>0</v>
      </c>
      <c r="T318" s="32"/>
      <c r="U318" s="114">
        <f>T318*$H318</f>
        <v>0</v>
      </c>
      <c r="V318" s="32"/>
      <c r="W318" s="114">
        <f>V318*$H318</f>
        <v>0</v>
      </c>
      <c r="X318" s="32"/>
      <c r="Y318" s="114">
        <f>X318*$H318</f>
        <v>0</v>
      </c>
      <c r="Z318" s="32"/>
      <c r="AA318" s="114">
        <f>Z318*$H318</f>
        <v>0</v>
      </c>
      <c r="AB318" s="32"/>
      <c r="AC318" s="114">
        <f>AB318*$H318</f>
        <v>0</v>
      </c>
      <c r="AD318" s="32"/>
      <c r="AE318" s="114">
        <f>AD318*$H318</f>
        <v>0</v>
      </c>
      <c r="AF318" s="32"/>
      <c r="AG318" s="114">
        <f>AF318*$H318</f>
        <v>0</v>
      </c>
      <c r="AH318" s="32"/>
      <c r="AI318" s="114">
        <f>AH318*$H318</f>
        <v>0</v>
      </c>
      <c r="AJ318" s="32"/>
      <c r="AK318" s="114">
        <f>AJ318*$H318</f>
        <v>0</v>
      </c>
      <c r="AL318" s="32"/>
      <c r="AM318" s="114">
        <f>AL318*$H318</f>
        <v>0</v>
      </c>
      <c r="AN318" s="32"/>
      <c r="AO318" s="114">
        <f>AN318*$H318</f>
        <v>0</v>
      </c>
      <c r="AP318" s="32"/>
      <c r="AQ318" s="114">
        <f>AP318*$H318</f>
        <v>0</v>
      </c>
      <c r="AR318" s="32"/>
      <c r="AS318" s="114">
        <f>AR318*$H318</f>
        <v>0</v>
      </c>
      <c r="AT318" s="32"/>
      <c r="AU318" s="114">
        <f>AT318*$H318</f>
        <v>0</v>
      </c>
      <c r="AV318" s="32"/>
      <c r="AW318" s="114">
        <f>AV318*$H318</f>
        <v>0</v>
      </c>
      <c r="AX318" s="32"/>
      <c r="AY318" s="114">
        <f>AX318*$H318</f>
        <v>0</v>
      </c>
      <c r="AZ318" s="32"/>
      <c r="BA318" s="114">
        <f>AZ318*$H318</f>
        <v>0</v>
      </c>
      <c r="BB318" s="32"/>
      <c r="BC318" s="114">
        <f>BB318*$H318</f>
        <v>0</v>
      </c>
      <c r="BD318" s="32"/>
      <c r="BE318" s="114">
        <f>BD318*$H318</f>
        <v>0</v>
      </c>
      <c r="BF318" s="32"/>
      <c r="BG318" s="114">
        <f>BF318*$H318</f>
        <v>0</v>
      </c>
      <c r="BH318" s="108">
        <f t="shared" ref="BH318:BI318" si="1327">SUM(J318,L318,N318,P318,R318,T318,V318,X318,Z318,AB318,AD318,AF318,AH318,AJ318,AL318,AN318,AP318,AR318,AT318,AV318,AX318,AZ318,BB318,BD318,BF318)</f>
        <v>0</v>
      </c>
      <c r="BI318" s="119">
        <f t="shared" si="1327"/>
        <v>0</v>
      </c>
      <c r="BJ318" s="87">
        <f>BI318/I318</f>
        <v>0</v>
      </c>
      <c r="BK318" s="108">
        <f>F318-BH318</f>
        <v>4.66</v>
      </c>
      <c r="BL318" s="119">
        <f>I318-BI318</f>
        <v>229.04</v>
      </c>
      <c r="BM318" s="87">
        <f>1-BJ318</f>
        <v>1</v>
      </c>
    </row>
    <row r="319" spans="1:65" s="88" customFormat="1">
      <c r="A319" s="22" t="s">
        <v>481</v>
      </c>
      <c r="B319" s="22" t="s">
        <v>60</v>
      </c>
      <c r="C319" s="22" t="s">
        <v>60</v>
      </c>
      <c r="D319" s="102" t="s">
        <v>158</v>
      </c>
      <c r="E319" s="22"/>
      <c r="F319" s="89"/>
      <c r="G319" s="27"/>
      <c r="H319" s="121"/>
      <c r="I319" s="118">
        <f>I320+I324</f>
        <v>10878.85</v>
      </c>
      <c r="J319" s="112"/>
      <c r="K319" s="127">
        <f>K320+K324</f>
        <v>0</v>
      </c>
      <c r="L319" s="26"/>
      <c r="M319" s="127">
        <f>M320+M324</f>
        <v>0</v>
      </c>
      <c r="N319" s="26"/>
      <c r="O319" s="127">
        <f>O320+O324</f>
        <v>0</v>
      </c>
      <c r="P319" s="26"/>
      <c r="Q319" s="127">
        <f>Q320+Q324</f>
        <v>0</v>
      </c>
      <c r="R319" s="26"/>
      <c r="S319" s="127">
        <f>S320+S324</f>
        <v>0</v>
      </c>
      <c r="T319" s="26"/>
      <c r="U319" s="127">
        <f>U320+U324</f>
        <v>0</v>
      </c>
      <c r="V319" s="26"/>
      <c r="W319" s="127">
        <f>W320+W324</f>
        <v>0</v>
      </c>
      <c r="X319" s="26"/>
      <c r="Y319" s="127">
        <f>Y320+Y324</f>
        <v>0</v>
      </c>
      <c r="Z319" s="26"/>
      <c r="AA319" s="127">
        <f>AA320+AA324</f>
        <v>0</v>
      </c>
      <c r="AB319" s="26"/>
      <c r="AC319" s="127">
        <f>AC320+AC324</f>
        <v>0</v>
      </c>
      <c r="AD319" s="26"/>
      <c r="AE319" s="127">
        <f>AE320+AE324</f>
        <v>0</v>
      </c>
      <c r="AF319" s="26"/>
      <c r="AG319" s="127">
        <f>AG320+AG324</f>
        <v>0</v>
      </c>
      <c r="AH319" s="26"/>
      <c r="AI319" s="127">
        <f>AI320+AI324</f>
        <v>0</v>
      </c>
      <c r="AJ319" s="26"/>
      <c r="AK319" s="127">
        <f>AK320+AK324</f>
        <v>0</v>
      </c>
      <c r="AL319" s="26"/>
      <c r="AM319" s="127">
        <f>AM320+AM324</f>
        <v>0</v>
      </c>
      <c r="AN319" s="26"/>
      <c r="AO319" s="127">
        <f>AO320+AO324</f>
        <v>0</v>
      </c>
      <c r="AP319" s="26"/>
      <c r="AQ319" s="127">
        <f>AQ320+AQ324</f>
        <v>0</v>
      </c>
      <c r="AR319" s="26"/>
      <c r="AS319" s="127">
        <f>AS320+AS324</f>
        <v>0</v>
      </c>
      <c r="AT319" s="26"/>
      <c r="AU319" s="127">
        <f>AU320+AU324</f>
        <v>0</v>
      </c>
      <c r="AV319" s="26"/>
      <c r="AW319" s="127">
        <f>AW320+AW324</f>
        <v>0</v>
      </c>
      <c r="AX319" s="26"/>
      <c r="AY319" s="127">
        <f>AY320+AY324</f>
        <v>0</v>
      </c>
      <c r="AZ319" s="26"/>
      <c r="BA319" s="127">
        <f>BA320+BA324</f>
        <v>0</v>
      </c>
      <c r="BB319" s="26"/>
      <c r="BC319" s="127">
        <f>BC320+BC324</f>
        <v>0</v>
      </c>
      <c r="BD319" s="26"/>
      <c r="BE319" s="127">
        <f>BE320+BE324</f>
        <v>0</v>
      </c>
      <c r="BF319" s="26"/>
      <c r="BG319" s="127">
        <f>BG320+BG324</f>
        <v>0</v>
      </c>
      <c r="BH319" s="109"/>
      <c r="BI319" s="121">
        <f>BI320+BI324</f>
        <v>0</v>
      </c>
      <c r="BJ319" s="27"/>
      <c r="BK319" s="109"/>
      <c r="BL319" s="121">
        <f>BL320+BL324</f>
        <v>10878.85</v>
      </c>
      <c r="BM319" s="27"/>
    </row>
    <row r="320" spans="1:65" s="88" customFormat="1">
      <c r="A320" s="22" t="s">
        <v>482</v>
      </c>
      <c r="B320" s="22" t="s">
        <v>60</v>
      </c>
      <c r="C320" s="22" t="s">
        <v>60</v>
      </c>
      <c r="D320" s="102" t="s">
        <v>462</v>
      </c>
      <c r="E320" s="22" t="s">
        <v>60</v>
      </c>
      <c r="F320" s="89"/>
      <c r="G320" s="27"/>
      <c r="H320" s="121"/>
      <c r="I320" s="118">
        <f>SUM(I321:I323)</f>
        <v>10649.81</v>
      </c>
      <c r="J320" s="112"/>
      <c r="K320" s="127">
        <f>SUM(K321:K323)</f>
        <v>0</v>
      </c>
      <c r="L320" s="26"/>
      <c r="M320" s="127">
        <f>SUM(M321:M323)</f>
        <v>0</v>
      </c>
      <c r="N320" s="26"/>
      <c r="O320" s="127">
        <f>SUM(O321:O323)</f>
        <v>0</v>
      </c>
      <c r="P320" s="26"/>
      <c r="Q320" s="127">
        <f>SUM(Q321:Q323)</f>
        <v>0</v>
      </c>
      <c r="R320" s="26"/>
      <c r="S320" s="127">
        <f>SUM(S321:S323)</f>
        <v>0</v>
      </c>
      <c r="T320" s="26"/>
      <c r="U320" s="127">
        <f>SUM(U321:U323)</f>
        <v>0</v>
      </c>
      <c r="V320" s="26"/>
      <c r="W320" s="127">
        <f>SUM(W321:W323)</f>
        <v>0</v>
      </c>
      <c r="X320" s="26"/>
      <c r="Y320" s="127">
        <f>SUM(Y321:Y323)</f>
        <v>0</v>
      </c>
      <c r="Z320" s="26"/>
      <c r="AA320" s="127">
        <f>SUM(AA321:AA323)</f>
        <v>0</v>
      </c>
      <c r="AB320" s="26"/>
      <c r="AC320" s="127">
        <f>SUM(AC321:AC323)</f>
        <v>0</v>
      </c>
      <c r="AD320" s="26"/>
      <c r="AE320" s="127">
        <f>SUM(AE321:AE323)</f>
        <v>0</v>
      </c>
      <c r="AF320" s="26"/>
      <c r="AG320" s="127">
        <f>SUM(AG321:AG323)</f>
        <v>0</v>
      </c>
      <c r="AH320" s="26"/>
      <c r="AI320" s="127">
        <f>SUM(AI321:AI323)</f>
        <v>0</v>
      </c>
      <c r="AJ320" s="26"/>
      <c r="AK320" s="127">
        <f>SUM(AK321:AK323)</f>
        <v>0</v>
      </c>
      <c r="AL320" s="26"/>
      <c r="AM320" s="127">
        <f>SUM(AM321:AM323)</f>
        <v>0</v>
      </c>
      <c r="AN320" s="26"/>
      <c r="AO320" s="127">
        <f>SUM(AO321:AO323)</f>
        <v>0</v>
      </c>
      <c r="AP320" s="26"/>
      <c r="AQ320" s="127">
        <f>SUM(AQ321:AQ323)</f>
        <v>0</v>
      </c>
      <c r="AR320" s="26"/>
      <c r="AS320" s="127">
        <f>SUM(AS321:AS323)</f>
        <v>0</v>
      </c>
      <c r="AT320" s="26"/>
      <c r="AU320" s="127">
        <f>SUM(AU321:AU323)</f>
        <v>0</v>
      </c>
      <c r="AV320" s="26"/>
      <c r="AW320" s="127">
        <f>SUM(AW321:AW323)</f>
        <v>0</v>
      </c>
      <c r="AX320" s="26"/>
      <c r="AY320" s="127">
        <f>SUM(AY321:AY323)</f>
        <v>0</v>
      </c>
      <c r="AZ320" s="26"/>
      <c r="BA320" s="127">
        <f>SUM(BA321:BA323)</f>
        <v>0</v>
      </c>
      <c r="BB320" s="26"/>
      <c r="BC320" s="127">
        <f>SUM(BC321:BC323)</f>
        <v>0</v>
      </c>
      <c r="BD320" s="26"/>
      <c r="BE320" s="127">
        <f>SUM(BE321:BE323)</f>
        <v>0</v>
      </c>
      <c r="BF320" s="26"/>
      <c r="BG320" s="127">
        <f>SUM(BG321:BG323)</f>
        <v>0</v>
      </c>
      <c r="BH320" s="109"/>
      <c r="BI320" s="121">
        <f>SUM(BI321:BI323)</f>
        <v>0</v>
      </c>
      <c r="BJ320" s="27"/>
      <c r="BK320" s="109"/>
      <c r="BL320" s="121">
        <f>SUM(BL321:BL323)</f>
        <v>10649.81</v>
      </c>
      <c r="BM320" s="27"/>
    </row>
    <row r="321" spans="1:65" s="88" customFormat="1">
      <c r="A321" s="29" t="s">
        <v>483</v>
      </c>
      <c r="B321" s="29" t="s">
        <v>66</v>
      </c>
      <c r="C321" s="29">
        <v>88484</v>
      </c>
      <c r="D321" s="101" t="s">
        <v>466</v>
      </c>
      <c r="E321" s="29" t="s">
        <v>82</v>
      </c>
      <c r="F321" s="30">
        <v>222.86</v>
      </c>
      <c r="G321" s="31">
        <v>2.88</v>
      </c>
      <c r="H321" s="119">
        <v>3.5388674633172084</v>
      </c>
      <c r="I321" s="120">
        <f t="shared" ref="I321:I323" si="1328">ROUND(SUM(F321*H321),2)</f>
        <v>788.67</v>
      </c>
      <c r="J321" s="111"/>
      <c r="K321" s="114">
        <f t="shared" ref="K321:K323" si="1329">J321*$H321</f>
        <v>0</v>
      </c>
      <c r="L321" s="32"/>
      <c r="M321" s="114">
        <f t="shared" ref="M321:M323" si="1330">L321*$H321</f>
        <v>0</v>
      </c>
      <c r="N321" s="32"/>
      <c r="O321" s="114">
        <f t="shared" ref="O321:O323" si="1331">N321*$H321</f>
        <v>0</v>
      </c>
      <c r="P321" s="32"/>
      <c r="Q321" s="114">
        <f t="shared" ref="Q321:Q323" si="1332">P321*$H321</f>
        <v>0</v>
      </c>
      <c r="R321" s="32"/>
      <c r="S321" s="114">
        <f t="shared" ref="S321:S323" si="1333">R321*$H321</f>
        <v>0</v>
      </c>
      <c r="T321" s="32"/>
      <c r="U321" s="114">
        <f t="shared" ref="U321:U323" si="1334">T321*$H321</f>
        <v>0</v>
      </c>
      <c r="V321" s="32"/>
      <c r="W321" s="114">
        <f t="shared" ref="W321:W323" si="1335">V321*$H321</f>
        <v>0</v>
      </c>
      <c r="X321" s="32"/>
      <c r="Y321" s="114">
        <f t="shared" ref="Y321:Y323" si="1336">X321*$H321</f>
        <v>0</v>
      </c>
      <c r="Z321" s="32"/>
      <c r="AA321" s="114">
        <f t="shared" ref="AA321:AA323" si="1337">Z321*$H321</f>
        <v>0</v>
      </c>
      <c r="AB321" s="32"/>
      <c r="AC321" s="114">
        <f t="shared" ref="AC321:AC323" si="1338">AB321*$H321</f>
        <v>0</v>
      </c>
      <c r="AD321" s="32"/>
      <c r="AE321" s="114">
        <f t="shared" ref="AE321:AE323" si="1339">AD321*$H321</f>
        <v>0</v>
      </c>
      <c r="AF321" s="32"/>
      <c r="AG321" s="114">
        <f t="shared" ref="AG321:AG323" si="1340">AF321*$H321</f>
        <v>0</v>
      </c>
      <c r="AH321" s="32"/>
      <c r="AI321" s="114">
        <f t="shared" ref="AI321:AI323" si="1341">AH321*$H321</f>
        <v>0</v>
      </c>
      <c r="AJ321" s="32"/>
      <c r="AK321" s="114">
        <f t="shared" ref="AK321:AK323" si="1342">AJ321*$H321</f>
        <v>0</v>
      </c>
      <c r="AL321" s="32"/>
      <c r="AM321" s="114">
        <f t="shared" ref="AM321:AM323" si="1343">AL321*$H321</f>
        <v>0</v>
      </c>
      <c r="AN321" s="32"/>
      <c r="AO321" s="114">
        <f t="shared" ref="AO321:AO323" si="1344">AN321*$H321</f>
        <v>0</v>
      </c>
      <c r="AP321" s="32"/>
      <c r="AQ321" s="114">
        <f t="shared" ref="AQ321:AQ323" si="1345">AP321*$H321</f>
        <v>0</v>
      </c>
      <c r="AR321" s="32"/>
      <c r="AS321" s="114">
        <f t="shared" ref="AS321:AS323" si="1346">AR321*$H321</f>
        <v>0</v>
      </c>
      <c r="AT321" s="32"/>
      <c r="AU321" s="114">
        <f t="shared" ref="AU321:AU323" si="1347">AT321*$H321</f>
        <v>0</v>
      </c>
      <c r="AV321" s="32"/>
      <c r="AW321" s="114">
        <f t="shared" ref="AW321:AW323" si="1348">AV321*$H321</f>
        <v>0</v>
      </c>
      <c r="AX321" s="32"/>
      <c r="AY321" s="114">
        <f t="shared" ref="AY321:AY323" si="1349">AX321*$H321</f>
        <v>0</v>
      </c>
      <c r="AZ321" s="32"/>
      <c r="BA321" s="114">
        <f t="shared" ref="BA321:BA323" si="1350">AZ321*$H321</f>
        <v>0</v>
      </c>
      <c r="BB321" s="32"/>
      <c r="BC321" s="114">
        <f t="shared" ref="BC321:BC323" si="1351">BB321*$H321</f>
        <v>0</v>
      </c>
      <c r="BD321" s="32"/>
      <c r="BE321" s="114">
        <f t="shared" ref="BE321:BE323" si="1352">BD321*$H321</f>
        <v>0</v>
      </c>
      <c r="BF321" s="32"/>
      <c r="BG321" s="114">
        <f t="shared" ref="BG321:BG323" si="1353">BF321*$H321</f>
        <v>0</v>
      </c>
      <c r="BH321" s="108">
        <f t="shared" ref="BH321:BI321" si="1354">SUM(J321,L321,N321,P321,R321,T321,V321,X321,Z321,AB321,AD321,AF321,AH321,AJ321,AL321,AN321,AP321,AR321,AT321,AV321,AX321,AZ321,BB321,BD321,BF321)</f>
        <v>0</v>
      </c>
      <c r="BI321" s="119">
        <f t="shared" si="1354"/>
        <v>0</v>
      </c>
      <c r="BJ321" s="87">
        <f t="shared" ref="BJ321:BJ323" si="1355">BI321/I321</f>
        <v>0</v>
      </c>
      <c r="BK321" s="108">
        <f t="shared" ref="BK321:BK323" si="1356">F321-BH321</f>
        <v>222.86</v>
      </c>
      <c r="BL321" s="119">
        <f t="shared" ref="BL321:BL323" si="1357">I321-BI321</f>
        <v>788.67</v>
      </c>
      <c r="BM321" s="87">
        <f t="shared" ref="BM321:BM323" si="1358">1-BJ321</f>
        <v>1</v>
      </c>
    </row>
    <row r="322" spans="1:65" s="88" customFormat="1">
      <c r="A322" s="29" t="s">
        <v>484</v>
      </c>
      <c r="B322" s="29" t="s">
        <v>66</v>
      </c>
      <c r="C322" s="29">
        <v>96128</v>
      </c>
      <c r="D322" s="101" t="s">
        <v>470</v>
      </c>
      <c r="E322" s="29" t="s">
        <v>82</v>
      </c>
      <c r="F322" s="30">
        <v>222.86</v>
      </c>
      <c r="G322" s="31">
        <v>23.23</v>
      </c>
      <c r="H322" s="119">
        <v>28.544406657242622</v>
      </c>
      <c r="I322" s="120">
        <f t="shared" si="1328"/>
        <v>6361.41</v>
      </c>
      <c r="J322" s="111"/>
      <c r="K322" s="114">
        <f t="shared" si="1329"/>
        <v>0</v>
      </c>
      <c r="L322" s="32"/>
      <c r="M322" s="114">
        <f t="shared" si="1330"/>
        <v>0</v>
      </c>
      <c r="N322" s="32"/>
      <c r="O322" s="114">
        <f t="shared" si="1331"/>
        <v>0</v>
      </c>
      <c r="P322" s="32"/>
      <c r="Q322" s="114">
        <f t="shared" si="1332"/>
        <v>0</v>
      </c>
      <c r="R322" s="32"/>
      <c r="S322" s="114">
        <f t="shared" si="1333"/>
        <v>0</v>
      </c>
      <c r="T322" s="32"/>
      <c r="U322" s="114">
        <f t="shared" si="1334"/>
        <v>0</v>
      </c>
      <c r="V322" s="32"/>
      <c r="W322" s="114">
        <f t="shared" si="1335"/>
        <v>0</v>
      </c>
      <c r="X322" s="32"/>
      <c r="Y322" s="114">
        <f t="shared" si="1336"/>
        <v>0</v>
      </c>
      <c r="Z322" s="32"/>
      <c r="AA322" s="114">
        <f t="shared" si="1337"/>
        <v>0</v>
      </c>
      <c r="AB322" s="32"/>
      <c r="AC322" s="114">
        <f t="shared" si="1338"/>
        <v>0</v>
      </c>
      <c r="AD322" s="32"/>
      <c r="AE322" s="114">
        <f t="shared" si="1339"/>
        <v>0</v>
      </c>
      <c r="AF322" s="32"/>
      <c r="AG322" s="114">
        <f t="shared" si="1340"/>
        <v>0</v>
      </c>
      <c r="AH322" s="32"/>
      <c r="AI322" s="114">
        <f t="shared" si="1341"/>
        <v>0</v>
      </c>
      <c r="AJ322" s="32"/>
      <c r="AK322" s="114">
        <f t="shared" si="1342"/>
        <v>0</v>
      </c>
      <c r="AL322" s="32"/>
      <c r="AM322" s="114">
        <f t="shared" si="1343"/>
        <v>0</v>
      </c>
      <c r="AN322" s="32"/>
      <c r="AO322" s="114">
        <f t="shared" si="1344"/>
        <v>0</v>
      </c>
      <c r="AP322" s="32"/>
      <c r="AQ322" s="114">
        <f t="shared" si="1345"/>
        <v>0</v>
      </c>
      <c r="AR322" s="32"/>
      <c r="AS322" s="114">
        <f t="shared" si="1346"/>
        <v>0</v>
      </c>
      <c r="AT322" s="32"/>
      <c r="AU322" s="114">
        <f t="shared" si="1347"/>
        <v>0</v>
      </c>
      <c r="AV322" s="32"/>
      <c r="AW322" s="114">
        <f t="shared" si="1348"/>
        <v>0</v>
      </c>
      <c r="AX322" s="32"/>
      <c r="AY322" s="114">
        <f t="shared" si="1349"/>
        <v>0</v>
      </c>
      <c r="AZ322" s="32"/>
      <c r="BA322" s="114">
        <f t="shared" si="1350"/>
        <v>0</v>
      </c>
      <c r="BB322" s="32"/>
      <c r="BC322" s="114">
        <f t="shared" si="1351"/>
        <v>0</v>
      </c>
      <c r="BD322" s="32"/>
      <c r="BE322" s="114">
        <f t="shared" si="1352"/>
        <v>0</v>
      </c>
      <c r="BF322" s="32"/>
      <c r="BG322" s="114">
        <f t="shared" si="1353"/>
        <v>0</v>
      </c>
      <c r="BH322" s="108">
        <f t="shared" ref="BH322:BI322" si="1359">SUM(J322,L322,N322,P322,R322,T322,V322,X322,Z322,AB322,AD322,AF322,AH322,AJ322,AL322,AN322,AP322,AR322,AT322,AV322,AX322,AZ322,BB322,BD322,BF322)</f>
        <v>0</v>
      </c>
      <c r="BI322" s="119">
        <f t="shared" si="1359"/>
        <v>0</v>
      </c>
      <c r="BJ322" s="87">
        <f t="shared" si="1355"/>
        <v>0</v>
      </c>
      <c r="BK322" s="108">
        <f t="shared" si="1356"/>
        <v>222.86</v>
      </c>
      <c r="BL322" s="119">
        <f t="shared" si="1357"/>
        <v>6361.41</v>
      </c>
      <c r="BM322" s="87">
        <f t="shared" si="1358"/>
        <v>1</v>
      </c>
    </row>
    <row r="323" spans="1:65" s="88" customFormat="1" ht="22.5">
      <c r="A323" s="29" t="s">
        <v>485</v>
      </c>
      <c r="B323" s="29" t="s">
        <v>66</v>
      </c>
      <c r="C323" s="29">
        <v>88488</v>
      </c>
      <c r="D323" s="101" t="s">
        <v>476</v>
      </c>
      <c r="E323" s="29" t="s">
        <v>82</v>
      </c>
      <c r="F323" s="30">
        <v>222.86</v>
      </c>
      <c r="G323" s="31">
        <v>12.78</v>
      </c>
      <c r="H323" s="119">
        <v>15.703724368470112</v>
      </c>
      <c r="I323" s="120">
        <f t="shared" si="1328"/>
        <v>3499.73</v>
      </c>
      <c r="J323" s="111"/>
      <c r="K323" s="114">
        <f t="shared" si="1329"/>
        <v>0</v>
      </c>
      <c r="L323" s="32"/>
      <c r="M323" s="114">
        <f t="shared" si="1330"/>
        <v>0</v>
      </c>
      <c r="N323" s="32"/>
      <c r="O323" s="114">
        <f t="shared" si="1331"/>
        <v>0</v>
      </c>
      <c r="P323" s="32"/>
      <c r="Q323" s="114">
        <f t="shared" si="1332"/>
        <v>0</v>
      </c>
      <c r="R323" s="32"/>
      <c r="S323" s="114">
        <f t="shared" si="1333"/>
        <v>0</v>
      </c>
      <c r="T323" s="32"/>
      <c r="U323" s="114">
        <f t="shared" si="1334"/>
        <v>0</v>
      </c>
      <c r="V323" s="32"/>
      <c r="W323" s="114">
        <f t="shared" si="1335"/>
        <v>0</v>
      </c>
      <c r="X323" s="32"/>
      <c r="Y323" s="114">
        <f t="shared" si="1336"/>
        <v>0</v>
      </c>
      <c r="Z323" s="32"/>
      <c r="AA323" s="114">
        <f t="shared" si="1337"/>
        <v>0</v>
      </c>
      <c r="AB323" s="32"/>
      <c r="AC323" s="114">
        <f t="shared" si="1338"/>
        <v>0</v>
      </c>
      <c r="AD323" s="32"/>
      <c r="AE323" s="114">
        <f t="shared" si="1339"/>
        <v>0</v>
      </c>
      <c r="AF323" s="32"/>
      <c r="AG323" s="114">
        <f t="shared" si="1340"/>
        <v>0</v>
      </c>
      <c r="AH323" s="32"/>
      <c r="AI323" s="114">
        <f t="shared" si="1341"/>
        <v>0</v>
      </c>
      <c r="AJ323" s="32"/>
      <c r="AK323" s="114">
        <f t="shared" si="1342"/>
        <v>0</v>
      </c>
      <c r="AL323" s="32"/>
      <c r="AM323" s="114">
        <f t="shared" si="1343"/>
        <v>0</v>
      </c>
      <c r="AN323" s="32"/>
      <c r="AO323" s="114">
        <f t="shared" si="1344"/>
        <v>0</v>
      </c>
      <c r="AP323" s="32"/>
      <c r="AQ323" s="114">
        <f t="shared" si="1345"/>
        <v>0</v>
      </c>
      <c r="AR323" s="32"/>
      <c r="AS323" s="114">
        <f t="shared" si="1346"/>
        <v>0</v>
      </c>
      <c r="AT323" s="32"/>
      <c r="AU323" s="114">
        <f t="shared" si="1347"/>
        <v>0</v>
      </c>
      <c r="AV323" s="32"/>
      <c r="AW323" s="114">
        <f t="shared" si="1348"/>
        <v>0</v>
      </c>
      <c r="AX323" s="32"/>
      <c r="AY323" s="114">
        <f t="shared" si="1349"/>
        <v>0</v>
      </c>
      <c r="AZ323" s="32"/>
      <c r="BA323" s="114">
        <f t="shared" si="1350"/>
        <v>0</v>
      </c>
      <c r="BB323" s="32"/>
      <c r="BC323" s="114">
        <f t="shared" si="1351"/>
        <v>0</v>
      </c>
      <c r="BD323" s="32"/>
      <c r="BE323" s="114">
        <f t="shared" si="1352"/>
        <v>0</v>
      </c>
      <c r="BF323" s="32"/>
      <c r="BG323" s="114">
        <f t="shared" si="1353"/>
        <v>0</v>
      </c>
      <c r="BH323" s="108">
        <f t="shared" ref="BH323:BI323" si="1360">SUM(J323,L323,N323,P323,R323,T323,V323,X323,Z323,AB323,AD323,AF323,AH323,AJ323,AL323,AN323,AP323,AR323,AT323,AV323,AX323,AZ323,BB323,BD323,BF323)</f>
        <v>0</v>
      </c>
      <c r="BI323" s="119">
        <f t="shared" si="1360"/>
        <v>0</v>
      </c>
      <c r="BJ323" s="87">
        <f t="shared" si="1355"/>
        <v>0</v>
      </c>
      <c r="BK323" s="108">
        <f t="shared" si="1356"/>
        <v>222.86</v>
      </c>
      <c r="BL323" s="119">
        <f t="shared" si="1357"/>
        <v>3499.73</v>
      </c>
      <c r="BM323" s="87">
        <f t="shared" si="1358"/>
        <v>1</v>
      </c>
    </row>
    <row r="324" spans="1:65" s="88" customFormat="1">
      <c r="A324" s="22" t="s">
        <v>486</v>
      </c>
      <c r="B324" s="22" t="s">
        <v>60</v>
      </c>
      <c r="C324" s="22" t="s">
        <v>60</v>
      </c>
      <c r="D324" s="102" t="s">
        <v>478</v>
      </c>
      <c r="E324" s="22" t="s">
        <v>60</v>
      </c>
      <c r="F324" s="89"/>
      <c r="G324" s="27"/>
      <c r="H324" s="121"/>
      <c r="I324" s="118">
        <f>SUM(I325)</f>
        <v>229.04</v>
      </c>
      <c r="J324" s="112"/>
      <c r="K324" s="127">
        <f>SUM(K325)</f>
        <v>0</v>
      </c>
      <c r="L324" s="26"/>
      <c r="M324" s="127">
        <f>SUM(M325)</f>
        <v>0</v>
      </c>
      <c r="N324" s="26"/>
      <c r="O324" s="127">
        <f>SUM(O325)</f>
        <v>0</v>
      </c>
      <c r="P324" s="26"/>
      <c r="Q324" s="127">
        <f>SUM(Q325)</f>
        <v>0</v>
      </c>
      <c r="R324" s="26"/>
      <c r="S324" s="127">
        <f>SUM(S325)</f>
        <v>0</v>
      </c>
      <c r="T324" s="26"/>
      <c r="U324" s="127">
        <f>SUM(U325)</f>
        <v>0</v>
      </c>
      <c r="V324" s="26"/>
      <c r="W324" s="127">
        <f>SUM(W325)</f>
        <v>0</v>
      </c>
      <c r="X324" s="26"/>
      <c r="Y324" s="127">
        <f>SUM(Y325)</f>
        <v>0</v>
      </c>
      <c r="Z324" s="26"/>
      <c r="AA324" s="127">
        <f>SUM(AA325)</f>
        <v>0</v>
      </c>
      <c r="AB324" s="26"/>
      <c r="AC324" s="127">
        <f>SUM(AC325)</f>
        <v>0</v>
      </c>
      <c r="AD324" s="26"/>
      <c r="AE324" s="127">
        <f>SUM(AE325)</f>
        <v>0</v>
      </c>
      <c r="AF324" s="26"/>
      <c r="AG324" s="127">
        <f>SUM(AG325)</f>
        <v>0</v>
      </c>
      <c r="AH324" s="26"/>
      <c r="AI324" s="127">
        <f>SUM(AI325)</f>
        <v>0</v>
      </c>
      <c r="AJ324" s="26"/>
      <c r="AK324" s="127">
        <f>SUM(AK325)</f>
        <v>0</v>
      </c>
      <c r="AL324" s="26"/>
      <c r="AM324" s="127">
        <f>SUM(AM325)</f>
        <v>0</v>
      </c>
      <c r="AN324" s="26"/>
      <c r="AO324" s="127">
        <f>SUM(AO325)</f>
        <v>0</v>
      </c>
      <c r="AP324" s="26"/>
      <c r="AQ324" s="127">
        <f>SUM(AQ325)</f>
        <v>0</v>
      </c>
      <c r="AR324" s="26"/>
      <c r="AS324" s="127">
        <f>SUM(AS325)</f>
        <v>0</v>
      </c>
      <c r="AT324" s="26"/>
      <c r="AU324" s="127">
        <f>SUM(AU325)</f>
        <v>0</v>
      </c>
      <c r="AV324" s="26"/>
      <c r="AW324" s="127">
        <f>SUM(AW325)</f>
        <v>0</v>
      </c>
      <c r="AX324" s="26"/>
      <c r="AY324" s="127">
        <f>SUM(AY325)</f>
        <v>0</v>
      </c>
      <c r="AZ324" s="26"/>
      <c r="BA324" s="127">
        <f>SUM(BA325)</f>
        <v>0</v>
      </c>
      <c r="BB324" s="26"/>
      <c r="BC324" s="127">
        <f>SUM(BC325)</f>
        <v>0</v>
      </c>
      <c r="BD324" s="26"/>
      <c r="BE324" s="127">
        <f>SUM(BE325)</f>
        <v>0</v>
      </c>
      <c r="BF324" s="26"/>
      <c r="BG324" s="127">
        <f>SUM(BG325)</f>
        <v>0</v>
      </c>
      <c r="BH324" s="109"/>
      <c r="BI324" s="121">
        <f>SUM(BI325)</f>
        <v>0</v>
      </c>
      <c r="BJ324" s="27"/>
      <c r="BK324" s="109"/>
      <c r="BL324" s="121">
        <f>SUM(BL325)</f>
        <v>229.04</v>
      </c>
      <c r="BM324" s="27"/>
    </row>
    <row r="325" spans="1:65" s="88" customFormat="1">
      <c r="A325" s="29" t="s">
        <v>487</v>
      </c>
      <c r="B325" s="29" t="s">
        <v>66</v>
      </c>
      <c r="C325" s="29">
        <v>100758</v>
      </c>
      <c r="D325" s="101" t="s">
        <v>480</v>
      </c>
      <c r="E325" s="29" t="s">
        <v>82</v>
      </c>
      <c r="F325" s="30">
        <v>4.66</v>
      </c>
      <c r="G325" s="31">
        <v>40</v>
      </c>
      <c r="H325" s="119">
        <v>49.150936990516783</v>
      </c>
      <c r="I325" s="120">
        <f>ROUND(SUM(F325*H325),2)</f>
        <v>229.04</v>
      </c>
      <c r="J325" s="111"/>
      <c r="K325" s="114">
        <f>J325*$H325</f>
        <v>0</v>
      </c>
      <c r="L325" s="32"/>
      <c r="M325" s="114">
        <f>L325*$H325</f>
        <v>0</v>
      </c>
      <c r="N325" s="32"/>
      <c r="O325" s="114">
        <f>N325*$H325</f>
        <v>0</v>
      </c>
      <c r="P325" s="32"/>
      <c r="Q325" s="114">
        <f>P325*$H325</f>
        <v>0</v>
      </c>
      <c r="R325" s="32"/>
      <c r="S325" s="114">
        <f>R325*$H325</f>
        <v>0</v>
      </c>
      <c r="T325" s="32"/>
      <c r="U325" s="114">
        <f>T325*$H325</f>
        <v>0</v>
      </c>
      <c r="V325" s="32"/>
      <c r="W325" s="114">
        <f>V325*$H325</f>
        <v>0</v>
      </c>
      <c r="X325" s="32"/>
      <c r="Y325" s="114">
        <f>X325*$H325</f>
        <v>0</v>
      </c>
      <c r="Z325" s="32"/>
      <c r="AA325" s="114">
        <f>Z325*$H325</f>
        <v>0</v>
      </c>
      <c r="AB325" s="32"/>
      <c r="AC325" s="114">
        <f>AB325*$H325</f>
        <v>0</v>
      </c>
      <c r="AD325" s="32"/>
      <c r="AE325" s="114">
        <f>AD325*$H325</f>
        <v>0</v>
      </c>
      <c r="AF325" s="32"/>
      <c r="AG325" s="114">
        <f>AF325*$H325</f>
        <v>0</v>
      </c>
      <c r="AH325" s="32"/>
      <c r="AI325" s="114">
        <f>AH325*$H325</f>
        <v>0</v>
      </c>
      <c r="AJ325" s="32"/>
      <c r="AK325" s="114">
        <f>AJ325*$H325</f>
        <v>0</v>
      </c>
      <c r="AL325" s="32"/>
      <c r="AM325" s="114">
        <f>AL325*$H325</f>
        <v>0</v>
      </c>
      <c r="AN325" s="32"/>
      <c r="AO325" s="114">
        <f>AN325*$H325</f>
        <v>0</v>
      </c>
      <c r="AP325" s="32"/>
      <c r="AQ325" s="114">
        <f>AP325*$H325</f>
        <v>0</v>
      </c>
      <c r="AR325" s="32"/>
      <c r="AS325" s="114">
        <f>AR325*$H325</f>
        <v>0</v>
      </c>
      <c r="AT325" s="32"/>
      <c r="AU325" s="114">
        <f>AT325*$H325</f>
        <v>0</v>
      </c>
      <c r="AV325" s="32"/>
      <c r="AW325" s="114">
        <f>AV325*$H325</f>
        <v>0</v>
      </c>
      <c r="AX325" s="32"/>
      <c r="AY325" s="114">
        <f>AX325*$H325</f>
        <v>0</v>
      </c>
      <c r="AZ325" s="32"/>
      <c r="BA325" s="114">
        <f>AZ325*$H325</f>
        <v>0</v>
      </c>
      <c r="BB325" s="32"/>
      <c r="BC325" s="114">
        <f>BB325*$H325</f>
        <v>0</v>
      </c>
      <c r="BD325" s="32"/>
      <c r="BE325" s="114">
        <f>BD325*$H325</f>
        <v>0</v>
      </c>
      <c r="BF325" s="32"/>
      <c r="BG325" s="114">
        <f>BF325*$H325</f>
        <v>0</v>
      </c>
      <c r="BH325" s="108">
        <f t="shared" ref="BH325:BI325" si="1361">SUM(J325,L325,N325,P325,R325,T325,V325,X325,Z325,AB325,AD325,AF325,AH325,AJ325,AL325,AN325,AP325,AR325,AT325,AV325,AX325,AZ325,BB325,BD325,BF325)</f>
        <v>0</v>
      </c>
      <c r="BI325" s="119">
        <f t="shared" si="1361"/>
        <v>0</v>
      </c>
      <c r="BJ325" s="87">
        <f>BI325/I325</f>
        <v>0</v>
      </c>
      <c r="BK325" s="108">
        <f>F325-BH325</f>
        <v>4.66</v>
      </c>
      <c r="BL325" s="119">
        <f>I325-BI325</f>
        <v>229.04</v>
      </c>
      <c r="BM325" s="87">
        <f>1-BJ325</f>
        <v>1</v>
      </c>
    </row>
    <row r="326" spans="1:65" s="88" customFormat="1">
      <c r="A326" s="22" t="s">
        <v>488</v>
      </c>
      <c r="B326" s="22" t="s">
        <v>60</v>
      </c>
      <c r="C326" s="22" t="s">
        <v>60</v>
      </c>
      <c r="D326" s="102" t="s">
        <v>175</v>
      </c>
      <c r="E326" s="22"/>
      <c r="F326" s="89"/>
      <c r="G326" s="27"/>
      <c r="H326" s="121"/>
      <c r="I326" s="118">
        <f>I327+I331</f>
        <v>15860.169999999998</v>
      </c>
      <c r="J326" s="112"/>
      <c r="K326" s="127">
        <f>K327+K331</f>
        <v>0</v>
      </c>
      <c r="L326" s="26"/>
      <c r="M326" s="127">
        <f>M327+M331</f>
        <v>0</v>
      </c>
      <c r="N326" s="26"/>
      <c r="O326" s="127">
        <f>O327+O331</f>
        <v>0</v>
      </c>
      <c r="P326" s="26"/>
      <c r="Q326" s="127">
        <f>Q327+Q331</f>
        <v>0</v>
      </c>
      <c r="R326" s="26"/>
      <c r="S326" s="127">
        <f>S327+S331</f>
        <v>0</v>
      </c>
      <c r="T326" s="26"/>
      <c r="U326" s="127">
        <f>U327+U331</f>
        <v>0</v>
      </c>
      <c r="V326" s="26"/>
      <c r="W326" s="127">
        <f>W327+W331</f>
        <v>0</v>
      </c>
      <c r="X326" s="26"/>
      <c r="Y326" s="127">
        <f>Y327+Y331</f>
        <v>0</v>
      </c>
      <c r="Z326" s="26"/>
      <c r="AA326" s="127">
        <f>AA327+AA331</f>
        <v>0</v>
      </c>
      <c r="AB326" s="26"/>
      <c r="AC326" s="127">
        <f>AC327+AC331</f>
        <v>0</v>
      </c>
      <c r="AD326" s="26"/>
      <c r="AE326" s="127">
        <f>AE327+AE331</f>
        <v>0</v>
      </c>
      <c r="AF326" s="26"/>
      <c r="AG326" s="127">
        <f>AG327+AG331</f>
        <v>0</v>
      </c>
      <c r="AH326" s="26"/>
      <c r="AI326" s="127">
        <f>AI327+AI331</f>
        <v>0</v>
      </c>
      <c r="AJ326" s="26"/>
      <c r="AK326" s="127">
        <f>AK327+AK331</f>
        <v>0</v>
      </c>
      <c r="AL326" s="26"/>
      <c r="AM326" s="127">
        <f>AM327+AM331</f>
        <v>0</v>
      </c>
      <c r="AN326" s="26"/>
      <c r="AO326" s="127">
        <f>AO327+AO331</f>
        <v>0</v>
      </c>
      <c r="AP326" s="26"/>
      <c r="AQ326" s="127">
        <f>AQ327+AQ331</f>
        <v>0</v>
      </c>
      <c r="AR326" s="26"/>
      <c r="AS326" s="127">
        <f>AS327+AS331</f>
        <v>0</v>
      </c>
      <c r="AT326" s="26"/>
      <c r="AU326" s="127">
        <f>AU327+AU331</f>
        <v>0</v>
      </c>
      <c r="AV326" s="26"/>
      <c r="AW326" s="127">
        <f>AW327+AW331</f>
        <v>0</v>
      </c>
      <c r="AX326" s="26"/>
      <c r="AY326" s="127">
        <f>AY327+AY331</f>
        <v>0</v>
      </c>
      <c r="AZ326" s="26"/>
      <c r="BA326" s="127">
        <f>BA327+BA331</f>
        <v>0</v>
      </c>
      <c r="BB326" s="26"/>
      <c r="BC326" s="127">
        <f>BC327+BC331</f>
        <v>0</v>
      </c>
      <c r="BD326" s="26"/>
      <c r="BE326" s="127">
        <f>BE327+BE331</f>
        <v>0</v>
      </c>
      <c r="BF326" s="26"/>
      <c r="BG326" s="127">
        <f>BG327+BG331</f>
        <v>0</v>
      </c>
      <c r="BH326" s="109"/>
      <c r="BI326" s="121">
        <f>BI327+BI331</f>
        <v>0</v>
      </c>
      <c r="BJ326" s="27"/>
      <c r="BK326" s="109"/>
      <c r="BL326" s="121">
        <f>BL327+BL331</f>
        <v>15860.169999999998</v>
      </c>
      <c r="BM326" s="27"/>
    </row>
    <row r="327" spans="1:65" s="88" customFormat="1">
      <c r="A327" s="22" t="s">
        <v>489</v>
      </c>
      <c r="B327" s="22" t="s">
        <v>60</v>
      </c>
      <c r="C327" s="22" t="s">
        <v>60</v>
      </c>
      <c r="D327" s="102" t="s">
        <v>462</v>
      </c>
      <c r="E327" s="22" t="s">
        <v>60</v>
      </c>
      <c r="F327" s="89"/>
      <c r="G327" s="27"/>
      <c r="H327" s="121"/>
      <c r="I327" s="118">
        <f>SUM(I328:I330)</f>
        <v>15631.129999999997</v>
      </c>
      <c r="J327" s="112"/>
      <c r="K327" s="127">
        <f>SUM(K328:K330)</f>
        <v>0</v>
      </c>
      <c r="L327" s="26"/>
      <c r="M327" s="127">
        <f>SUM(M328:M330)</f>
        <v>0</v>
      </c>
      <c r="N327" s="26"/>
      <c r="O327" s="127">
        <f>SUM(O328:O330)</f>
        <v>0</v>
      </c>
      <c r="P327" s="26"/>
      <c r="Q327" s="127">
        <f>SUM(Q328:Q330)</f>
        <v>0</v>
      </c>
      <c r="R327" s="26"/>
      <c r="S327" s="127">
        <f>SUM(S328:S330)</f>
        <v>0</v>
      </c>
      <c r="T327" s="26"/>
      <c r="U327" s="127">
        <f>SUM(U328:U330)</f>
        <v>0</v>
      </c>
      <c r="V327" s="26"/>
      <c r="W327" s="127">
        <f>SUM(W328:W330)</f>
        <v>0</v>
      </c>
      <c r="X327" s="26"/>
      <c r="Y327" s="127">
        <f>SUM(Y328:Y330)</f>
        <v>0</v>
      </c>
      <c r="Z327" s="26"/>
      <c r="AA327" s="127">
        <f>SUM(AA328:AA330)</f>
        <v>0</v>
      </c>
      <c r="AB327" s="26"/>
      <c r="AC327" s="127">
        <f>SUM(AC328:AC330)</f>
        <v>0</v>
      </c>
      <c r="AD327" s="26"/>
      <c r="AE327" s="127">
        <f>SUM(AE328:AE330)</f>
        <v>0</v>
      </c>
      <c r="AF327" s="26"/>
      <c r="AG327" s="127">
        <f>SUM(AG328:AG330)</f>
        <v>0</v>
      </c>
      <c r="AH327" s="26"/>
      <c r="AI327" s="127">
        <f>SUM(AI328:AI330)</f>
        <v>0</v>
      </c>
      <c r="AJ327" s="26"/>
      <c r="AK327" s="127">
        <f>SUM(AK328:AK330)</f>
        <v>0</v>
      </c>
      <c r="AL327" s="26"/>
      <c r="AM327" s="127">
        <f>SUM(AM328:AM330)</f>
        <v>0</v>
      </c>
      <c r="AN327" s="26"/>
      <c r="AO327" s="127">
        <f>SUM(AO328:AO330)</f>
        <v>0</v>
      </c>
      <c r="AP327" s="26"/>
      <c r="AQ327" s="127">
        <f>SUM(AQ328:AQ330)</f>
        <v>0</v>
      </c>
      <c r="AR327" s="26"/>
      <c r="AS327" s="127">
        <f>SUM(AS328:AS330)</f>
        <v>0</v>
      </c>
      <c r="AT327" s="26"/>
      <c r="AU327" s="127">
        <f>SUM(AU328:AU330)</f>
        <v>0</v>
      </c>
      <c r="AV327" s="26"/>
      <c r="AW327" s="127">
        <f>SUM(AW328:AW330)</f>
        <v>0</v>
      </c>
      <c r="AX327" s="26"/>
      <c r="AY327" s="127">
        <f>SUM(AY328:AY330)</f>
        <v>0</v>
      </c>
      <c r="AZ327" s="26"/>
      <c r="BA327" s="127">
        <f>SUM(BA328:BA330)</f>
        <v>0</v>
      </c>
      <c r="BB327" s="26"/>
      <c r="BC327" s="127">
        <f>SUM(BC328:BC330)</f>
        <v>0</v>
      </c>
      <c r="BD327" s="26"/>
      <c r="BE327" s="127">
        <f>SUM(BE328:BE330)</f>
        <v>0</v>
      </c>
      <c r="BF327" s="26"/>
      <c r="BG327" s="127">
        <f>SUM(BG328:BG330)</f>
        <v>0</v>
      </c>
      <c r="BH327" s="109"/>
      <c r="BI327" s="121">
        <f>SUM(BI328:BI330)</f>
        <v>0</v>
      </c>
      <c r="BJ327" s="27"/>
      <c r="BK327" s="109"/>
      <c r="BL327" s="121">
        <f>SUM(BL328:BL330)</f>
        <v>15631.129999999997</v>
      </c>
      <c r="BM327" s="27"/>
    </row>
    <row r="328" spans="1:65" s="88" customFormat="1">
      <c r="A328" s="29" t="s">
        <v>490</v>
      </c>
      <c r="B328" s="29" t="s">
        <v>66</v>
      </c>
      <c r="C328" s="29">
        <v>88484</v>
      </c>
      <c r="D328" s="101" t="s">
        <v>466</v>
      </c>
      <c r="E328" s="29" t="s">
        <v>82</v>
      </c>
      <c r="F328" s="30">
        <v>327.10000000000002</v>
      </c>
      <c r="G328" s="31">
        <v>2.88</v>
      </c>
      <c r="H328" s="119">
        <v>3.5388674633172084</v>
      </c>
      <c r="I328" s="120">
        <f t="shared" ref="I328:I330" si="1362">ROUND(SUM(F328*H328),2)</f>
        <v>1157.56</v>
      </c>
      <c r="J328" s="111"/>
      <c r="K328" s="114">
        <f t="shared" ref="K328:K330" si="1363">J328*$H328</f>
        <v>0</v>
      </c>
      <c r="L328" s="32"/>
      <c r="M328" s="114">
        <f t="shared" ref="M328:M330" si="1364">L328*$H328</f>
        <v>0</v>
      </c>
      <c r="N328" s="32"/>
      <c r="O328" s="114">
        <f t="shared" ref="O328:O330" si="1365">N328*$H328</f>
        <v>0</v>
      </c>
      <c r="P328" s="32"/>
      <c r="Q328" s="114">
        <f t="shared" ref="Q328:Q330" si="1366">P328*$H328</f>
        <v>0</v>
      </c>
      <c r="R328" s="32"/>
      <c r="S328" s="114">
        <f t="shared" ref="S328:S330" si="1367">R328*$H328</f>
        <v>0</v>
      </c>
      <c r="T328" s="32"/>
      <c r="U328" s="114">
        <f t="shared" ref="U328:U330" si="1368">T328*$H328</f>
        <v>0</v>
      </c>
      <c r="V328" s="32"/>
      <c r="W328" s="114">
        <f t="shared" ref="W328:W330" si="1369">V328*$H328</f>
        <v>0</v>
      </c>
      <c r="X328" s="32"/>
      <c r="Y328" s="114">
        <f t="shared" ref="Y328:Y330" si="1370">X328*$H328</f>
        <v>0</v>
      </c>
      <c r="Z328" s="32"/>
      <c r="AA328" s="114">
        <f t="shared" ref="AA328:AA330" si="1371">Z328*$H328</f>
        <v>0</v>
      </c>
      <c r="AB328" s="32"/>
      <c r="AC328" s="114">
        <f t="shared" ref="AC328:AC330" si="1372">AB328*$H328</f>
        <v>0</v>
      </c>
      <c r="AD328" s="32"/>
      <c r="AE328" s="114">
        <f t="shared" ref="AE328:AE330" si="1373">AD328*$H328</f>
        <v>0</v>
      </c>
      <c r="AF328" s="32"/>
      <c r="AG328" s="114">
        <f t="shared" ref="AG328:AG330" si="1374">AF328*$H328</f>
        <v>0</v>
      </c>
      <c r="AH328" s="32"/>
      <c r="AI328" s="114">
        <f t="shared" ref="AI328:AI330" si="1375">AH328*$H328</f>
        <v>0</v>
      </c>
      <c r="AJ328" s="32"/>
      <c r="AK328" s="114">
        <f t="shared" ref="AK328:AK330" si="1376">AJ328*$H328</f>
        <v>0</v>
      </c>
      <c r="AL328" s="32"/>
      <c r="AM328" s="114">
        <f t="shared" ref="AM328:AM330" si="1377">AL328*$H328</f>
        <v>0</v>
      </c>
      <c r="AN328" s="32"/>
      <c r="AO328" s="114">
        <f t="shared" ref="AO328:AO330" si="1378">AN328*$H328</f>
        <v>0</v>
      </c>
      <c r="AP328" s="32"/>
      <c r="AQ328" s="114">
        <f t="shared" ref="AQ328:AQ330" si="1379">AP328*$H328</f>
        <v>0</v>
      </c>
      <c r="AR328" s="32"/>
      <c r="AS328" s="114">
        <f t="shared" ref="AS328:AS330" si="1380">AR328*$H328</f>
        <v>0</v>
      </c>
      <c r="AT328" s="32"/>
      <c r="AU328" s="114">
        <f t="shared" ref="AU328:AU330" si="1381">AT328*$H328</f>
        <v>0</v>
      </c>
      <c r="AV328" s="32"/>
      <c r="AW328" s="114">
        <f t="shared" ref="AW328:AW330" si="1382">AV328*$H328</f>
        <v>0</v>
      </c>
      <c r="AX328" s="32"/>
      <c r="AY328" s="114">
        <f t="shared" ref="AY328:AY330" si="1383">AX328*$H328</f>
        <v>0</v>
      </c>
      <c r="AZ328" s="32"/>
      <c r="BA328" s="114">
        <f t="shared" ref="BA328:BA330" si="1384">AZ328*$H328</f>
        <v>0</v>
      </c>
      <c r="BB328" s="32"/>
      <c r="BC328" s="114">
        <f t="shared" ref="BC328:BC330" si="1385">BB328*$H328</f>
        <v>0</v>
      </c>
      <c r="BD328" s="32"/>
      <c r="BE328" s="114">
        <f t="shared" ref="BE328:BE330" si="1386">BD328*$H328</f>
        <v>0</v>
      </c>
      <c r="BF328" s="32"/>
      <c r="BG328" s="114">
        <f t="shared" ref="BG328:BG330" si="1387">BF328*$H328</f>
        <v>0</v>
      </c>
      <c r="BH328" s="108">
        <f t="shared" ref="BH328:BI328" si="1388">SUM(J328,L328,N328,P328,R328,T328,V328,X328,Z328,AB328,AD328,AF328,AH328,AJ328,AL328,AN328,AP328,AR328,AT328,AV328,AX328,AZ328,BB328,BD328,BF328)</f>
        <v>0</v>
      </c>
      <c r="BI328" s="119">
        <f t="shared" si="1388"/>
        <v>0</v>
      </c>
      <c r="BJ328" s="87">
        <f t="shared" ref="BJ328:BJ330" si="1389">BI328/I328</f>
        <v>0</v>
      </c>
      <c r="BK328" s="108">
        <f t="shared" ref="BK328:BK330" si="1390">F328-BH328</f>
        <v>327.10000000000002</v>
      </c>
      <c r="BL328" s="119">
        <f t="shared" ref="BL328:BL330" si="1391">I328-BI328</f>
        <v>1157.56</v>
      </c>
      <c r="BM328" s="87">
        <f t="shared" ref="BM328:BM330" si="1392">1-BJ328</f>
        <v>1</v>
      </c>
    </row>
    <row r="329" spans="1:65" s="88" customFormat="1">
      <c r="A329" s="29" t="s">
        <v>491</v>
      </c>
      <c r="B329" s="29" t="s">
        <v>66</v>
      </c>
      <c r="C329" s="29">
        <v>96128</v>
      </c>
      <c r="D329" s="101" t="s">
        <v>470</v>
      </c>
      <c r="E329" s="29" t="s">
        <v>82</v>
      </c>
      <c r="F329" s="30">
        <v>327.10000000000002</v>
      </c>
      <c r="G329" s="31">
        <v>23.23</v>
      </c>
      <c r="H329" s="119">
        <v>28.544406657242622</v>
      </c>
      <c r="I329" s="120">
        <f t="shared" si="1362"/>
        <v>9336.8799999999992</v>
      </c>
      <c r="J329" s="111"/>
      <c r="K329" s="114">
        <f t="shared" si="1363"/>
        <v>0</v>
      </c>
      <c r="L329" s="32"/>
      <c r="M329" s="114">
        <f t="shared" si="1364"/>
        <v>0</v>
      </c>
      <c r="N329" s="32"/>
      <c r="O329" s="114">
        <f t="shared" si="1365"/>
        <v>0</v>
      </c>
      <c r="P329" s="32"/>
      <c r="Q329" s="114">
        <f t="shared" si="1366"/>
        <v>0</v>
      </c>
      <c r="R329" s="32"/>
      <c r="S329" s="114">
        <f t="shared" si="1367"/>
        <v>0</v>
      </c>
      <c r="T329" s="32"/>
      <c r="U329" s="114">
        <f t="shared" si="1368"/>
        <v>0</v>
      </c>
      <c r="V329" s="32"/>
      <c r="W329" s="114">
        <f t="shared" si="1369"/>
        <v>0</v>
      </c>
      <c r="X329" s="32"/>
      <c r="Y329" s="114">
        <f t="shared" si="1370"/>
        <v>0</v>
      </c>
      <c r="Z329" s="32"/>
      <c r="AA329" s="114">
        <f t="shared" si="1371"/>
        <v>0</v>
      </c>
      <c r="AB329" s="32"/>
      <c r="AC329" s="114">
        <f t="shared" si="1372"/>
        <v>0</v>
      </c>
      <c r="AD329" s="32"/>
      <c r="AE329" s="114">
        <f t="shared" si="1373"/>
        <v>0</v>
      </c>
      <c r="AF329" s="32"/>
      <c r="AG329" s="114">
        <f t="shared" si="1374"/>
        <v>0</v>
      </c>
      <c r="AH329" s="32"/>
      <c r="AI329" s="114">
        <f t="shared" si="1375"/>
        <v>0</v>
      </c>
      <c r="AJ329" s="32"/>
      <c r="AK329" s="114">
        <f t="shared" si="1376"/>
        <v>0</v>
      </c>
      <c r="AL329" s="32"/>
      <c r="AM329" s="114">
        <f t="shared" si="1377"/>
        <v>0</v>
      </c>
      <c r="AN329" s="32"/>
      <c r="AO329" s="114">
        <f t="shared" si="1378"/>
        <v>0</v>
      </c>
      <c r="AP329" s="32"/>
      <c r="AQ329" s="114">
        <f t="shared" si="1379"/>
        <v>0</v>
      </c>
      <c r="AR329" s="32"/>
      <c r="AS329" s="114">
        <f t="shared" si="1380"/>
        <v>0</v>
      </c>
      <c r="AT329" s="32"/>
      <c r="AU329" s="114">
        <f t="shared" si="1381"/>
        <v>0</v>
      </c>
      <c r="AV329" s="32"/>
      <c r="AW329" s="114">
        <f t="shared" si="1382"/>
        <v>0</v>
      </c>
      <c r="AX329" s="32"/>
      <c r="AY329" s="114">
        <f t="shared" si="1383"/>
        <v>0</v>
      </c>
      <c r="AZ329" s="32"/>
      <c r="BA329" s="114">
        <f t="shared" si="1384"/>
        <v>0</v>
      </c>
      <c r="BB329" s="32"/>
      <c r="BC329" s="114">
        <f t="shared" si="1385"/>
        <v>0</v>
      </c>
      <c r="BD329" s="32"/>
      <c r="BE329" s="114">
        <f t="shared" si="1386"/>
        <v>0</v>
      </c>
      <c r="BF329" s="32"/>
      <c r="BG329" s="114">
        <f t="shared" si="1387"/>
        <v>0</v>
      </c>
      <c r="BH329" s="108">
        <f t="shared" ref="BH329:BI329" si="1393">SUM(J329,L329,N329,P329,R329,T329,V329,X329,Z329,AB329,AD329,AF329,AH329,AJ329,AL329,AN329,AP329,AR329,AT329,AV329,AX329,AZ329,BB329,BD329,BF329)</f>
        <v>0</v>
      </c>
      <c r="BI329" s="119">
        <f t="shared" si="1393"/>
        <v>0</v>
      </c>
      <c r="BJ329" s="87">
        <f t="shared" si="1389"/>
        <v>0</v>
      </c>
      <c r="BK329" s="108">
        <f t="shared" si="1390"/>
        <v>327.10000000000002</v>
      </c>
      <c r="BL329" s="119">
        <f t="shared" si="1391"/>
        <v>9336.8799999999992</v>
      </c>
      <c r="BM329" s="87">
        <f t="shared" si="1392"/>
        <v>1</v>
      </c>
    </row>
    <row r="330" spans="1:65" s="88" customFormat="1" ht="22.5">
      <c r="A330" s="29" t="s">
        <v>492</v>
      </c>
      <c r="B330" s="29" t="s">
        <v>66</v>
      </c>
      <c r="C330" s="29">
        <v>88488</v>
      </c>
      <c r="D330" s="101" t="s">
        <v>476</v>
      </c>
      <c r="E330" s="29" t="s">
        <v>82</v>
      </c>
      <c r="F330" s="30">
        <v>327.10000000000002</v>
      </c>
      <c r="G330" s="31">
        <v>12.78</v>
      </c>
      <c r="H330" s="119">
        <v>15.703724368470112</v>
      </c>
      <c r="I330" s="120">
        <f t="shared" si="1362"/>
        <v>5136.6899999999996</v>
      </c>
      <c r="J330" s="111"/>
      <c r="K330" s="114">
        <f t="shared" si="1363"/>
        <v>0</v>
      </c>
      <c r="L330" s="32"/>
      <c r="M330" s="114">
        <f t="shared" si="1364"/>
        <v>0</v>
      </c>
      <c r="N330" s="32"/>
      <c r="O330" s="114">
        <f t="shared" si="1365"/>
        <v>0</v>
      </c>
      <c r="P330" s="32"/>
      <c r="Q330" s="114">
        <f t="shared" si="1366"/>
        <v>0</v>
      </c>
      <c r="R330" s="32"/>
      <c r="S330" s="114">
        <f t="shared" si="1367"/>
        <v>0</v>
      </c>
      <c r="T330" s="32"/>
      <c r="U330" s="114">
        <f t="shared" si="1368"/>
        <v>0</v>
      </c>
      <c r="V330" s="32"/>
      <c r="W330" s="114">
        <f t="shared" si="1369"/>
        <v>0</v>
      </c>
      <c r="X330" s="32"/>
      <c r="Y330" s="114">
        <f t="shared" si="1370"/>
        <v>0</v>
      </c>
      <c r="Z330" s="32"/>
      <c r="AA330" s="114">
        <f t="shared" si="1371"/>
        <v>0</v>
      </c>
      <c r="AB330" s="32"/>
      <c r="AC330" s="114">
        <f t="shared" si="1372"/>
        <v>0</v>
      </c>
      <c r="AD330" s="32"/>
      <c r="AE330" s="114">
        <f t="shared" si="1373"/>
        <v>0</v>
      </c>
      <c r="AF330" s="32"/>
      <c r="AG330" s="114">
        <f t="shared" si="1374"/>
        <v>0</v>
      </c>
      <c r="AH330" s="32"/>
      <c r="AI330" s="114">
        <f t="shared" si="1375"/>
        <v>0</v>
      </c>
      <c r="AJ330" s="32"/>
      <c r="AK330" s="114">
        <f t="shared" si="1376"/>
        <v>0</v>
      </c>
      <c r="AL330" s="32"/>
      <c r="AM330" s="114">
        <f t="shared" si="1377"/>
        <v>0</v>
      </c>
      <c r="AN330" s="32"/>
      <c r="AO330" s="114">
        <f t="shared" si="1378"/>
        <v>0</v>
      </c>
      <c r="AP330" s="32"/>
      <c r="AQ330" s="114">
        <f t="shared" si="1379"/>
        <v>0</v>
      </c>
      <c r="AR330" s="32"/>
      <c r="AS330" s="114">
        <f t="shared" si="1380"/>
        <v>0</v>
      </c>
      <c r="AT330" s="32"/>
      <c r="AU330" s="114">
        <f t="shared" si="1381"/>
        <v>0</v>
      </c>
      <c r="AV330" s="32"/>
      <c r="AW330" s="114">
        <f t="shared" si="1382"/>
        <v>0</v>
      </c>
      <c r="AX330" s="32"/>
      <c r="AY330" s="114">
        <f t="shared" si="1383"/>
        <v>0</v>
      </c>
      <c r="AZ330" s="32"/>
      <c r="BA330" s="114">
        <f t="shared" si="1384"/>
        <v>0</v>
      </c>
      <c r="BB330" s="32"/>
      <c r="BC330" s="114">
        <f t="shared" si="1385"/>
        <v>0</v>
      </c>
      <c r="BD330" s="32"/>
      <c r="BE330" s="114">
        <f t="shared" si="1386"/>
        <v>0</v>
      </c>
      <c r="BF330" s="32"/>
      <c r="BG330" s="114">
        <f t="shared" si="1387"/>
        <v>0</v>
      </c>
      <c r="BH330" s="108">
        <f t="shared" ref="BH330:BI330" si="1394">SUM(J330,L330,N330,P330,R330,T330,V330,X330,Z330,AB330,AD330,AF330,AH330,AJ330,AL330,AN330,AP330,AR330,AT330,AV330,AX330,AZ330,BB330,BD330,BF330)</f>
        <v>0</v>
      </c>
      <c r="BI330" s="119">
        <f t="shared" si="1394"/>
        <v>0</v>
      </c>
      <c r="BJ330" s="87">
        <f t="shared" si="1389"/>
        <v>0</v>
      </c>
      <c r="BK330" s="108">
        <f t="shared" si="1390"/>
        <v>327.10000000000002</v>
      </c>
      <c r="BL330" s="119">
        <f t="shared" si="1391"/>
        <v>5136.6899999999996</v>
      </c>
      <c r="BM330" s="87">
        <f t="shared" si="1392"/>
        <v>1</v>
      </c>
    </row>
    <row r="331" spans="1:65" s="88" customFormat="1">
      <c r="A331" s="22" t="s">
        <v>493</v>
      </c>
      <c r="B331" s="22" t="s">
        <v>60</v>
      </c>
      <c r="C331" s="22" t="s">
        <v>60</v>
      </c>
      <c r="D331" s="102" t="s">
        <v>478</v>
      </c>
      <c r="E331" s="22" t="s">
        <v>60</v>
      </c>
      <c r="F331" s="89"/>
      <c r="G331" s="27"/>
      <c r="H331" s="121"/>
      <c r="I331" s="118">
        <f>SUM(I332)</f>
        <v>229.04</v>
      </c>
      <c r="J331" s="112"/>
      <c r="K331" s="127">
        <f>SUM(K332)</f>
        <v>0</v>
      </c>
      <c r="L331" s="26"/>
      <c r="M331" s="127">
        <f>SUM(M332)</f>
        <v>0</v>
      </c>
      <c r="N331" s="26"/>
      <c r="O331" s="127">
        <f>SUM(O332)</f>
        <v>0</v>
      </c>
      <c r="P331" s="26"/>
      <c r="Q331" s="127">
        <f>SUM(Q332)</f>
        <v>0</v>
      </c>
      <c r="R331" s="26"/>
      <c r="S331" s="127">
        <f>SUM(S332)</f>
        <v>0</v>
      </c>
      <c r="T331" s="26"/>
      <c r="U331" s="127">
        <f>SUM(U332)</f>
        <v>0</v>
      </c>
      <c r="V331" s="26"/>
      <c r="W331" s="127">
        <f>SUM(W332)</f>
        <v>0</v>
      </c>
      <c r="X331" s="26"/>
      <c r="Y331" s="127">
        <f>SUM(Y332)</f>
        <v>0</v>
      </c>
      <c r="Z331" s="26"/>
      <c r="AA331" s="127">
        <f>SUM(AA332)</f>
        <v>0</v>
      </c>
      <c r="AB331" s="26"/>
      <c r="AC331" s="127">
        <f>SUM(AC332)</f>
        <v>0</v>
      </c>
      <c r="AD331" s="26"/>
      <c r="AE331" s="127">
        <f>SUM(AE332)</f>
        <v>0</v>
      </c>
      <c r="AF331" s="26"/>
      <c r="AG331" s="127">
        <f>SUM(AG332)</f>
        <v>0</v>
      </c>
      <c r="AH331" s="26"/>
      <c r="AI331" s="127">
        <f>SUM(AI332)</f>
        <v>0</v>
      </c>
      <c r="AJ331" s="26"/>
      <c r="AK331" s="127">
        <f>SUM(AK332)</f>
        <v>0</v>
      </c>
      <c r="AL331" s="26"/>
      <c r="AM331" s="127">
        <f>SUM(AM332)</f>
        <v>0</v>
      </c>
      <c r="AN331" s="26"/>
      <c r="AO331" s="127">
        <f>SUM(AO332)</f>
        <v>0</v>
      </c>
      <c r="AP331" s="26"/>
      <c r="AQ331" s="127">
        <f>SUM(AQ332)</f>
        <v>0</v>
      </c>
      <c r="AR331" s="26"/>
      <c r="AS331" s="127">
        <f>SUM(AS332)</f>
        <v>0</v>
      </c>
      <c r="AT331" s="26"/>
      <c r="AU331" s="127">
        <f>SUM(AU332)</f>
        <v>0</v>
      </c>
      <c r="AV331" s="26"/>
      <c r="AW331" s="127">
        <f>SUM(AW332)</f>
        <v>0</v>
      </c>
      <c r="AX331" s="26"/>
      <c r="AY331" s="127">
        <f>SUM(AY332)</f>
        <v>0</v>
      </c>
      <c r="AZ331" s="26"/>
      <c r="BA331" s="127">
        <f>SUM(BA332)</f>
        <v>0</v>
      </c>
      <c r="BB331" s="26"/>
      <c r="BC331" s="127">
        <f>SUM(BC332)</f>
        <v>0</v>
      </c>
      <c r="BD331" s="26"/>
      <c r="BE331" s="127">
        <f>SUM(BE332)</f>
        <v>0</v>
      </c>
      <c r="BF331" s="26"/>
      <c r="BG331" s="127">
        <f>SUM(BG332)</f>
        <v>0</v>
      </c>
      <c r="BH331" s="109"/>
      <c r="BI331" s="121">
        <f>SUM(BI332)</f>
        <v>0</v>
      </c>
      <c r="BJ331" s="27"/>
      <c r="BK331" s="109"/>
      <c r="BL331" s="121">
        <f>SUM(BL332)</f>
        <v>229.04</v>
      </c>
      <c r="BM331" s="27"/>
    </row>
    <row r="332" spans="1:65" s="88" customFormat="1">
      <c r="A332" s="29" t="s">
        <v>494</v>
      </c>
      <c r="B332" s="29" t="s">
        <v>66</v>
      </c>
      <c r="C332" s="29">
        <v>100758</v>
      </c>
      <c r="D332" s="101" t="s">
        <v>480</v>
      </c>
      <c r="E332" s="29" t="s">
        <v>82</v>
      </c>
      <c r="F332" s="30">
        <v>4.66</v>
      </c>
      <c r="G332" s="31">
        <v>40</v>
      </c>
      <c r="H332" s="119">
        <v>49.150936990516783</v>
      </c>
      <c r="I332" s="120">
        <f>ROUND(SUM(F332*H332),2)</f>
        <v>229.04</v>
      </c>
      <c r="J332" s="111"/>
      <c r="K332" s="114">
        <f>J332*$H332</f>
        <v>0</v>
      </c>
      <c r="L332" s="32"/>
      <c r="M332" s="114">
        <f>L332*$H332</f>
        <v>0</v>
      </c>
      <c r="N332" s="32"/>
      <c r="O332" s="114">
        <f>N332*$H332</f>
        <v>0</v>
      </c>
      <c r="P332" s="32"/>
      <c r="Q332" s="114">
        <f>P332*$H332</f>
        <v>0</v>
      </c>
      <c r="R332" s="32"/>
      <c r="S332" s="114">
        <f>R332*$H332</f>
        <v>0</v>
      </c>
      <c r="T332" s="32"/>
      <c r="U332" s="114">
        <f>T332*$H332</f>
        <v>0</v>
      </c>
      <c r="V332" s="32"/>
      <c r="W332" s="114">
        <f>V332*$H332</f>
        <v>0</v>
      </c>
      <c r="X332" s="32"/>
      <c r="Y332" s="114">
        <f>X332*$H332</f>
        <v>0</v>
      </c>
      <c r="Z332" s="32"/>
      <c r="AA332" s="114">
        <f>Z332*$H332</f>
        <v>0</v>
      </c>
      <c r="AB332" s="32"/>
      <c r="AC332" s="114">
        <f>AB332*$H332</f>
        <v>0</v>
      </c>
      <c r="AD332" s="32"/>
      <c r="AE332" s="114">
        <f>AD332*$H332</f>
        <v>0</v>
      </c>
      <c r="AF332" s="32"/>
      <c r="AG332" s="114">
        <f>AF332*$H332</f>
        <v>0</v>
      </c>
      <c r="AH332" s="32"/>
      <c r="AI332" s="114">
        <f>AH332*$H332</f>
        <v>0</v>
      </c>
      <c r="AJ332" s="32"/>
      <c r="AK332" s="114">
        <f>AJ332*$H332</f>
        <v>0</v>
      </c>
      <c r="AL332" s="32"/>
      <c r="AM332" s="114">
        <f>AL332*$H332</f>
        <v>0</v>
      </c>
      <c r="AN332" s="32"/>
      <c r="AO332" s="114">
        <f>AN332*$H332</f>
        <v>0</v>
      </c>
      <c r="AP332" s="32"/>
      <c r="AQ332" s="114">
        <f>AP332*$H332</f>
        <v>0</v>
      </c>
      <c r="AR332" s="32"/>
      <c r="AS332" s="114">
        <f>AR332*$H332</f>
        <v>0</v>
      </c>
      <c r="AT332" s="32"/>
      <c r="AU332" s="114">
        <f>AT332*$H332</f>
        <v>0</v>
      </c>
      <c r="AV332" s="32"/>
      <c r="AW332" s="114">
        <f>AV332*$H332</f>
        <v>0</v>
      </c>
      <c r="AX332" s="32"/>
      <c r="AY332" s="114">
        <f>AX332*$H332</f>
        <v>0</v>
      </c>
      <c r="AZ332" s="32"/>
      <c r="BA332" s="114">
        <f>AZ332*$H332</f>
        <v>0</v>
      </c>
      <c r="BB332" s="32"/>
      <c r="BC332" s="114">
        <f>BB332*$H332</f>
        <v>0</v>
      </c>
      <c r="BD332" s="32"/>
      <c r="BE332" s="114">
        <f>BD332*$H332</f>
        <v>0</v>
      </c>
      <c r="BF332" s="32"/>
      <c r="BG332" s="114">
        <f>BF332*$H332</f>
        <v>0</v>
      </c>
      <c r="BH332" s="108">
        <f t="shared" ref="BH332:BI332" si="1395">SUM(J332,L332,N332,P332,R332,T332,V332,X332,Z332,AB332,AD332,AF332,AH332,AJ332,AL332,AN332,AP332,AR332,AT332,AV332,AX332,AZ332,BB332,BD332,BF332)</f>
        <v>0</v>
      </c>
      <c r="BI332" s="119">
        <f t="shared" si="1395"/>
        <v>0</v>
      </c>
      <c r="BJ332" s="87">
        <f>BI332/I332</f>
        <v>0</v>
      </c>
      <c r="BK332" s="108">
        <f>F332-BH332</f>
        <v>4.66</v>
      </c>
      <c r="BL332" s="119">
        <f>I332-BI332</f>
        <v>229.04</v>
      </c>
      <c r="BM332" s="87">
        <f>1-BJ332</f>
        <v>1</v>
      </c>
    </row>
    <row r="333" spans="1:65" s="88" customFormat="1">
      <c r="A333" s="22" t="s">
        <v>495</v>
      </c>
      <c r="B333" s="22" t="s">
        <v>60</v>
      </c>
      <c r="C333" s="22" t="s">
        <v>60</v>
      </c>
      <c r="D333" s="102" t="s">
        <v>192</v>
      </c>
      <c r="E333" s="22"/>
      <c r="F333" s="89"/>
      <c r="G333" s="27"/>
      <c r="H333" s="121"/>
      <c r="I333" s="118">
        <f>I334+I338</f>
        <v>4680.3999999999996</v>
      </c>
      <c r="J333" s="112"/>
      <c r="K333" s="127">
        <f>K334+K338</f>
        <v>0</v>
      </c>
      <c r="L333" s="26"/>
      <c r="M333" s="127">
        <f>M334+M338</f>
        <v>0</v>
      </c>
      <c r="N333" s="26"/>
      <c r="O333" s="127">
        <f>O334+O338</f>
        <v>0</v>
      </c>
      <c r="P333" s="26"/>
      <c r="Q333" s="127">
        <f>Q334+Q338</f>
        <v>0</v>
      </c>
      <c r="R333" s="26"/>
      <c r="S333" s="127">
        <f>S334+S338</f>
        <v>0</v>
      </c>
      <c r="T333" s="26"/>
      <c r="U333" s="127">
        <f>U334+U338</f>
        <v>0</v>
      </c>
      <c r="V333" s="26"/>
      <c r="W333" s="127">
        <f>W334+W338</f>
        <v>0</v>
      </c>
      <c r="X333" s="26"/>
      <c r="Y333" s="127">
        <f>Y334+Y338</f>
        <v>0</v>
      </c>
      <c r="Z333" s="26"/>
      <c r="AA333" s="127">
        <f>AA334+AA338</f>
        <v>0</v>
      </c>
      <c r="AB333" s="26"/>
      <c r="AC333" s="127">
        <f>AC334+AC338</f>
        <v>0</v>
      </c>
      <c r="AD333" s="26"/>
      <c r="AE333" s="127">
        <f>AE334+AE338</f>
        <v>0</v>
      </c>
      <c r="AF333" s="26"/>
      <c r="AG333" s="127">
        <f>AG334+AG338</f>
        <v>0</v>
      </c>
      <c r="AH333" s="26"/>
      <c r="AI333" s="127">
        <f>AI334+AI338</f>
        <v>0</v>
      </c>
      <c r="AJ333" s="26"/>
      <c r="AK333" s="127">
        <f>AK334+AK338</f>
        <v>0</v>
      </c>
      <c r="AL333" s="26"/>
      <c r="AM333" s="127">
        <f>AM334+AM338</f>
        <v>0</v>
      </c>
      <c r="AN333" s="26"/>
      <c r="AO333" s="127">
        <f>AO334+AO338</f>
        <v>0</v>
      </c>
      <c r="AP333" s="26"/>
      <c r="AQ333" s="127">
        <f>AQ334+AQ338</f>
        <v>0</v>
      </c>
      <c r="AR333" s="26"/>
      <c r="AS333" s="127">
        <f>AS334+AS338</f>
        <v>0</v>
      </c>
      <c r="AT333" s="26"/>
      <c r="AU333" s="127">
        <f>AU334+AU338</f>
        <v>0</v>
      </c>
      <c r="AV333" s="26"/>
      <c r="AW333" s="127">
        <f>AW334+AW338</f>
        <v>0</v>
      </c>
      <c r="AX333" s="26"/>
      <c r="AY333" s="127">
        <f>AY334+AY338</f>
        <v>0</v>
      </c>
      <c r="AZ333" s="26"/>
      <c r="BA333" s="127">
        <f>BA334+BA338</f>
        <v>0</v>
      </c>
      <c r="BB333" s="26"/>
      <c r="BC333" s="127">
        <f>BC334+BC338</f>
        <v>0</v>
      </c>
      <c r="BD333" s="26"/>
      <c r="BE333" s="127">
        <f>BE334+BE338</f>
        <v>0</v>
      </c>
      <c r="BF333" s="26"/>
      <c r="BG333" s="127">
        <f>BG334+BG338</f>
        <v>0</v>
      </c>
      <c r="BH333" s="109"/>
      <c r="BI333" s="121">
        <f>BI334+BI338</f>
        <v>0</v>
      </c>
      <c r="BJ333" s="27"/>
      <c r="BK333" s="109"/>
      <c r="BL333" s="121">
        <f>BL334+BL338</f>
        <v>4680.3999999999996</v>
      </c>
      <c r="BM333" s="27"/>
    </row>
    <row r="334" spans="1:65" s="88" customFormat="1">
      <c r="A334" s="22" t="s">
        <v>496</v>
      </c>
      <c r="B334" s="22" t="s">
        <v>60</v>
      </c>
      <c r="C334" s="22" t="s">
        <v>60</v>
      </c>
      <c r="D334" s="102" t="s">
        <v>462</v>
      </c>
      <c r="E334" s="22" t="s">
        <v>60</v>
      </c>
      <c r="F334" s="89"/>
      <c r="G334" s="27"/>
      <c r="H334" s="121"/>
      <c r="I334" s="118">
        <f>SUM(I335:I337)</f>
        <v>4451.3599999999997</v>
      </c>
      <c r="J334" s="112"/>
      <c r="K334" s="127">
        <f>SUM(K335:K337)</f>
        <v>0</v>
      </c>
      <c r="L334" s="26"/>
      <c r="M334" s="127">
        <f>SUM(M335:M337)</f>
        <v>0</v>
      </c>
      <c r="N334" s="26"/>
      <c r="O334" s="127">
        <f>SUM(O335:O337)</f>
        <v>0</v>
      </c>
      <c r="P334" s="26"/>
      <c r="Q334" s="127">
        <f>SUM(Q335:Q337)</f>
        <v>0</v>
      </c>
      <c r="R334" s="26"/>
      <c r="S334" s="127">
        <f>SUM(S335:S337)</f>
        <v>0</v>
      </c>
      <c r="T334" s="26"/>
      <c r="U334" s="127">
        <f>SUM(U335:U337)</f>
        <v>0</v>
      </c>
      <c r="V334" s="26"/>
      <c r="W334" s="127">
        <f>SUM(W335:W337)</f>
        <v>0</v>
      </c>
      <c r="X334" s="26"/>
      <c r="Y334" s="127">
        <f>SUM(Y335:Y337)</f>
        <v>0</v>
      </c>
      <c r="Z334" s="26"/>
      <c r="AA334" s="127">
        <f>SUM(AA335:AA337)</f>
        <v>0</v>
      </c>
      <c r="AB334" s="26"/>
      <c r="AC334" s="127">
        <f>SUM(AC335:AC337)</f>
        <v>0</v>
      </c>
      <c r="AD334" s="26"/>
      <c r="AE334" s="127">
        <f>SUM(AE335:AE337)</f>
        <v>0</v>
      </c>
      <c r="AF334" s="26"/>
      <c r="AG334" s="127">
        <f>SUM(AG335:AG337)</f>
        <v>0</v>
      </c>
      <c r="AH334" s="26"/>
      <c r="AI334" s="127">
        <f>SUM(AI335:AI337)</f>
        <v>0</v>
      </c>
      <c r="AJ334" s="26"/>
      <c r="AK334" s="127">
        <f>SUM(AK335:AK337)</f>
        <v>0</v>
      </c>
      <c r="AL334" s="26"/>
      <c r="AM334" s="127">
        <f>SUM(AM335:AM337)</f>
        <v>0</v>
      </c>
      <c r="AN334" s="26"/>
      <c r="AO334" s="127">
        <f>SUM(AO335:AO337)</f>
        <v>0</v>
      </c>
      <c r="AP334" s="26"/>
      <c r="AQ334" s="127">
        <f>SUM(AQ335:AQ337)</f>
        <v>0</v>
      </c>
      <c r="AR334" s="26"/>
      <c r="AS334" s="127">
        <f>SUM(AS335:AS337)</f>
        <v>0</v>
      </c>
      <c r="AT334" s="26"/>
      <c r="AU334" s="127">
        <f>SUM(AU335:AU337)</f>
        <v>0</v>
      </c>
      <c r="AV334" s="26"/>
      <c r="AW334" s="127">
        <f>SUM(AW335:AW337)</f>
        <v>0</v>
      </c>
      <c r="AX334" s="26"/>
      <c r="AY334" s="127">
        <f>SUM(AY335:AY337)</f>
        <v>0</v>
      </c>
      <c r="AZ334" s="26"/>
      <c r="BA334" s="127">
        <f>SUM(BA335:BA337)</f>
        <v>0</v>
      </c>
      <c r="BB334" s="26"/>
      <c r="BC334" s="127">
        <f>SUM(BC335:BC337)</f>
        <v>0</v>
      </c>
      <c r="BD334" s="26"/>
      <c r="BE334" s="127">
        <f>SUM(BE335:BE337)</f>
        <v>0</v>
      </c>
      <c r="BF334" s="26"/>
      <c r="BG334" s="127">
        <f>SUM(BG335:BG337)</f>
        <v>0</v>
      </c>
      <c r="BH334" s="109"/>
      <c r="BI334" s="121">
        <f>SUM(BI335:BI337)</f>
        <v>0</v>
      </c>
      <c r="BJ334" s="27"/>
      <c r="BK334" s="109"/>
      <c r="BL334" s="121">
        <f>SUM(BL335:BL337)</f>
        <v>4451.3599999999997</v>
      </c>
      <c r="BM334" s="27"/>
    </row>
    <row r="335" spans="1:65" s="88" customFormat="1">
      <c r="A335" s="29" t="s">
        <v>497</v>
      </c>
      <c r="B335" s="29" t="s">
        <v>66</v>
      </c>
      <c r="C335" s="29">
        <v>88484</v>
      </c>
      <c r="D335" s="101" t="s">
        <v>466</v>
      </c>
      <c r="E335" s="29" t="s">
        <v>82</v>
      </c>
      <c r="F335" s="30">
        <v>93.15</v>
      </c>
      <c r="G335" s="31">
        <v>2.88</v>
      </c>
      <c r="H335" s="119">
        <v>3.5388674633172084</v>
      </c>
      <c r="I335" s="120">
        <f t="shared" ref="I335:I337" si="1396">ROUND(SUM(F335*H335),2)</f>
        <v>329.65</v>
      </c>
      <c r="J335" s="111"/>
      <c r="K335" s="114">
        <f t="shared" ref="K335:K337" si="1397">J335*$H335</f>
        <v>0</v>
      </c>
      <c r="L335" s="32"/>
      <c r="M335" s="114">
        <f t="shared" ref="M335:M337" si="1398">L335*$H335</f>
        <v>0</v>
      </c>
      <c r="N335" s="32"/>
      <c r="O335" s="114">
        <f t="shared" ref="O335:O337" si="1399">N335*$H335</f>
        <v>0</v>
      </c>
      <c r="P335" s="32"/>
      <c r="Q335" s="114">
        <f t="shared" ref="Q335:Q337" si="1400">P335*$H335</f>
        <v>0</v>
      </c>
      <c r="R335" s="32"/>
      <c r="S335" s="114">
        <f t="shared" ref="S335:S337" si="1401">R335*$H335</f>
        <v>0</v>
      </c>
      <c r="T335" s="32"/>
      <c r="U335" s="114">
        <f t="shared" ref="U335:U337" si="1402">T335*$H335</f>
        <v>0</v>
      </c>
      <c r="V335" s="32"/>
      <c r="W335" s="114">
        <f t="shared" ref="W335:W337" si="1403">V335*$H335</f>
        <v>0</v>
      </c>
      <c r="X335" s="32"/>
      <c r="Y335" s="114">
        <f t="shared" ref="Y335:Y337" si="1404">X335*$H335</f>
        <v>0</v>
      </c>
      <c r="Z335" s="32"/>
      <c r="AA335" s="114">
        <f t="shared" ref="AA335:AA337" si="1405">Z335*$H335</f>
        <v>0</v>
      </c>
      <c r="AB335" s="32"/>
      <c r="AC335" s="114">
        <f t="shared" ref="AC335:AC337" si="1406">AB335*$H335</f>
        <v>0</v>
      </c>
      <c r="AD335" s="32"/>
      <c r="AE335" s="114">
        <f t="shared" ref="AE335:AE337" si="1407">AD335*$H335</f>
        <v>0</v>
      </c>
      <c r="AF335" s="32"/>
      <c r="AG335" s="114">
        <f t="shared" ref="AG335:AG337" si="1408">AF335*$H335</f>
        <v>0</v>
      </c>
      <c r="AH335" s="32"/>
      <c r="AI335" s="114">
        <f t="shared" ref="AI335:AI337" si="1409">AH335*$H335</f>
        <v>0</v>
      </c>
      <c r="AJ335" s="32"/>
      <c r="AK335" s="114">
        <f t="shared" ref="AK335:AK337" si="1410">AJ335*$H335</f>
        <v>0</v>
      </c>
      <c r="AL335" s="32"/>
      <c r="AM335" s="114">
        <f t="shared" ref="AM335:AM337" si="1411">AL335*$H335</f>
        <v>0</v>
      </c>
      <c r="AN335" s="32"/>
      <c r="AO335" s="114">
        <f t="shared" ref="AO335:AO337" si="1412">AN335*$H335</f>
        <v>0</v>
      </c>
      <c r="AP335" s="32"/>
      <c r="AQ335" s="114">
        <f t="shared" ref="AQ335:AQ337" si="1413">AP335*$H335</f>
        <v>0</v>
      </c>
      <c r="AR335" s="32"/>
      <c r="AS335" s="114">
        <f t="shared" ref="AS335:AS337" si="1414">AR335*$H335</f>
        <v>0</v>
      </c>
      <c r="AT335" s="32"/>
      <c r="AU335" s="114">
        <f t="shared" ref="AU335:AU337" si="1415">AT335*$H335</f>
        <v>0</v>
      </c>
      <c r="AV335" s="32"/>
      <c r="AW335" s="114">
        <f t="shared" ref="AW335:AW337" si="1416">AV335*$H335</f>
        <v>0</v>
      </c>
      <c r="AX335" s="32"/>
      <c r="AY335" s="114">
        <f t="shared" ref="AY335:AY337" si="1417">AX335*$H335</f>
        <v>0</v>
      </c>
      <c r="AZ335" s="32"/>
      <c r="BA335" s="114">
        <f t="shared" ref="BA335:BA337" si="1418">AZ335*$H335</f>
        <v>0</v>
      </c>
      <c r="BB335" s="32"/>
      <c r="BC335" s="114">
        <f t="shared" ref="BC335:BC337" si="1419">BB335*$H335</f>
        <v>0</v>
      </c>
      <c r="BD335" s="32"/>
      <c r="BE335" s="114">
        <f t="shared" ref="BE335:BE337" si="1420">BD335*$H335</f>
        <v>0</v>
      </c>
      <c r="BF335" s="32"/>
      <c r="BG335" s="114">
        <f t="shared" ref="BG335:BG337" si="1421">BF335*$H335</f>
        <v>0</v>
      </c>
      <c r="BH335" s="108">
        <f t="shared" ref="BH335:BI335" si="1422">SUM(J335,L335,N335,P335,R335,T335,V335,X335,Z335,AB335,AD335,AF335,AH335,AJ335,AL335,AN335,AP335,AR335,AT335,AV335,AX335,AZ335,BB335,BD335,BF335)</f>
        <v>0</v>
      </c>
      <c r="BI335" s="119">
        <f t="shared" si="1422"/>
        <v>0</v>
      </c>
      <c r="BJ335" s="87">
        <f t="shared" ref="BJ335:BJ337" si="1423">BI335/I335</f>
        <v>0</v>
      </c>
      <c r="BK335" s="108">
        <f t="shared" ref="BK335:BK337" si="1424">F335-BH335</f>
        <v>93.15</v>
      </c>
      <c r="BL335" s="119">
        <f t="shared" ref="BL335:BL337" si="1425">I335-BI335</f>
        <v>329.65</v>
      </c>
      <c r="BM335" s="87">
        <f t="shared" ref="BM335:BM337" si="1426">1-BJ335</f>
        <v>1</v>
      </c>
    </row>
    <row r="336" spans="1:65" s="88" customFormat="1">
      <c r="A336" s="29" t="s">
        <v>498</v>
      </c>
      <c r="B336" s="29" t="s">
        <v>66</v>
      </c>
      <c r="C336" s="29">
        <v>96128</v>
      </c>
      <c r="D336" s="101" t="s">
        <v>470</v>
      </c>
      <c r="E336" s="29" t="s">
        <v>82</v>
      </c>
      <c r="F336" s="30">
        <v>93.15</v>
      </c>
      <c r="G336" s="31">
        <v>23.23</v>
      </c>
      <c r="H336" s="119">
        <v>28.544406657242622</v>
      </c>
      <c r="I336" s="120">
        <f t="shared" si="1396"/>
        <v>2658.91</v>
      </c>
      <c r="J336" s="111"/>
      <c r="K336" s="114">
        <f t="shared" si="1397"/>
        <v>0</v>
      </c>
      <c r="L336" s="32"/>
      <c r="M336" s="114">
        <f t="shared" si="1398"/>
        <v>0</v>
      </c>
      <c r="N336" s="32"/>
      <c r="O336" s="114">
        <f t="shared" si="1399"/>
        <v>0</v>
      </c>
      <c r="P336" s="32"/>
      <c r="Q336" s="114">
        <f t="shared" si="1400"/>
        <v>0</v>
      </c>
      <c r="R336" s="32"/>
      <c r="S336" s="114">
        <f t="shared" si="1401"/>
        <v>0</v>
      </c>
      <c r="T336" s="32"/>
      <c r="U336" s="114">
        <f t="shared" si="1402"/>
        <v>0</v>
      </c>
      <c r="V336" s="32"/>
      <c r="W336" s="114">
        <f t="shared" si="1403"/>
        <v>0</v>
      </c>
      <c r="X336" s="32"/>
      <c r="Y336" s="114">
        <f t="shared" si="1404"/>
        <v>0</v>
      </c>
      <c r="Z336" s="32"/>
      <c r="AA336" s="114">
        <f t="shared" si="1405"/>
        <v>0</v>
      </c>
      <c r="AB336" s="32"/>
      <c r="AC336" s="114">
        <f t="shared" si="1406"/>
        <v>0</v>
      </c>
      <c r="AD336" s="32"/>
      <c r="AE336" s="114">
        <f t="shared" si="1407"/>
        <v>0</v>
      </c>
      <c r="AF336" s="32"/>
      <c r="AG336" s="114">
        <f t="shared" si="1408"/>
        <v>0</v>
      </c>
      <c r="AH336" s="32"/>
      <c r="AI336" s="114">
        <f t="shared" si="1409"/>
        <v>0</v>
      </c>
      <c r="AJ336" s="32"/>
      <c r="AK336" s="114">
        <f t="shared" si="1410"/>
        <v>0</v>
      </c>
      <c r="AL336" s="32"/>
      <c r="AM336" s="114">
        <f t="shared" si="1411"/>
        <v>0</v>
      </c>
      <c r="AN336" s="32"/>
      <c r="AO336" s="114">
        <f t="shared" si="1412"/>
        <v>0</v>
      </c>
      <c r="AP336" s="32"/>
      <c r="AQ336" s="114">
        <f t="shared" si="1413"/>
        <v>0</v>
      </c>
      <c r="AR336" s="32"/>
      <c r="AS336" s="114">
        <f t="shared" si="1414"/>
        <v>0</v>
      </c>
      <c r="AT336" s="32"/>
      <c r="AU336" s="114">
        <f t="shared" si="1415"/>
        <v>0</v>
      </c>
      <c r="AV336" s="32"/>
      <c r="AW336" s="114">
        <f t="shared" si="1416"/>
        <v>0</v>
      </c>
      <c r="AX336" s="32"/>
      <c r="AY336" s="114">
        <f t="shared" si="1417"/>
        <v>0</v>
      </c>
      <c r="AZ336" s="32"/>
      <c r="BA336" s="114">
        <f t="shared" si="1418"/>
        <v>0</v>
      </c>
      <c r="BB336" s="32"/>
      <c r="BC336" s="114">
        <f t="shared" si="1419"/>
        <v>0</v>
      </c>
      <c r="BD336" s="32"/>
      <c r="BE336" s="114">
        <f t="shared" si="1420"/>
        <v>0</v>
      </c>
      <c r="BF336" s="32"/>
      <c r="BG336" s="114">
        <f t="shared" si="1421"/>
        <v>0</v>
      </c>
      <c r="BH336" s="108">
        <f t="shared" ref="BH336:BI336" si="1427">SUM(J336,L336,N336,P336,R336,T336,V336,X336,Z336,AB336,AD336,AF336,AH336,AJ336,AL336,AN336,AP336,AR336,AT336,AV336,AX336,AZ336,BB336,BD336,BF336)</f>
        <v>0</v>
      </c>
      <c r="BI336" s="119">
        <f t="shared" si="1427"/>
        <v>0</v>
      </c>
      <c r="BJ336" s="87">
        <f t="shared" si="1423"/>
        <v>0</v>
      </c>
      <c r="BK336" s="108">
        <f t="shared" si="1424"/>
        <v>93.15</v>
      </c>
      <c r="BL336" s="119">
        <f t="shared" si="1425"/>
        <v>2658.91</v>
      </c>
      <c r="BM336" s="87">
        <f t="shared" si="1426"/>
        <v>1</v>
      </c>
    </row>
    <row r="337" spans="1:65" s="88" customFormat="1" ht="22.5">
      <c r="A337" s="29" t="s">
        <v>499</v>
      </c>
      <c r="B337" s="29" t="s">
        <v>66</v>
      </c>
      <c r="C337" s="29">
        <v>88488</v>
      </c>
      <c r="D337" s="101" t="s">
        <v>476</v>
      </c>
      <c r="E337" s="29" t="s">
        <v>82</v>
      </c>
      <c r="F337" s="30">
        <v>93.15</v>
      </c>
      <c r="G337" s="31">
        <v>12.78</v>
      </c>
      <c r="H337" s="119">
        <v>15.703724368470112</v>
      </c>
      <c r="I337" s="120">
        <f t="shared" si="1396"/>
        <v>1462.8</v>
      </c>
      <c r="J337" s="111"/>
      <c r="K337" s="114">
        <f t="shared" si="1397"/>
        <v>0</v>
      </c>
      <c r="L337" s="32"/>
      <c r="M337" s="114">
        <f t="shared" si="1398"/>
        <v>0</v>
      </c>
      <c r="N337" s="32"/>
      <c r="O337" s="114">
        <f t="shared" si="1399"/>
        <v>0</v>
      </c>
      <c r="P337" s="32"/>
      <c r="Q337" s="114">
        <f t="shared" si="1400"/>
        <v>0</v>
      </c>
      <c r="R337" s="32"/>
      <c r="S337" s="114">
        <f t="shared" si="1401"/>
        <v>0</v>
      </c>
      <c r="T337" s="32"/>
      <c r="U337" s="114">
        <f t="shared" si="1402"/>
        <v>0</v>
      </c>
      <c r="V337" s="32"/>
      <c r="W337" s="114">
        <f t="shared" si="1403"/>
        <v>0</v>
      </c>
      <c r="X337" s="32"/>
      <c r="Y337" s="114">
        <f t="shared" si="1404"/>
        <v>0</v>
      </c>
      <c r="Z337" s="32"/>
      <c r="AA337" s="114">
        <f t="shared" si="1405"/>
        <v>0</v>
      </c>
      <c r="AB337" s="32"/>
      <c r="AC337" s="114">
        <f t="shared" si="1406"/>
        <v>0</v>
      </c>
      <c r="AD337" s="32"/>
      <c r="AE337" s="114">
        <f t="shared" si="1407"/>
        <v>0</v>
      </c>
      <c r="AF337" s="32"/>
      <c r="AG337" s="114">
        <f t="shared" si="1408"/>
        <v>0</v>
      </c>
      <c r="AH337" s="32"/>
      <c r="AI337" s="114">
        <f t="shared" si="1409"/>
        <v>0</v>
      </c>
      <c r="AJ337" s="32"/>
      <c r="AK337" s="114">
        <f t="shared" si="1410"/>
        <v>0</v>
      </c>
      <c r="AL337" s="32"/>
      <c r="AM337" s="114">
        <f t="shared" si="1411"/>
        <v>0</v>
      </c>
      <c r="AN337" s="32"/>
      <c r="AO337" s="114">
        <f t="shared" si="1412"/>
        <v>0</v>
      </c>
      <c r="AP337" s="32"/>
      <c r="AQ337" s="114">
        <f t="shared" si="1413"/>
        <v>0</v>
      </c>
      <c r="AR337" s="32"/>
      <c r="AS337" s="114">
        <f t="shared" si="1414"/>
        <v>0</v>
      </c>
      <c r="AT337" s="32"/>
      <c r="AU337" s="114">
        <f t="shared" si="1415"/>
        <v>0</v>
      </c>
      <c r="AV337" s="32"/>
      <c r="AW337" s="114">
        <f t="shared" si="1416"/>
        <v>0</v>
      </c>
      <c r="AX337" s="32"/>
      <c r="AY337" s="114">
        <f t="shared" si="1417"/>
        <v>0</v>
      </c>
      <c r="AZ337" s="32"/>
      <c r="BA337" s="114">
        <f t="shared" si="1418"/>
        <v>0</v>
      </c>
      <c r="BB337" s="32"/>
      <c r="BC337" s="114">
        <f t="shared" si="1419"/>
        <v>0</v>
      </c>
      <c r="BD337" s="32"/>
      <c r="BE337" s="114">
        <f t="shared" si="1420"/>
        <v>0</v>
      </c>
      <c r="BF337" s="32"/>
      <c r="BG337" s="114">
        <f t="shared" si="1421"/>
        <v>0</v>
      </c>
      <c r="BH337" s="108">
        <f t="shared" ref="BH337:BI337" si="1428">SUM(J337,L337,N337,P337,R337,T337,V337,X337,Z337,AB337,AD337,AF337,AH337,AJ337,AL337,AN337,AP337,AR337,AT337,AV337,AX337,AZ337,BB337,BD337,BF337)</f>
        <v>0</v>
      </c>
      <c r="BI337" s="119">
        <f t="shared" si="1428"/>
        <v>0</v>
      </c>
      <c r="BJ337" s="87">
        <f t="shared" si="1423"/>
        <v>0</v>
      </c>
      <c r="BK337" s="108">
        <f t="shared" si="1424"/>
        <v>93.15</v>
      </c>
      <c r="BL337" s="119">
        <f t="shared" si="1425"/>
        <v>1462.8</v>
      </c>
      <c r="BM337" s="87">
        <f t="shared" si="1426"/>
        <v>1</v>
      </c>
    </row>
    <row r="338" spans="1:65" s="88" customFormat="1">
      <c r="A338" s="22" t="s">
        <v>500</v>
      </c>
      <c r="B338" s="22" t="s">
        <v>60</v>
      </c>
      <c r="C338" s="22" t="s">
        <v>60</v>
      </c>
      <c r="D338" s="102" t="s">
        <v>478</v>
      </c>
      <c r="E338" s="22" t="s">
        <v>60</v>
      </c>
      <c r="F338" s="89"/>
      <c r="G338" s="27"/>
      <c r="H338" s="121"/>
      <c r="I338" s="118">
        <f>SUM(I339)</f>
        <v>229.04</v>
      </c>
      <c r="J338" s="112"/>
      <c r="K338" s="127">
        <f>SUM(K339)</f>
        <v>0</v>
      </c>
      <c r="L338" s="26"/>
      <c r="M338" s="127">
        <f>SUM(M339)</f>
        <v>0</v>
      </c>
      <c r="N338" s="26"/>
      <c r="O338" s="127">
        <f>SUM(O339)</f>
        <v>0</v>
      </c>
      <c r="P338" s="26"/>
      <c r="Q338" s="127">
        <f>SUM(Q339)</f>
        <v>0</v>
      </c>
      <c r="R338" s="26"/>
      <c r="S338" s="127">
        <f>SUM(S339)</f>
        <v>0</v>
      </c>
      <c r="T338" s="26"/>
      <c r="U338" s="127">
        <f>SUM(U339)</f>
        <v>0</v>
      </c>
      <c r="V338" s="26"/>
      <c r="W338" s="127">
        <f>SUM(W339)</f>
        <v>0</v>
      </c>
      <c r="X338" s="26"/>
      <c r="Y338" s="127">
        <f>SUM(Y339)</f>
        <v>0</v>
      </c>
      <c r="Z338" s="26"/>
      <c r="AA338" s="127">
        <f>SUM(AA339)</f>
        <v>0</v>
      </c>
      <c r="AB338" s="26"/>
      <c r="AC338" s="127">
        <f>SUM(AC339)</f>
        <v>0</v>
      </c>
      <c r="AD338" s="26"/>
      <c r="AE338" s="127">
        <f>SUM(AE339)</f>
        <v>0</v>
      </c>
      <c r="AF338" s="26"/>
      <c r="AG338" s="127">
        <f>SUM(AG339)</f>
        <v>0</v>
      </c>
      <c r="AH338" s="26"/>
      <c r="AI338" s="127">
        <f>SUM(AI339)</f>
        <v>0</v>
      </c>
      <c r="AJ338" s="26"/>
      <c r="AK338" s="127">
        <f>SUM(AK339)</f>
        <v>0</v>
      </c>
      <c r="AL338" s="26"/>
      <c r="AM338" s="127">
        <f>SUM(AM339)</f>
        <v>0</v>
      </c>
      <c r="AN338" s="26"/>
      <c r="AO338" s="127">
        <f>SUM(AO339)</f>
        <v>0</v>
      </c>
      <c r="AP338" s="26"/>
      <c r="AQ338" s="127">
        <f>SUM(AQ339)</f>
        <v>0</v>
      </c>
      <c r="AR338" s="26"/>
      <c r="AS338" s="127">
        <f>SUM(AS339)</f>
        <v>0</v>
      </c>
      <c r="AT338" s="26"/>
      <c r="AU338" s="127">
        <f>SUM(AU339)</f>
        <v>0</v>
      </c>
      <c r="AV338" s="26"/>
      <c r="AW338" s="127">
        <f>SUM(AW339)</f>
        <v>0</v>
      </c>
      <c r="AX338" s="26"/>
      <c r="AY338" s="127">
        <f>SUM(AY339)</f>
        <v>0</v>
      </c>
      <c r="AZ338" s="26"/>
      <c r="BA338" s="127">
        <f>SUM(BA339)</f>
        <v>0</v>
      </c>
      <c r="BB338" s="26"/>
      <c r="BC338" s="127">
        <f>SUM(BC339)</f>
        <v>0</v>
      </c>
      <c r="BD338" s="26"/>
      <c r="BE338" s="127">
        <f>SUM(BE339)</f>
        <v>0</v>
      </c>
      <c r="BF338" s="26"/>
      <c r="BG338" s="127">
        <f>SUM(BG339)</f>
        <v>0</v>
      </c>
      <c r="BH338" s="109"/>
      <c r="BI338" s="121">
        <f>SUM(BI339)</f>
        <v>0</v>
      </c>
      <c r="BJ338" s="27"/>
      <c r="BK338" s="109"/>
      <c r="BL338" s="121">
        <f>SUM(BL339)</f>
        <v>229.04</v>
      </c>
      <c r="BM338" s="27"/>
    </row>
    <row r="339" spans="1:65" s="88" customFormat="1">
      <c r="A339" s="29" t="s">
        <v>501</v>
      </c>
      <c r="B339" s="29" t="s">
        <v>66</v>
      </c>
      <c r="C339" s="29">
        <v>100758</v>
      </c>
      <c r="D339" s="101" t="s">
        <v>480</v>
      </c>
      <c r="E339" s="29" t="s">
        <v>82</v>
      </c>
      <c r="F339" s="30">
        <v>4.66</v>
      </c>
      <c r="G339" s="31">
        <v>40</v>
      </c>
      <c r="H339" s="119">
        <v>49.150936990516783</v>
      </c>
      <c r="I339" s="120">
        <f>ROUND(SUM(F339*H339),2)</f>
        <v>229.04</v>
      </c>
      <c r="J339" s="111"/>
      <c r="K339" s="114">
        <f>J339*$H339</f>
        <v>0</v>
      </c>
      <c r="L339" s="32"/>
      <c r="M339" s="114">
        <f>L339*$H339</f>
        <v>0</v>
      </c>
      <c r="N339" s="32"/>
      <c r="O339" s="114">
        <f>N339*$H339</f>
        <v>0</v>
      </c>
      <c r="P339" s="32"/>
      <c r="Q339" s="114">
        <f>P339*$H339</f>
        <v>0</v>
      </c>
      <c r="R339" s="32"/>
      <c r="S339" s="114">
        <f>R339*$H339</f>
        <v>0</v>
      </c>
      <c r="T339" s="32"/>
      <c r="U339" s="114">
        <f>T339*$H339</f>
        <v>0</v>
      </c>
      <c r="V339" s="32"/>
      <c r="W339" s="114">
        <f>V339*$H339</f>
        <v>0</v>
      </c>
      <c r="X339" s="32"/>
      <c r="Y339" s="114">
        <f>X339*$H339</f>
        <v>0</v>
      </c>
      <c r="Z339" s="32"/>
      <c r="AA339" s="114">
        <f>Z339*$H339</f>
        <v>0</v>
      </c>
      <c r="AB339" s="32"/>
      <c r="AC339" s="114">
        <f>AB339*$H339</f>
        <v>0</v>
      </c>
      <c r="AD339" s="32"/>
      <c r="AE339" s="114">
        <f>AD339*$H339</f>
        <v>0</v>
      </c>
      <c r="AF339" s="32"/>
      <c r="AG339" s="114">
        <f>AF339*$H339</f>
        <v>0</v>
      </c>
      <c r="AH339" s="32"/>
      <c r="AI339" s="114">
        <f>AH339*$H339</f>
        <v>0</v>
      </c>
      <c r="AJ339" s="32"/>
      <c r="AK339" s="114">
        <f>AJ339*$H339</f>
        <v>0</v>
      </c>
      <c r="AL339" s="32"/>
      <c r="AM339" s="114">
        <f>AL339*$H339</f>
        <v>0</v>
      </c>
      <c r="AN339" s="32"/>
      <c r="AO339" s="114">
        <f>AN339*$H339</f>
        <v>0</v>
      </c>
      <c r="AP339" s="32"/>
      <c r="AQ339" s="114">
        <f>AP339*$H339</f>
        <v>0</v>
      </c>
      <c r="AR339" s="32"/>
      <c r="AS339" s="114">
        <f>AR339*$H339</f>
        <v>0</v>
      </c>
      <c r="AT339" s="32"/>
      <c r="AU339" s="114">
        <f>AT339*$H339</f>
        <v>0</v>
      </c>
      <c r="AV339" s="32"/>
      <c r="AW339" s="114">
        <f>AV339*$H339</f>
        <v>0</v>
      </c>
      <c r="AX339" s="32"/>
      <c r="AY339" s="114">
        <f>AX339*$H339</f>
        <v>0</v>
      </c>
      <c r="AZ339" s="32"/>
      <c r="BA339" s="114">
        <f>AZ339*$H339</f>
        <v>0</v>
      </c>
      <c r="BB339" s="32"/>
      <c r="BC339" s="114">
        <f>BB339*$H339</f>
        <v>0</v>
      </c>
      <c r="BD339" s="32"/>
      <c r="BE339" s="114">
        <f>BD339*$H339</f>
        <v>0</v>
      </c>
      <c r="BF339" s="32"/>
      <c r="BG339" s="114">
        <f>BF339*$H339</f>
        <v>0</v>
      </c>
      <c r="BH339" s="108">
        <f t="shared" ref="BH339:BI339" si="1429">SUM(J339,L339,N339,P339,R339,T339,V339,X339,Z339,AB339,AD339,AF339,AH339,AJ339,AL339,AN339,AP339,AR339,AT339,AV339,AX339,AZ339,BB339,BD339,BF339)</f>
        <v>0</v>
      </c>
      <c r="BI339" s="119">
        <f t="shared" si="1429"/>
        <v>0</v>
      </c>
      <c r="BJ339" s="87">
        <f>BI339/I339</f>
        <v>0</v>
      </c>
      <c r="BK339" s="108">
        <f>F339-BH339</f>
        <v>4.66</v>
      </c>
      <c r="BL339" s="119">
        <f>I339-BI339</f>
        <v>229.04</v>
      </c>
      <c r="BM339" s="87">
        <f>1-BJ339</f>
        <v>1</v>
      </c>
    </row>
    <row r="340" spans="1:65" s="88" customFormat="1">
      <c r="A340" s="22" t="s">
        <v>502</v>
      </c>
      <c r="B340" s="22" t="s">
        <v>60</v>
      </c>
      <c r="C340" s="22" t="s">
        <v>60</v>
      </c>
      <c r="D340" s="102" t="s">
        <v>209</v>
      </c>
      <c r="E340" s="22"/>
      <c r="F340" s="89"/>
      <c r="G340" s="27"/>
      <c r="H340" s="121"/>
      <c r="I340" s="118">
        <f>I341+I345</f>
        <v>4682.79</v>
      </c>
      <c r="J340" s="112"/>
      <c r="K340" s="127">
        <f>K341+K345</f>
        <v>0</v>
      </c>
      <c r="L340" s="26"/>
      <c r="M340" s="127">
        <f>M341+M345</f>
        <v>0</v>
      </c>
      <c r="N340" s="26"/>
      <c r="O340" s="127">
        <f>O341+O345</f>
        <v>0</v>
      </c>
      <c r="P340" s="26"/>
      <c r="Q340" s="127">
        <f>Q341+Q345</f>
        <v>0</v>
      </c>
      <c r="R340" s="26"/>
      <c r="S340" s="127">
        <f>S341+S345</f>
        <v>0</v>
      </c>
      <c r="T340" s="26"/>
      <c r="U340" s="127">
        <f>U341+U345</f>
        <v>0</v>
      </c>
      <c r="V340" s="26"/>
      <c r="W340" s="127">
        <f>W341+W345</f>
        <v>0</v>
      </c>
      <c r="X340" s="26"/>
      <c r="Y340" s="127">
        <f>Y341+Y345</f>
        <v>0</v>
      </c>
      <c r="Z340" s="26"/>
      <c r="AA340" s="127">
        <f>AA341+AA345</f>
        <v>0</v>
      </c>
      <c r="AB340" s="26"/>
      <c r="AC340" s="127">
        <f>AC341+AC345</f>
        <v>0</v>
      </c>
      <c r="AD340" s="26"/>
      <c r="AE340" s="127">
        <f>AE341+AE345</f>
        <v>0</v>
      </c>
      <c r="AF340" s="26"/>
      <c r="AG340" s="127">
        <f>AG341+AG345</f>
        <v>0</v>
      </c>
      <c r="AH340" s="26"/>
      <c r="AI340" s="127">
        <f>AI341+AI345</f>
        <v>0</v>
      </c>
      <c r="AJ340" s="26"/>
      <c r="AK340" s="127">
        <f>AK341+AK345</f>
        <v>0</v>
      </c>
      <c r="AL340" s="26"/>
      <c r="AM340" s="127">
        <f>AM341+AM345</f>
        <v>0</v>
      </c>
      <c r="AN340" s="26"/>
      <c r="AO340" s="127">
        <f>AO341+AO345</f>
        <v>0</v>
      </c>
      <c r="AP340" s="26"/>
      <c r="AQ340" s="127">
        <f>AQ341+AQ345</f>
        <v>0</v>
      </c>
      <c r="AR340" s="26"/>
      <c r="AS340" s="127">
        <f>AS341+AS345</f>
        <v>0</v>
      </c>
      <c r="AT340" s="26"/>
      <c r="AU340" s="127">
        <f>AU341+AU345</f>
        <v>0</v>
      </c>
      <c r="AV340" s="26"/>
      <c r="AW340" s="127">
        <f>AW341+AW345</f>
        <v>0</v>
      </c>
      <c r="AX340" s="26"/>
      <c r="AY340" s="127">
        <f>AY341+AY345</f>
        <v>0</v>
      </c>
      <c r="AZ340" s="26"/>
      <c r="BA340" s="127">
        <f>BA341+BA345</f>
        <v>0</v>
      </c>
      <c r="BB340" s="26"/>
      <c r="BC340" s="127">
        <f>BC341+BC345</f>
        <v>0</v>
      </c>
      <c r="BD340" s="26"/>
      <c r="BE340" s="127">
        <f>BE341+BE345</f>
        <v>0</v>
      </c>
      <c r="BF340" s="26"/>
      <c r="BG340" s="127">
        <f>BG341+BG345</f>
        <v>0</v>
      </c>
      <c r="BH340" s="109"/>
      <c r="BI340" s="121">
        <f>BI341+BI345</f>
        <v>0</v>
      </c>
      <c r="BJ340" s="27"/>
      <c r="BK340" s="109"/>
      <c r="BL340" s="121">
        <f>BL341+BL345</f>
        <v>4682.79</v>
      </c>
      <c r="BM340" s="27"/>
    </row>
    <row r="341" spans="1:65" s="88" customFormat="1">
      <c r="A341" s="22" t="s">
        <v>503</v>
      </c>
      <c r="B341" s="22" t="s">
        <v>60</v>
      </c>
      <c r="C341" s="22" t="s">
        <v>60</v>
      </c>
      <c r="D341" s="102" t="s">
        <v>462</v>
      </c>
      <c r="E341" s="22" t="s">
        <v>60</v>
      </c>
      <c r="F341" s="89"/>
      <c r="G341" s="27"/>
      <c r="H341" s="121"/>
      <c r="I341" s="118">
        <f>SUM(I342:I344)</f>
        <v>4453.75</v>
      </c>
      <c r="J341" s="112"/>
      <c r="K341" s="127">
        <f>SUM(K342:K344)</f>
        <v>0</v>
      </c>
      <c r="L341" s="26"/>
      <c r="M341" s="127">
        <f>SUM(M342:M344)</f>
        <v>0</v>
      </c>
      <c r="N341" s="26"/>
      <c r="O341" s="127">
        <f>SUM(O342:O344)</f>
        <v>0</v>
      </c>
      <c r="P341" s="26"/>
      <c r="Q341" s="127">
        <f>SUM(Q342:Q344)</f>
        <v>0</v>
      </c>
      <c r="R341" s="26"/>
      <c r="S341" s="127">
        <f>SUM(S342:S344)</f>
        <v>0</v>
      </c>
      <c r="T341" s="26"/>
      <c r="U341" s="127">
        <f>SUM(U342:U344)</f>
        <v>0</v>
      </c>
      <c r="V341" s="26"/>
      <c r="W341" s="127">
        <f>SUM(W342:W344)</f>
        <v>0</v>
      </c>
      <c r="X341" s="26"/>
      <c r="Y341" s="127">
        <f>SUM(Y342:Y344)</f>
        <v>0</v>
      </c>
      <c r="Z341" s="26"/>
      <c r="AA341" s="127">
        <f>SUM(AA342:AA344)</f>
        <v>0</v>
      </c>
      <c r="AB341" s="26"/>
      <c r="AC341" s="127">
        <f>SUM(AC342:AC344)</f>
        <v>0</v>
      </c>
      <c r="AD341" s="26"/>
      <c r="AE341" s="127">
        <f>SUM(AE342:AE344)</f>
        <v>0</v>
      </c>
      <c r="AF341" s="26"/>
      <c r="AG341" s="127">
        <f>SUM(AG342:AG344)</f>
        <v>0</v>
      </c>
      <c r="AH341" s="26"/>
      <c r="AI341" s="127">
        <f>SUM(AI342:AI344)</f>
        <v>0</v>
      </c>
      <c r="AJ341" s="26"/>
      <c r="AK341" s="127">
        <f>SUM(AK342:AK344)</f>
        <v>0</v>
      </c>
      <c r="AL341" s="26"/>
      <c r="AM341" s="127">
        <f>SUM(AM342:AM344)</f>
        <v>0</v>
      </c>
      <c r="AN341" s="26"/>
      <c r="AO341" s="127">
        <f>SUM(AO342:AO344)</f>
        <v>0</v>
      </c>
      <c r="AP341" s="26"/>
      <c r="AQ341" s="127">
        <f>SUM(AQ342:AQ344)</f>
        <v>0</v>
      </c>
      <c r="AR341" s="26"/>
      <c r="AS341" s="127">
        <f>SUM(AS342:AS344)</f>
        <v>0</v>
      </c>
      <c r="AT341" s="26"/>
      <c r="AU341" s="127">
        <f>SUM(AU342:AU344)</f>
        <v>0</v>
      </c>
      <c r="AV341" s="26"/>
      <c r="AW341" s="127">
        <f>SUM(AW342:AW344)</f>
        <v>0</v>
      </c>
      <c r="AX341" s="26"/>
      <c r="AY341" s="127">
        <f>SUM(AY342:AY344)</f>
        <v>0</v>
      </c>
      <c r="AZ341" s="26"/>
      <c r="BA341" s="127">
        <f>SUM(BA342:BA344)</f>
        <v>0</v>
      </c>
      <c r="BB341" s="26"/>
      <c r="BC341" s="127">
        <f>SUM(BC342:BC344)</f>
        <v>0</v>
      </c>
      <c r="BD341" s="26"/>
      <c r="BE341" s="127">
        <f>SUM(BE342:BE344)</f>
        <v>0</v>
      </c>
      <c r="BF341" s="26"/>
      <c r="BG341" s="127">
        <f>SUM(BG342:BG344)</f>
        <v>0</v>
      </c>
      <c r="BH341" s="109"/>
      <c r="BI341" s="121">
        <f>SUM(BI342:BI344)</f>
        <v>0</v>
      </c>
      <c r="BJ341" s="27"/>
      <c r="BK341" s="109"/>
      <c r="BL341" s="121">
        <f>SUM(BL342:BL344)</f>
        <v>4453.75</v>
      </c>
      <c r="BM341" s="27"/>
    </row>
    <row r="342" spans="1:65" s="88" customFormat="1">
      <c r="A342" s="29" t="s">
        <v>504</v>
      </c>
      <c r="B342" s="29" t="s">
        <v>66</v>
      </c>
      <c r="C342" s="29">
        <v>88484</v>
      </c>
      <c r="D342" s="101" t="s">
        <v>466</v>
      </c>
      <c r="E342" s="29" t="s">
        <v>82</v>
      </c>
      <c r="F342" s="30">
        <v>93.2</v>
      </c>
      <c r="G342" s="31">
        <v>2.88</v>
      </c>
      <c r="H342" s="119">
        <v>3.5388674633172084</v>
      </c>
      <c r="I342" s="120">
        <f t="shared" ref="I342:I344" si="1430">ROUND(SUM(F342*H342),2)</f>
        <v>329.82</v>
      </c>
      <c r="J342" s="111"/>
      <c r="K342" s="114">
        <f t="shared" ref="K342:K344" si="1431">J342*$H342</f>
        <v>0</v>
      </c>
      <c r="L342" s="32"/>
      <c r="M342" s="114">
        <f t="shared" ref="M342:M344" si="1432">L342*$H342</f>
        <v>0</v>
      </c>
      <c r="N342" s="32"/>
      <c r="O342" s="114">
        <f t="shared" ref="O342:O344" si="1433">N342*$H342</f>
        <v>0</v>
      </c>
      <c r="P342" s="32"/>
      <c r="Q342" s="114">
        <f t="shared" ref="Q342:Q344" si="1434">P342*$H342</f>
        <v>0</v>
      </c>
      <c r="R342" s="32"/>
      <c r="S342" s="114">
        <f t="shared" ref="S342:S344" si="1435">R342*$H342</f>
        <v>0</v>
      </c>
      <c r="T342" s="32"/>
      <c r="U342" s="114">
        <f t="shared" ref="U342:U344" si="1436">T342*$H342</f>
        <v>0</v>
      </c>
      <c r="V342" s="32"/>
      <c r="W342" s="114">
        <f t="shared" ref="W342:W344" si="1437">V342*$H342</f>
        <v>0</v>
      </c>
      <c r="X342" s="32"/>
      <c r="Y342" s="114">
        <f t="shared" ref="Y342:Y344" si="1438">X342*$H342</f>
        <v>0</v>
      </c>
      <c r="Z342" s="32"/>
      <c r="AA342" s="114">
        <f t="shared" ref="AA342:AA344" si="1439">Z342*$H342</f>
        <v>0</v>
      </c>
      <c r="AB342" s="32"/>
      <c r="AC342" s="114">
        <f t="shared" ref="AC342:AC344" si="1440">AB342*$H342</f>
        <v>0</v>
      </c>
      <c r="AD342" s="32"/>
      <c r="AE342" s="114">
        <f t="shared" ref="AE342:AE344" si="1441">AD342*$H342</f>
        <v>0</v>
      </c>
      <c r="AF342" s="32"/>
      <c r="AG342" s="114">
        <f t="shared" ref="AG342:AG344" si="1442">AF342*$H342</f>
        <v>0</v>
      </c>
      <c r="AH342" s="32"/>
      <c r="AI342" s="114">
        <f t="shared" ref="AI342:AI344" si="1443">AH342*$H342</f>
        <v>0</v>
      </c>
      <c r="AJ342" s="32"/>
      <c r="AK342" s="114">
        <f t="shared" ref="AK342:AK344" si="1444">AJ342*$H342</f>
        <v>0</v>
      </c>
      <c r="AL342" s="32"/>
      <c r="AM342" s="114">
        <f t="shared" ref="AM342:AM344" si="1445">AL342*$H342</f>
        <v>0</v>
      </c>
      <c r="AN342" s="32"/>
      <c r="AO342" s="114">
        <f t="shared" ref="AO342:AO344" si="1446">AN342*$H342</f>
        <v>0</v>
      </c>
      <c r="AP342" s="32"/>
      <c r="AQ342" s="114">
        <f t="shared" ref="AQ342:AQ344" si="1447">AP342*$H342</f>
        <v>0</v>
      </c>
      <c r="AR342" s="32"/>
      <c r="AS342" s="114">
        <f t="shared" ref="AS342:AS344" si="1448">AR342*$H342</f>
        <v>0</v>
      </c>
      <c r="AT342" s="32"/>
      <c r="AU342" s="114">
        <f t="shared" ref="AU342:AU344" si="1449">AT342*$H342</f>
        <v>0</v>
      </c>
      <c r="AV342" s="32"/>
      <c r="AW342" s="114">
        <f t="shared" ref="AW342:AW344" si="1450">AV342*$H342</f>
        <v>0</v>
      </c>
      <c r="AX342" s="32"/>
      <c r="AY342" s="114">
        <f t="shared" ref="AY342:AY344" si="1451">AX342*$H342</f>
        <v>0</v>
      </c>
      <c r="AZ342" s="32"/>
      <c r="BA342" s="114">
        <f t="shared" ref="BA342:BA344" si="1452">AZ342*$H342</f>
        <v>0</v>
      </c>
      <c r="BB342" s="32"/>
      <c r="BC342" s="114">
        <f t="shared" ref="BC342:BC344" si="1453">BB342*$H342</f>
        <v>0</v>
      </c>
      <c r="BD342" s="32"/>
      <c r="BE342" s="114">
        <f t="shared" ref="BE342:BE344" si="1454">BD342*$H342</f>
        <v>0</v>
      </c>
      <c r="BF342" s="32"/>
      <c r="BG342" s="114">
        <f t="shared" ref="BG342:BG344" si="1455">BF342*$H342</f>
        <v>0</v>
      </c>
      <c r="BH342" s="108">
        <f t="shared" ref="BH342:BI342" si="1456">SUM(J342,L342,N342,P342,R342,T342,V342,X342,Z342,AB342,AD342,AF342,AH342,AJ342,AL342,AN342,AP342,AR342,AT342,AV342,AX342,AZ342,BB342,BD342,BF342)</f>
        <v>0</v>
      </c>
      <c r="BI342" s="119">
        <f t="shared" si="1456"/>
        <v>0</v>
      </c>
      <c r="BJ342" s="87">
        <f t="shared" ref="BJ342:BJ344" si="1457">BI342/I342</f>
        <v>0</v>
      </c>
      <c r="BK342" s="108">
        <f t="shared" ref="BK342:BK344" si="1458">F342-BH342</f>
        <v>93.2</v>
      </c>
      <c r="BL342" s="119">
        <f t="shared" ref="BL342:BL344" si="1459">I342-BI342</f>
        <v>329.82</v>
      </c>
      <c r="BM342" s="87">
        <f t="shared" ref="BM342:BM344" si="1460">1-BJ342</f>
        <v>1</v>
      </c>
    </row>
    <row r="343" spans="1:65" s="88" customFormat="1">
      <c r="A343" s="29" t="s">
        <v>505</v>
      </c>
      <c r="B343" s="29" t="s">
        <v>66</v>
      </c>
      <c r="C343" s="29">
        <v>96128</v>
      </c>
      <c r="D343" s="101" t="s">
        <v>470</v>
      </c>
      <c r="E343" s="29" t="s">
        <v>82</v>
      </c>
      <c r="F343" s="30">
        <v>93.2</v>
      </c>
      <c r="G343" s="31">
        <v>23.23</v>
      </c>
      <c r="H343" s="119">
        <v>28.544406657242622</v>
      </c>
      <c r="I343" s="120">
        <f t="shared" si="1430"/>
        <v>2660.34</v>
      </c>
      <c r="J343" s="111"/>
      <c r="K343" s="114">
        <f t="shared" si="1431"/>
        <v>0</v>
      </c>
      <c r="L343" s="32"/>
      <c r="M343" s="114">
        <f t="shared" si="1432"/>
        <v>0</v>
      </c>
      <c r="N343" s="32"/>
      <c r="O343" s="114">
        <f t="shared" si="1433"/>
        <v>0</v>
      </c>
      <c r="P343" s="32"/>
      <c r="Q343" s="114">
        <f t="shared" si="1434"/>
        <v>0</v>
      </c>
      <c r="R343" s="32"/>
      <c r="S343" s="114">
        <f t="shared" si="1435"/>
        <v>0</v>
      </c>
      <c r="T343" s="32"/>
      <c r="U343" s="114">
        <f t="shared" si="1436"/>
        <v>0</v>
      </c>
      <c r="V343" s="32"/>
      <c r="W343" s="114">
        <f t="shared" si="1437"/>
        <v>0</v>
      </c>
      <c r="X343" s="32"/>
      <c r="Y343" s="114">
        <f t="shared" si="1438"/>
        <v>0</v>
      </c>
      <c r="Z343" s="32"/>
      <c r="AA343" s="114">
        <f t="shared" si="1439"/>
        <v>0</v>
      </c>
      <c r="AB343" s="32"/>
      <c r="AC343" s="114">
        <f t="shared" si="1440"/>
        <v>0</v>
      </c>
      <c r="AD343" s="32"/>
      <c r="AE343" s="114">
        <f t="shared" si="1441"/>
        <v>0</v>
      </c>
      <c r="AF343" s="32"/>
      <c r="AG343" s="114">
        <f t="shared" si="1442"/>
        <v>0</v>
      </c>
      <c r="AH343" s="32"/>
      <c r="AI343" s="114">
        <f t="shared" si="1443"/>
        <v>0</v>
      </c>
      <c r="AJ343" s="32"/>
      <c r="AK343" s="114">
        <f t="shared" si="1444"/>
        <v>0</v>
      </c>
      <c r="AL343" s="32"/>
      <c r="AM343" s="114">
        <f t="shared" si="1445"/>
        <v>0</v>
      </c>
      <c r="AN343" s="32"/>
      <c r="AO343" s="114">
        <f t="shared" si="1446"/>
        <v>0</v>
      </c>
      <c r="AP343" s="32"/>
      <c r="AQ343" s="114">
        <f t="shared" si="1447"/>
        <v>0</v>
      </c>
      <c r="AR343" s="32"/>
      <c r="AS343" s="114">
        <f t="shared" si="1448"/>
        <v>0</v>
      </c>
      <c r="AT343" s="32"/>
      <c r="AU343" s="114">
        <f t="shared" si="1449"/>
        <v>0</v>
      </c>
      <c r="AV343" s="32"/>
      <c r="AW343" s="114">
        <f t="shared" si="1450"/>
        <v>0</v>
      </c>
      <c r="AX343" s="32"/>
      <c r="AY343" s="114">
        <f t="shared" si="1451"/>
        <v>0</v>
      </c>
      <c r="AZ343" s="32"/>
      <c r="BA343" s="114">
        <f t="shared" si="1452"/>
        <v>0</v>
      </c>
      <c r="BB343" s="32"/>
      <c r="BC343" s="114">
        <f t="shared" si="1453"/>
        <v>0</v>
      </c>
      <c r="BD343" s="32"/>
      <c r="BE343" s="114">
        <f t="shared" si="1454"/>
        <v>0</v>
      </c>
      <c r="BF343" s="32"/>
      <c r="BG343" s="114">
        <f t="shared" si="1455"/>
        <v>0</v>
      </c>
      <c r="BH343" s="108">
        <f t="shared" ref="BH343:BI343" si="1461">SUM(J343,L343,N343,P343,R343,T343,V343,X343,Z343,AB343,AD343,AF343,AH343,AJ343,AL343,AN343,AP343,AR343,AT343,AV343,AX343,AZ343,BB343,BD343,BF343)</f>
        <v>0</v>
      </c>
      <c r="BI343" s="119">
        <f t="shared" si="1461"/>
        <v>0</v>
      </c>
      <c r="BJ343" s="87">
        <f t="shared" si="1457"/>
        <v>0</v>
      </c>
      <c r="BK343" s="108">
        <f t="shared" si="1458"/>
        <v>93.2</v>
      </c>
      <c r="BL343" s="119">
        <f t="shared" si="1459"/>
        <v>2660.34</v>
      </c>
      <c r="BM343" s="87">
        <f t="shared" si="1460"/>
        <v>1</v>
      </c>
    </row>
    <row r="344" spans="1:65" s="88" customFormat="1" ht="22.5">
      <c r="A344" s="29" t="s">
        <v>506</v>
      </c>
      <c r="B344" s="29" t="s">
        <v>66</v>
      </c>
      <c r="C344" s="29">
        <v>88488</v>
      </c>
      <c r="D344" s="101" t="s">
        <v>476</v>
      </c>
      <c r="E344" s="29" t="s">
        <v>82</v>
      </c>
      <c r="F344" s="30">
        <v>93.2</v>
      </c>
      <c r="G344" s="31">
        <v>12.78</v>
      </c>
      <c r="H344" s="119">
        <v>15.703724368470112</v>
      </c>
      <c r="I344" s="120">
        <f t="shared" si="1430"/>
        <v>1463.59</v>
      </c>
      <c r="J344" s="111"/>
      <c r="K344" s="114">
        <f t="shared" si="1431"/>
        <v>0</v>
      </c>
      <c r="L344" s="32"/>
      <c r="M344" s="114">
        <f t="shared" si="1432"/>
        <v>0</v>
      </c>
      <c r="N344" s="32"/>
      <c r="O344" s="114">
        <f t="shared" si="1433"/>
        <v>0</v>
      </c>
      <c r="P344" s="32"/>
      <c r="Q344" s="114">
        <f t="shared" si="1434"/>
        <v>0</v>
      </c>
      <c r="R344" s="32"/>
      <c r="S344" s="114">
        <f t="shared" si="1435"/>
        <v>0</v>
      </c>
      <c r="T344" s="32"/>
      <c r="U344" s="114">
        <f t="shared" si="1436"/>
        <v>0</v>
      </c>
      <c r="V344" s="32"/>
      <c r="W344" s="114">
        <f t="shared" si="1437"/>
        <v>0</v>
      </c>
      <c r="X344" s="32"/>
      <c r="Y344" s="114">
        <f t="shared" si="1438"/>
        <v>0</v>
      </c>
      <c r="Z344" s="32"/>
      <c r="AA344" s="114">
        <f t="shared" si="1439"/>
        <v>0</v>
      </c>
      <c r="AB344" s="32"/>
      <c r="AC344" s="114">
        <f t="shared" si="1440"/>
        <v>0</v>
      </c>
      <c r="AD344" s="32"/>
      <c r="AE344" s="114">
        <f t="shared" si="1441"/>
        <v>0</v>
      </c>
      <c r="AF344" s="32"/>
      <c r="AG344" s="114">
        <f t="shared" si="1442"/>
        <v>0</v>
      </c>
      <c r="AH344" s="32"/>
      <c r="AI344" s="114">
        <f t="shared" si="1443"/>
        <v>0</v>
      </c>
      <c r="AJ344" s="32"/>
      <c r="AK344" s="114">
        <f t="shared" si="1444"/>
        <v>0</v>
      </c>
      <c r="AL344" s="32"/>
      <c r="AM344" s="114">
        <f t="shared" si="1445"/>
        <v>0</v>
      </c>
      <c r="AN344" s="32"/>
      <c r="AO344" s="114">
        <f t="shared" si="1446"/>
        <v>0</v>
      </c>
      <c r="AP344" s="32"/>
      <c r="AQ344" s="114">
        <f t="shared" si="1447"/>
        <v>0</v>
      </c>
      <c r="AR344" s="32"/>
      <c r="AS344" s="114">
        <f t="shared" si="1448"/>
        <v>0</v>
      </c>
      <c r="AT344" s="32"/>
      <c r="AU344" s="114">
        <f t="shared" si="1449"/>
        <v>0</v>
      </c>
      <c r="AV344" s="32"/>
      <c r="AW344" s="114">
        <f t="shared" si="1450"/>
        <v>0</v>
      </c>
      <c r="AX344" s="32"/>
      <c r="AY344" s="114">
        <f t="shared" si="1451"/>
        <v>0</v>
      </c>
      <c r="AZ344" s="32"/>
      <c r="BA344" s="114">
        <f t="shared" si="1452"/>
        <v>0</v>
      </c>
      <c r="BB344" s="32"/>
      <c r="BC344" s="114">
        <f t="shared" si="1453"/>
        <v>0</v>
      </c>
      <c r="BD344" s="32"/>
      <c r="BE344" s="114">
        <f t="shared" si="1454"/>
        <v>0</v>
      </c>
      <c r="BF344" s="32"/>
      <c r="BG344" s="114">
        <f t="shared" si="1455"/>
        <v>0</v>
      </c>
      <c r="BH344" s="108">
        <f t="shared" ref="BH344:BI344" si="1462">SUM(J344,L344,N344,P344,R344,T344,V344,X344,Z344,AB344,AD344,AF344,AH344,AJ344,AL344,AN344,AP344,AR344,AT344,AV344,AX344,AZ344,BB344,BD344,BF344)</f>
        <v>0</v>
      </c>
      <c r="BI344" s="119">
        <f t="shared" si="1462"/>
        <v>0</v>
      </c>
      <c r="BJ344" s="87">
        <f t="shared" si="1457"/>
        <v>0</v>
      </c>
      <c r="BK344" s="108">
        <f t="shared" si="1458"/>
        <v>93.2</v>
      </c>
      <c r="BL344" s="119">
        <f t="shared" si="1459"/>
        <v>1463.59</v>
      </c>
      <c r="BM344" s="87">
        <f t="shared" si="1460"/>
        <v>1</v>
      </c>
    </row>
    <row r="345" spans="1:65" s="88" customFormat="1">
      <c r="A345" s="22" t="s">
        <v>507</v>
      </c>
      <c r="B345" s="22" t="s">
        <v>60</v>
      </c>
      <c r="C345" s="22" t="s">
        <v>60</v>
      </c>
      <c r="D345" s="102" t="s">
        <v>478</v>
      </c>
      <c r="E345" s="22" t="s">
        <v>60</v>
      </c>
      <c r="F345" s="89"/>
      <c r="G345" s="27"/>
      <c r="H345" s="121"/>
      <c r="I345" s="118">
        <f>SUM(I346)</f>
        <v>229.04</v>
      </c>
      <c r="J345" s="112"/>
      <c r="K345" s="127">
        <f>SUM(K346)</f>
        <v>0</v>
      </c>
      <c r="L345" s="26"/>
      <c r="M345" s="127">
        <f>SUM(M346)</f>
        <v>0</v>
      </c>
      <c r="N345" s="26"/>
      <c r="O345" s="127">
        <f>SUM(O346)</f>
        <v>0</v>
      </c>
      <c r="P345" s="26"/>
      <c r="Q345" s="127">
        <f>SUM(Q346)</f>
        <v>0</v>
      </c>
      <c r="R345" s="26"/>
      <c r="S345" s="127">
        <f>SUM(S346)</f>
        <v>0</v>
      </c>
      <c r="T345" s="26"/>
      <c r="U345" s="127">
        <f>SUM(U346)</f>
        <v>0</v>
      </c>
      <c r="V345" s="26"/>
      <c r="W345" s="127">
        <f>SUM(W346)</f>
        <v>0</v>
      </c>
      <c r="X345" s="26"/>
      <c r="Y345" s="127">
        <f>SUM(Y346)</f>
        <v>0</v>
      </c>
      <c r="Z345" s="26"/>
      <c r="AA345" s="127">
        <f>SUM(AA346)</f>
        <v>0</v>
      </c>
      <c r="AB345" s="26"/>
      <c r="AC345" s="127">
        <f>SUM(AC346)</f>
        <v>0</v>
      </c>
      <c r="AD345" s="26"/>
      <c r="AE345" s="127">
        <f>SUM(AE346)</f>
        <v>0</v>
      </c>
      <c r="AF345" s="26"/>
      <c r="AG345" s="127">
        <f>SUM(AG346)</f>
        <v>0</v>
      </c>
      <c r="AH345" s="26"/>
      <c r="AI345" s="127">
        <f>SUM(AI346)</f>
        <v>0</v>
      </c>
      <c r="AJ345" s="26"/>
      <c r="AK345" s="127">
        <f>SUM(AK346)</f>
        <v>0</v>
      </c>
      <c r="AL345" s="26"/>
      <c r="AM345" s="127">
        <f>SUM(AM346)</f>
        <v>0</v>
      </c>
      <c r="AN345" s="26"/>
      <c r="AO345" s="127">
        <f>SUM(AO346)</f>
        <v>0</v>
      </c>
      <c r="AP345" s="26"/>
      <c r="AQ345" s="127">
        <f>SUM(AQ346)</f>
        <v>0</v>
      </c>
      <c r="AR345" s="26"/>
      <c r="AS345" s="127">
        <f>SUM(AS346)</f>
        <v>0</v>
      </c>
      <c r="AT345" s="26"/>
      <c r="AU345" s="127">
        <f>SUM(AU346)</f>
        <v>0</v>
      </c>
      <c r="AV345" s="26"/>
      <c r="AW345" s="127">
        <f>SUM(AW346)</f>
        <v>0</v>
      </c>
      <c r="AX345" s="26"/>
      <c r="AY345" s="127">
        <f>SUM(AY346)</f>
        <v>0</v>
      </c>
      <c r="AZ345" s="26"/>
      <c r="BA345" s="127">
        <f>SUM(BA346)</f>
        <v>0</v>
      </c>
      <c r="BB345" s="26"/>
      <c r="BC345" s="127">
        <f>SUM(BC346)</f>
        <v>0</v>
      </c>
      <c r="BD345" s="26"/>
      <c r="BE345" s="127">
        <f>SUM(BE346)</f>
        <v>0</v>
      </c>
      <c r="BF345" s="26"/>
      <c r="BG345" s="127">
        <f>SUM(BG346)</f>
        <v>0</v>
      </c>
      <c r="BH345" s="109"/>
      <c r="BI345" s="121">
        <f>SUM(BI346)</f>
        <v>0</v>
      </c>
      <c r="BJ345" s="27"/>
      <c r="BK345" s="109"/>
      <c r="BL345" s="121">
        <f>SUM(BL346)</f>
        <v>229.04</v>
      </c>
      <c r="BM345" s="27"/>
    </row>
    <row r="346" spans="1:65" s="88" customFormat="1">
      <c r="A346" s="29" t="s">
        <v>508</v>
      </c>
      <c r="B346" s="29" t="s">
        <v>66</v>
      </c>
      <c r="C346" s="29">
        <v>100758</v>
      </c>
      <c r="D346" s="101" t="s">
        <v>480</v>
      </c>
      <c r="E346" s="29" t="s">
        <v>82</v>
      </c>
      <c r="F346" s="30">
        <v>4.66</v>
      </c>
      <c r="G346" s="31">
        <v>40</v>
      </c>
      <c r="H346" s="119">
        <v>49.150936990516783</v>
      </c>
      <c r="I346" s="120">
        <f>ROUND(SUM(F346*H346),2)</f>
        <v>229.04</v>
      </c>
      <c r="J346" s="111"/>
      <c r="K346" s="114">
        <f>J346*$H346</f>
        <v>0</v>
      </c>
      <c r="L346" s="32"/>
      <c r="M346" s="114">
        <f>L346*$H346</f>
        <v>0</v>
      </c>
      <c r="N346" s="32"/>
      <c r="O346" s="114">
        <f>N346*$H346</f>
        <v>0</v>
      </c>
      <c r="P346" s="32"/>
      <c r="Q346" s="114">
        <f>P346*$H346</f>
        <v>0</v>
      </c>
      <c r="R346" s="32"/>
      <c r="S346" s="114">
        <f>R346*$H346</f>
        <v>0</v>
      </c>
      <c r="T346" s="32"/>
      <c r="U346" s="114">
        <f>T346*$H346</f>
        <v>0</v>
      </c>
      <c r="V346" s="32"/>
      <c r="W346" s="114">
        <f>V346*$H346</f>
        <v>0</v>
      </c>
      <c r="X346" s="32"/>
      <c r="Y346" s="114">
        <f>X346*$H346</f>
        <v>0</v>
      </c>
      <c r="Z346" s="32"/>
      <c r="AA346" s="114">
        <f>Z346*$H346</f>
        <v>0</v>
      </c>
      <c r="AB346" s="32"/>
      <c r="AC346" s="114">
        <f>AB346*$H346</f>
        <v>0</v>
      </c>
      <c r="AD346" s="32"/>
      <c r="AE346" s="114">
        <f>AD346*$H346</f>
        <v>0</v>
      </c>
      <c r="AF346" s="32"/>
      <c r="AG346" s="114">
        <f>AF346*$H346</f>
        <v>0</v>
      </c>
      <c r="AH346" s="32"/>
      <c r="AI346" s="114">
        <f>AH346*$H346</f>
        <v>0</v>
      </c>
      <c r="AJ346" s="32"/>
      <c r="AK346" s="114">
        <f>AJ346*$H346</f>
        <v>0</v>
      </c>
      <c r="AL346" s="32"/>
      <c r="AM346" s="114">
        <f>AL346*$H346</f>
        <v>0</v>
      </c>
      <c r="AN346" s="32"/>
      <c r="AO346" s="114">
        <f>AN346*$H346</f>
        <v>0</v>
      </c>
      <c r="AP346" s="32"/>
      <c r="AQ346" s="114">
        <f>AP346*$H346</f>
        <v>0</v>
      </c>
      <c r="AR346" s="32"/>
      <c r="AS346" s="114">
        <f>AR346*$H346</f>
        <v>0</v>
      </c>
      <c r="AT346" s="32"/>
      <c r="AU346" s="114">
        <f>AT346*$H346</f>
        <v>0</v>
      </c>
      <c r="AV346" s="32"/>
      <c r="AW346" s="114">
        <f>AV346*$H346</f>
        <v>0</v>
      </c>
      <c r="AX346" s="32"/>
      <c r="AY346" s="114">
        <f>AX346*$H346</f>
        <v>0</v>
      </c>
      <c r="AZ346" s="32"/>
      <c r="BA346" s="114">
        <f>AZ346*$H346</f>
        <v>0</v>
      </c>
      <c r="BB346" s="32"/>
      <c r="BC346" s="114">
        <f>BB346*$H346</f>
        <v>0</v>
      </c>
      <c r="BD346" s="32"/>
      <c r="BE346" s="114">
        <f>BD346*$H346</f>
        <v>0</v>
      </c>
      <c r="BF346" s="32"/>
      <c r="BG346" s="114">
        <f>BF346*$H346</f>
        <v>0</v>
      </c>
      <c r="BH346" s="108">
        <f t="shared" ref="BH346:BI346" si="1463">SUM(J346,L346,N346,P346,R346,T346,V346,X346,Z346,AB346,AD346,AF346,AH346,AJ346,AL346,AN346,AP346,AR346,AT346,AV346,AX346,AZ346,BB346,BD346,BF346)</f>
        <v>0</v>
      </c>
      <c r="BI346" s="119">
        <f t="shared" si="1463"/>
        <v>0</v>
      </c>
      <c r="BJ346" s="87">
        <f>BI346/I346</f>
        <v>0</v>
      </c>
      <c r="BK346" s="108">
        <f>F346-BH346</f>
        <v>4.66</v>
      </c>
      <c r="BL346" s="119">
        <f>I346-BI346</f>
        <v>229.04</v>
      </c>
      <c r="BM346" s="87">
        <f>1-BJ346</f>
        <v>1</v>
      </c>
    </row>
    <row r="347" spans="1:65" s="88" customFormat="1">
      <c r="A347" s="22" t="s">
        <v>509</v>
      </c>
      <c r="B347" s="22" t="s">
        <v>60</v>
      </c>
      <c r="C347" s="22" t="s">
        <v>60</v>
      </c>
      <c r="D347" s="102" t="s">
        <v>226</v>
      </c>
      <c r="E347" s="22"/>
      <c r="F347" s="89"/>
      <c r="G347" s="27"/>
      <c r="H347" s="121"/>
      <c r="I347" s="118">
        <f>I348+I352</f>
        <v>6404.08</v>
      </c>
      <c r="J347" s="112"/>
      <c r="K347" s="127">
        <f>K348+K352</f>
        <v>0</v>
      </c>
      <c r="L347" s="26"/>
      <c r="M347" s="127">
        <f>M348+M352</f>
        <v>0</v>
      </c>
      <c r="N347" s="26"/>
      <c r="O347" s="127">
        <f>O348+O352</f>
        <v>0</v>
      </c>
      <c r="P347" s="26"/>
      <c r="Q347" s="127">
        <f>Q348+Q352</f>
        <v>0</v>
      </c>
      <c r="R347" s="26"/>
      <c r="S347" s="127">
        <f>S348+S352</f>
        <v>0</v>
      </c>
      <c r="T347" s="26"/>
      <c r="U347" s="127">
        <f>U348+U352</f>
        <v>0</v>
      </c>
      <c r="V347" s="26"/>
      <c r="W347" s="127">
        <f>W348+W352</f>
        <v>0</v>
      </c>
      <c r="X347" s="26"/>
      <c r="Y347" s="127">
        <f>Y348+Y352</f>
        <v>0</v>
      </c>
      <c r="Z347" s="26"/>
      <c r="AA347" s="127">
        <f>AA348+AA352</f>
        <v>0</v>
      </c>
      <c r="AB347" s="26"/>
      <c r="AC347" s="127">
        <f>AC348+AC352</f>
        <v>0</v>
      </c>
      <c r="AD347" s="26"/>
      <c r="AE347" s="127">
        <f>AE348+AE352</f>
        <v>0</v>
      </c>
      <c r="AF347" s="26"/>
      <c r="AG347" s="127">
        <f>AG348+AG352</f>
        <v>0</v>
      </c>
      <c r="AH347" s="26"/>
      <c r="AI347" s="127">
        <f>AI348+AI352</f>
        <v>0</v>
      </c>
      <c r="AJ347" s="26"/>
      <c r="AK347" s="127">
        <f>AK348+AK352</f>
        <v>0</v>
      </c>
      <c r="AL347" s="26"/>
      <c r="AM347" s="127">
        <f>AM348+AM352</f>
        <v>0</v>
      </c>
      <c r="AN347" s="26"/>
      <c r="AO347" s="127">
        <f>AO348+AO352</f>
        <v>0</v>
      </c>
      <c r="AP347" s="26"/>
      <c r="AQ347" s="127">
        <f>AQ348+AQ352</f>
        <v>0</v>
      </c>
      <c r="AR347" s="26"/>
      <c r="AS347" s="127">
        <f>AS348+AS352</f>
        <v>0</v>
      </c>
      <c r="AT347" s="26"/>
      <c r="AU347" s="127">
        <f>AU348+AU352</f>
        <v>0</v>
      </c>
      <c r="AV347" s="26"/>
      <c r="AW347" s="127">
        <f>AW348+AW352</f>
        <v>0</v>
      </c>
      <c r="AX347" s="26"/>
      <c r="AY347" s="127">
        <f>AY348+AY352</f>
        <v>0</v>
      </c>
      <c r="AZ347" s="26"/>
      <c r="BA347" s="127">
        <f>BA348+BA352</f>
        <v>0</v>
      </c>
      <c r="BB347" s="26"/>
      <c r="BC347" s="127">
        <f>BC348+BC352</f>
        <v>0</v>
      </c>
      <c r="BD347" s="26"/>
      <c r="BE347" s="127">
        <f>BE348+BE352</f>
        <v>0</v>
      </c>
      <c r="BF347" s="26"/>
      <c r="BG347" s="127">
        <f>BG348+BG352</f>
        <v>0</v>
      </c>
      <c r="BH347" s="109"/>
      <c r="BI347" s="121">
        <f>BI348+BI352</f>
        <v>0</v>
      </c>
      <c r="BJ347" s="27"/>
      <c r="BK347" s="109"/>
      <c r="BL347" s="121">
        <f>BL348+BL352</f>
        <v>6404.08</v>
      </c>
      <c r="BM347" s="27"/>
    </row>
    <row r="348" spans="1:65" s="88" customFormat="1">
      <c r="A348" s="22" t="s">
        <v>510</v>
      </c>
      <c r="B348" s="22" t="s">
        <v>60</v>
      </c>
      <c r="C348" s="22" t="s">
        <v>60</v>
      </c>
      <c r="D348" s="102" t="s">
        <v>462</v>
      </c>
      <c r="E348" s="22" t="s">
        <v>60</v>
      </c>
      <c r="F348" s="89"/>
      <c r="G348" s="27"/>
      <c r="H348" s="121"/>
      <c r="I348" s="118">
        <f>SUM(I349:I351)</f>
        <v>6175.04</v>
      </c>
      <c r="J348" s="112"/>
      <c r="K348" s="127">
        <f>SUM(K349:K351)</f>
        <v>0</v>
      </c>
      <c r="L348" s="26"/>
      <c r="M348" s="127">
        <f>SUM(M349:M351)</f>
        <v>0</v>
      </c>
      <c r="N348" s="26"/>
      <c r="O348" s="127">
        <f>SUM(O349:O351)</f>
        <v>0</v>
      </c>
      <c r="P348" s="26"/>
      <c r="Q348" s="127">
        <f>SUM(Q349:Q351)</f>
        <v>0</v>
      </c>
      <c r="R348" s="26"/>
      <c r="S348" s="127">
        <f>SUM(S349:S351)</f>
        <v>0</v>
      </c>
      <c r="T348" s="26"/>
      <c r="U348" s="127">
        <f>SUM(U349:U351)</f>
        <v>0</v>
      </c>
      <c r="V348" s="26"/>
      <c r="W348" s="127">
        <f>SUM(W349:W351)</f>
        <v>0</v>
      </c>
      <c r="X348" s="26"/>
      <c r="Y348" s="127">
        <f>SUM(Y349:Y351)</f>
        <v>0</v>
      </c>
      <c r="Z348" s="26"/>
      <c r="AA348" s="127">
        <f>SUM(AA349:AA351)</f>
        <v>0</v>
      </c>
      <c r="AB348" s="26"/>
      <c r="AC348" s="127">
        <f>SUM(AC349:AC351)</f>
        <v>0</v>
      </c>
      <c r="AD348" s="26"/>
      <c r="AE348" s="127">
        <f>SUM(AE349:AE351)</f>
        <v>0</v>
      </c>
      <c r="AF348" s="26"/>
      <c r="AG348" s="127">
        <f>SUM(AG349:AG351)</f>
        <v>0</v>
      </c>
      <c r="AH348" s="26"/>
      <c r="AI348" s="127">
        <f>SUM(AI349:AI351)</f>
        <v>0</v>
      </c>
      <c r="AJ348" s="26"/>
      <c r="AK348" s="127">
        <f>SUM(AK349:AK351)</f>
        <v>0</v>
      </c>
      <c r="AL348" s="26"/>
      <c r="AM348" s="127">
        <f>SUM(AM349:AM351)</f>
        <v>0</v>
      </c>
      <c r="AN348" s="26"/>
      <c r="AO348" s="127">
        <f>SUM(AO349:AO351)</f>
        <v>0</v>
      </c>
      <c r="AP348" s="26"/>
      <c r="AQ348" s="127">
        <f>SUM(AQ349:AQ351)</f>
        <v>0</v>
      </c>
      <c r="AR348" s="26"/>
      <c r="AS348" s="127">
        <f>SUM(AS349:AS351)</f>
        <v>0</v>
      </c>
      <c r="AT348" s="26"/>
      <c r="AU348" s="127">
        <f>SUM(AU349:AU351)</f>
        <v>0</v>
      </c>
      <c r="AV348" s="26"/>
      <c r="AW348" s="127">
        <f>SUM(AW349:AW351)</f>
        <v>0</v>
      </c>
      <c r="AX348" s="26"/>
      <c r="AY348" s="127">
        <f>SUM(AY349:AY351)</f>
        <v>0</v>
      </c>
      <c r="AZ348" s="26"/>
      <c r="BA348" s="127">
        <f>SUM(BA349:BA351)</f>
        <v>0</v>
      </c>
      <c r="BB348" s="26"/>
      <c r="BC348" s="127">
        <f>SUM(BC349:BC351)</f>
        <v>0</v>
      </c>
      <c r="BD348" s="26"/>
      <c r="BE348" s="127">
        <f>SUM(BE349:BE351)</f>
        <v>0</v>
      </c>
      <c r="BF348" s="26"/>
      <c r="BG348" s="127">
        <f>SUM(BG349:BG351)</f>
        <v>0</v>
      </c>
      <c r="BH348" s="109"/>
      <c r="BI348" s="121">
        <f>SUM(BI349:BI351)</f>
        <v>0</v>
      </c>
      <c r="BJ348" s="27"/>
      <c r="BK348" s="109"/>
      <c r="BL348" s="121">
        <f>SUM(BL349:BL351)</f>
        <v>6175.04</v>
      </c>
      <c r="BM348" s="27"/>
    </row>
    <row r="349" spans="1:65" s="88" customFormat="1">
      <c r="A349" s="29" t="s">
        <v>511</v>
      </c>
      <c r="B349" s="29" t="s">
        <v>66</v>
      </c>
      <c r="C349" s="29">
        <v>88484</v>
      </c>
      <c r="D349" s="101" t="s">
        <v>466</v>
      </c>
      <c r="E349" s="29" t="s">
        <v>82</v>
      </c>
      <c r="F349" s="30">
        <v>129.22</v>
      </c>
      <c r="G349" s="31">
        <v>2.88</v>
      </c>
      <c r="H349" s="119">
        <v>3.5388674633172084</v>
      </c>
      <c r="I349" s="120">
        <f t="shared" ref="I349:I351" si="1464">ROUND(SUM(F349*H349),2)</f>
        <v>457.29</v>
      </c>
      <c r="J349" s="111"/>
      <c r="K349" s="114">
        <f t="shared" ref="K349:K351" si="1465">J349*$H349</f>
        <v>0</v>
      </c>
      <c r="L349" s="32"/>
      <c r="M349" s="114">
        <f t="shared" ref="M349:M351" si="1466">L349*$H349</f>
        <v>0</v>
      </c>
      <c r="N349" s="32"/>
      <c r="O349" s="114">
        <f t="shared" ref="O349:O351" si="1467">N349*$H349</f>
        <v>0</v>
      </c>
      <c r="P349" s="32"/>
      <c r="Q349" s="114">
        <f t="shared" ref="Q349:Q351" si="1468">P349*$H349</f>
        <v>0</v>
      </c>
      <c r="R349" s="32"/>
      <c r="S349" s="114">
        <f t="shared" ref="S349:S351" si="1469">R349*$H349</f>
        <v>0</v>
      </c>
      <c r="T349" s="32"/>
      <c r="U349" s="114">
        <f t="shared" ref="U349:U351" si="1470">T349*$H349</f>
        <v>0</v>
      </c>
      <c r="V349" s="32"/>
      <c r="W349" s="114">
        <f t="shared" ref="W349:W351" si="1471">V349*$H349</f>
        <v>0</v>
      </c>
      <c r="X349" s="32"/>
      <c r="Y349" s="114">
        <f t="shared" ref="Y349:Y351" si="1472">X349*$H349</f>
        <v>0</v>
      </c>
      <c r="Z349" s="32"/>
      <c r="AA349" s="114">
        <f t="shared" ref="AA349:AA351" si="1473">Z349*$H349</f>
        <v>0</v>
      </c>
      <c r="AB349" s="32"/>
      <c r="AC349" s="114">
        <f t="shared" ref="AC349:AC351" si="1474">AB349*$H349</f>
        <v>0</v>
      </c>
      <c r="AD349" s="32"/>
      <c r="AE349" s="114">
        <f t="shared" ref="AE349:AE351" si="1475">AD349*$H349</f>
        <v>0</v>
      </c>
      <c r="AF349" s="32"/>
      <c r="AG349" s="114">
        <f t="shared" ref="AG349:AG351" si="1476">AF349*$H349</f>
        <v>0</v>
      </c>
      <c r="AH349" s="32"/>
      <c r="AI349" s="114">
        <f t="shared" ref="AI349:AI351" si="1477">AH349*$H349</f>
        <v>0</v>
      </c>
      <c r="AJ349" s="32"/>
      <c r="AK349" s="114">
        <f t="shared" ref="AK349:AK351" si="1478">AJ349*$H349</f>
        <v>0</v>
      </c>
      <c r="AL349" s="32"/>
      <c r="AM349" s="114">
        <f t="shared" ref="AM349:AM351" si="1479">AL349*$H349</f>
        <v>0</v>
      </c>
      <c r="AN349" s="32"/>
      <c r="AO349" s="114">
        <f t="shared" ref="AO349:AO351" si="1480">AN349*$H349</f>
        <v>0</v>
      </c>
      <c r="AP349" s="32"/>
      <c r="AQ349" s="114">
        <f t="shared" ref="AQ349:AQ351" si="1481">AP349*$H349</f>
        <v>0</v>
      </c>
      <c r="AR349" s="32"/>
      <c r="AS349" s="114">
        <f t="shared" ref="AS349:AS351" si="1482">AR349*$H349</f>
        <v>0</v>
      </c>
      <c r="AT349" s="32"/>
      <c r="AU349" s="114">
        <f t="shared" ref="AU349:AU351" si="1483">AT349*$H349</f>
        <v>0</v>
      </c>
      <c r="AV349" s="32"/>
      <c r="AW349" s="114">
        <f t="shared" ref="AW349:AW351" si="1484">AV349*$H349</f>
        <v>0</v>
      </c>
      <c r="AX349" s="32"/>
      <c r="AY349" s="114">
        <f t="shared" ref="AY349:AY351" si="1485">AX349*$H349</f>
        <v>0</v>
      </c>
      <c r="AZ349" s="32"/>
      <c r="BA349" s="114">
        <f t="shared" ref="BA349:BA351" si="1486">AZ349*$H349</f>
        <v>0</v>
      </c>
      <c r="BB349" s="32"/>
      <c r="BC349" s="114">
        <f t="shared" ref="BC349:BC351" si="1487">BB349*$H349</f>
        <v>0</v>
      </c>
      <c r="BD349" s="32"/>
      <c r="BE349" s="114">
        <f t="shared" ref="BE349:BE351" si="1488">BD349*$H349</f>
        <v>0</v>
      </c>
      <c r="BF349" s="32"/>
      <c r="BG349" s="114">
        <f t="shared" ref="BG349:BG351" si="1489">BF349*$H349</f>
        <v>0</v>
      </c>
      <c r="BH349" s="108">
        <f t="shared" ref="BH349:BI349" si="1490">SUM(J349,L349,N349,P349,R349,T349,V349,X349,Z349,AB349,AD349,AF349,AH349,AJ349,AL349,AN349,AP349,AR349,AT349,AV349,AX349,AZ349,BB349,BD349,BF349)</f>
        <v>0</v>
      </c>
      <c r="BI349" s="119">
        <f t="shared" si="1490"/>
        <v>0</v>
      </c>
      <c r="BJ349" s="87">
        <f t="shared" ref="BJ349:BJ351" si="1491">BI349/I349</f>
        <v>0</v>
      </c>
      <c r="BK349" s="108">
        <f t="shared" ref="BK349:BK351" si="1492">F349-BH349</f>
        <v>129.22</v>
      </c>
      <c r="BL349" s="119">
        <f t="shared" ref="BL349:BL351" si="1493">I349-BI349</f>
        <v>457.29</v>
      </c>
      <c r="BM349" s="87">
        <f t="shared" ref="BM349:BM351" si="1494">1-BJ349</f>
        <v>1</v>
      </c>
    </row>
    <row r="350" spans="1:65" s="88" customFormat="1">
      <c r="A350" s="29" t="s">
        <v>512</v>
      </c>
      <c r="B350" s="29" t="s">
        <v>66</v>
      </c>
      <c r="C350" s="29">
        <v>96128</v>
      </c>
      <c r="D350" s="101" t="s">
        <v>470</v>
      </c>
      <c r="E350" s="29" t="s">
        <v>82</v>
      </c>
      <c r="F350" s="30">
        <v>129.22</v>
      </c>
      <c r="G350" s="31">
        <v>23.23</v>
      </c>
      <c r="H350" s="119">
        <v>28.544406657242622</v>
      </c>
      <c r="I350" s="120">
        <f t="shared" si="1464"/>
        <v>3688.51</v>
      </c>
      <c r="J350" s="111"/>
      <c r="K350" s="114">
        <f t="shared" si="1465"/>
        <v>0</v>
      </c>
      <c r="L350" s="32"/>
      <c r="M350" s="114">
        <f t="shared" si="1466"/>
        <v>0</v>
      </c>
      <c r="N350" s="32"/>
      <c r="O350" s="114">
        <f t="shared" si="1467"/>
        <v>0</v>
      </c>
      <c r="P350" s="32"/>
      <c r="Q350" s="114">
        <f t="shared" si="1468"/>
        <v>0</v>
      </c>
      <c r="R350" s="32"/>
      <c r="S350" s="114">
        <f t="shared" si="1469"/>
        <v>0</v>
      </c>
      <c r="T350" s="32"/>
      <c r="U350" s="114">
        <f t="shared" si="1470"/>
        <v>0</v>
      </c>
      <c r="V350" s="32"/>
      <c r="W350" s="114">
        <f t="shared" si="1471"/>
        <v>0</v>
      </c>
      <c r="X350" s="32"/>
      <c r="Y350" s="114">
        <f t="shared" si="1472"/>
        <v>0</v>
      </c>
      <c r="Z350" s="32"/>
      <c r="AA350" s="114">
        <f t="shared" si="1473"/>
        <v>0</v>
      </c>
      <c r="AB350" s="32"/>
      <c r="AC350" s="114">
        <f t="shared" si="1474"/>
        <v>0</v>
      </c>
      <c r="AD350" s="32"/>
      <c r="AE350" s="114">
        <f t="shared" si="1475"/>
        <v>0</v>
      </c>
      <c r="AF350" s="32"/>
      <c r="AG350" s="114">
        <f t="shared" si="1476"/>
        <v>0</v>
      </c>
      <c r="AH350" s="32"/>
      <c r="AI350" s="114">
        <f t="shared" si="1477"/>
        <v>0</v>
      </c>
      <c r="AJ350" s="32"/>
      <c r="AK350" s="114">
        <f t="shared" si="1478"/>
        <v>0</v>
      </c>
      <c r="AL350" s="32"/>
      <c r="AM350" s="114">
        <f t="shared" si="1479"/>
        <v>0</v>
      </c>
      <c r="AN350" s="32"/>
      <c r="AO350" s="114">
        <f t="shared" si="1480"/>
        <v>0</v>
      </c>
      <c r="AP350" s="32"/>
      <c r="AQ350" s="114">
        <f t="shared" si="1481"/>
        <v>0</v>
      </c>
      <c r="AR350" s="32"/>
      <c r="AS350" s="114">
        <f t="shared" si="1482"/>
        <v>0</v>
      </c>
      <c r="AT350" s="32"/>
      <c r="AU350" s="114">
        <f t="shared" si="1483"/>
        <v>0</v>
      </c>
      <c r="AV350" s="32"/>
      <c r="AW350" s="114">
        <f t="shared" si="1484"/>
        <v>0</v>
      </c>
      <c r="AX350" s="32"/>
      <c r="AY350" s="114">
        <f t="shared" si="1485"/>
        <v>0</v>
      </c>
      <c r="AZ350" s="32"/>
      <c r="BA350" s="114">
        <f t="shared" si="1486"/>
        <v>0</v>
      </c>
      <c r="BB350" s="32"/>
      <c r="BC350" s="114">
        <f t="shared" si="1487"/>
        <v>0</v>
      </c>
      <c r="BD350" s="32"/>
      <c r="BE350" s="114">
        <f t="shared" si="1488"/>
        <v>0</v>
      </c>
      <c r="BF350" s="32"/>
      <c r="BG350" s="114">
        <f t="shared" si="1489"/>
        <v>0</v>
      </c>
      <c r="BH350" s="108">
        <f t="shared" ref="BH350:BI350" si="1495">SUM(J350,L350,N350,P350,R350,T350,V350,X350,Z350,AB350,AD350,AF350,AH350,AJ350,AL350,AN350,AP350,AR350,AT350,AV350,AX350,AZ350,BB350,BD350,BF350)</f>
        <v>0</v>
      </c>
      <c r="BI350" s="119">
        <f t="shared" si="1495"/>
        <v>0</v>
      </c>
      <c r="BJ350" s="87">
        <f t="shared" si="1491"/>
        <v>0</v>
      </c>
      <c r="BK350" s="108">
        <f t="shared" si="1492"/>
        <v>129.22</v>
      </c>
      <c r="BL350" s="119">
        <f t="shared" si="1493"/>
        <v>3688.51</v>
      </c>
      <c r="BM350" s="87">
        <f t="shared" si="1494"/>
        <v>1</v>
      </c>
    </row>
    <row r="351" spans="1:65" s="88" customFormat="1" ht="22.5">
      <c r="A351" s="29" t="s">
        <v>513</v>
      </c>
      <c r="B351" s="29" t="s">
        <v>66</v>
      </c>
      <c r="C351" s="29">
        <v>88488</v>
      </c>
      <c r="D351" s="101" t="s">
        <v>476</v>
      </c>
      <c r="E351" s="29" t="s">
        <v>82</v>
      </c>
      <c r="F351" s="30">
        <v>129.22</v>
      </c>
      <c r="G351" s="31">
        <v>12.78</v>
      </c>
      <c r="H351" s="119">
        <v>15.703724368470112</v>
      </c>
      <c r="I351" s="120">
        <f t="shared" si="1464"/>
        <v>2029.24</v>
      </c>
      <c r="J351" s="111"/>
      <c r="K351" s="114">
        <f t="shared" si="1465"/>
        <v>0</v>
      </c>
      <c r="L351" s="32"/>
      <c r="M351" s="114">
        <f t="shared" si="1466"/>
        <v>0</v>
      </c>
      <c r="N351" s="32"/>
      <c r="O351" s="114">
        <f t="shared" si="1467"/>
        <v>0</v>
      </c>
      <c r="P351" s="32"/>
      <c r="Q351" s="114">
        <f t="shared" si="1468"/>
        <v>0</v>
      </c>
      <c r="R351" s="32"/>
      <c r="S351" s="114">
        <f t="shared" si="1469"/>
        <v>0</v>
      </c>
      <c r="T351" s="32"/>
      <c r="U351" s="114">
        <f t="shared" si="1470"/>
        <v>0</v>
      </c>
      <c r="V351" s="32"/>
      <c r="W351" s="114">
        <f t="shared" si="1471"/>
        <v>0</v>
      </c>
      <c r="X351" s="32"/>
      <c r="Y351" s="114">
        <f t="shared" si="1472"/>
        <v>0</v>
      </c>
      <c r="Z351" s="32"/>
      <c r="AA351" s="114">
        <f t="shared" si="1473"/>
        <v>0</v>
      </c>
      <c r="AB351" s="32"/>
      <c r="AC351" s="114">
        <f t="shared" si="1474"/>
        <v>0</v>
      </c>
      <c r="AD351" s="32"/>
      <c r="AE351" s="114">
        <f t="shared" si="1475"/>
        <v>0</v>
      </c>
      <c r="AF351" s="32"/>
      <c r="AG351" s="114">
        <f t="shared" si="1476"/>
        <v>0</v>
      </c>
      <c r="AH351" s="32"/>
      <c r="AI351" s="114">
        <f t="shared" si="1477"/>
        <v>0</v>
      </c>
      <c r="AJ351" s="32"/>
      <c r="AK351" s="114">
        <f t="shared" si="1478"/>
        <v>0</v>
      </c>
      <c r="AL351" s="32"/>
      <c r="AM351" s="114">
        <f t="shared" si="1479"/>
        <v>0</v>
      </c>
      <c r="AN351" s="32"/>
      <c r="AO351" s="114">
        <f t="shared" si="1480"/>
        <v>0</v>
      </c>
      <c r="AP351" s="32"/>
      <c r="AQ351" s="114">
        <f t="shared" si="1481"/>
        <v>0</v>
      </c>
      <c r="AR351" s="32"/>
      <c r="AS351" s="114">
        <f t="shared" si="1482"/>
        <v>0</v>
      </c>
      <c r="AT351" s="32"/>
      <c r="AU351" s="114">
        <f t="shared" si="1483"/>
        <v>0</v>
      </c>
      <c r="AV351" s="32"/>
      <c r="AW351" s="114">
        <f t="shared" si="1484"/>
        <v>0</v>
      </c>
      <c r="AX351" s="32"/>
      <c r="AY351" s="114">
        <f t="shared" si="1485"/>
        <v>0</v>
      </c>
      <c r="AZ351" s="32"/>
      <c r="BA351" s="114">
        <f t="shared" si="1486"/>
        <v>0</v>
      </c>
      <c r="BB351" s="32"/>
      <c r="BC351" s="114">
        <f t="shared" si="1487"/>
        <v>0</v>
      </c>
      <c r="BD351" s="32"/>
      <c r="BE351" s="114">
        <f t="shared" si="1488"/>
        <v>0</v>
      </c>
      <c r="BF351" s="32"/>
      <c r="BG351" s="114">
        <f t="shared" si="1489"/>
        <v>0</v>
      </c>
      <c r="BH351" s="108">
        <f t="shared" ref="BH351:BI351" si="1496">SUM(J351,L351,N351,P351,R351,T351,V351,X351,Z351,AB351,AD351,AF351,AH351,AJ351,AL351,AN351,AP351,AR351,AT351,AV351,AX351,AZ351,BB351,BD351,BF351)</f>
        <v>0</v>
      </c>
      <c r="BI351" s="119">
        <f t="shared" si="1496"/>
        <v>0</v>
      </c>
      <c r="BJ351" s="87">
        <f t="shared" si="1491"/>
        <v>0</v>
      </c>
      <c r="BK351" s="108">
        <f t="shared" si="1492"/>
        <v>129.22</v>
      </c>
      <c r="BL351" s="119">
        <f t="shared" si="1493"/>
        <v>2029.24</v>
      </c>
      <c r="BM351" s="87">
        <f t="shared" si="1494"/>
        <v>1</v>
      </c>
    </row>
    <row r="352" spans="1:65" s="88" customFormat="1">
      <c r="A352" s="22" t="s">
        <v>514</v>
      </c>
      <c r="B352" s="22" t="s">
        <v>60</v>
      </c>
      <c r="C352" s="22" t="s">
        <v>60</v>
      </c>
      <c r="D352" s="102" t="s">
        <v>478</v>
      </c>
      <c r="E352" s="22" t="s">
        <v>60</v>
      </c>
      <c r="F352" s="89"/>
      <c r="G352" s="27"/>
      <c r="H352" s="121"/>
      <c r="I352" s="118">
        <f>SUM(I353)</f>
        <v>229.04</v>
      </c>
      <c r="J352" s="112"/>
      <c r="K352" s="127">
        <f>SUM(K353)</f>
        <v>0</v>
      </c>
      <c r="L352" s="26"/>
      <c r="M352" s="127">
        <f>SUM(M353)</f>
        <v>0</v>
      </c>
      <c r="N352" s="26"/>
      <c r="O352" s="127">
        <f>SUM(O353)</f>
        <v>0</v>
      </c>
      <c r="P352" s="26"/>
      <c r="Q352" s="127">
        <f>SUM(Q353)</f>
        <v>0</v>
      </c>
      <c r="R352" s="26"/>
      <c r="S352" s="127">
        <f>SUM(S353)</f>
        <v>0</v>
      </c>
      <c r="T352" s="26"/>
      <c r="U352" s="127">
        <f>SUM(U353)</f>
        <v>0</v>
      </c>
      <c r="V352" s="26"/>
      <c r="W352" s="127">
        <f>SUM(W353)</f>
        <v>0</v>
      </c>
      <c r="X352" s="26"/>
      <c r="Y352" s="127">
        <f>SUM(Y353)</f>
        <v>0</v>
      </c>
      <c r="Z352" s="26"/>
      <c r="AA352" s="127">
        <f>SUM(AA353)</f>
        <v>0</v>
      </c>
      <c r="AB352" s="26"/>
      <c r="AC352" s="127">
        <f>SUM(AC353)</f>
        <v>0</v>
      </c>
      <c r="AD352" s="26"/>
      <c r="AE352" s="127">
        <f>SUM(AE353)</f>
        <v>0</v>
      </c>
      <c r="AF352" s="26"/>
      <c r="AG352" s="127">
        <f>SUM(AG353)</f>
        <v>0</v>
      </c>
      <c r="AH352" s="26"/>
      <c r="AI352" s="127">
        <f>SUM(AI353)</f>
        <v>0</v>
      </c>
      <c r="AJ352" s="26"/>
      <c r="AK352" s="127">
        <f>SUM(AK353)</f>
        <v>0</v>
      </c>
      <c r="AL352" s="26"/>
      <c r="AM352" s="127">
        <f>SUM(AM353)</f>
        <v>0</v>
      </c>
      <c r="AN352" s="26"/>
      <c r="AO352" s="127">
        <f>SUM(AO353)</f>
        <v>0</v>
      </c>
      <c r="AP352" s="26"/>
      <c r="AQ352" s="127">
        <f>SUM(AQ353)</f>
        <v>0</v>
      </c>
      <c r="AR352" s="26"/>
      <c r="AS352" s="127">
        <f>SUM(AS353)</f>
        <v>0</v>
      </c>
      <c r="AT352" s="26"/>
      <c r="AU352" s="127">
        <f>SUM(AU353)</f>
        <v>0</v>
      </c>
      <c r="AV352" s="26"/>
      <c r="AW352" s="127">
        <f>SUM(AW353)</f>
        <v>0</v>
      </c>
      <c r="AX352" s="26"/>
      <c r="AY352" s="127">
        <f>SUM(AY353)</f>
        <v>0</v>
      </c>
      <c r="AZ352" s="26"/>
      <c r="BA352" s="127">
        <f>SUM(BA353)</f>
        <v>0</v>
      </c>
      <c r="BB352" s="26"/>
      <c r="BC352" s="127">
        <f>SUM(BC353)</f>
        <v>0</v>
      </c>
      <c r="BD352" s="26"/>
      <c r="BE352" s="127">
        <f>SUM(BE353)</f>
        <v>0</v>
      </c>
      <c r="BF352" s="26"/>
      <c r="BG352" s="127">
        <f>SUM(BG353)</f>
        <v>0</v>
      </c>
      <c r="BH352" s="109"/>
      <c r="BI352" s="121">
        <f>SUM(BI353)</f>
        <v>0</v>
      </c>
      <c r="BJ352" s="27"/>
      <c r="BK352" s="109"/>
      <c r="BL352" s="121">
        <f>SUM(BL353)</f>
        <v>229.04</v>
      </c>
      <c r="BM352" s="27"/>
    </row>
    <row r="353" spans="1:65" s="88" customFormat="1">
      <c r="A353" s="29" t="s">
        <v>515</v>
      </c>
      <c r="B353" s="29" t="s">
        <v>66</v>
      </c>
      <c r="C353" s="29">
        <v>100758</v>
      </c>
      <c r="D353" s="101" t="s">
        <v>480</v>
      </c>
      <c r="E353" s="29" t="s">
        <v>82</v>
      </c>
      <c r="F353" s="30">
        <v>4.66</v>
      </c>
      <c r="G353" s="31">
        <v>40</v>
      </c>
      <c r="H353" s="119">
        <v>49.150936990516783</v>
      </c>
      <c r="I353" s="120">
        <f>ROUND(SUM(F353*H353),2)</f>
        <v>229.04</v>
      </c>
      <c r="J353" s="111"/>
      <c r="K353" s="114">
        <f>J353*$H353</f>
        <v>0</v>
      </c>
      <c r="L353" s="32"/>
      <c r="M353" s="114">
        <f>L353*$H353</f>
        <v>0</v>
      </c>
      <c r="N353" s="32"/>
      <c r="O353" s="114">
        <f>N353*$H353</f>
        <v>0</v>
      </c>
      <c r="P353" s="32"/>
      <c r="Q353" s="114">
        <f>P353*$H353</f>
        <v>0</v>
      </c>
      <c r="R353" s="32"/>
      <c r="S353" s="114">
        <f>R353*$H353</f>
        <v>0</v>
      </c>
      <c r="T353" s="32"/>
      <c r="U353" s="114">
        <f>T353*$H353</f>
        <v>0</v>
      </c>
      <c r="V353" s="32"/>
      <c r="W353" s="114">
        <f>V353*$H353</f>
        <v>0</v>
      </c>
      <c r="X353" s="32"/>
      <c r="Y353" s="114">
        <f>X353*$H353</f>
        <v>0</v>
      </c>
      <c r="Z353" s="32"/>
      <c r="AA353" s="114">
        <f>Z353*$H353</f>
        <v>0</v>
      </c>
      <c r="AB353" s="32"/>
      <c r="AC353" s="114">
        <f>AB353*$H353</f>
        <v>0</v>
      </c>
      <c r="AD353" s="32"/>
      <c r="AE353" s="114">
        <f>AD353*$H353</f>
        <v>0</v>
      </c>
      <c r="AF353" s="32"/>
      <c r="AG353" s="114">
        <f>AF353*$H353</f>
        <v>0</v>
      </c>
      <c r="AH353" s="32"/>
      <c r="AI353" s="114">
        <f>AH353*$H353</f>
        <v>0</v>
      </c>
      <c r="AJ353" s="32"/>
      <c r="AK353" s="114">
        <f>AJ353*$H353</f>
        <v>0</v>
      </c>
      <c r="AL353" s="32"/>
      <c r="AM353" s="114">
        <f>AL353*$H353</f>
        <v>0</v>
      </c>
      <c r="AN353" s="32"/>
      <c r="AO353" s="114">
        <f>AN353*$H353</f>
        <v>0</v>
      </c>
      <c r="AP353" s="32"/>
      <c r="AQ353" s="114">
        <f>AP353*$H353</f>
        <v>0</v>
      </c>
      <c r="AR353" s="32"/>
      <c r="AS353" s="114">
        <f>AR353*$H353</f>
        <v>0</v>
      </c>
      <c r="AT353" s="32"/>
      <c r="AU353" s="114">
        <f>AT353*$H353</f>
        <v>0</v>
      </c>
      <c r="AV353" s="32"/>
      <c r="AW353" s="114">
        <f>AV353*$H353</f>
        <v>0</v>
      </c>
      <c r="AX353" s="32"/>
      <c r="AY353" s="114">
        <f>AX353*$H353</f>
        <v>0</v>
      </c>
      <c r="AZ353" s="32"/>
      <c r="BA353" s="114">
        <f>AZ353*$H353</f>
        <v>0</v>
      </c>
      <c r="BB353" s="32"/>
      <c r="BC353" s="114">
        <f>BB353*$H353</f>
        <v>0</v>
      </c>
      <c r="BD353" s="32"/>
      <c r="BE353" s="114">
        <f>BD353*$H353</f>
        <v>0</v>
      </c>
      <c r="BF353" s="32"/>
      <c r="BG353" s="114">
        <f>BF353*$H353</f>
        <v>0</v>
      </c>
      <c r="BH353" s="108">
        <f t="shared" ref="BH353:BI353" si="1497">SUM(J353,L353,N353,P353,R353,T353,V353,X353,Z353,AB353,AD353,AF353,AH353,AJ353,AL353,AN353,AP353,AR353,AT353,AV353,AX353,AZ353,BB353,BD353,BF353)</f>
        <v>0</v>
      </c>
      <c r="BI353" s="119">
        <f t="shared" si="1497"/>
        <v>0</v>
      </c>
      <c r="BJ353" s="87">
        <f>BI353/I353</f>
        <v>0</v>
      </c>
      <c r="BK353" s="108">
        <f>F353-BH353</f>
        <v>4.66</v>
      </c>
      <c r="BL353" s="119">
        <f>I353-BI353</f>
        <v>229.04</v>
      </c>
      <c r="BM353" s="87">
        <f>1-BJ353</f>
        <v>1</v>
      </c>
    </row>
    <row r="354" spans="1:65" s="88" customFormat="1">
      <c r="A354" s="14">
        <v>9</v>
      </c>
      <c r="B354" s="14" t="s">
        <v>60</v>
      </c>
      <c r="C354" s="14" t="s">
        <v>60</v>
      </c>
      <c r="D354" s="103" t="s">
        <v>516</v>
      </c>
      <c r="E354" s="16"/>
      <c r="F354" s="17"/>
      <c r="G354" s="20"/>
      <c r="H354" s="122"/>
      <c r="I354" s="116">
        <f>I355+I360+I364+I368+I372+I376</f>
        <v>61852.510000000009</v>
      </c>
      <c r="J354" s="113"/>
      <c r="K354" s="126">
        <f>K355+K360+K364+K368+K372+K376</f>
        <v>0</v>
      </c>
      <c r="L354" s="19"/>
      <c r="M354" s="126">
        <f>M355+M360+M364+M368+M372+M376</f>
        <v>0</v>
      </c>
      <c r="N354" s="19"/>
      <c r="O354" s="126">
        <f>O355+O360+O364+O368+O372+O376</f>
        <v>0</v>
      </c>
      <c r="P354" s="19"/>
      <c r="Q354" s="126">
        <f>Q355+Q360+Q364+Q368+Q372+Q376</f>
        <v>0</v>
      </c>
      <c r="R354" s="19"/>
      <c r="S354" s="126">
        <f>S355+S360+S364+S368+S372+S376</f>
        <v>0</v>
      </c>
      <c r="T354" s="19"/>
      <c r="U354" s="126">
        <f>U355+U360+U364+U368+U372+U376</f>
        <v>0</v>
      </c>
      <c r="V354" s="19"/>
      <c r="W354" s="126">
        <f>W355+W360+W364+W368+W372+W376</f>
        <v>0</v>
      </c>
      <c r="X354" s="19"/>
      <c r="Y354" s="126">
        <f>Y355+Y360+Y364+Y368+Y372+Y376</f>
        <v>0</v>
      </c>
      <c r="Z354" s="19"/>
      <c r="AA354" s="126">
        <f>AA355+AA360+AA364+AA368+AA372+AA376</f>
        <v>0</v>
      </c>
      <c r="AB354" s="19"/>
      <c r="AC354" s="126">
        <f>AC355+AC360+AC364+AC368+AC372+AC376</f>
        <v>0</v>
      </c>
      <c r="AD354" s="19"/>
      <c r="AE354" s="126">
        <f>AE355+AE360+AE364+AE368+AE372+AE376</f>
        <v>0</v>
      </c>
      <c r="AF354" s="19"/>
      <c r="AG354" s="126">
        <f>AG355+AG360+AG364+AG368+AG372+AG376</f>
        <v>0</v>
      </c>
      <c r="AH354" s="19"/>
      <c r="AI354" s="126">
        <f>AI355+AI360+AI364+AI368+AI372+AI376</f>
        <v>0</v>
      </c>
      <c r="AJ354" s="19"/>
      <c r="AK354" s="126">
        <f>AK355+AK360+AK364+AK368+AK372+AK376</f>
        <v>0</v>
      </c>
      <c r="AL354" s="19"/>
      <c r="AM354" s="126">
        <f>AM355+AM360+AM364+AM368+AM372+AM376</f>
        <v>0</v>
      </c>
      <c r="AN354" s="19"/>
      <c r="AO354" s="126">
        <f>AO355+AO360+AO364+AO368+AO372+AO376</f>
        <v>0</v>
      </c>
      <c r="AP354" s="19"/>
      <c r="AQ354" s="126">
        <f>AQ355+AQ360+AQ364+AQ368+AQ372+AQ376</f>
        <v>0</v>
      </c>
      <c r="AR354" s="19"/>
      <c r="AS354" s="126">
        <f>AS355+AS360+AS364+AS368+AS372+AS376</f>
        <v>0</v>
      </c>
      <c r="AT354" s="19"/>
      <c r="AU354" s="126">
        <f>AU355+AU360+AU364+AU368+AU372+AU376</f>
        <v>0</v>
      </c>
      <c r="AV354" s="19"/>
      <c r="AW354" s="126">
        <f>AW355+AW360+AW364+AW368+AW372+AW376</f>
        <v>0</v>
      </c>
      <c r="AX354" s="19"/>
      <c r="AY354" s="126">
        <f>AY355+AY360+AY364+AY368+AY372+AY376</f>
        <v>0</v>
      </c>
      <c r="AZ354" s="19"/>
      <c r="BA354" s="126">
        <f>BA355+BA360+BA364+BA368+BA372+BA376</f>
        <v>0</v>
      </c>
      <c r="BB354" s="19"/>
      <c r="BC354" s="126">
        <f>BC355+BC360+BC364+BC368+BC372+BC376</f>
        <v>0</v>
      </c>
      <c r="BD354" s="19"/>
      <c r="BE354" s="126">
        <f>BE355+BE360+BE364+BE368+BE372+BE376</f>
        <v>0</v>
      </c>
      <c r="BF354" s="19"/>
      <c r="BG354" s="126">
        <f>BG355+BG360+BG364+BG368+BG372+BG376</f>
        <v>0</v>
      </c>
      <c r="BH354" s="110"/>
      <c r="BI354" s="122">
        <f>BI355+BI360+BI364+BI368+BI372+BI376</f>
        <v>0</v>
      </c>
      <c r="BJ354" s="20"/>
      <c r="BK354" s="110"/>
      <c r="BL354" s="122">
        <f>BL355+BL360+BL364+BL368+BL372+BL376</f>
        <v>61852.510000000009</v>
      </c>
      <c r="BM354" s="20"/>
    </row>
    <row r="355" spans="1:65" s="88" customFormat="1">
      <c r="A355" s="22" t="s">
        <v>517</v>
      </c>
      <c r="B355" s="22" t="s">
        <v>60</v>
      </c>
      <c r="C355" s="22" t="s">
        <v>60</v>
      </c>
      <c r="D355" s="102" t="s">
        <v>107</v>
      </c>
      <c r="E355" s="22"/>
      <c r="F355" s="89"/>
      <c r="G355" s="27"/>
      <c r="H355" s="121"/>
      <c r="I355" s="118">
        <f>I356</f>
        <v>21165.46</v>
      </c>
      <c r="J355" s="112"/>
      <c r="K355" s="127">
        <f>K356</f>
        <v>0</v>
      </c>
      <c r="L355" s="26"/>
      <c r="M355" s="127">
        <f>M356</f>
        <v>0</v>
      </c>
      <c r="N355" s="26"/>
      <c r="O355" s="127">
        <f>O356</f>
        <v>0</v>
      </c>
      <c r="P355" s="26"/>
      <c r="Q355" s="127">
        <f>Q356</f>
        <v>0</v>
      </c>
      <c r="R355" s="26"/>
      <c r="S355" s="127">
        <f>S356</f>
        <v>0</v>
      </c>
      <c r="T355" s="26"/>
      <c r="U355" s="127">
        <f>U356</f>
        <v>0</v>
      </c>
      <c r="V355" s="26"/>
      <c r="W355" s="127">
        <f>W356</f>
        <v>0</v>
      </c>
      <c r="X355" s="26"/>
      <c r="Y355" s="127">
        <f>Y356</f>
        <v>0</v>
      </c>
      <c r="Z355" s="26"/>
      <c r="AA355" s="127">
        <f>AA356</f>
        <v>0</v>
      </c>
      <c r="AB355" s="26"/>
      <c r="AC355" s="127">
        <f>AC356</f>
        <v>0</v>
      </c>
      <c r="AD355" s="26"/>
      <c r="AE355" s="127">
        <f>AE356</f>
        <v>0</v>
      </c>
      <c r="AF355" s="26"/>
      <c r="AG355" s="127">
        <f>AG356</f>
        <v>0</v>
      </c>
      <c r="AH355" s="26"/>
      <c r="AI355" s="127">
        <f>AI356</f>
        <v>0</v>
      </c>
      <c r="AJ355" s="26"/>
      <c r="AK355" s="127">
        <f>AK356</f>
        <v>0</v>
      </c>
      <c r="AL355" s="26"/>
      <c r="AM355" s="127">
        <f>AM356</f>
        <v>0</v>
      </c>
      <c r="AN355" s="26"/>
      <c r="AO355" s="127">
        <f>AO356</f>
        <v>0</v>
      </c>
      <c r="AP355" s="26"/>
      <c r="AQ355" s="127">
        <f>AQ356</f>
        <v>0</v>
      </c>
      <c r="AR355" s="26"/>
      <c r="AS355" s="127">
        <f>AS356</f>
        <v>0</v>
      </c>
      <c r="AT355" s="26"/>
      <c r="AU355" s="127">
        <f>AU356</f>
        <v>0</v>
      </c>
      <c r="AV355" s="26"/>
      <c r="AW355" s="127">
        <f>AW356</f>
        <v>0</v>
      </c>
      <c r="AX355" s="26"/>
      <c r="AY355" s="127">
        <f>AY356</f>
        <v>0</v>
      </c>
      <c r="AZ355" s="26"/>
      <c r="BA355" s="127">
        <f>BA356</f>
        <v>0</v>
      </c>
      <c r="BB355" s="26"/>
      <c r="BC355" s="127">
        <f>BC356</f>
        <v>0</v>
      </c>
      <c r="BD355" s="26"/>
      <c r="BE355" s="127">
        <f>BE356</f>
        <v>0</v>
      </c>
      <c r="BF355" s="26"/>
      <c r="BG355" s="127">
        <f>BG356</f>
        <v>0</v>
      </c>
      <c r="BH355" s="109"/>
      <c r="BI355" s="121">
        <f>BI356</f>
        <v>0</v>
      </c>
      <c r="BJ355" s="27"/>
      <c r="BK355" s="109"/>
      <c r="BL355" s="121">
        <f>BL356</f>
        <v>21165.46</v>
      </c>
      <c r="BM355" s="27"/>
    </row>
    <row r="356" spans="1:65" s="88" customFormat="1">
      <c r="A356" s="22" t="s">
        <v>518</v>
      </c>
      <c r="B356" s="22" t="s">
        <v>60</v>
      </c>
      <c r="C356" s="22" t="s">
        <v>60</v>
      </c>
      <c r="D356" s="102" t="s">
        <v>519</v>
      </c>
      <c r="E356" s="22" t="s">
        <v>60</v>
      </c>
      <c r="F356" s="89"/>
      <c r="G356" s="27"/>
      <c r="H356" s="121"/>
      <c r="I356" s="118">
        <f>SUM(I357:I359)</f>
        <v>21165.46</v>
      </c>
      <c r="J356" s="112"/>
      <c r="K356" s="127">
        <f>SUM(K357:K359)</f>
        <v>0</v>
      </c>
      <c r="L356" s="26"/>
      <c r="M356" s="127">
        <f>SUM(M357:M359)</f>
        <v>0</v>
      </c>
      <c r="N356" s="26"/>
      <c r="O356" s="127">
        <f>SUM(O357:O359)</f>
        <v>0</v>
      </c>
      <c r="P356" s="26"/>
      <c r="Q356" s="127">
        <f>SUM(Q357:Q359)</f>
        <v>0</v>
      </c>
      <c r="R356" s="26"/>
      <c r="S356" s="127">
        <f>SUM(S357:S359)</f>
        <v>0</v>
      </c>
      <c r="T356" s="26"/>
      <c r="U356" s="127">
        <f>SUM(U357:U359)</f>
        <v>0</v>
      </c>
      <c r="V356" s="26"/>
      <c r="W356" s="127">
        <f>SUM(W357:W359)</f>
        <v>0</v>
      </c>
      <c r="X356" s="26"/>
      <c r="Y356" s="127">
        <f>SUM(Y357:Y359)</f>
        <v>0</v>
      </c>
      <c r="Z356" s="26"/>
      <c r="AA356" s="127">
        <f>SUM(AA357:AA359)</f>
        <v>0</v>
      </c>
      <c r="AB356" s="26"/>
      <c r="AC356" s="127">
        <f>SUM(AC357:AC359)</f>
        <v>0</v>
      </c>
      <c r="AD356" s="26"/>
      <c r="AE356" s="127">
        <f>SUM(AE357:AE359)</f>
        <v>0</v>
      </c>
      <c r="AF356" s="26"/>
      <c r="AG356" s="127">
        <f>SUM(AG357:AG359)</f>
        <v>0</v>
      </c>
      <c r="AH356" s="26"/>
      <c r="AI356" s="127">
        <f>SUM(AI357:AI359)</f>
        <v>0</v>
      </c>
      <c r="AJ356" s="26"/>
      <c r="AK356" s="127">
        <f>SUM(AK357:AK359)</f>
        <v>0</v>
      </c>
      <c r="AL356" s="26"/>
      <c r="AM356" s="127">
        <f>SUM(AM357:AM359)</f>
        <v>0</v>
      </c>
      <c r="AN356" s="26"/>
      <c r="AO356" s="127">
        <f>SUM(AO357:AO359)</f>
        <v>0</v>
      </c>
      <c r="AP356" s="26"/>
      <c r="AQ356" s="127">
        <f>SUM(AQ357:AQ359)</f>
        <v>0</v>
      </c>
      <c r="AR356" s="26"/>
      <c r="AS356" s="127">
        <f>SUM(AS357:AS359)</f>
        <v>0</v>
      </c>
      <c r="AT356" s="26"/>
      <c r="AU356" s="127">
        <f>SUM(AU357:AU359)</f>
        <v>0</v>
      </c>
      <c r="AV356" s="26"/>
      <c r="AW356" s="127">
        <f>SUM(AW357:AW359)</f>
        <v>0</v>
      </c>
      <c r="AX356" s="26"/>
      <c r="AY356" s="127">
        <f>SUM(AY357:AY359)</f>
        <v>0</v>
      </c>
      <c r="AZ356" s="26"/>
      <c r="BA356" s="127">
        <f>SUM(BA357:BA359)</f>
        <v>0</v>
      </c>
      <c r="BB356" s="26"/>
      <c r="BC356" s="127">
        <f>SUM(BC357:BC359)</f>
        <v>0</v>
      </c>
      <c r="BD356" s="26"/>
      <c r="BE356" s="127">
        <f>SUM(BE357:BE359)</f>
        <v>0</v>
      </c>
      <c r="BF356" s="26"/>
      <c r="BG356" s="127">
        <f>SUM(BG357:BG359)</f>
        <v>0</v>
      </c>
      <c r="BH356" s="109"/>
      <c r="BI356" s="121">
        <f>SUM(BI357:BI359)</f>
        <v>0</v>
      </c>
      <c r="BJ356" s="27"/>
      <c r="BK356" s="109"/>
      <c r="BL356" s="121">
        <f>SUM(BL357:BL359)</f>
        <v>21165.46</v>
      </c>
      <c r="BM356" s="27"/>
    </row>
    <row r="357" spans="1:65" s="88" customFormat="1" ht="33.75">
      <c r="A357" s="29" t="s">
        <v>520</v>
      </c>
      <c r="B357" s="29" t="s">
        <v>66</v>
      </c>
      <c r="C357" s="29">
        <v>99855</v>
      </c>
      <c r="D357" s="101" t="s">
        <v>521</v>
      </c>
      <c r="E357" s="29" t="s">
        <v>132</v>
      </c>
      <c r="F357" s="30">
        <v>47.4</v>
      </c>
      <c r="G357" s="31">
        <v>99.48</v>
      </c>
      <c r="H357" s="119">
        <v>122.23838029541525</v>
      </c>
      <c r="I357" s="120">
        <f t="shared" ref="I357:I359" si="1498">ROUND(SUM(F357*H357),2)</f>
        <v>5794.1</v>
      </c>
      <c r="J357" s="111"/>
      <c r="K357" s="114">
        <f t="shared" ref="K357:K359" si="1499">J357*$H357</f>
        <v>0</v>
      </c>
      <c r="L357" s="32"/>
      <c r="M357" s="114">
        <f t="shared" ref="M357:M359" si="1500">L357*$H357</f>
        <v>0</v>
      </c>
      <c r="N357" s="32"/>
      <c r="O357" s="114">
        <f t="shared" ref="O357:O359" si="1501">N357*$H357</f>
        <v>0</v>
      </c>
      <c r="P357" s="32"/>
      <c r="Q357" s="114">
        <f t="shared" ref="Q357:Q359" si="1502">P357*$H357</f>
        <v>0</v>
      </c>
      <c r="R357" s="32"/>
      <c r="S357" s="114">
        <f t="shared" ref="S357:S359" si="1503">R357*$H357</f>
        <v>0</v>
      </c>
      <c r="T357" s="32"/>
      <c r="U357" s="114">
        <f t="shared" ref="U357:U359" si="1504">T357*$H357</f>
        <v>0</v>
      </c>
      <c r="V357" s="32"/>
      <c r="W357" s="114">
        <f t="shared" ref="W357:W359" si="1505">V357*$H357</f>
        <v>0</v>
      </c>
      <c r="X357" s="32"/>
      <c r="Y357" s="114">
        <f t="shared" ref="Y357:Y359" si="1506">X357*$H357</f>
        <v>0</v>
      </c>
      <c r="Z357" s="32"/>
      <c r="AA357" s="114">
        <f t="shared" ref="AA357:AA359" si="1507">Z357*$H357</f>
        <v>0</v>
      </c>
      <c r="AB357" s="32"/>
      <c r="AC357" s="114">
        <f t="shared" ref="AC357:AC359" si="1508">AB357*$H357</f>
        <v>0</v>
      </c>
      <c r="AD357" s="32"/>
      <c r="AE357" s="114">
        <f t="shared" ref="AE357:AE359" si="1509">AD357*$H357</f>
        <v>0</v>
      </c>
      <c r="AF357" s="32"/>
      <c r="AG357" s="114">
        <f t="shared" ref="AG357:AG359" si="1510">AF357*$H357</f>
        <v>0</v>
      </c>
      <c r="AH357" s="32"/>
      <c r="AI357" s="114">
        <f t="shared" ref="AI357:AI359" si="1511">AH357*$H357</f>
        <v>0</v>
      </c>
      <c r="AJ357" s="32"/>
      <c r="AK357" s="114">
        <f t="shared" ref="AK357:AK359" si="1512">AJ357*$H357</f>
        <v>0</v>
      </c>
      <c r="AL357" s="32"/>
      <c r="AM357" s="114">
        <f t="shared" ref="AM357:AM359" si="1513">AL357*$H357</f>
        <v>0</v>
      </c>
      <c r="AN357" s="32"/>
      <c r="AO357" s="114">
        <f t="shared" ref="AO357:AO359" si="1514">AN357*$H357</f>
        <v>0</v>
      </c>
      <c r="AP357" s="32"/>
      <c r="AQ357" s="114">
        <f t="shared" ref="AQ357:AQ359" si="1515">AP357*$H357</f>
        <v>0</v>
      </c>
      <c r="AR357" s="32"/>
      <c r="AS357" s="114">
        <f t="shared" ref="AS357:AS359" si="1516">AR357*$H357</f>
        <v>0</v>
      </c>
      <c r="AT357" s="32"/>
      <c r="AU357" s="114">
        <f t="shared" ref="AU357:AU359" si="1517">AT357*$H357</f>
        <v>0</v>
      </c>
      <c r="AV357" s="32"/>
      <c r="AW357" s="114">
        <f t="shared" ref="AW357:AW359" si="1518">AV357*$H357</f>
        <v>0</v>
      </c>
      <c r="AX357" s="32"/>
      <c r="AY357" s="114">
        <f t="shared" ref="AY357:AY359" si="1519">AX357*$H357</f>
        <v>0</v>
      </c>
      <c r="AZ357" s="32"/>
      <c r="BA357" s="114">
        <f t="shared" ref="BA357:BA359" si="1520">AZ357*$H357</f>
        <v>0</v>
      </c>
      <c r="BB357" s="32"/>
      <c r="BC357" s="114">
        <f t="shared" ref="BC357:BC359" si="1521">BB357*$H357</f>
        <v>0</v>
      </c>
      <c r="BD357" s="32"/>
      <c r="BE357" s="114">
        <f t="shared" ref="BE357:BE359" si="1522">BD357*$H357</f>
        <v>0</v>
      </c>
      <c r="BF357" s="32"/>
      <c r="BG357" s="114">
        <f t="shared" ref="BG357:BG359" si="1523">BF357*$H357</f>
        <v>0</v>
      </c>
      <c r="BH357" s="108">
        <f t="shared" ref="BH357:BI357" si="1524">SUM(J357,L357,N357,P357,R357,T357,V357,X357,Z357,AB357,AD357,AF357,AH357,AJ357,AL357,AN357,AP357,AR357,AT357,AV357,AX357,AZ357,BB357,BD357,BF357)</f>
        <v>0</v>
      </c>
      <c r="BI357" s="119">
        <f t="shared" si="1524"/>
        <v>0</v>
      </c>
      <c r="BJ357" s="87">
        <f t="shared" ref="BJ357:BJ359" si="1525">BI357/I357</f>
        <v>0</v>
      </c>
      <c r="BK357" s="108">
        <f t="shared" ref="BK357:BK359" si="1526">F357-BH357</f>
        <v>47.4</v>
      </c>
      <c r="BL357" s="119">
        <f t="shared" ref="BL357:BL359" si="1527">I357-BI357</f>
        <v>5794.1</v>
      </c>
      <c r="BM357" s="87">
        <f t="shared" ref="BM357:BM359" si="1528">1-BJ357</f>
        <v>1</v>
      </c>
    </row>
    <row r="358" spans="1:65" s="88" customFormat="1" ht="33.75">
      <c r="A358" s="29" t="s">
        <v>522</v>
      </c>
      <c r="B358" s="29" t="s">
        <v>66</v>
      </c>
      <c r="C358" s="29">
        <v>99855</v>
      </c>
      <c r="D358" s="101" t="s">
        <v>523</v>
      </c>
      <c r="E358" s="29" t="s">
        <v>132</v>
      </c>
      <c r="F358" s="30">
        <v>19.170000000000002</v>
      </c>
      <c r="G358" s="31">
        <v>99.48</v>
      </c>
      <c r="H358" s="119">
        <v>122.23838029541525</v>
      </c>
      <c r="I358" s="120">
        <f t="shared" si="1498"/>
        <v>2343.31</v>
      </c>
      <c r="J358" s="111"/>
      <c r="K358" s="114">
        <f t="shared" si="1499"/>
        <v>0</v>
      </c>
      <c r="L358" s="32"/>
      <c r="M358" s="114">
        <f t="shared" si="1500"/>
        <v>0</v>
      </c>
      <c r="N358" s="32"/>
      <c r="O358" s="114">
        <f t="shared" si="1501"/>
        <v>0</v>
      </c>
      <c r="P358" s="32"/>
      <c r="Q358" s="114">
        <f t="shared" si="1502"/>
        <v>0</v>
      </c>
      <c r="R358" s="32"/>
      <c r="S358" s="114">
        <f t="shared" si="1503"/>
        <v>0</v>
      </c>
      <c r="T358" s="32"/>
      <c r="U358" s="114">
        <f t="shared" si="1504"/>
        <v>0</v>
      </c>
      <c r="V358" s="32"/>
      <c r="W358" s="114">
        <f t="shared" si="1505"/>
        <v>0</v>
      </c>
      <c r="X358" s="32"/>
      <c r="Y358" s="114">
        <f t="shared" si="1506"/>
        <v>0</v>
      </c>
      <c r="Z358" s="32"/>
      <c r="AA358" s="114">
        <f t="shared" si="1507"/>
        <v>0</v>
      </c>
      <c r="AB358" s="32"/>
      <c r="AC358" s="114">
        <f t="shared" si="1508"/>
        <v>0</v>
      </c>
      <c r="AD358" s="32"/>
      <c r="AE358" s="114">
        <f t="shared" si="1509"/>
        <v>0</v>
      </c>
      <c r="AF358" s="32"/>
      <c r="AG358" s="114">
        <f t="shared" si="1510"/>
        <v>0</v>
      </c>
      <c r="AH358" s="32"/>
      <c r="AI358" s="114">
        <f t="shared" si="1511"/>
        <v>0</v>
      </c>
      <c r="AJ358" s="32"/>
      <c r="AK358" s="114">
        <f t="shared" si="1512"/>
        <v>0</v>
      </c>
      <c r="AL358" s="32"/>
      <c r="AM358" s="114">
        <f t="shared" si="1513"/>
        <v>0</v>
      </c>
      <c r="AN358" s="32"/>
      <c r="AO358" s="114">
        <f t="shared" si="1514"/>
        <v>0</v>
      </c>
      <c r="AP358" s="32"/>
      <c r="AQ358" s="114">
        <f t="shared" si="1515"/>
        <v>0</v>
      </c>
      <c r="AR358" s="32"/>
      <c r="AS358" s="114">
        <f t="shared" si="1516"/>
        <v>0</v>
      </c>
      <c r="AT358" s="32"/>
      <c r="AU358" s="114">
        <f t="shared" si="1517"/>
        <v>0</v>
      </c>
      <c r="AV358" s="32"/>
      <c r="AW358" s="114">
        <f t="shared" si="1518"/>
        <v>0</v>
      </c>
      <c r="AX358" s="32"/>
      <c r="AY358" s="114">
        <f t="shared" si="1519"/>
        <v>0</v>
      </c>
      <c r="AZ358" s="32"/>
      <c r="BA358" s="114">
        <f t="shared" si="1520"/>
        <v>0</v>
      </c>
      <c r="BB358" s="32"/>
      <c r="BC358" s="114">
        <f t="shared" si="1521"/>
        <v>0</v>
      </c>
      <c r="BD358" s="32"/>
      <c r="BE358" s="114">
        <f t="shared" si="1522"/>
        <v>0</v>
      </c>
      <c r="BF358" s="32"/>
      <c r="BG358" s="114">
        <f t="shared" si="1523"/>
        <v>0</v>
      </c>
      <c r="BH358" s="108">
        <f t="shared" ref="BH358:BI358" si="1529">SUM(J358,L358,N358,P358,R358,T358,V358,X358,Z358,AB358,AD358,AF358,AH358,AJ358,AL358,AN358,AP358,AR358,AT358,AV358,AX358,AZ358,BB358,BD358,BF358)</f>
        <v>0</v>
      </c>
      <c r="BI358" s="119">
        <f t="shared" si="1529"/>
        <v>0</v>
      </c>
      <c r="BJ358" s="87">
        <f t="shared" si="1525"/>
        <v>0</v>
      </c>
      <c r="BK358" s="108">
        <f t="shared" si="1526"/>
        <v>19.170000000000002</v>
      </c>
      <c r="BL358" s="119">
        <f t="shared" si="1527"/>
        <v>2343.31</v>
      </c>
      <c r="BM358" s="87">
        <f t="shared" si="1528"/>
        <v>1</v>
      </c>
    </row>
    <row r="359" spans="1:65" s="88" customFormat="1" ht="22.5">
      <c r="A359" s="29" t="s">
        <v>524</v>
      </c>
      <c r="B359" s="29" t="s">
        <v>66</v>
      </c>
      <c r="C359" s="29">
        <v>99841</v>
      </c>
      <c r="D359" s="101" t="s">
        <v>525</v>
      </c>
      <c r="E359" s="29" t="s">
        <v>132</v>
      </c>
      <c r="F359" s="30">
        <v>10.15</v>
      </c>
      <c r="G359" s="31">
        <v>1044.58</v>
      </c>
      <c r="H359" s="119">
        <v>1283.5521440388504</v>
      </c>
      <c r="I359" s="120">
        <f t="shared" si="1498"/>
        <v>13028.05</v>
      </c>
      <c r="J359" s="111"/>
      <c r="K359" s="114">
        <f t="shared" si="1499"/>
        <v>0</v>
      </c>
      <c r="L359" s="32"/>
      <c r="M359" s="114">
        <f t="shared" si="1500"/>
        <v>0</v>
      </c>
      <c r="N359" s="32"/>
      <c r="O359" s="114">
        <f t="shared" si="1501"/>
        <v>0</v>
      </c>
      <c r="P359" s="32"/>
      <c r="Q359" s="114">
        <f t="shared" si="1502"/>
        <v>0</v>
      </c>
      <c r="R359" s="32"/>
      <c r="S359" s="114">
        <f t="shared" si="1503"/>
        <v>0</v>
      </c>
      <c r="T359" s="32"/>
      <c r="U359" s="114">
        <f t="shared" si="1504"/>
        <v>0</v>
      </c>
      <c r="V359" s="32"/>
      <c r="W359" s="114">
        <f t="shared" si="1505"/>
        <v>0</v>
      </c>
      <c r="X359" s="32"/>
      <c r="Y359" s="114">
        <f t="shared" si="1506"/>
        <v>0</v>
      </c>
      <c r="Z359" s="32"/>
      <c r="AA359" s="114">
        <f t="shared" si="1507"/>
        <v>0</v>
      </c>
      <c r="AB359" s="32"/>
      <c r="AC359" s="114">
        <f t="shared" si="1508"/>
        <v>0</v>
      </c>
      <c r="AD359" s="32"/>
      <c r="AE359" s="114">
        <f t="shared" si="1509"/>
        <v>0</v>
      </c>
      <c r="AF359" s="32"/>
      <c r="AG359" s="114">
        <f t="shared" si="1510"/>
        <v>0</v>
      </c>
      <c r="AH359" s="32"/>
      <c r="AI359" s="114">
        <f t="shared" si="1511"/>
        <v>0</v>
      </c>
      <c r="AJ359" s="32"/>
      <c r="AK359" s="114">
        <f t="shared" si="1512"/>
        <v>0</v>
      </c>
      <c r="AL359" s="32"/>
      <c r="AM359" s="114">
        <f t="shared" si="1513"/>
        <v>0</v>
      </c>
      <c r="AN359" s="32"/>
      <c r="AO359" s="114">
        <f t="shared" si="1514"/>
        <v>0</v>
      </c>
      <c r="AP359" s="32"/>
      <c r="AQ359" s="114">
        <f t="shared" si="1515"/>
        <v>0</v>
      </c>
      <c r="AR359" s="32"/>
      <c r="AS359" s="114">
        <f t="shared" si="1516"/>
        <v>0</v>
      </c>
      <c r="AT359" s="32"/>
      <c r="AU359" s="114">
        <f t="shared" si="1517"/>
        <v>0</v>
      </c>
      <c r="AV359" s="32"/>
      <c r="AW359" s="114">
        <f t="shared" si="1518"/>
        <v>0</v>
      </c>
      <c r="AX359" s="32"/>
      <c r="AY359" s="114">
        <f t="shared" si="1519"/>
        <v>0</v>
      </c>
      <c r="AZ359" s="32"/>
      <c r="BA359" s="114">
        <f t="shared" si="1520"/>
        <v>0</v>
      </c>
      <c r="BB359" s="32"/>
      <c r="BC359" s="114">
        <f t="shared" si="1521"/>
        <v>0</v>
      </c>
      <c r="BD359" s="32"/>
      <c r="BE359" s="114">
        <f t="shared" si="1522"/>
        <v>0</v>
      </c>
      <c r="BF359" s="32"/>
      <c r="BG359" s="114">
        <f t="shared" si="1523"/>
        <v>0</v>
      </c>
      <c r="BH359" s="108">
        <f t="shared" ref="BH359:BI359" si="1530">SUM(J359,L359,N359,P359,R359,T359,V359,X359,Z359,AB359,AD359,AF359,AH359,AJ359,AL359,AN359,AP359,AR359,AT359,AV359,AX359,AZ359,BB359,BD359,BF359)</f>
        <v>0</v>
      </c>
      <c r="BI359" s="119">
        <f t="shared" si="1530"/>
        <v>0</v>
      </c>
      <c r="BJ359" s="87">
        <f t="shared" si="1525"/>
        <v>0</v>
      </c>
      <c r="BK359" s="108">
        <f t="shared" si="1526"/>
        <v>10.15</v>
      </c>
      <c r="BL359" s="119">
        <f t="shared" si="1527"/>
        <v>13028.05</v>
      </c>
      <c r="BM359" s="87">
        <f t="shared" si="1528"/>
        <v>1</v>
      </c>
    </row>
    <row r="360" spans="1:65" s="88" customFormat="1">
      <c r="A360" s="22" t="s">
        <v>526</v>
      </c>
      <c r="B360" s="22" t="s">
        <v>60</v>
      </c>
      <c r="C360" s="22" t="s">
        <v>60</v>
      </c>
      <c r="D360" s="102" t="s">
        <v>158</v>
      </c>
      <c r="E360" s="22"/>
      <c r="F360" s="89"/>
      <c r="G360" s="27"/>
      <c r="H360" s="121"/>
      <c r="I360" s="118">
        <f>I361</f>
        <v>8137.41</v>
      </c>
      <c r="J360" s="112"/>
      <c r="K360" s="127">
        <f>K361</f>
        <v>0</v>
      </c>
      <c r="L360" s="26"/>
      <c r="M360" s="127">
        <f>M361</f>
        <v>0</v>
      </c>
      <c r="N360" s="26"/>
      <c r="O360" s="127">
        <f>O361</f>
        <v>0</v>
      </c>
      <c r="P360" s="26"/>
      <c r="Q360" s="127">
        <f>Q361</f>
        <v>0</v>
      </c>
      <c r="R360" s="26"/>
      <c r="S360" s="127">
        <f>S361</f>
        <v>0</v>
      </c>
      <c r="T360" s="26"/>
      <c r="U360" s="127">
        <f>U361</f>
        <v>0</v>
      </c>
      <c r="V360" s="26"/>
      <c r="W360" s="127">
        <f>W361</f>
        <v>0</v>
      </c>
      <c r="X360" s="26"/>
      <c r="Y360" s="127">
        <f>Y361</f>
        <v>0</v>
      </c>
      <c r="Z360" s="26"/>
      <c r="AA360" s="127">
        <f>AA361</f>
        <v>0</v>
      </c>
      <c r="AB360" s="26"/>
      <c r="AC360" s="127">
        <f>AC361</f>
        <v>0</v>
      </c>
      <c r="AD360" s="26"/>
      <c r="AE360" s="127">
        <f>AE361</f>
        <v>0</v>
      </c>
      <c r="AF360" s="26"/>
      <c r="AG360" s="127">
        <f>AG361</f>
        <v>0</v>
      </c>
      <c r="AH360" s="26"/>
      <c r="AI360" s="127">
        <f>AI361</f>
        <v>0</v>
      </c>
      <c r="AJ360" s="26"/>
      <c r="AK360" s="127">
        <f>AK361</f>
        <v>0</v>
      </c>
      <c r="AL360" s="26"/>
      <c r="AM360" s="127">
        <f>AM361</f>
        <v>0</v>
      </c>
      <c r="AN360" s="26"/>
      <c r="AO360" s="127">
        <f>AO361</f>
        <v>0</v>
      </c>
      <c r="AP360" s="26"/>
      <c r="AQ360" s="127">
        <f>AQ361</f>
        <v>0</v>
      </c>
      <c r="AR360" s="26"/>
      <c r="AS360" s="127">
        <f>AS361</f>
        <v>0</v>
      </c>
      <c r="AT360" s="26"/>
      <c r="AU360" s="127">
        <f>AU361</f>
        <v>0</v>
      </c>
      <c r="AV360" s="26"/>
      <c r="AW360" s="127">
        <f>AW361</f>
        <v>0</v>
      </c>
      <c r="AX360" s="26"/>
      <c r="AY360" s="127">
        <f>AY361</f>
        <v>0</v>
      </c>
      <c r="AZ360" s="26"/>
      <c r="BA360" s="127">
        <f>BA361</f>
        <v>0</v>
      </c>
      <c r="BB360" s="26"/>
      <c r="BC360" s="127">
        <f>BC361</f>
        <v>0</v>
      </c>
      <c r="BD360" s="26"/>
      <c r="BE360" s="127">
        <f>BE361</f>
        <v>0</v>
      </c>
      <c r="BF360" s="26"/>
      <c r="BG360" s="127">
        <f>BG361</f>
        <v>0</v>
      </c>
      <c r="BH360" s="109"/>
      <c r="BI360" s="121">
        <f>BI361</f>
        <v>0</v>
      </c>
      <c r="BJ360" s="27"/>
      <c r="BK360" s="109"/>
      <c r="BL360" s="121">
        <f>BL361</f>
        <v>8137.41</v>
      </c>
      <c r="BM360" s="27"/>
    </row>
    <row r="361" spans="1:65" s="88" customFormat="1">
      <c r="A361" s="22" t="s">
        <v>527</v>
      </c>
      <c r="B361" s="22" t="s">
        <v>60</v>
      </c>
      <c r="C361" s="22" t="s">
        <v>60</v>
      </c>
      <c r="D361" s="102" t="s">
        <v>519</v>
      </c>
      <c r="E361" s="22" t="s">
        <v>60</v>
      </c>
      <c r="F361" s="89"/>
      <c r="G361" s="27"/>
      <c r="H361" s="121"/>
      <c r="I361" s="118">
        <f>SUM(I362:I363)</f>
        <v>8137.41</v>
      </c>
      <c r="J361" s="112"/>
      <c r="K361" s="127">
        <f>SUM(K362:K363)</f>
        <v>0</v>
      </c>
      <c r="L361" s="26"/>
      <c r="M361" s="127">
        <f>SUM(M362:M363)</f>
        <v>0</v>
      </c>
      <c r="N361" s="26"/>
      <c r="O361" s="127">
        <f>SUM(O362:O363)</f>
        <v>0</v>
      </c>
      <c r="P361" s="26"/>
      <c r="Q361" s="127">
        <f>SUM(Q362:Q363)</f>
        <v>0</v>
      </c>
      <c r="R361" s="26"/>
      <c r="S361" s="127">
        <f>SUM(S362:S363)</f>
        <v>0</v>
      </c>
      <c r="T361" s="26"/>
      <c r="U361" s="127">
        <f>SUM(U362:U363)</f>
        <v>0</v>
      </c>
      <c r="V361" s="26"/>
      <c r="W361" s="127">
        <f>SUM(W362:W363)</f>
        <v>0</v>
      </c>
      <c r="X361" s="26"/>
      <c r="Y361" s="127">
        <f>SUM(Y362:Y363)</f>
        <v>0</v>
      </c>
      <c r="Z361" s="26"/>
      <c r="AA361" s="127">
        <f>SUM(AA362:AA363)</f>
        <v>0</v>
      </c>
      <c r="AB361" s="26"/>
      <c r="AC361" s="127">
        <f>SUM(AC362:AC363)</f>
        <v>0</v>
      </c>
      <c r="AD361" s="26"/>
      <c r="AE361" s="127">
        <f>SUM(AE362:AE363)</f>
        <v>0</v>
      </c>
      <c r="AF361" s="26"/>
      <c r="AG361" s="127">
        <f>SUM(AG362:AG363)</f>
        <v>0</v>
      </c>
      <c r="AH361" s="26"/>
      <c r="AI361" s="127">
        <f>SUM(AI362:AI363)</f>
        <v>0</v>
      </c>
      <c r="AJ361" s="26"/>
      <c r="AK361" s="127">
        <f>SUM(AK362:AK363)</f>
        <v>0</v>
      </c>
      <c r="AL361" s="26"/>
      <c r="AM361" s="127">
        <f>SUM(AM362:AM363)</f>
        <v>0</v>
      </c>
      <c r="AN361" s="26"/>
      <c r="AO361" s="127">
        <f>SUM(AO362:AO363)</f>
        <v>0</v>
      </c>
      <c r="AP361" s="26"/>
      <c r="AQ361" s="127">
        <f>SUM(AQ362:AQ363)</f>
        <v>0</v>
      </c>
      <c r="AR361" s="26"/>
      <c r="AS361" s="127">
        <f>SUM(AS362:AS363)</f>
        <v>0</v>
      </c>
      <c r="AT361" s="26"/>
      <c r="AU361" s="127">
        <f>SUM(AU362:AU363)</f>
        <v>0</v>
      </c>
      <c r="AV361" s="26"/>
      <c r="AW361" s="127">
        <f>SUM(AW362:AW363)</f>
        <v>0</v>
      </c>
      <c r="AX361" s="26"/>
      <c r="AY361" s="127">
        <f>SUM(AY362:AY363)</f>
        <v>0</v>
      </c>
      <c r="AZ361" s="26"/>
      <c r="BA361" s="127">
        <f>SUM(BA362:BA363)</f>
        <v>0</v>
      </c>
      <c r="BB361" s="26"/>
      <c r="BC361" s="127">
        <f>SUM(BC362:BC363)</f>
        <v>0</v>
      </c>
      <c r="BD361" s="26"/>
      <c r="BE361" s="127">
        <f>SUM(BE362:BE363)</f>
        <v>0</v>
      </c>
      <c r="BF361" s="26"/>
      <c r="BG361" s="127">
        <f>SUM(BG362:BG363)</f>
        <v>0</v>
      </c>
      <c r="BH361" s="109"/>
      <c r="BI361" s="121">
        <f>SUM(BI362:BI363)</f>
        <v>0</v>
      </c>
      <c r="BJ361" s="27"/>
      <c r="BK361" s="109"/>
      <c r="BL361" s="121">
        <f>SUM(BL362:BL363)</f>
        <v>8137.41</v>
      </c>
      <c r="BM361" s="27"/>
    </row>
    <row r="362" spans="1:65" s="88" customFormat="1" ht="33.75">
      <c r="A362" s="29" t="s">
        <v>528</v>
      </c>
      <c r="B362" s="29" t="s">
        <v>66</v>
      </c>
      <c r="C362" s="29">
        <v>99855</v>
      </c>
      <c r="D362" s="101" t="s">
        <v>521</v>
      </c>
      <c r="E362" s="29" t="s">
        <v>132</v>
      </c>
      <c r="F362" s="30">
        <v>47.4</v>
      </c>
      <c r="G362" s="31">
        <v>99.48</v>
      </c>
      <c r="H362" s="119">
        <v>122.23838029541525</v>
      </c>
      <c r="I362" s="120">
        <f t="shared" ref="I362:I363" si="1531">ROUND(SUM(F362*H362),2)</f>
        <v>5794.1</v>
      </c>
      <c r="J362" s="111"/>
      <c r="K362" s="114">
        <f t="shared" ref="K362:K363" si="1532">J362*$H362</f>
        <v>0</v>
      </c>
      <c r="L362" s="32"/>
      <c r="M362" s="114">
        <f t="shared" ref="M362:M363" si="1533">L362*$H362</f>
        <v>0</v>
      </c>
      <c r="N362" s="32"/>
      <c r="O362" s="114">
        <f t="shared" ref="O362:O363" si="1534">N362*$H362</f>
        <v>0</v>
      </c>
      <c r="P362" s="32"/>
      <c r="Q362" s="114">
        <f t="shared" ref="Q362:Q363" si="1535">P362*$H362</f>
        <v>0</v>
      </c>
      <c r="R362" s="32"/>
      <c r="S362" s="114">
        <f t="shared" ref="S362:S363" si="1536">R362*$H362</f>
        <v>0</v>
      </c>
      <c r="T362" s="32"/>
      <c r="U362" s="114">
        <f t="shared" ref="U362:U363" si="1537">T362*$H362</f>
        <v>0</v>
      </c>
      <c r="V362" s="32"/>
      <c r="W362" s="114">
        <f t="shared" ref="W362:W363" si="1538">V362*$H362</f>
        <v>0</v>
      </c>
      <c r="X362" s="32"/>
      <c r="Y362" s="114">
        <f t="shared" ref="Y362:Y363" si="1539">X362*$H362</f>
        <v>0</v>
      </c>
      <c r="Z362" s="32"/>
      <c r="AA362" s="114">
        <f t="shared" ref="AA362:AA363" si="1540">Z362*$H362</f>
        <v>0</v>
      </c>
      <c r="AB362" s="32"/>
      <c r="AC362" s="114">
        <f t="shared" ref="AC362:AC363" si="1541">AB362*$H362</f>
        <v>0</v>
      </c>
      <c r="AD362" s="32"/>
      <c r="AE362" s="114">
        <f t="shared" ref="AE362:AE363" si="1542">AD362*$H362</f>
        <v>0</v>
      </c>
      <c r="AF362" s="32"/>
      <c r="AG362" s="114">
        <f t="shared" ref="AG362:AG363" si="1543">AF362*$H362</f>
        <v>0</v>
      </c>
      <c r="AH362" s="32"/>
      <c r="AI362" s="114">
        <f t="shared" ref="AI362:AI363" si="1544">AH362*$H362</f>
        <v>0</v>
      </c>
      <c r="AJ362" s="32"/>
      <c r="AK362" s="114">
        <f t="shared" ref="AK362:AK363" si="1545">AJ362*$H362</f>
        <v>0</v>
      </c>
      <c r="AL362" s="32"/>
      <c r="AM362" s="114">
        <f t="shared" ref="AM362:AM363" si="1546">AL362*$H362</f>
        <v>0</v>
      </c>
      <c r="AN362" s="32"/>
      <c r="AO362" s="114">
        <f t="shared" ref="AO362:AO363" si="1547">AN362*$H362</f>
        <v>0</v>
      </c>
      <c r="AP362" s="32"/>
      <c r="AQ362" s="114">
        <f t="shared" ref="AQ362:AQ363" si="1548">AP362*$H362</f>
        <v>0</v>
      </c>
      <c r="AR362" s="32"/>
      <c r="AS362" s="114">
        <f t="shared" ref="AS362:AS363" si="1549">AR362*$H362</f>
        <v>0</v>
      </c>
      <c r="AT362" s="32"/>
      <c r="AU362" s="114">
        <f t="shared" ref="AU362:AU363" si="1550">AT362*$H362</f>
        <v>0</v>
      </c>
      <c r="AV362" s="32"/>
      <c r="AW362" s="114">
        <f t="shared" ref="AW362:AW363" si="1551">AV362*$H362</f>
        <v>0</v>
      </c>
      <c r="AX362" s="32"/>
      <c r="AY362" s="114">
        <f t="shared" ref="AY362:AY363" si="1552">AX362*$H362</f>
        <v>0</v>
      </c>
      <c r="AZ362" s="32"/>
      <c r="BA362" s="114">
        <f t="shared" ref="BA362:BA363" si="1553">AZ362*$H362</f>
        <v>0</v>
      </c>
      <c r="BB362" s="32"/>
      <c r="BC362" s="114">
        <f t="shared" ref="BC362:BC363" si="1554">BB362*$H362</f>
        <v>0</v>
      </c>
      <c r="BD362" s="32"/>
      <c r="BE362" s="114">
        <f t="shared" ref="BE362:BE363" si="1555">BD362*$H362</f>
        <v>0</v>
      </c>
      <c r="BF362" s="32"/>
      <c r="BG362" s="114">
        <f t="shared" ref="BG362:BG363" si="1556">BF362*$H362</f>
        <v>0</v>
      </c>
      <c r="BH362" s="108">
        <f t="shared" ref="BH362:BI362" si="1557">SUM(J362,L362,N362,P362,R362,T362,V362,X362,Z362,AB362,AD362,AF362,AH362,AJ362,AL362,AN362,AP362,AR362,AT362,AV362,AX362,AZ362,BB362,BD362,BF362)</f>
        <v>0</v>
      </c>
      <c r="BI362" s="119">
        <f t="shared" si="1557"/>
        <v>0</v>
      </c>
      <c r="BJ362" s="87">
        <f t="shared" ref="BJ362:BJ363" si="1558">BI362/I362</f>
        <v>0</v>
      </c>
      <c r="BK362" s="108">
        <f t="shared" ref="BK362:BK363" si="1559">F362-BH362</f>
        <v>47.4</v>
      </c>
      <c r="BL362" s="119">
        <f t="shared" ref="BL362:BL363" si="1560">I362-BI362</f>
        <v>5794.1</v>
      </c>
      <c r="BM362" s="87">
        <f t="shared" ref="BM362:BM363" si="1561">1-BJ362</f>
        <v>1</v>
      </c>
    </row>
    <row r="363" spans="1:65" s="88" customFormat="1" ht="33.75">
      <c r="A363" s="29" t="s">
        <v>529</v>
      </c>
      <c r="B363" s="29" t="s">
        <v>66</v>
      </c>
      <c r="C363" s="29">
        <v>99855</v>
      </c>
      <c r="D363" s="101" t="s">
        <v>523</v>
      </c>
      <c r="E363" s="29" t="s">
        <v>132</v>
      </c>
      <c r="F363" s="30">
        <v>19.170000000000002</v>
      </c>
      <c r="G363" s="31">
        <v>99.48</v>
      </c>
      <c r="H363" s="119">
        <v>122.23838029541525</v>
      </c>
      <c r="I363" s="120">
        <f t="shared" si="1531"/>
        <v>2343.31</v>
      </c>
      <c r="J363" s="111"/>
      <c r="K363" s="114">
        <f t="shared" si="1532"/>
        <v>0</v>
      </c>
      <c r="L363" s="32"/>
      <c r="M363" s="114">
        <f t="shared" si="1533"/>
        <v>0</v>
      </c>
      <c r="N363" s="32"/>
      <c r="O363" s="114">
        <f t="shared" si="1534"/>
        <v>0</v>
      </c>
      <c r="P363" s="32"/>
      <c r="Q363" s="114">
        <f t="shared" si="1535"/>
        <v>0</v>
      </c>
      <c r="R363" s="32"/>
      <c r="S363" s="114">
        <f t="shared" si="1536"/>
        <v>0</v>
      </c>
      <c r="T363" s="32"/>
      <c r="U363" s="114">
        <f t="shared" si="1537"/>
        <v>0</v>
      </c>
      <c r="V363" s="32"/>
      <c r="W363" s="114">
        <f t="shared" si="1538"/>
        <v>0</v>
      </c>
      <c r="X363" s="32"/>
      <c r="Y363" s="114">
        <f t="shared" si="1539"/>
        <v>0</v>
      </c>
      <c r="Z363" s="32"/>
      <c r="AA363" s="114">
        <f t="shared" si="1540"/>
        <v>0</v>
      </c>
      <c r="AB363" s="32"/>
      <c r="AC363" s="114">
        <f t="shared" si="1541"/>
        <v>0</v>
      </c>
      <c r="AD363" s="32"/>
      <c r="AE363" s="114">
        <f t="shared" si="1542"/>
        <v>0</v>
      </c>
      <c r="AF363" s="32"/>
      <c r="AG363" s="114">
        <f t="shared" si="1543"/>
        <v>0</v>
      </c>
      <c r="AH363" s="32"/>
      <c r="AI363" s="114">
        <f t="shared" si="1544"/>
        <v>0</v>
      </c>
      <c r="AJ363" s="32"/>
      <c r="AK363" s="114">
        <f t="shared" si="1545"/>
        <v>0</v>
      </c>
      <c r="AL363" s="32"/>
      <c r="AM363" s="114">
        <f t="shared" si="1546"/>
        <v>0</v>
      </c>
      <c r="AN363" s="32"/>
      <c r="AO363" s="114">
        <f t="shared" si="1547"/>
        <v>0</v>
      </c>
      <c r="AP363" s="32"/>
      <c r="AQ363" s="114">
        <f t="shared" si="1548"/>
        <v>0</v>
      </c>
      <c r="AR363" s="32"/>
      <c r="AS363" s="114">
        <f t="shared" si="1549"/>
        <v>0</v>
      </c>
      <c r="AT363" s="32"/>
      <c r="AU363" s="114">
        <f t="shared" si="1550"/>
        <v>0</v>
      </c>
      <c r="AV363" s="32"/>
      <c r="AW363" s="114">
        <f t="shared" si="1551"/>
        <v>0</v>
      </c>
      <c r="AX363" s="32"/>
      <c r="AY363" s="114">
        <f t="shared" si="1552"/>
        <v>0</v>
      </c>
      <c r="AZ363" s="32"/>
      <c r="BA363" s="114">
        <f t="shared" si="1553"/>
        <v>0</v>
      </c>
      <c r="BB363" s="32"/>
      <c r="BC363" s="114">
        <f t="shared" si="1554"/>
        <v>0</v>
      </c>
      <c r="BD363" s="32"/>
      <c r="BE363" s="114">
        <f t="shared" si="1555"/>
        <v>0</v>
      </c>
      <c r="BF363" s="32"/>
      <c r="BG363" s="114">
        <f t="shared" si="1556"/>
        <v>0</v>
      </c>
      <c r="BH363" s="108">
        <f t="shared" ref="BH363:BI363" si="1562">SUM(J363,L363,N363,P363,R363,T363,V363,X363,Z363,AB363,AD363,AF363,AH363,AJ363,AL363,AN363,AP363,AR363,AT363,AV363,AX363,AZ363,BB363,BD363,BF363)</f>
        <v>0</v>
      </c>
      <c r="BI363" s="119">
        <f t="shared" si="1562"/>
        <v>0</v>
      </c>
      <c r="BJ363" s="87">
        <f t="shared" si="1558"/>
        <v>0</v>
      </c>
      <c r="BK363" s="108">
        <f t="shared" si="1559"/>
        <v>19.170000000000002</v>
      </c>
      <c r="BL363" s="119">
        <f t="shared" si="1560"/>
        <v>2343.31</v>
      </c>
      <c r="BM363" s="87">
        <f t="shared" si="1561"/>
        <v>1</v>
      </c>
    </row>
    <row r="364" spans="1:65" s="88" customFormat="1">
      <c r="A364" s="22" t="s">
        <v>530</v>
      </c>
      <c r="B364" s="22" t="s">
        <v>60</v>
      </c>
      <c r="C364" s="22" t="s">
        <v>60</v>
      </c>
      <c r="D364" s="102" t="s">
        <v>175</v>
      </c>
      <c r="E364" s="22"/>
      <c r="F364" s="89"/>
      <c r="G364" s="27"/>
      <c r="H364" s="121"/>
      <c r="I364" s="118">
        <f>I365</f>
        <v>8137.41</v>
      </c>
      <c r="J364" s="112"/>
      <c r="K364" s="127">
        <f>K365</f>
        <v>0</v>
      </c>
      <c r="L364" s="26"/>
      <c r="M364" s="127">
        <f>M365</f>
        <v>0</v>
      </c>
      <c r="N364" s="26"/>
      <c r="O364" s="127">
        <f>O365</f>
        <v>0</v>
      </c>
      <c r="P364" s="26"/>
      <c r="Q364" s="127">
        <f>Q365</f>
        <v>0</v>
      </c>
      <c r="R364" s="26"/>
      <c r="S364" s="127">
        <f>S365</f>
        <v>0</v>
      </c>
      <c r="T364" s="26"/>
      <c r="U364" s="127">
        <f>U365</f>
        <v>0</v>
      </c>
      <c r="V364" s="26"/>
      <c r="W364" s="127">
        <f>W365</f>
        <v>0</v>
      </c>
      <c r="X364" s="26"/>
      <c r="Y364" s="127">
        <f>Y365</f>
        <v>0</v>
      </c>
      <c r="Z364" s="26"/>
      <c r="AA364" s="127">
        <f>AA365</f>
        <v>0</v>
      </c>
      <c r="AB364" s="26"/>
      <c r="AC364" s="127">
        <f>AC365</f>
        <v>0</v>
      </c>
      <c r="AD364" s="26"/>
      <c r="AE364" s="127">
        <f>AE365</f>
        <v>0</v>
      </c>
      <c r="AF364" s="26"/>
      <c r="AG364" s="127">
        <f>AG365</f>
        <v>0</v>
      </c>
      <c r="AH364" s="26"/>
      <c r="AI364" s="127">
        <f>AI365</f>
        <v>0</v>
      </c>
      <c r="AJ364" s="26"/>
      <c r="AK364" s="127">
        <f>AK365</f>
        <v>0</v>
      </c>
      <c r="AL364" s="26"/>
      <c r="AM364" s="127">
        <f>AM365</f>
        <v>0</v>
      </c>
      <c r="AN364" s="26"/>
      <c r="AO364" s="127">
        <f>AO365</f>
        <v>0</v>
      </c>
      <c r="AP364" s="26"/>
      <c r="AQ364" s="127">
        <f>AQ365</f>
        <v>0</v>
      </c>
      <c r="AR364" s="26"/>
      <c r="AS364" s="127">
        <f>AS365</f>
        <v>0</v>
      </c>
      <c r="AT364" s="26"/>
      <c r="AU364" s="127">
        <f>AU365</f>
        <v>0</v>
      </c>
      <c r="AV364" s="26"/>
      <c r="AW364" s="127">
        <f>AW365</f>
        <v>0</v>
      </c>
      <c r="AX364" s="26"/>
      <c r="AY364" s="127">
        <f>AY365</f>
        <v>0</v>
      </c>
      <c r="AZ364" s="26"/>
      <c r="BA364" s="127">
        <f>BA365</f>
        <v>0</v>
      </c>
      <c r="BB364" s="26"/>
      <c r="BC364" s="127">
        <f>BC365</f>
        <v>0</v>
      </c>
      <c r="BD364" s="26"/>
      <c r="BE364" s="127">
        <f>BE365</f>
        <v>0</v>
      </c>
      <c r="BF364" s="26"/>
      <c r="BG364" s="127">
        <f>BG365</f>
        <v>0</v>
      </c>
      <c r="BH364" s="109"/>
      <c r="BI364" s="121">
        <f>BI365</f>
        <v>0</v>
      </c>
      <c r="BJ364" s="27"/>
      <c r="BK364" s="109"/>
      <c r="BL364" s="121">
        <f>BL365</f>
        <v>8137.41</v>
      </c>
      <c r="BM364" s="27"/>
    </row>
    <row r="365" spans="1:65" s="88" customFormat="1">
      <c r="A365" s="22" t="s">
        <v>531</v>
      </c>
      <c r="B365" s="22" t="s">
        <v>60</v>
      </c>
      <c r="C365" s="22" t="s">
        <v>60</v>
      </c>
      <c r="D365" s="102" t="s">
        <v>519</v>
      </c>
      <c r="E365" s="22" t="s">
        <v>60</v>
      </c>
      <c r="F365" s="89"/>
      <c r="G365" s="27"/>
      <c r="H365" s="121"/>
      <c r="I365" s="118">
        <f>SUM(I366:I367)</f>
        <v>8137.41</v>
      </c>
      <c r="J365" s="112"/>
      <c r="K365" s="127">
        <f>SUM(K366:K367)</f>
        <v>0</v>
      </c>
      <c r="L365" s="26"/>
      <c r="M365" s="127">
        <f>SUM(M366:M367)</f>
        <v>0</v>
      </c>
      <c r="N365" s="26"/>
      <c r="O365" s="127">
        <f>SUM(O366:O367)</f>
        <v>0</v>
      </c>
      <c r="P365" s="26"/>
      <c r="Q365" s="127">
        <f>SUM(Q366:Q367)</f>
        <v>0</v>
      </c>
      <c r="R365" s="26"/>
      <c r="S365" s="127">
        <f>SUM(S366:S367)</f>
        <v>0</v>
      </c>
      <c r="T365" s="26"/>
      <c r="U365" s="127">
        <f>SUM(U366:U367)</f>
        <v>0</v>
      </c>
      <c r="V365" s="26"/>
      <c r="W365" s="127">
        <f>SUM(W366:W367)</f>
        <v>0</v>
      </c>
      <c r="X365" s="26"/>
      <c r="Y365" s="127">
        <f>SUM(Y366:Y367)</f>
        <v>0</v>
      </c>
      <c r="Z365" s="26"/>
      <c r="AA365" s="127">
        <f>SUM(AA366:AA367)</f>
        <v>0</v>
      </c>
      <c r="AB365" s="26"/>
      <c r="AC365" s="127">
        <f>SUM(AC366:AC367)</f>
        <v>0</v>
      </c>
      <c r="AD365" s="26"/>
      <c r="AE365" s="127">
        <f>SUM(AE366:AE367)</f>
        <v>0</v>
      </c>
      <c r="AF365" s="26"/>
      <c r="AG365" s="127">
        <f>SUM(AG366:AG367)</f>
        <v>0</v>
      </c>
      <c r="AH365" s="26"/>
      <c r="AI365" s="127">
        <f>SUM(AI366:AI367)</f>
        <v>0</v>
      </c>
      <c r="AJ365" s="26"/>
      <c r="AK365" s="127">
        <f>SUM(AK366:AK367)</f>
        <v>0</v>
      </c>
      <c r="AL365" s="26"/>
      <c r="AM365" s="127">
        <f>SUM(AM366:AM367)</f>
        <v>0</v>
      </c>
      <c r="AN365" s="26"/>
      <c r="AO365" s="127">
        <f>SUM(AO366:AO367)</f>
        <v>0</v>
      </c>
      <c r="AP365" s="26"/>
      <c r="AQ365" s="127">
        <f>SUM(AQ366:AQ367)</f>
        <v>0</v>
      </c>
      <c r="AR365" s="26"/>
      <c r="AS365" s="127">
        <f>SUM(AS366:AS367)</f>
        <v>0</v>
      </c>
      <c r="AT365" s="26"/>
      <c r="AU365" s="127">
        <f>SUM(AU366:AU367)</f>
        <v>0</v>
      </c>
      <c r="AV365" s="26"/>
      <c r="AW365" s="127">
        <f>SUM(AW366:AW367)</f>
        <v>0</v>
      </c>
      <c r="AX365" s="26"/>
      <c r="AY365" s="127">
        <f>SUM(AY366:AY367)</f>
        <v>0</v>
      </c>
      <c r="AZ365" s="26"/>
      <c r="BA365" s="127">
        <f>SUM(BA366:BA367)</f>
        <v>0</v>
      </c>
      <c r="BB365" s="26"/>
      <c r="BC365" s="127">
        <f>SUM(BC366:BC367)</f>
        <v>0</v>
      </c>
      <c r="BD365" s="26"/>
      <c r="BE365" s="127">
        <f>SUM(BE366:BE367)</f>
        <v>0</v>
      </c>
      <c r="BF365" s="26"/>
      <c r="BG365" s="127">
        <f>SUM(BG366:BG367)</f>
        <v>0</v>
      </c>
      <c r="BH365" s="109"/>
      <c r="BI365" s="121">
        <f>SUM(BI366:BI367)</f>
        <v>0</v>
      </c>
      <c r="BJ365" s="27"/>
      <c r="BK365" s="109"/>
      <c r="BL365" s="121">
        <f>SUM(BL366:BL367)</f>
        <v>8137.41</v>
      </c>
      <c r="BM365" s="27"/>
    </row>
    <row r="366" spans="1:65" s="88" customFormat="1" ht="33.75">
      <c r="A366" s="29" t="s">
        <v>532</v>
      </c>
      <c r="B366" s="29" t="s">
        <v>66</v>
      </c>
      <c r="C366" s="29">
        <v>99855</v>
      </c>
      <c r="D366" s="101" t="s">
        <v>521</v>
      </c>
      <c r="E366" s="29" t="s">
        <v>132</v>
      </c>
      <c r="F366" s="30">
        <v>47.4</v>
      </c>
      <c r="G366" s="31">
        <v>99.48</v>
      </c>
      <c r="H366" s="119">
        <v>122.23838029541525</v>
      </c>
      <c r="I366" s="120">
        <f t="shared" ref="I366:I367" si="1563">ROUND(SUM(F366*H366),2)</f>
        <v>5794.1</v>
      </c>
      <c r="J366" s="111"/>
      <c r="K366" s="114">
        <f t="shared" ref="K366:K367" si="1564">J366*$H366</f>
        <v>0</v>
      </c>
      <c r="L366" s="32"/>
      <c r="M366" s="114">
        <f t="shared" ref="M366:M367" si="1565">L366*$H366</f>
        <v>0</v>
      </c>
      <c r="N366" s="32"/>
      <c r="O366" s="114">
        <f t="shared" ref="O366:O367" si="1566">N366*$H366</f>
        <v>0</v>
      </c>
      <c r="P366" s="32"/>
      <c r="Q366" s="114">
        <f t="shared" ref="Q366:Q367" si="1567">P366*$H366</f>
        <v>0</v>
      </c>
      <c r="R366" s="32"/>
      <c r="S366" s="114">
        <f t="shared" ref="S366:S367" si="1568">R366*$H366</f>
        <v>0</v>
      </c>
      <c r="T366" s="32"/>
      <c r="U366" s="114">
        <f t="shared" ref="U366:U367" si="1569">T366*$H366</f>
        <v>0</v>
      </c>
      <c r="V366" s="32"/>
      <c r="W366" s="114">
        <f t="shared" ref="W366:W367" si="1570">V366*$H366</f>
        <v>0</v>
      </c>
      <c r="X366" s="32"/>
      <c r="Y366" s="114">
        <f t="shared" ref="Y366:Y367" si="1571">X366*$H366</f>
        <v>0</v>
      </c>
      <c r="Z366" s="32"/>
      <c r="AA366" s="114">
        <f t="shared" ref="AA366:AA367" si="1572">Z366*$H366</f>
        <v>0</v>
      </c>
      <c r="AB366" s="32"/>
      <c r="AC366" s="114">
        <f t="shared" ref="AC366:AC367" si="1573">AB366*$H366</f>
        <v>0</v>
      </c>
      <c r="AD366" s="32"/>
      <c r="AE366" s="114">
        <f t="shared" ref="AE366:AE367" si="1574">AD366*$H366</f>
        <v>0</v>
      </c>
      <c r="AF366" s="32"/>
      <c r="AG366" s="114">
        <f t="shared" ref="AG366:AG367" si="1575">AF366*$H366</f>
        <v>0</v>
      </c>
      <c r="AH366" s="32"/>
      <c r="AI366" s="114">
        <f t="shared" ref="AI366:AI367" si="1576">AH366*$H366</f>
        <v>0</v>
      </c>
      <c r="AJ366" s="32"/>
      <c r="AK366" s="114">
        <f t="shared" ref="AK366:AK367" si="1577">AJ366*$H366</f>
        <v>0</v>
      </c>
      <c r="AL366" s="32"/>
      <c r="AM366" s="114">
        <f t="shared" ref="AM366:AM367" si="1578">AL366*$H366</f>
        <v>0</v>
      </c>
      <c r="AN366" s="32"/>
      <c r="AO366" s="114">
        <f t="shared" ref="AO366:AO367" si="1579">AN366*$H366</f>
        <v>0</v>
      </c>
      <c r="AP366" s="32"/>
      <c r="AQ366" s="114">
        <f t="shared" ref="AQ366:AQ367" si="1580">AP366*$H366</f>
        <v>0</v>
      </c>
      <c r="AR366" s="32"/>
      <c r="AS366" s="114">
        <f t="shared" ref="AS366:AS367" si="1581">AR366*$H366</f>
        <v>0</v>
      </c>
      <c r="AT366" s="32"/>
      <c r="AU366" s="114">
        <f t="shared" ref="AU366:AU367" si="1582">AT366*$H366</f>
        <v>0</v>
      </c>
      <c r="AV366" s="32"/>
      <c r="AW366" s="114">
        <f t="shared" ref="AW366:AW367" si="1583">AV366*$H366</f>
        <v>0</v>
      </c>
      <c r="AX366" s="32"/>
      <c r="AY366" s="114">
        <f t="shared" ref="AY366:AY367" si="1584">AX366*$H366</f>
        <v>0</v>
      </c>
      <c r="AZ366" s="32"/>
      <c r="BA366" s="114">
        <f t="shared" ref="BA366:BA367" si="1585">AZ366*$H366</f>
        <v>0</v>
      </c>
      <c r="BB366" s="32"/>
      <c r="BC366" s="114">
        <f t="shared" ref="BC366:BC367" si="1586">BB366*$H366</f>
        <v>0</v>
      </c>
      <c r="BD366" s="32"/>
      <c r="BE366" s="114">
        <f t="shared" ref="BE366:BE367" si="1587">BD366*$H366</f>
        <v>0</v>
      </c>
      <c r="BF366" s="32"/>
      <c r="BG366" s="114">
        <f t="shared" ref="BG366:BG367" si="1588">BF366*$H366</f>
        <v>0</v>
      </c>
      <c r="BH366" s="108">
        <f t="shared" ref="BH366:BI366" si="1589">SUM(J366,L366,N366,P366,R366,T366,V366,X366,Z366,AB366,AD366,AF366,AH366,AJ366,AL366,AN366,AP366,AR366,AT366,AV366,AX366,AZ366,BB366,BD366,BF366)</f>
        <v>0</v>
      </c>
      <c r="BI366" s="119">
        <f t="shared" si="1589"/>
        <v>0</v>
      </c>
      <c r="BJ366" s="87">
        <f t="shared" ref="BJ366:BJ367" si="1590">BI366/I366</f>
        <v>0</v>
      </c>
      <c r="BK366" s="108">
        <f t="shared" ref="BK366:BK367" si="1591">F366-BH366</f>
        <v>47.4</v>
      </c>
      <c r="BL366" s="119">
        <f t="shared" ref="BL366:BL367" si="1592">I366-BI366</f>
        <v>5794.1</v>
      </c>
      <c r="BM366" s="87">
        <f t="shared" ref="BM366:BM367" si="1593">1-BJ366</f>
        <v>1</v>
      </c>
    </row>
    <row r="367" spans="1:65" s="88" customFormat="1" ht="33.75">
      <c r="A367" s="29" t="s">
        <v>533</v>
      </c>
      <c r="B367" s="29" t="s">
        <v>66</v>
      </c>
      <c r="C367" s="29">
        <v>99855</v>
      </c>
      <c r="D367" s="101" t="s">
        <v>523</v>
      </c>
      <c r="E367" s="29" t="s">
        <v>132</v>
      </c>
      <c r="F367" s="30">
        <v>19.170000000000002</v>
      </c>
      <c r="G367" s="31">
        <v>99.48</v>
      </c>
      <c r="H367" s="119">
        <v>122.23838029541525</v>
      </c>
      <c r="I367" s="120">
        <f t="shared" si="1563"/>
        <v>2343.31</v>
      </c>
      <c r="J367" s="111"/>
      <c r="K367" s="114">
        <f t="shared" si="1564"/>
        <v>0</v>
      </c>
      <c r="L367" s="32"/>
      <c r="M367" s="114">
        <f t="shared" si="1565"/>
        <v>0</v>
      </c>
      <c r="N367" s="32"/>
      <c r="O367" s="114">
        <f t="shared" si="1566"/>
        <v>0</v>
      </c>
      <c r="P367" s="32"/>
      <c r="Q367" s="114">
        <f t="shared" si="1567"/>
        <v>0</v>
      </c>
      <c r="R367" s="32"/>
      <c r="S367" s="114">
        <f t="shared" si="1568"/>
        <v>0</v>
      </c>
      <c r="T367" s="32"/>
      <c r="U367" s="114">
        <f t="shared" si="1569"/>
        <v>0</v>
      </c>
      <c r="V367" s="32"/>
      <c r="W367" s="114">
        <f t="shared" si="1570"/>
        <v>0</v>
      </c>
      <c r="X367" s="32"/>
      <c r="Y367" s="114">
        <f t="shared" si="1571"/>
        <v>0</v>
      </c>
      <c r="Z367" s="32"/>
      <c r="AA367" s="114">
        <f t="shared" si="1572"/>
        <v>0</v>
      </c>
      <c r="AB367" s="32"/>
      <c r="AC367" s="114">
        <f t="shared" si="1573"/>
        <v>0</v>
      </c>
      <c r="AD367" s="32"/>
      <c r="AE367" s="114">
        <f t="shared" si="1574"/>
        <v>0</v>
      </c>
      <c r="AF367" s="32"/>
      <c r="AG367" s="114">
        <f t="shared" si="1575"/>
        <v>0</v>
      </c>
      <c r="AH367" s="32"/>
      <c r="AI367" s="114">
        <f t="shared" si="1576"/>
        <v>0</v>
      </c>
      <c r="AJ367" s="32"/>
      <c r="AK367" s="114">
        <f t="shared" si="1577"/>
        <v>0</v>
      </c>
      <c r="AL367" s="32"/>
      <c r="AM367" s="114">
        <f t="shared" si="1578"/>
        <v>0</v>
      </c>
      <c r="AN367" s="32"/>
      <c r="AO367" s="114">
        <f t="shared" si="1579"/>
        <v>0</v>
      </c>
      <c r="AP367" s="32"/>
      <c r="AQ367" s="114">
        <f t="shared" si="1580"/>
        <v>0</v>
      </c>
      <c r="AR367" s="32"/>
      <c r="AS367" s="114">
        <f t="shared" si="1581"/>
        <v>0</v>
      </c>
      <c r="AT367" s="32"/>
      <c r="AU367" s="114">
        <f t="shared" si="1582"/>
        <v>0</v>
      </c>
      <c r="AV367" s="32"/>
      <c r="AW367" s="114">
        <f t="shared" si="1583"/>
        <v>0</v>
      </c>
      <c r="AX367" s="32"/>
      <c r="AY367" s="114">
        <f t="shared" si="1584"/>
        <v>0</v>
      </c>
      <c r="AZ367" s="32"/>
      <c r="BA367" s="114">
        <f t="shared" si="1585"/>
        <v>0</v>
      </c>
      <c r="BB367" s="32"/>
      <c r="BC367" s="114">
        <f t="shared" si="1586"/>
        <v>0</v>
      </c>
      <c r="BD367" s="32"/>
      <c r="BE367" s="114">
        <f t="shared" si="1587"/>
        <v>0</v>
      </c>
      <c r="BF367" s="32"/>
      <c r="BG367" s="114">
        <f t="shared" si="1588"/>
        <v>0</v>
      </c>
      <c r="BH367" s="108">
        <f t="shared" ref="BH367:BI367" si="1594">SUM(J367,L367,N367,P367,R367,T367,V367,X367,Z367,AB367,AD367,AF367,AH367,AJ367,AL367,AN367,AP367,AR367,AT367,AV367,AX367,AZ367,BB367,BD367,BF367)</f>
        <v>0</v>
      </c>
      <c r="BI367" s="119">
        <f t="shared" si="1594"/>
        <v>0</v>
      </c>
      <c r="BJ367" s="87">
        <f t="shared" si="1590"/>
        <v>0</v>
      </c>
      <c r="BK367" s="108">
        <f t="shared" si="1591"/>
        <v>19.170000000000002</v>
      </c>
      <c r="BL367" s="119">
        <f t="shared" si="1592"/>
        <v>2343.31</v>
      </c>
      <c r="BM367" s="87">
        <f t="shared" si="1593"/>
        <v>1</v>
      </c>
    </row>
    <row r="368" spans="1:65" s="88" customFormat="1">
      <c r="A368" s="22" t="s">
        <v>534</v>
      </c>
      <c r="B368" s="22" t="s">
        <v>60</v>
      </c>
      <c r="C368" s="22" t="s">
        <v>60</v>
      </c>
      <c r="D368" s="102" t="s">
        <v>192</v>
      </c>
      <c r="E368" s="22"/>
      <c r="F368" s="89"/>
      <c r="G368" s="27"/>
      <c r="H368" s="121"/>
      <c r="I368" s="118">
        <f>I369</f>
        <v>8137.41</v>
      </c>
      <c r="J368" s="112"/>
      <c r="K368" s="127">
        <f>K369</f>
        <v>0</v>
      </c>
      <c r="L368" s="26"/>
      <c r="M368" s="127">
        <f>M369</f>
        <v>0</v>
      </c>
      <c r="N368" s="26"/>
      <c r="O368" s="127">
        <f>O369</f>
        <v>0</v>
      </c>
      <c r="P368" s="26"/>
      <c r="Q368" s="127">
        <f>Q369</f>
        <v>0</v>
      </c>
      <c r="R368" s="26"/>
      <c r="S368" s="127">
        <f>S369</f>
        <v>0</v>
      </c>
      <c r="T368" s="26"/>
      <c r="U368" s="127">
        <f>U369</f>
        <v>0</v>
      </c>
      <c r="V368" s="26"/>
      <c r="W368" s="127">
        <f>W369</f>
        <v>0</v>
      </c>
      <c r="X368" s="26"/>
      <c r="Y368" s="127">
        <f>Y369</f>
        <v>0</v>
      </c>
      <c r="Z368" s="26"/>
      <c r="AA368" s="127">
        <f>AA369</f>
        <v>0</v>
      </c>
      <c r="AB368" s="26"/>
      <c r="AC368" s="127">
        <f>AC369</f>
        <v>0</v>
      </c>
      <c r="AD368" s="26"/>
      <c r="AE368" s="127">
        <f>AE369</f>
        <v>0</v>
      </c>
      <c r="AF368" s="26"/>
      <c r="AG368" s="127">
        <f>AG369</f>
        <v>0</v>
      </c>
      <c r="AH368" s="26"/>
      <c r="AI368" s="127">
        <f>AI369</f>
        <v>0</v>
      </c>
      <c r="AJ368" s="26"/>
      <c r="AK368" s="127">
        <f>AK369</f>
        <v>0</v>
      </c>
      <c r="AL368" s="26"/>
      <c r="AM368" s="127">
        <f>AM369</f>
        <v>0</v>
      </c>
      <c r="AN368" s="26"/>
      <c r="AO368" s="127">
        <f>AO369</f>
        <v>0</v>
      </c>
      <c r="AP368" s="26"/>
      <c r="AQ368" s="127">
        <f>AQ369</f>
        <v>0</v>
      </c>
      <c r="AR368" s="26"/>
      <c r="AS368" s="127">
        <f>AS369</f>
        <v>0</v>
      </c>
      <c r="AT368" s="26"/>
      <c r="AU368" s="127">
        <f>AU369</f>
        <v>0</v>
      </c>
      <c r="AV368" s="26"/>
      <c r="AW368" s="127">
        <f>AW369</f>
        <v>0</v>
      </c>
      <c r="AX368" s="26"/>
      <c r="AY368" s="127">
        <f>AY369</f>
        <v>0</v>
      </c>
      <c r="AZ368" s="26"/>
      <c r="BA368" s="127">
        <f>BA369</f>
        <v>0</v>
      </c>
      <c r="BB368" s="26"/>
      <c r="BC368" s="127">
        <f>BC369</f>
        <v>0</v>
      </c>
      <c r="BD368" s="26"/>
      <c r="BE368" s="127">
        <f>BE369</f>
        <v>0</v>
      </c>
      <c r="BF368" s="26"/>
      <c r="BG368" s="127">
        <f>BG369</f>
        <v>0</v>
      </c>
      <c r="BH368" s="109"/>
      <c r="BI368" s="121">
        <f>BI369</f>
        <v>0</v>
      </c>
      <c r="BJ368" s="27"/>
      <c r="BK368" s="109"/>
      <c r="BL368" s="121">
        <f>BL369</f>
        <v>8137.41</v>
      </c>
      <c r="BM368" s="27"/>
    </row>
    <row r="369" spans="1:65" s="88" customFormat="1">
      <c r="A369" s="22" t="s">
        <v>535</v>
      </c>
      <c r="B369" s="22" t="s">
        <v>60</v>
      </c>
      <c r="C369" s="22" t="s">
        <v>60</v>
      </c>
      <c r="D369" s="102" t="s">
        <v>519</v>
      </c>
      <c r="E369" s="22" t="s">
        <v>60</v>
      </c>
      <c r="F369" s="89"/>
      <c r="G369" s="27"/>
      <c r="H369" s="121"/>
      <c r="I369" s="118">
        <f>SUM(I370:I371)</f>
        <v>8137.41</v>
      </c>
      <c r="J369" s="112"/>
      <c r="K369" s="127">
        <f>SUM(K370:K371)</f>
        <v>0</v>
      </c>
      <c r="L369" s="26"/>
      <c r="M369" s="127">
        <f>SUM(M370:M371)</f>
        <v>0</v>
      </c>
      <c r="N369" s="26"/>
      <c r="O369" s="127">
        <f>SUM(O370:O371)</f>
        <v>0</v>
      </c>
      <c r="P369" s="26"/>
      <c r="Q369" s="127">
        <f>SUM(Q370:Q371)</f>
        <v>0</v>
      </c>
      <c r="R369" s="26"/>
      <c r="S369" s="127">
        <f>SUM(S370:S371)</f>
        <v>0</v>
      </c>
      <c r="T369" s="26"/>
      <c r="U369" s="127">
        <f>SUM(U370:U371)</f>
        <v>0</v>
      </c>
      <c r="V369" s="26"/>
      <c r="W369" s="127">
        <f>SUM(W370:W371)</f>
        <v>0</v>
      </c>
      <c r="X369" s="26"/>
      <c r="Y369" s="127">
        <f>SUM(Y370:Y371)</f>
        <v>0</v>
      </c>
      <c r="Z369" s="26"/>
      <c r="AA369" s="127">
        <f>SUM(AA370:AA371)</f>
        <v>0</v>
      </c>
      <c r="AB369" s="26"/>
      <c r="AC369" s="127">
        <f>SUM(AC370:AC371)</f>
        <v>0</v>
      </c>
      <c r="AD369" s="26"/>
      <c r="AE369" s="127">
        <f>SUM(AE370:AE371)</f>
        <v>0</v>
      </c>
      <c r="AF369" s="26"/>
      <c r="AG369" s="127">
        <f>SUM(AG370:AG371)</f>
        <v>0</v>
      </c>
      <c r="AH369" s="26"/>
      <c r="AI369" s="127">
        <f>SUM(AI370:AI371)</f>
        <v>0</v>
      </c>
      <c r="AJ369" s="26"/>
      <c r="AK369" s="127">
        <f>SUM(AK370:AK371)</f>
        <v>0</v>
      </c>
      <c r="AL369" s="26"/>
      <c r="AM369" s="127">
        <f>SUM(AM370:AM371)</f>
        <v>0</v>
      </c>
      <c r="AN369" s="26"/>
      <c r="AO369" s="127">
        <f>SUM(AO370:AO371)</f>
        <v>0</v>
      </c>
      <c r="AP369" s="26"/>
      <c r="AQ369" s="127">
        <f>SUM(AQ370:AQ371)</f>
        <v>0</v>
      </c>
      <c r="AR369" s="26"/>
      <c r="AS369" s="127">
        <f>SUM(AS370:AS371)</f>
        <v>0</v>
      </c>
      <c r="AT369" s="26"/>
      <c r="AU369" s="127">
        <f>SUM(AU370:AU371)</f>
        <v>0</v>
      </c>
      <c r="AV369" s="26"/>
      <c r="AW369" s="127">
        <f>SUM(AW370:AW371)</f>
        <v>0</v>
      </c>
      <c r="AX369" s="26"/>
      <c r="AY369" s="127">
        <f>SUM(AY370:AY371)</f>
        <v>0</v>
      </c>
      <c r="AZ369" s="26"/>
      <c r="BA369" s="127">
        <f>SUM(BA370:BA371)</f>
        <v>0</v>
      </c>
      <c r="BB369" s="26"/>
      <c r="BC369" s="127">
        <f>SUM(BC370:BC371)</f>
        <v>0</v>
      </c>
      <c r="BD369" s="26"/>
      <c r="BE369" s="127">
        <f>SUM(BE370:BE371)</f>
        <v>0</v>
      </c>
      <c r="BF369" s="26"/>
      <c r="BG369" s="127">
        <f>SUM(BG370:BG371)</f>
        <v>0</v>
      </c>
      <c r="BH369" s="109"/>
      <c r="BI369" s="121">
        <f>SUM(BI370:BI371)</f>
        <v>0</v>
      </c>
      <c r="BJ369" s="27"/>
      <c r="BK369" s="109"/>
      <c r="BL369" s="121">
        <f>SUM(BL370:BL371)</f>
        <v>8137.41</v>
      </c>
      <c r="BM369" s="27"/>
    </row>
    <row r="370" spans="1:65" s="88" customFormat="1" ht="33.75">
      <c r="A370" s="29" t="s">
        <v>536</v>
      </c>
      <c r="B370" s="29" t="s">
        <v>66</v>
      </c>
      <c r="C370" s="29">
        <v>99855</v>
      </c>
      <c r="D370" s="101" t="s">
        <v>521</v>
      </c>
      <c r="E370" s="29" t="s">
        <v>132</v>
      </c>
      <c r="F370" s="30">
        <v>47.4</v>
      </c>
      <c r="G370" s="31">
        <v>99.48</v>
      </c>
      <c r="H370" s="119">
        <v>122.23838029541525</v>
      </c>
      <c r="I370" s="120">
        <f t="shared" ref="I370:I371" si="1595">ROUND(SUM(F370*H370),2)</f>
        <v>5794.1</v>
      </c>
      <c r="J370" s="111"/>
      <c r="K370" s="114">
        <f t="shared" ref="K370:K371" si="1596">J370*$H370</f>
        <v>0</v>
      </c>
      <c r="L370" s="32"/>
      <c r="M370" s="114">
        <f t="shared" ref="M370:M371" si="1597">L370*$H370</f>
        <v>0</v>
      </c>
      <c r="N370" s="32"/>
      <c r="O370" s="114">
        <f t="shared" ref="O370:O371" si="1598">N370*$H370</f>
        <v>0</v>
      </c>
      <c r="P370" s="32"/>
      <c r="Q370" s="114">
        <f t="shared" ref="Q370:Q371" si="1599">P370*$H370</f>
        <v>0</v>
      </c>
      <c r="R370" s="32"/>
      <c r="S370" s="114">
        <f t="shared" ref="S370:S371" si="1600">R370*$H370</f>
        <v>0</v>
      </c>
      <c r="T370" s="32"/>
      <c r="U370" s="114">
        <f t="shared" ref="U370:U371" si="1601">T370*$H370</f>
        <v>0</v>
      </c>
      <c r="V370" s="32"/>
      <c r="W370" s="114">
        <f t="shared" ref="W370:W371" si="1602">V370*$H370</f>
        <v>0</v>
      </c>
      <c r="X370" s="32"/>
      <c r="Y370" s="114">
        <f t="shared" ref="Y370:Y371" si="1603">X370*$H370</f>
        <v>0</v>
      </c>
      <c r="Z370" s="32"/>
      <c r="AA370" s="114">
        <f t="shared" ref="AA370:AA371" si="1604">Z370*$H370</f>
        <v>0</v>
      </c>
      <c r="AB370" s="32"/>
      <c r="AC370" s="114">
        <f t="shared" ref="AC370:AC371" si="1605">AB370*$H370</f>
        <v>0</v>
      </c>
      <c r="AD370" s="32"/>
      <c r="AE370" s="114">
        <f t="shared" ref="AE370:AE371" si="1606">AD370*$H370</f>
        <v>0</v>
      </c>
      <c r="AF370" s="32"/>
      <c r="AG370" s="114">
        <f t="shared" ref="AG370:AG371" si="1607">AF370*$H370</f>
        <v>0</v>
      </c>
      <c r="AH370" s="32"/>
      <c r="AI370" s="114">
        <f t="shared" ref="AI370:AI371" si="1608">AH370*$H370</f>
        <v>0</v>
      </c>
      <c r="AJ370" s="32"/>
      <c r="AK370" s="114">
        <f t="shared" ref="AK370:AK371" si="1609">AJ370*$H370</f>
        <v>0</v>
      </c>
      <c r="AL370" s="32"/>
      <c r="AM370" s="114">
        <f t="shared" ref="AM370:AM371" si="1610">AL370*$H370</f>
        <v>0</v>
      </c>
      <c r="AN370" s="32"/>
      <c r="AO370" s="114">
        <f t="shared" ref="AO370:AO371" si="1611">AN370*$H370</f>
        <v>0</v>
      </c>
      <c r="AP370" s="32"/>
      <c r="AQ370" s="114">
        <f t="shared" ref="AQ370:AQ371" si="1612">AP370*$H370</f>
        <v>0</v>
      </c>
      <c r="AR370" s="32"/>
      <c r="AS370" s="114">
        <f t="shared" ref="AS370:AS371" si="1613">AR370*$H370</f>
        <v>0</v>
      </c>
      <c r="AT370" s="32"/>
      <c r="AU370" s="114">
        <f t="shared" ref="AU370:AU371" si="1614">AT370*$H370</f>
        <v>0</v>
      </c>
      <c r="AV370" s="32"/>
      <c r="AW370" s="114">
        <f t="shared" ref="AW370:AW371" si="1615">AV370*$H370</f>
        <v>0</v>
      </c>
      <c r="AX370" s="32"/>
      <c r="AY370" s="114">
        <f t="shared" ref="AY370:AY371" si="1616">AX370*$H370</f>
        <v>0</v>
      </c>
      <c r="AZ370" s="32"/>
      <c r="BA370" s="114">
        <f t="shared" ref="BA370:BA371" si="1617">AZ370*$H370</f>
        <v>0</v>
      </c>
      <c r="BB370" s="32"/>
      <c r="BC370" s="114">
        <f t="shared" ref="BC370:BC371" si="1618">BB370*$H370</f>
        <v>0</v>
      </c>
      <c r="BD370" s="32"/>
      <c r="BE370" s="114">
        <f t="shared" ref="BE370:BE371" si="1619">BD370*$H370</f>
        <v>0</v>
      </c>
      <c r="BF370" s="32"/>
      <c r="BG370" s="114">
        <f t="shared" ref="BG370:BG371" si="1620">BF370*$H370</f>
        <v>0</v>
      </c>
      <c r="BH370" s="108">
        <f t="shared" ref="BH370:BI370" si="1621">SUM(J370,L370,N370,P370,R370,T370,V370,X370,Z370,AB370,AD370,AF370,AH370,AJ370,AL370,AN370,AP370,AR370,AT370,AV370,AX370,AZ370,BB370,BD370,BF370)</f>
        <v>0</v>
      </c>
      <c r="BI370" s="119">
        <f t="shared" si="1621"/>
        <v>0</v>
      </c>
      <c r="BJ370" s="87">
        <f t="shared" ref="BJ370:BJ371" si="1622">BI370/I370</f>
        <v>0</v>
      </c>
      <c r="BK370" s="108">
        <f t="shared" ref="BK370:BK371" si="1623">F370-BH370</f>
        <v>47.4</v>
      </c>
      <c r="BL370" s="119">
        <f t="shared" ref="BL370:BL371" si="1624">I370-BI370</f>
        <v>5794.1</v>
      </c>
      <c r="BM370" s="87">
        <f t="shared" ref="BM370:BM371" si="1625">1-BJ370</f>
        <v>1</v>
      </c>
    </row>
    <row r="371" spans="1:65" s="88" customFormat="1" ht="33.75">
      <c r="A371" s="29" t="s">
        <v>537</v>
      </c>
      <c r="B371" s="29" t="s">
        <v>66</v>
      </c>
      <c r="C371" s="29">
        <v>99855</v>
      </c>
      <c r="D371" s="101" t="s">
        <v>523</v>
      </c>
      <c r="E371" s="29" t="s">
        <v>132</v>
      </c>
      <c r="F371" s="30">
        <v>19.170000000000002</v>
      </c>
      <c r="G371" s="31">
        <v>99.48</v>
      </c>
      <c r="H371" s="119">
        <v>122.23838029541525</v>
      </c>
      <c r="I371" s="120">
        <f t="shared" si="1595"/>
        <v>2343.31</v>
      </c>
      <c r="J371" s="111"/>
      <c r="K371" s="114">
        <f t="shared" si="1596"/>
        <v>0</v>
      </c>
      <c r="L371" s="32"/>
      <c r="M371" s="114">
        <f t="shared" si="1597"/>
        <v>0</v>
      </c>
      <c r="N371" s="32"/>
      <c r="O371" s="114">
        <f t="shared" si="1598"/>
        <v>0</v>
      </c>
      <c r="P371" s="32"/>
      <c r="Q371" s="114">
        <f t="shared" si="1599"/>
        <v>0</v>
      </c>
      <c r="R371" s="32"/>
      <c r="S371" s="114">
        <f t="shared" si="1600"/>
        <v>0</v>
      </c>
      <c r="T371" s="32"/>
      <c r="U371" s="114">
        <f t="shared" si="1601"/>
        <v>0</v>
      </c>
      <c r="V371" s="32"/>
      <c r="W371" s="114">
        <f t="shared" si="1602"/>
        <v>0</v>
      </c>
      <c r="X371" s="32"/>
      <c r="Y371" s="114">
        <f t="shared" si="1603"/>
        <v>0</v>
      </c>
      <c r="Z371" s="32"/>
      <c r="AA371" s="114">
        <f t="shared" si="1604"/>
        <v>0</v>
      </c>
      <c r="AB371" s="32"/>
      <c r="AC371" s="114">
        <f t="shared" si="1605"/>
        <v>0</v>
      </c>
      <c r="AD371" s="32"/>
      <c r="AE371" s="114">
        <f t="shared" si="1606"/>
        <v>0</v>
      </c>
      <c r="AF371" s="32"/>
      <c r="AG371" s="114">
        <f t="shared" si="1607"/>
        <v>0</v>
      </c>
      <c r="AH371" s="32"/>
      <c r="AI371" s="114">
        <f t="shared" si="1608"/>
        <v>0</v>
      </c>
      <c r="AJ371" s="32"/>
      <c r="AK371" s="114">
        <f t="shared" si="1609"/>
        <v>0</v>
      </c>
      <c r="AL371" s="32"/>
      <c r="AM371" s="114">
        <f t="shared" si="1610"/>
        <v>0</v>
      </c>
      <c r="AN371" s="32"/>
      <c r="AO371" s="114">
        <f t="shared" si="1611"/>
        <v>0</v>
      </c>
      <c r="AP371" s="32"/>
      <c r="AQ371" s="114">
        <f t="shared" si="1612"/>
        <v>0</v>
      </c>
      <c r="AR371" s="32"/>
      <c r="AS371" s="114">
        <f t="shared" si="1613"/>
        <v>0</v>
      </c>
      <c r="AT371" s="32"/>
      <c r="AU371" s="114">
        <f t="shared" si="1614"/>
        <v>0</v>
      </c>
      <c r="AV371" s="32"/>
      <c r="AW371" s="114">
        <f t="shared" si="1615"/>
        <v>0</v>
      </c>
      <c r="AX371" s="32"/>
      <c r="AY371" s="114">
        <f t="shared" si="1616"/>
        <v>0</v>
      </c>
      <c r="AZ371" s="32"/>
      <c r="BA371" s="114">
        <f t="shared" si="1617"/>
        <v>0</v>
      </c>
      <c r="BB371" s="32"/>
      <c r="BC371" s="114">
        <f t="shared" si="1618"/>
        <v>0</v>
      </c>
      <c r="BD371" s="32"/>
      <c r="BE371" s="114">
        <f t="shared" si="1619"/>
        <v>0</v>
      </c>
      <c r="BF371" s="32"/>
      <c r="BG371" s="114">
        <f t="shared" si="1620"/>
        <v>0</v>
      </c>
      <c r="BH371" s="108">
        <f t="shared" ref="BH371:BI371" si="1626">SUM(J371,L371,N371,P371,R371,T371,V371,X371,Z371,AB371,AD371,AF371,AH371,AJ371,AL371,AN371,AP371,AR371,AT371,AV371,AX371,AZ371,BB371,BD371,BF371)</f>
        <v>0</v>
      </c>
      <c r="BI371" s="119">
        <f t="shared" si="1626"/>
        <v>0</v>
      </c>
      <c r="BJ371" s="87">
        <f t="shared" si="1622"/>
        <v>0</v>
      </c>
      <c r="BK371" s="108">
        <f t="shared" si="1623"/>
        <v>19.170000000000002</v>
      </c>
      <c r="BL371" s="119">
        <f t="shared" si="1624"/>
        <v>2343.31</v>
      </c>
      <c r="BM371" s="87">
        <f t="shared" si="1625"/>
        <v>1</v>
      </c>
    </row>
    <row r="372" spans="1:65" s="88" customFormat="1">
      <c r="A372" s="22" t="s">
        <v>538</v>
      </c>
      <c r="B372" s="22" t="s">
        <v>60</v>
      </c>
      <c r="C372" s="22" t="s">
        <v>60</v>
      </c>
      <c r="D372" s="102" t="s">
        <v>209</v>
      </c>
      <c r="E372" s="22"/>
      <c r="F372" s="89"/>
      <c r="G372" s="27"/>
      <c r="H372" s="121"/>
      <c r="I372" s="118">
        <f>I373</f>
        <v>8137.41</v>
      </c>
      <c r="J372" s="112"/>
      <c r="K372" s="127">
        <f>K373</f>
        <v>0</v>
      </c>
      <c r="L372" s="26"/>
      <c r="M372" s="127">
        <f>M373</f>
        <v>0</v>
      </c>
      <c r="N372" s="26"/>
      <c r="O372" s="127">
        <f>O373</f>
        <v>0</v>
      </c>
      <c r="P372" s="26"/>
      <c r="Q372" s="127">
        <f>Q373</f>
        <v>0</v>
      </c>
      <c r="R372" s="26"/>
      <c r="S372" s="127">
        <f>S373</f>
        <v>0</v>
      </c>
      <c r="T372" s="26"/>
      <c r="U372" s="127">
        <f>U373</f>
        <v>0</v>
      </c>
      <c r="V372" s="26"/>
      <c r="W372" s="127">
        <f>W373</f>
        <v>0</v>
      </c>
      <c r="X372" s="26"/>
      <c r="Y372" s="127">
        <f>Y373</f>
        <v>0</v>
      </c>
      <c r="Z372" s="26"/>
      <c r="AA372" s="127">
        <f>AA373</f>
        <v>0</v>
      </c>
      <c r="AB372" s="26"/>
      <c r="AC372" s="127">
        <f>AC373</f>
        <v>0</v>
      </c>
      <c r="AD372" s="26"/>
      <c r="AE372" s="127">
        <f>AE373</f>
        <v>0</v>
      </c>
      <c r="AF372" s="26"/>
      <c r="AG372" s="127">
        <f>AG373</f>
        <v>0</v>
      </c>
      <c r="AH372" s="26"/>
      <c r="AI372" s="127">
        <f>AI373</f>
        <v>0</v>
      </c>
      <c r="AJ372" s="26"/>
      <c r="AK372" s="127">
        <f>AK373</f>
        <v>0</v>
      </c>
      <c r="AL372" s="26"/>
      <c r="AM372" s="127">
        <f>AM373</f>
        <v>0</v>
      </c>
      <c r="AN372" s="26"/>
      <c r="AO372" s="127">
        <f>AO373</f>
        <v>0</v>
      </c>
      <c r="AP372" s="26"/>
      <c r="AQ372" s="127">
        <f>AQ373</f>
        <v>0</v>
      </c>
      <c r="AR372" s="26"/>
      <c r="AS372" s="127">
        <f>AS373</f>
        <v>0</v>
      </c>
      <c r="AT372" s="26"/>
      <c r="AU372" s="127">
        <f>AU373</f>
        <v>0</v>
      </c>
      <c r="AV372" s="26"/>
      <c r="AW372" s="127">
        <f>AW373</f>
        <v>0</v>
      </c>
      <c r="AX372" s="26"/>
      <c r="AY372" s="127">
        <f>AY373</f>
        <v>0</v>
      </c>
      <c r="AZ372" s="26"/>
      <c r="BA372" s="127">
        <f>BA373</f>
        <v>0</v>
      </c>
      <c r="BB372" s="26"/>
      <c r="BC372" s="127">
        <f>BC373</f>
        <v>0</v>
      </c>
      <c r="BD372" s="26"/>
      <c r="BE372" s="127">
        <f>BE373</f>
        <v>0</v>
      </c>
      <c r="BF372" s="26"/>
      <c r="BG372" s="127">
        <f>BG373</f>
        <v>0</v>
      </c>
      <c r="BH372" s="109"/>
      <c r="BI372" s="121">
        <f>BI373</f>
        <v>0</v>
      </c>
      <c r="BJ372" s="27"/>
      <c r="BK372" s="109"/>
      <c r="BL372" s="121">
        <f>BL373</f>
        <v>8137.41</v>
      </c>
      <c r="BM372" s="27"/>
    </row>
    <row r="373" spans="1:65" s="88" customFormat="1">
      <c r="A373" s="22" t="s">
        <v>539</v>
      </c>
      <c r="B373" s="22" t="s">
        <v>60</v>
      </c>
      <c r="C373" s="22" t="s">
        <v>60</v>
      </c>
      <c r="D373" s="102" t="s">
        <v>519</v>
      </c>
      <c r="E373" s="22" t="s">
        <v>60</v>
      </c>
      <c r="F373" s="89"/>
      <c r="G373" s="27"/>
      <c r="H373" s="121"/>
      <c r="I373" s="118">
        <f>SUM(I374:I375)</f>
        <v>8137.41</v>
      </c>
      <c r="J373" s="112"/>
      <c r="K373" s="127">
        <f>SUM(K374:K375)</f>
        <v>0</v>
      </c>
      <c r="L373" s="26"/>
      <c r="M373" s="127">
        <f>SUM(M374:M375)</f>
        <v>0</v>
      </c>
      <c r="N373" s="26"/>
      <c r="O373" s="127">
        <f>SUM(O374:O375)</f>
        <v>0</v>
      </c>
      <c r="P373" s="26"/>
      <c r="Q373" s="127">
        <f>SUM(Q374:Q375)</f>
        <v>0</v>
      </c>
      <c r="R373" s="26"/>
      <c r="S373" s="127">
        <f>SUM(S374:S375)</f>
        <v>0</v>
      </c>
      <c r="T373" s="26"/>
      <c r="U373" s="127">
        <f>SUM(U374:U375)</f>
        <v>0</v>
      </c>
      <c r="V373" s="26"/>
      <c r="W373" s="127">
        <f>SUM(W374:W375)</f>
        <v>0</v>
      </c>
      <c r="X373" s="26"/>
      <c r="Y373" s="127">
        <f>SUM(Y374:Y375)</f>
        <v>0</v>
      </c>
      <c r="Z373" s="26"/>
      <c r="AA373" s="127">
        <f>SUM(AA374:AA375)</f>
        <v>0</v>
      </c>
      <c r="AB373" s="26"/>
      <c r="AC373" s="127">
        <f>SUM(AC374:AC375)</f>
        <v>0</v>
      </c>
      <c r="AD373" s="26"/>
      <c r="AE373" s="127">
        <f>SUM(AE374:AE375)</f>
        <v>0</v>
      </c>
      <c r="AF373" s="26"/>
      <c r="AG373" s="127">
        <f>SUM(AG374:AG375)</f>
        <v>0</v>
      </c>
      <c r="AH373" s="26"/>
      <c r="AI373" s="127">
        <f>SUM(AI374:AI375)</f>
        <v>0</v>
      </c>
      <c r="AJ373" s="26"/>
      <c r="AK373" s="127">
        <f>SUM(AK374:AK375)</f>
        <v>0</v>
      </c>
      <c r="AL373" s="26"/>
      <c r="AM373" s="127">
        <f>SUM(AM374:AM375)</f>
        <v>0</v>
      </c>
      <c r="AN373" s="26"/>
      <c r="AO373" s="127">
        <f>SUM(AO374:AO375)</f>
        <v>0</v>
      </c>
      <c r="AP373" s="26"/>
      <c r="AQ373" s="127">
        <f>SUM(AQ374:AQ375)</f>
        <v>0</v>
      </c>
      <c r="AR373" s="26"/>
      <c r="AS373" s="127">
        <f>SUM(AS374:AS375)</f>
        <v>0</v>
      </c>
      <c r="AT373" s="26"/>
      <c r="AU373" s="127">
        <f>SUM(AU374:AU375)</f>
        <v>0</v>
      </c>
      <c r="AV373" s="26"/>
      <c r="AW373" s="127">
        <f>SUM(AW374:AW375)</f>
        <v>0</v>
      </c>
      <c r="AX373" s="26"/>
      <c r="AY373" s="127">
        <f>SUM(AY374:AY375)</f>
        <v>0</v>
      </c>
      <c r="AZ373" s="26"/>
      <c r="BA373" s="127">
        <f>SUM(BA374:BA375)</f>
        <v>0</v>
      </c>
      <c r="BB373" s="26"/>
      <c r="BC373" s="127">
        <f>SUM(BC374:BC375)</f>
        <v>0</v>
      </c>
      <c r="BD373" s="26"/>
      <c r="BE373" s="127">
        <f>SUM(BE374:BE375)</f>
        <v>0</v>
      </c>
      <c r="BF373" s="26"/>
      <c r="BG373" s="127">
        <f>SUM(BG374:BG375)</f>
        <v>0</v>
      </c>
      <c r="BH373" s="109"/>
      <c r="BI373" s="121">
        <f>SUM(BI374:BI375)</f>
        <v>0</v>
      </c>
      <c r="BJ373" s="27"/>
      <c r="BK373" s="109"/>
      <c r="BL373" s="121">
        <f>SUM(BL374:BL375)</f>
        <v>8137.41</v>
      </c>
      <c r="BM373" s="27"/>
    </row>
    <row r="374" spans="1:65" s="88" customFormat="1" ht="33.75">
      <c r="A374" s="29" t="s">
        <v>540</v>
      </c>
      <c r="B374" s="29" t="s">
        <v>66</v>
      </c>
      <c r="C374" s="29">
        <v>99855</v>
      </c>
      <c r="D374" s="101" t="s">
        <v>521</v>
      </c>
      <c r="E374" s="29" t="s">
        <v>132</v>
      </c>
      <c r="F374" s="30">
        <v>47.4</v>
      </c>
      <c r="G374" s="31">
        <v>99.48</v>
      </c>
      <c r="H374" s="119">
        <v>122.23838029541525</v>
      </c>
      <c r="I374" s="120">
        <f t="shared" ref="I374:I375" si="1627">ROUND(SUM(F374*H374),2)</f>
        <v>5794.1</v>
      </c>
      <c r="J374" s="111"/>
      <c r="K374" s="114">
        <f t="shared" ref="K374:K375" si="1628">J374*$H374</f>
        <v>0</v>
      </c>
      <c r="L374" s="32"/>
      <c r="M374" s="114">
        <f t="shared" ref="M374:M375" si="1629">L374*$H374</f>
        <v>0</v>
      </c>
      <c r="N374" s="32"/>
      <c r="O374" s="114">
        <f t="shared" ref="O374:O375" si="1630">N374*$H374</f>
        <v>0</v>
      </c>
      <c r="P374" s="32"/>
      <c r="Q374" s="114">
        <f t="shared" ref="Q374:Q375" si="1631">P374*$H374</f>
        <v>0</v>
      </c>
      <c r="R374" s="32"/>
      <c r="S374" s="114">
        <f t="shared" ref="S374:S375" si="1632">R374*$H374</f>
        <v>0</v>
      </c>
      <c r="T374" s="32"/>
      <c r="U374" s="114">
        <f t="shared" ref="U374:U375" si="1633">T374*$H374</f>
        <v>0</v>
      </c>
      <c r="V374" s="32"/>
      <c r="W374" s="114">
        <f t="shared" ref="W374:W375" si="1634">V374*$H374</f>
        <v>0</v>
      </c>
      <c r="X374" s="32"/>
      <c r="Y374" s="114">
        <f t="shared" ref="Y374:Y375" si="1635">X374*$H374</f>
        <v>0</v>
      </c>
      <c r="Z374" s="32"/>
      <c r="AA374" s="114">
        <f t="shared" ref="AA374:AA375" si="1636">Z374*$H374</f>
        <v>0</v>
      </c>
      <c r="AB374" s="32"/>
      <c r="AC374" s="114">
        <f t="shared" ref="AC374:AC375" si="1637">AB374*$H374</f>
        <v>0</v>
      </c>
      <c r="AD374" s="32"/>
      <c r="AE374" s="114">
        <f t="shared" ref="AE374:AE375" si="1638">AD374*$H374</f>
        <v>0</v>
      </c>
      <c r="AF374" s="32"/>
      <c r="AG374" s="114">
        <f t="shared" ref="AG374:AG375" si="1639">AF374*$H374</f>
        <v>0</v>
      </c>
      <c r="AH374" s="32"/>
      <c r="AI374" s="114">
        <f t="shared" ref="AI374:AI375" si="1640">AH374*$H374</f>
        <v>0</v>
      </c>
      <c r="AJ374" s="32"/>
      <c r="AK374" s="114">
        <f t="shared" ref="AK374:AK375" si="1641">AJ374*$H374</f>
        <v>0</v>
      </c>
      <c r="AL374" s="32"/>
      <c r="AM374" s="114">
        <f t="shared" ref="AM374:AM375" si="1642">AL374*$H374</f>
        <v>0</v>
      </c>
      <c r="AN374" s="32"/>
      <c r="AO374" s="114">
        <f t="shared" ref="AO374:AO375" si="1643">AN374*$H374</f>
        <v>0</v>
      </c>
      <c r="AP374" s="32"/>
      <c r="AQ374" s="114">
        <f t="shared" ref="AQ374:AQ375" si="1644">AP374*$H374</f>
        <v>0</v>
      </c>
      <c r="AR374" s="32"/>
      <c r="AS374" s="114">
        <f t="shared" ref="AS374:AS375" si="1645">AR374*$H374</f>
        <v>0</v>
      </c>
      <c r="AT374" s="32"/>
      <c r="AU374" s="114">
        <f t="shared" ref="AU374:AU375" si="1646">AT374*$H374</f>
        <v>0</v>
      </c>
      <c r="AV374" s="32"/>
      <c r="AW374" s="114">
        <f t="shared" ref="AW374:AW375" si="1647">AV374*$H374</f>
        <v>0</v>
      </c>
      <c r="AX374" s="32"/>
      <c r="AY374" s="114">
        <f t="shared" ref="AY374:AY375" si="1648">AX374*$H374</f>
        <v>0</v>
      </c>
      <c r="AZ374" s="32"/>
      <c r="BA374" s="114">
        <f t="shared" ref="BA374:BA375" si="1649">AZ374*$H374</f>
        <v>0</v>
      </c>
      <c r="BB374" s="32"/>
      <c r="BC374" s="114">
        <f t="shared" ref="BC374:BC375" si="1650">BB374*$H374</f>
        <v>0</v>
      </c>
      <c r="BD374" s="32"/>
      <c r="BE374" s="114">
        <f t="shared" ref="BE374:BE375" si="1651">BD374*$H374</f>
        <v>0</v>
      </c>
      <c r="BF374" s="32"/>
      <c r="BG374" s="114">
        <f t="shared" ref="BG374:BG375" si="1652">BF374*$H374</f>
        <v>0</v>
      </c>
      <c r="BH374" s="108">
        <f t="shared" ref="BH374:BI374" si="1653">SUM(J374,L374,N374,P374,R374,T374,V374,X374,Z374,AB374,AD374,AF374,AH374,AJ374,AL374,AN374,AP374,AR374,AT374,AV374,AX374,AZ374,BB374,BD374,BF374)</f>
        <v>0</v>
      </c>
      <c r="BI374" s="119">
        <f t="shared" si="1653"/>
        <v>0</v>
      </c>
      <c r="BJ374" s="87">
        <f t="shared" ref="BJ374:BJ375" si="1654">BI374/I374</f>
        <v>0</v>
      </c>
      <c r="BK374" s="108">
        <f t="shared" ref="BK374:BK375" si="1655">F374-BH374</f>
        <v>47.4</v>
      </c>
      <c r="BL374" s="119">
        <f t="shared" ref="BL374:BL375" si="1656">I374-BI374</f>
        <v>5794.1</v>
      </c>
      <c r="BM374" s="87">
        <f t="shared" ref="BM374:BM375" si="1657">1-BJ374</f>
        <v>1</v>
      </c>
    </row>
    <row r="375" spans="1:65" s="88" customFormat="1" ht="33.75">
      <c r="A375" s="29" t="s">
        <v>541</v>
      </c>
      <c r="B375" s="29" t="s">
        <v>66</v>
      </c>
      <c r="C375" s="29">
        <v>99855</v>
      </c>
      <c r="D375" s="101" t="s">
        <v>523</v>
      </c>
      <c r="E375" s="29" t="s">
        <v>132</v>
      </c>
      <c r="F375" s="30">
        <v>19.170000000000002</v>
      </c>
      <c r="G375" s="31">
        <v>99.48</v>
      </c>
      <c r="H375" s="119">
        <v>122.23838029541525</v>
      </c>
      <c r="I375" s="120">
        <f t="shared" si="1627"/>
        <v>2343.31</v>
      </c>
      <c r="J375" s="111"/>
      <c r="K375" s="114">
        <f t="shared" si="1628"/>
        <v>0</v>
      </c>
      <c r="L375" s="32"/>
      <c r="M375" s="114">
        <f t="shared" si="1629"/>
        <v>0</v>
      </c>
      <c r="N375" s="32"/>
      <c r="O375" s="114">
        <f t="shared" si="1630"/>
        <v>0</v>
      </c>
      <c r="P375" s="32"/>
      <c r="Q375" s="114">
        <f t="shared" si="1631"/>
        <v>0</v>
      </c>
      <c r="R375" s="32"/>
      <c r="S375" s="114">
        <f t="shared" si="1632"/>
        <v>0</v>
      </c>
      <c r="T375" s="32"/>
      <c r="U375" s="114">
        <f t="shared" si="1633"/>
        <v>0</v>
      </c>
      <c r="V375" s="32"/>
      <c r="W375" s="114">
        <f t="shared" si="1634"/>
        <v>0</v>
      </c>
      <c r="X375" s="32"/>
      <c r="Y375" s="114">
        <f t="shared" si="1635"/>
        <v>0</v>
      </c>
      <c r="Z375" s="32"/>
      <c r="AA375" s="114">
        <f t="shared" si="1636"/>
        <v>0</v>
      </c>
      <c r="AB375" s="32"/>
      <c r="AC375" s="114">
        <f t="shared" si="1637"/>
        <v>0</v>
      </c>
      <c r="AD375" s="32"/>
      <c r="AE375" s="114">
        <f t="shared" si="1638"/>
        <v>0</v>
      </c>
      <c r="AF375" s="32"/>
      <c r="AG375" s="114">
        <f t="shared" si="1639"/>
        <v>0</v>
      </c>
      <c r="AH375" s="32"/>
      <c r="AI375" s="114">
        <f t="shared" si="1640"/>
        <v>0</v>
      </c>
      <c r="AJ375" s="32"/>
      <c r="AK375" s="114">
        <f t="shared" si="1641"/>
        <v>0</v>
      </c>
      <c r="AL375" s="32"/>
      <c r="AM375" s="114">
        <f t="shared" si="1642"/>
        <v>0</v>
      </c>
      <c r="AN375" s="32"/>
      <c r="AO375" s="114">
        <f t="shared" si="1643"/>
        <v>0</v>
      </c>
      <c r="AP375" s="32"/>
      <c r="AQ375" s="114">
        <f t="shared" si="1644"/>
        <v>0</v>
      </c>
      <c r="AR375" s="32"/>
      <c r="AS375" s="114">
        <f t="shared" si="1645"/>
        <v>0</v>
      </c>
      <c r="AT375" s="32"/>
      <c r="AU375" s="114">
        <f t="shared" si="1646"/>
        <v>0</v>
      </c>
      <c r="AV375" s="32"/>
      <c r="AW375" s="114">
        <f t="shared" si="1647"/>
        <v>0</v>
      </c>
      <c r="AX375" s="32"/>
      <c r="AY375" s="114">
        <f t="shared" si="1648"/>
        <v>0</v>
      </c>
      <c r="AZ375" s="32"/>
      <c r="BA375" s="114">
        <f t="shared" si="1649"/>
        <v>0</v>
      </c>
      <c r="BB375" s="32"/>
      <c r="BC375" s="114">
        <f t="shared" si="1650"/>
        <v>0</v>
      </c>
      <c r="BD375" s="32"/>
      <c r="BE375" s="114">
        <f t="shared" si="1651"/>
        <v>0</v>
      </c>
      <c r="BF375" s="32"/>
      <c r="BG375" s="114">
        <f t="shared" si="1652"/>
        <v>0</v>
      </c>
      <c r="BH375" s="108">
        <f t="shared" ref="BH375:BI375" si="1658">SUM(J375,L375,N375,P375,R375,T375,V375,X375,Z375,AB375,AD375,AF375,AH375,AJ375,AL375,AN375,AP375,AR375,AT375,AV375,AX375,AZ375,BB375,BD375,BF375)</f>
        <v>0</v>
      </c>
      <c r="BI375" s="119">
        <f t="shared" si="1658"/>
        <v>0</v>
      </c>
      <c r="BJ375" s="87">
        <f t="shared" si="1654"/>
        <v>0</v>
      </c>
      <c r="BK375" s="108">
        <f t="shared" si="1655"/>
        <v>19.170000000000002</v>
      </c>
      <c r="BL375" s="119">
        <f t="shared" si="1656"/>
        <v>2343.31</v>
      </c>
      <c r="BM375" s="87">
        <f t="shared" si="1657"/>
        <v>1</v>
      </c>
    </row>
    <row r="376" spans="1:65" s="88" customFormat="1">
      <c r="A376" s="22" t="s">
        <v>542</v>
      </c>
      <c r="B376" s="22" t="s">
        <v>60</v>
      </c>
      <c r="C376" s="22" t="s">
        <v>60</v>
      </c>
      <c r="D376" s="102" t="s">
        <v>226</v>
      </c>
      <c r="E376" s="22"/>
      <c r="F376" s="89"/>
      <c r="G376" s="27"/>
      <c r="H376" s="121"/>
      <c r="I376" s="118">
        <f>I377</f>
        <v>8137.41</v>
      </c>
      <c r="J376" s="112"/>
      <c r="K376" s="127">
        <f>K377</f>
        <v>0</v>
      </c>
      <c r="L376" s="26"/>
      <c r="M376" s="127">
        <f>M377</f>
        <v>0</v>
      </c>
      <c r="N376" s="26"/>
      <c r="O376" s="127">
        <f>O377</f>
        <v>0</v>
      </c>
      <c r="P376" s="26"/>
      <c r="Q376" s="127">
        <f>Q377</f>
        <v>0</v>
      </c>
      <c r="R376" s="26"/>
      <c r="S376" s="127">
        <f>S377</f>
        <v>0</v>
      </c>
      <c r="T376" s="26"/>
      <c r="U376" s="127">
        <f>U377</f>
        <v>0</v>
      </c>
      <c r="V376" s="26"/>
      <c r="W376" s="127">
        <f>W377</f>
        <v>0</v>
      </c>
      <c r="X376" s="26"/>
      <c r="Y376" s="127">
        <f>Y377</f>
        <v>0</v>
      </c>
      <c r="Z376" s="26"/>
      <c r="AA376" s="127">
        <f>AA377</f>
        <v>0</v>
      </c>
      <c r="AB376" s="26"/>
      <c r="AC376" s="127">
        <f>AC377</f>
        <v>0</v>
      </c>
      <c r="AD376" s="26"/>
      <c r="AE376" s="127">
        <f>AE377</f>
        <v>0</v>
      </c>
      <c r="AF376" s="26"/>
      <c r="AG376" s="127">
        <f>AG377</f>
        <v>0</v>
      </c>
      <c r="AH376" s="26"/>
      <c r="AI376" s="127">
        <f>AI377</f>
        <v>0</v>
      </c>
      <c r="AJ376" s="26"/>
      <c r="AK376" s="127">
        <f>AK377</f>
        <v>0</v>
      </c>
      <c r="AL376" s="26"/>
      <c r="AM376" s="127">
        <f>AM377</f>
        <v>0</v>
      </c>
      <c r="AN376" s="26"/>
      <c r="AO376" s="127">
        <f>AO377</f>
        <v>0</v>
      </c>
      <c r="AP376" s="26"/>
      <c r="AQ376" s="127">
        <f>AQ377</f>
        <v>0</v>
      </c>
      <c r="AR376" s="26"/>
      <c r="AS376" s="127">
        <f>AS377</f>
        <v>0</v>
      </c>
      <c r="AT376" s="26"/>
      <c r="AU376" s="127">
        <f>AU377</f>
        <v>0</v>
      </c>
      <c r="AV376" s="26"/>
      <c r="AW376" s="127">
        <f>AW377</f>
        <v>0</v>
      </c>
      <c r="AX376" s="26"/>
      <c r="AY376" s="127">
        <f>AY377</f>
        <v>0</v>
      </c>
      <c r="AZ376" s="26"/>
      <c r="BA376" s="127">
        <f>BA377</f>
        <v>0</v>
      </c>
      <c r="BB376" s="26"/>
      <c r="BC376" s="127">
        <f>BC377</f>
        <v>0</v>
      </c>
      <c r="BD376" s="26"/>
      <c r="BE376" s="127">
        <f>BE377</f>
        <v>0</v>
      </c>
      <c r="BF376" s="26"/>
      <c r="BG376" s="127">
        <f>BG377</f>
        <v>0</v>
      </c>
      <c r="BH376" s="109"/>
      <c r="BI376" s="121">
        <f>BI377</f>
        <v>0</v>
      </c>
      <c r="BJ376" s="27"/>
      <c r="BK376" s="109"/>
      <c r="BL376" s="121">
        <f>BL377</f>
        <v>8137.41</v>
      </c>
      <c r="BM376" s="27"/>
    </row>
    <row r="377" spans="1:65" s="88" customFormat="1">
      <c r="A377" s="22" t="s">
        <v>543</v>
      </c>
      <c r="B377" s="22" t="s">
        <v>60</v>
      </c>
      <c r="C377" s="22" t="s">
        <v>60</v>
      </c>
      <c r="D377" s="102" t="s">
        <v>519</v>
      </c>
      <c r="E377" s="22" t="s">
        <v>60</v>
      </c>
      <c r="F377" s="89"/>
      <c r="G377" s="27"/>
      <c r="H377" s="121"/>
      <c r="I377" s="118">
        <f>SUM(I378:I379)</f>
        <v>8137.41</v>
      </c>
      <c r="J377" s="112"/>
      <c r="K377" s="127">
        <f>SUM(K378:K379)</f>
        <v>0</v>
      </c>
      <c r="L377" s="26"/>
      <c r="M377" s="127">
        <f>SUM(M378:M379)</f>
        <v>0</v>
      </c>
      <c r="N377" s="26"/>
      <c r="O377" s="127">
        <f>SUM(O378:O379)</f>
        <v>0</v>
      </c>
      <c r="P377" s="26"/>
      <c r="Q377" s="127">
        <f>SUM(Q378:Q379)</f>
        <v>0</v>
      </c>
      <c r="R377" s="26"/>
      <c r="S377" s="127">
        <f>SUM(S378:S379)</f>
        <v>0</v>
      </c>
      <c r="T377" s="26"/>
      <c r="U377" s="127">
        <f>SUM(U378:U379)</f>
        <v>0</v>
      </c>
      <c r="V377" s="26"/>
      <c r="W377" s="127">
        <f>SUM(W378:W379)</f>
        <v>0</v>
      </c>
      <c r="X377" s="26"/>
      <c r="Y377" s="127">
        <f>SUM(Y378:Y379)</f>
        <v>0</v>
      </c>
      <c r="Z377" s="26"/>
      <c r="AA377" s="127">
        <f>SUM(AA378:AA379)</f>
        <v>0</v>
      </c>
      <c r="AB377" s="26"/>
      <c r="AC377" s="127">
        <f>SUM(AC378:AC379)</f>
        <v>0</v>
      </c>
      <c r="AD377" s="26"/>
      <c r="AE377" s="127">
        <f>SUM(AE378:AE379)</f>
        <v>0</v>
      </c>
      <c r="AF377" s="26"/>
      <c r="AG377" s="127">
        <f>SUM(AG378:AG379)</f>
        <v>0</v>
      </c>
      <c r="AH377" s="26"/>
      <c r="AI377" s="127">
        <f>SUM(AI378:AI379)</f>
        <v>0</v>
      </c>
      <c r="AJ377" s="26"/>
      <c r="AK377" s="127">
        <f>SUM(AK378:AK379)</f>
        <v>0</v>
      </c>
      <c r="AL377" s="26"/>
      <c r="AM377" s="127">
        <f>SUM(AM378:AM379)</f>
        <v>0</v>
      </c>
      <c r="AN377" s="26"/>
      <c r="AO377" s="127">
        <f>SUM(AO378:AO379)</f>
        <v>0</v>
      </c>
      <c r="AP377" s="26"/>
      <c r="AQ377" s="127">
        <f>SUM(AQ378:AQ379)</f>
        <v>0</v>
      </c>
      <c r="AR377" s="26"/>
      <c r="AS377" s="127">
        <f>SUM(AS378:AS379)</f>
        <v>0</v>
      </c>
      <c r="AT377" s="26"/>
      <c r="AU377" s="127">
        <f>SUM(AU378:AU379)</f>
        <v>0</v>
      </c>
      <c r="AV377" s="26"/>
      <c r="AW377" s="127">
        <f>SUM(AW378:AW379)</f>
        <v>0</v>
      </c>
      <c r="AX377" s="26"/>
      <c r="AY377" s="127">
        <f>SUM(AY378:AY379)</f>
        <v>0</v>
      </c>
      <c r="AZ377" s="26"/>
      <c r="BA377" s="127">
        <f>SUM(BA378:BA379)</f>
        <v>0</v>
      </c>
      <c r="BB377" s="26"/>
      <c r="BC377" s="127">
        <f>SUM(BC378:BC379)</f>
        <v>0</v>
      </c>
      <c r="BD377" s="26"/>
      <c r="BE377" s="127">
        <f>SUM(BE378:BE379)</f>
        <v>0</v>
      </c>
      <c r="BF377" s="26"/>
      <c r="BG377" s="127">
        <f>SUM(BG378:BG379)</f>
        <v>0</v>
      </c>
      <c r="BH377" s="109"/>
      <c r="BI377" s="121">
        <f>SUM(BI378:BI379)</f>
        <v>0</v>
      </c>
      <c r="BJ377" s="27"/>
      <c r="BK377" s="109"/>
      <c r="BL377" s="121">
        <f>SUM(BL378:BL379)</f>
        <v>8137.41</v>
      </c>
      <c r="BM377" s="27"/>
    </row>
    <row r="378" spans="1:65" s="88" customFormat="1" ht="33.75">
      <c r="A378" s="29" t="s">
        <v>544</v>
      </c>
      <c r="B378" s="29" t="s">
        <v>66</v>
      </c>
      <c r="C378" s="29">
        <v>99855</v>
      </c>
      <c r="D378" s="101" t="s">
        <v>521</v>
      </c>
      <c r="E378" s="29" t="s">
        <v>132</v>
      </c>
      <c r="F378" s="30">
        <v>47.4</v>
      </c>
      <c r="G378" s="31">
        <v>99.48</v>
      </c>
      <c r="H378" s="119">
        <v>122.23838029541525</v>
      </c>
      <c r="I378" s="120">
        <f t="shared" ref="I378:I379" si="1659">ROUND(SUM(F378*H378),2)</f>
        <v>5794.1</v>
      </c>
      <c r="J378" s="111"/>
      <c r="K378" s="114">
        <f t="shared" ref="K378:K379" si="1660">J378*$H378</f>
        <v>0</v>
      </c>
      <c r="L378" s="32"/>
      <c r="M378" s="114">
        <f t="shared" ref="M378:M379" si="1661">L378*$H378</f>
        <v>0</v>
      </c>
      <c r="N378" s="32"/>
      <c r="O378" s="114">
        <f t="shared" ref="O378:O379" si="1662">N378*$H378</f>
        <v>0</v>
      </c>
      <c r="P378" s="32"/>
      <c r="Q378" s="114">
        <f t="shared" ref="Q378:Q379" si="1663">P378*$H378</f>
        <v>0</v>
      </c>
      <c r="R378" s="32"/>
      <c r="S378" s="114">
        <f t="shared" ref="S378:S379" si="1664">R378*$H378</f>
        <v>0</v>
      </c>
      <c r="T378" s="32"/>
      <c r="U378" s="114">
        <f t="shared" ref="U378:U379" si="1665">T378*$H378</f>
        <v>0</v>
      </c>
      <c r="V378" s="32"/>
      <c r="W378" s="114">
        <f t="shared" ref="W378:W379" si="1666">V378*$H378</f>
        <v>0</v>
      </c>
      <c r="X378" s="32"/>
      <c r="Y378" s="114">
        <f t="shared" ref="Y378:Y379" si="1667">X378*$H378</f>
        <v>0</v>
      </c>
      <c r="Z378" s="32"/>
      <c r="AA378" s="114">
        <f t="shared" ref="AA378:AA379" si="1668">Z378*$H378</f>
        <v>0</v>
      </c>
      <c r="AB378" s="32"/>
      <c r="AC378" s="114">
        <f t="shared" ref="AC378:AC379" si="1669">AB378*$H378</f>
        <v>0</v>
      </c>
      <c r="AD378" s="32"/>
      <c r="AE378" s="114">
        <f t="shared" ref="AE378:AE379" si="1670">AD378*$H378</f>
        <v>0</v>
      </c>
      <c r="AF378" s="32"/>
      <c r="AG378" s="114">
        <f t="shared" ref="AG378:AG379" si="1671">AF378*$H378</f>
        <v>0</v>
      </c>
      <c r="AH378" s="32"/>
      <c r="AI378" s="114">
        <f t="shared" ref="AI378:AI379" si="1672">AH378*$H378</f>
        <v>0</v>
      </c>
      <c r="AJ378" s="32"/>
      <c r="AK378" s="114">
        <f t="shared" ref="AK378:AK379" si="1673">AJ378*$H378</f>
        <v>0</v>
      </c>
      <c r="AL378" s="32"/>
      <c r="AM378" s="114">
        <f t="shared" ref="AM378:AM379" si="1674">AL378*$H378</f>
        <v>0</v>
      </c>
      <c r="AN378" s="32"/>
      <c r="AO378" s="114">
        <f t="shared" ref="AO378:AO379" si="1675">AN378*$H378</f>
        <v>0</v>
      </c>
      <c r="AP378" s="32"/>
      <c r="AQ378" s="114">
        <f t="shared" ref="AQ378:AQ379" si="1676">AP378*$H378</f>
        <v>0</v>
      </c>
      <c r="AR378" s="32"/>
      <c r="AS378" s="114">
        <f t="shared" ref="AS378:AS379" si="1677">AR378*$H378</f>
        <v>0</v>
      </c>
      <c r="AT378" s="32"/>
      <c r="AU378" s="114">
        <f t="shared" ref="AU378:AU379" si="1678">AT378*$H378</f>
        <v>0</v>
      </c>
      <c r="AV378" s="32"/>
      <c r="AW378" s="114">
        <f t="shared" ref="AW378:AW379" si="1679">AV378*$H378</f>
        <v>0</v>
      </c>
      <c r="AX378" s="32"/>
      <c r="AY378" s="114">
        <f t="shared" ref="AY378:AY379" si="1680">AX378*$H378</f>
        <v>0</v>
      </c>
      <c r="AZ378" s="32"/>
      <c r="BA378" s="114">
        <f t="shared" ref="BA378:BA379" si="1681">AZ378*$H378</f>
        <v>0</v>
      </c>
      <c r="BB378" s="32"/>
      <c r="BC378" s="114">
        <f t="shared" ref="BC378:BC379" si="1682">BB378*$H378</f>
        <v>0</v>
      </c>
      <c r="BD378" s="32"/>
      <c r="BE378" s="114">
        <f t="shared" ref="BE378:BE379" si="1683">BD378*$H378</f>
        <v>0</v>
      </c>
      <c r="BF378" s="32"/>
      <c r="BG378" s="114">
        <f t="shared" ref="BG378:BG379" si="1684">BF378*$H378</f>
        <v>0</v>
      </c>
      <c r="BH378" s="108">
        <f t="shared" ref="BH378:BI378" si="1685">SUM(J378,L378,N378,P378,R378,T378,V378,X378,Z378,AB378,AD378,AF378,AH378,AJ378,AL378,AN378,AP378,AR378,AT378,AV378,AX378,AZ378,BB378,BD378,BF378)</f>
        <v>0</v>
      </c>
      <c r="BI378" s="119">
        <f t="shared" si="1685"/>
        <v>0</v>
      </c>
      <c r="BJ378" s="87">
        <f t="shared" ref="BJ378:BJ379" si="1686">BI378/I378</f>
        <v>0</v>
      </c>
      <c r="BK378" s="108">
        <f t="shared" ref="BK378:BK379" si="1687">F378-BH378</f>
        <v>47.4</v>
      </c>
      <c r="BL378" s="119">
        <f t="shared" ref="BL378:BL379" si="1688">I378-BI378</f>
        <v>5794.1</v>
      </c>
      <c r="BM378" s="87">
        <f t="shared" ref="BM378:BM379" si="1689">1-BJ378</f>
        <v>1</v>
      </c>
    </row>
    <row r="379" spans="1:65" s="88" customFormat="1" ht="33.75">
      <c r="A379" s="29" t="s">
        <v>545</v>
      </c>
      <c r="B379" s="29" t="s">
        <v>66</v>
      </c>
      <c r="C379" s="29">
        <v>99855</v>
      </c>
      <c r="D379" s="101" t="s">
        <v>523</v>
      </c>
      <c r="E379" s="29" t="s">
        <v>132</v>
      </c>
      <c r="F379" s="30">
        <v>19.170000000000002</v>
      </c>
      <c r="G379" s="31">
        <v>99.48</v>
      </c>
      <c r="H379" s="119">
        <v>122.23838029541525</v>
      </c>
      <c r="I379" s="120">
        <f t="shared" si="1659"/>
        <v>2343.31</v>
      </c>
      <c r="J379" s="111"/>
      <c r="K379" s="114">
        <f t="shared" si="1660"/>
        <v>0</v>
      </c>
      <c r="L379" s="32"/>
      <c r="M379" s="114">
        <f t="shared" si="1661"/>
        <v>0</v>
      </c>
      <c r="N379" s="32"/>
      <c r="O379" s="114">
        <f t="shared" si="1662"/>
        <v>0</v>
      </c>
      <c r="P379" s="32"/>
      <c r="Q379" s="114">
        <f t="shared" si="1663"/>
        <v>0</v>
      </c>
      <c r="R379" s="32"/>
      <c r="S379" s="114">
        <f t="shared" si="1664"/>
        <v>0</v>
      </c>
      <c r="T379" s="32"/>
      <c r="U379" s="114">
        <f t="shared" si="1665"/>
        <v>0</v>
      </c>
      <c r="V379" s="32"/>
      <c r="W379" s="114">
        <f t="shared" si="1666"/>
        <v>0</v>
      </c>
      <c r="X379" s="32"/>
      <c r="Y379" s="114">
        <f t="shared" si="1667"/>
        <v>0</v>
      </c>
      <c r="Z379" s="32"/>
      <c r="AA379" s="114">
        <f t="shared" si="1668"/>
        <v>0</v>
      </c>
      <c r="AB379" s="32"/>
      <c r="AC379" s="114">
        <f t="shared" si="1669"/>
        <v>0</v>
      </c>
      <c r="AD379" s="32"/>
      <c r="AE379" s="114">
        <f t="shared" si="1670"/>
        <v>0</v>
      </c>
      <c r="AF379" s="32"/>
      <c r="AG379" s="114">
        <f t="shared" si="1671"/>
        <v>0</v>
      </c>
      <c r="AH379" s="32"/>
      <c r="AI379" s="114">
        <f t="shared" si="1672"/>
        <v>0</v>
      </c>
      <c r="AJ379" s="32"/>
      <c r="AK379" s="114">
        <f t="shared" si="1673"/>
        <v>0</v>
      </c>
      <c r="AL379" s="32"/>
      <c r="AM379" s="114">
        <f t="shared" si="1674"/>
        <v>0</v>
      </c>
      <c r="AN379" s="32"/>
      <c r="AO379" s="114">
        <f t="shared" si="1675"/>
        <v>0</v>
      </c>
      <c r="AP379" s="32"/>
      <c r="AQ379" s="114">
        <f t="shared" si="1676"/>
        <v>0</v>
      </c>
      <c r="AR379" s="32"/>
      <c r="AS379" s="114">
        <f t="shared" si="1677"/>
        <v>0</v>
      </c>
      <c r="AT379" s="32"/>
      <c r="AU379" s="114">
        <f t="shared" si="1678"/>
        <v>0</v>
      </c>
      <c r="AV379" s="32"/>
      <c r="AW379" s="114">
        <f t="shared" si="1679"/>
        <v>0</v>
      </c>
      <c r="AX379" s="32"/>
      <c r="AY379" s="114">
        <f t="shared" si="1680"/>
        <v>0</v>
      </c>
      <c r="AZ379" s="32"/>
      <c r="BA379" s="114">
        <f t="shared" si="1681"/>
        <v>0</v>
      </c>
      <c r="BB379" s="32"/>
      <c r="BC379" s="114">
        <f t="shared" si="1682"/>
        <v>0</v>
      </c>
      <c r="BD379" s="32"/>
      <c r="BE379" s="114">
        <f t="shared" si="1683"/>
        <v>0</v>
      </c>
      <c r="BF379" s="32"/>
      <c r="BG379" s="114">
        <f t="shared" si="1684"/>
        <v>0</v>
      </c>
      <c r="BH379" s="108">
        <f t="shared" ref="BH379:BI379" si="1690">SUM(J379,L379,N379,P379,R379,T379,V379,X379,Z379,AB379,AD379,AF379,AH379,AJ379,AL379,AN379,AP379,AR379,AT379,AV379,AX379,AZ379,BB379,BD379,BF379)</f>
        <v>0</v>
      </c>
      <c r="BI379" s="119">
        <f t="shared" si="1690"/>
        <v>0</v>
      </c>
      <c r="BJ379" s="87">
        <f t="shared" si="1686"/>
        <v>0</v>
      </c>
      <c r="BK379" s="108">
        <f t="shared" si="1687"/>
        <v>19.170000000000002</v>
      </c>
      <c r="BL379" s="119">
        <f t="shared" si="1688"/>
        <v>2343.31</v>
      </c>
      <c r="BM379" s="87">
        <f t="shared" si="1689"/>
        <v>1</v>
      </c>
    </row>
    <row r="380" spans="1:65" s="88" customFormat="1">
      <c r="A380" s="14">
        <v>10</v>
      </c>
      <c r="B380" s="14" t="s">
        <v>60</v>
      </c>
      <c r="C380" s="14" t="s">
        <v>60</v>
      </c>
      <c r="D380" s="103" t="s">
        <v>546</v>
      </c>
      <c r="E380" s="16"/>
      <c r="F380" s="17"/>
      <c r="G380" s="20"/>
      <c r="H380" s="122"/>
      <c r="I380" s="116">
        <f>I381+I402+I423+I444+I465+I486</f>
        <v>234735.46999999997</v>
      </c>
      <c r="J380" s="113"/>
      <c r="K380" s="126">
        <f>K381+K402+K423+K444+K465+K486</f>
        <v>0</v>
      </c>
      <c r="L380" s="19"/>
      <c r="M380" s="126">
        <f>M381+M402+M423+M444+M465+M486</f>
        <v>0</v>
      </c>
      <c r="N380" s="19"/>
      <c r="O380" s="126">
        <f>O381+O402+O423+O444+O465+O486</f>
        <v>0</v>
      </c>
      <c r="P380" s="19"/>
      <c r="Q380" s="126">
        <f>Q381+Q402+Q423+Q444+Q465+Q486</f>
        <v>0</v>
      </c>
      <c r="R380" s="19"/>
      <c r="S380" s="126">
        <f>S381+S402+S423+S444+S465+S486</f>
        <v>0</v>
      </c>
      <c r="T380" s="19"/>
      <c r="U380" s="126">
        <f>U381+U402+U423+U444+U465+U486</f>
        <v>0</v>
      </c>
      <c r="V380" s="19"/>
      <c r="W380" s="126">
        <f>W381+W402+W423+W444+W465+W486</f>
        <v>0</v>
      </c>
      <c r="X380" s="19"/>
      <c r="Y380" s="126">
        <f>Y381+Y402+Y423+Y444+Y465+Y486</f>
        <v>0</v>
      </c>
      <c r="Z380" s="19"/>
      <c r="AA380" s="126">
        <f>AA381+AA402+AA423+AA444+AA465+AA486</f>
        <v>0</v>
      </c>
      <c r="AB380" s="19"/>
      <c r="AC380" s="126">
        <f>AC381+AC402+AC423+AC444+AC465+AC486</f>
        <v>0</v>
      </c>
      <c r="AD380" s="19"/>
      <c r="AE380" s="126">
        <f>AE381+AE402+AE423+AE444+AE465+AE486</f>
        <v>0</v>
      </c>
      <c r="AF380" s="19"/>
      <c r="AG380" s="126">
        <f>AG381+AG402+AG423+AG444+AG465+AG486</f>
        <v>0</v>
      </c>
      <c r="AH380" s="19"/>
      <c r="AI380" s="126">
        <f>AI381+AI402+AI423+AI444+AI465+AI486</f>
        <v>0</v>
      </c>
      <c r="AJ380" s="19"/>
      <c r="AK380" s="126">
        <f>AK381+AK402+AK423+AK444+AK465+AK486</f>
        <v>0</v>
      </c>
      <c r="AL380" s="19"/>
      <c r="AM380" s="126">
        <f>AM381+AM402+AM423+AM444+AM465+AM486</f>
        <v>0</v>
      </c>
      <c r="AN380" s="19"/>
      <c r="AO380" s="126">
        <f>AO381+AO402+AO423+AO444+AO465+AO486</f>
        <v>0</v>
      </c>
      <c r="AP380" s="19"/>
      <c r="AQ380" s="126">
        <f>AQ381+AQ402+AQ423+AQ444+AQ465+AQ486</f>
        <v>0</v>
      </c>
      <c r="AR380" s="19"/>
      <c r="AS380" s="126">
        <f>AS381+AS402+AS423+AS444+AS465+AS486</f>
        <v>0</v>
      </c>
      <c r="AT380" s="19"/>
      <c r="AU380" s="126">
        <f>AU381+AU402+AU423+AU444+AU465+AU486</f>
        <v>0</v>
      </c>
      <c r="AV380" s="19"/>
      <c r="AW380" s="126">
        <f>AW381+AW402+AW423+AW444+AW465+AW486</f>
        <v>0</v>
      </c>
      <c r="AX380" s="19"/>
      <c r="AY380" s="126">
        <f>AY381+AY402+AY423+AY444+AY465+AY486</f>
        <v>0</v>
      </c>
      <c r="AZ380" s="19"/>
      <c r="BA380" s="126">
        <f>BA381+BA402+BA423+BA444+BA465+BA486</f>
        <v>0</v>
      </c>
      <c r="BB380" s="19"/>
      <c r="BC380" s="126">
        <f>BC381+BC402+BC423+BC444+BC465+BC486</f>
        <v>0</v>
      </c>
      <c r="BD380" s="19"/>
      <c r="BE380" s="126">
        <f>BE381+BE402+BE423+BE444+BE465+BE486</f>
        <v>0</v>
      </c>
      <c r="BF380" s="19"/>
      <c r="BG380" s="126">
        <f>BG381+BG402+BG423+BG444+BG465+BG486</f>
        <v>0</v>
      </c>
      <c r="BH380" s="110"/>
      <c r="BI380" s="122">
        <f>BI381+BI402+BI423+BI444+BI465+BI486</f>
        <v>0</v>
      </c>
      <c r="BJ380" s="20"/>
      <c r="BK380" s="110"/>
      <c r="BL380" s="122">
        <f>BL381+BL402+BL423+BL444+BL465+BL486</f>
        <v>234735.46999999997</v>
      </c>
      <c r="BM380" s="20"/>
    </row>
    <row r="381" spans="1:65" s="88" customFormat="1">
      <c r="A381" s="22" t="s">
        <v>547</v>
      </c>
      <c r="B381" s="22" t="s">
        <v>60</v>
      </c>
      <c r="C381" s="22" t="s">
        <v>60</v>
      </c>
      <c r="D381" s="102" t="s">
        <v>107</v>
      </c>
      <c r="E381" s="22"/>
      <c r="F381" s="89"/>
      <c r="G381" s="27"/>
      <c r="H381" s="121"/>
      <c r="I381" s="118">
        <f>I382+I387+I392+I395</f>
        <v>52289.61</v>
      </c>
      <c r="J381" s="112"/>
      <c r="K381" s="127">
        <f>K382+K387+K392+K395</f>
        <v>0</v>
      </c>
      <c r="L381" s="26"/>
      <c r="M381" s="127">
        <f>M382+M387+M392+M395</f>
        <v>0</v>
      </c>
      <c r="N381" s="26"/>
      <c r="O381" s="127">
        <f>O382+O387+O392+O395</f>
        <v>0</v>
      </c>
      <c r="P381" s="26"/>
      <c r="Q381" s="127">
        <f>Q382+Q387+Q392+Q395</f>
        <v>0</v>
      </c>
      <c r="R381" s="26"/>
      <c r="S381" s="127">
        <f>S382+S387+S392+S395</f>
        <v>0</v>
      </c>
      <c r="T381" s="26"/>
      <c r="U381" s="127">
        <f>U382+U387+U392+U395</f>
        <v>0</v>
      </c>
      <c r="V381" s="26"/>
      <c r="W381" s="127">
        <f>W382+W387+W392+W395</f>
        <v>0</v>
      </c>
      <c r="X381" s="26"/>
      <c r="Y381" s="127">
        <f>Y382+Y387+Y392+Y395</f>
        <v>0</v>
      </c>
      <c r="Z381" s="26"/>
      <c r="AA381" s="127">
        <f>AA382+AA387+AA392+AA395</f>
        <v>0</v>
      </c>
      <c r="AB381" s="26"/>
      <c r="AC381" s="127">
        <f>AC382+AC387+AC392+AC395</f>
        <v>0</v>
      </c>
      <c r="AD381" s="26"/>
      <c r="AE381" s="127">
        <f>AE382+AE387+AE392+AE395</f>
        <v>0</v>
      </c>
      <c r="AF381" s="26"/>
      <c r="AG381" s="127">
        <f>AG382+AG387+AG392+AG395</f>
        <v>0</v>
      </c>
      <c r="AH381" s="26"/>
      <c r="AI381" s="127">
        <f>AI382+AI387+AI392+AI395</f>
        <v>0</v>
      </c>
      <c r="AJ381" s="26"/>
      <c r="AK381" s="127">
        <f>AK382+AK387+AK392+AK395</f>
        <v>0</v>
      </c>
      <c r="AL381" s="26"/>
      <c r="AM381" s="127">
        <f>AM382+AM387+AM392+AM395</f>
        <v>0</v>
      </c>
      <c r="AN381" s="26"/>
      <c r="AO381" s="127">
        <f>AO382+AO387+AO392+AO395</f>
        <v>0</v>
      </c>
      <c r="AP381" s="26"/>
      <c r="AQ381" s="127">
        <f>AQ382+AQ387+AQ392+AQ395</f>
        <v>0</v>
      </c>
      <c r="AR381" s="26"/>
      <c r="AS381" s="127">
        <f>AS382+AS387+AS392+AS395</f>
        <v>0</v>
      </c>
      <c r="AT381" s="26"/>
      <c r="AU381" s="127">
        <f>AU382+AU387+AU392+AU395</f>
        <v>0</v>
      </c>
      <c r="AV381" s="26"/>
      <c r="AW381" s="127">
        <f>AW382+AW387+AW392+AW395</f>
        <v>0</v>
      </c>
      <c r="AX381" s="26"/>
      <c r="AY381" s="127">
        <f>AY382+AY387+AY392+AY395</f>
        <v>0</v>
      </c>
      <c r="AZ381" s="26"/>
      <c r="BA381" s="127">
        <f>BA382+BA387+BA392+BA395</f>
        <v>0</v>
      </c>
      <c r="BB381" s="26"/>
      <c r="BC381" s="127">
        <f>BC382+BC387+BC392+BC395</f>
        <v>0</v>
      </c>
      <c r="BD381" s="26"/>
      <c r="BE381" s="127">
        <f>BE382+BE387+BE392+BE395</f>
        <v>0</v>
      </c>
      <c r="BF381" s="26"/>
      <c r="BG381" s="127">
        <f>BG382+BG387+BG392+BG395</f>
        <v>0</v>
      </c>
      <c r="BH381" s="109"/>
      <c r="BI381" s="121">
        <f>BI382+BI387+BI392+BI395</f>
        <v>0</v>
      </c>
      <c r="BJ381" s="27"/>
      <c r="BK381" s="109"/>
      <c r="BL381" s="121">
        <f>BL382+BL387+BL392+BL395</f>
        <v>52289.61</v>
      </c>
      <c r="BM381" s="27"/>
    </row>
    <row r="382" spans="1:65" s="88" customFormat="1">
      <c r="A382" s="22" t="s">
        <v>548</v>
      </c>
      <c r="B382" s="22" t="s">
        <v>60</v>
      </c>
      <c r="C382" s="22" t="s">
        <v>60</v>
      </c>
      <c r="D382" s="102" t="s">
        <v>549</v>
      </c>
      <c r="E382" s="22" t="s">
        <v>60</v>
      </c>
      <c r="F382" s="89"/>
      <c r="G382" s="27"/>
      <c r="H382" s="121"/>
      <c r="I382" s="118">
        <f>SUM(I383:I386)</f>
        <v>25883.280000000002</v>
      </c>
      <c r="J382" s="112"/>
      <c r="K382" s="127">
        <f>SUM(K383:K386)</f>
        <v>0</v>
      </c>
      <c r="L382" s="26"/>
      <c r="M382" s="127">
        <f>SUM(M383:M386)</f>
        <v>0</v>
      </c>
      <c r="N382" s="26"/>
      <c r="O382" s="127">
        <f>SUM(O383:O386)</f>
        <v>0</v>
      </c>
      <c r="P382" s="26"/>
      <c r="Q382" s="127">
        <f>SUM(Q383:Q386)</f>
        <v>0</v>
      </c>
      <c r="R382" s="26"/>
      <c r="S382" s="127">
        <f>SUM(S383:S386)</f>
        <v>0</v>
      </c>
      <c r="T382" s="26"/>
      <c r="U382" s="127">
        <f>SUM(U383:U386)</f>
        <v>0</v>
      </c>
      <c r="V382" s="26"/>
      <c r="W382" s="127">
        <f>SUM(W383:W386)</f>
        <v>0</v>
      </c>
      <c r="X382" s="26"/>
      <c r="Y382" s="127">
        <f>SUM(Y383:Y386)</f>
        <v>0</v>
      </c>
      <c r="Z382" s="26"/>
      <c r="AA382" s="127">
        <f>SUM(AA383:AA386)</f>
        <v>0</v>
      </c>
      <c r="AB382" s="26"/>
      <c r="AC382" s="127">
        <f>SUM(AC383:AC386)</f>
        <v>0</v>
      </c>
      <c r="AD382" s="26"/>
      <c r="AE382" s="127">
        <f>SUM(AE383:AE386)</f>
        <v>0</v>
      </c>
      <c r="AF382" s="26"/>
      <c r="AG382" s="127">
        <f>SUM(AG383:AG386)</f>
        <v>0</v>
      </c>
      <c r="AH382" s="26"/>
      <c r="AI382" s="127">
        <f>SUM(AI383:AI386)</f>
        <v>0</v>
      </c>
      <c r="AJ382" s="26"/>
      <c r="AK382" s="127">
        <f>SUM(AK383:AK386)</f>
        <v>0</v>
      </c>
      <c r="AL382" s="26"/>
      <c r="AM382" s="127">
        <f>SUM(AM383:AM386)</f>
        <v>0</v>
      </c>
      <c r="AN382" s="26"/>
      <c r="AO382" s="127">
        <f>SUM(AO383:AO386)</f>
        <v>0</v>
      </c>
      <c r="AP382" s="26"/>
      <c r="AQ382" s="127">
        <f>SUM(AQ383:AQ386)</f>
        <v>0</v>
      </c>
      <c r="AR382" s="26"/>
      <c r="AS382" s="127">
        <f>SUM(AS383:AS386)</f>
        <v>0</v>
      </c>
      <c r="AT382" s="26"/>
      <c r="AU382" s="127">
        <f>SUM(AU383:AU386)</f>
        <v>0</v>
      </c>
      <c r="AV382" s="26"/>
      <c r="AW382" s="127">
        <f>SUM(AW383:AW386)</f>
        <v>0</v>
      </c>
      <c r="AX382" s="26"/>
      <c r="AY382" s="127">
        <f>SUM(AY383:AY386)</f>
        <v>0</v>
      </c>
      <c r="AZ382" s="26"/>
      <c r="BA382" s="127">
        <f>SUM(BA383:BA386)</f>
        <v>0</v>
      </c>
      <c r="BB382" s="26"/>
      <c r="BC382" s="127">
        <f>SUM(BC383:BC386)</f>
        <v>0</v>
      </c>
      <c r="BD382" s="26"/>
      <c r="BE382" s="127">
        <f>SUM(BE383:BE386)</f>
        <v>0</v>
      </c>
      <c r="BF382" s="26"/>
      <c r="BG382" s="127">
        <f>SUM(BG383:BG386)</f>
        <v>0</v>
      </c>
      <c r="BH382" s="109"/>
      <c r="BI382" s="121">
        <f>SUM(BI383:BI386)</f>
        <v>0</v>
      </c>
      <c r="BJ382" s="27"/>
      <c r="BK382" s="109"/>
      <c r="BL382" s="121">
        <f>SUM(BL383:BL386)</f>
        <v>25883.280000000002</v>
      </c>
      <c r="BM382" s="27"/>
    </row>
    <row r="383" spans="1:65" s="88" customFormat="1" ht="56.25">
      <c r="A383" s="29" t="s">
        <v>550</v>
      </c>
      <c r="B383" s="29" t="s">
        <v>250</v>
      </c>
      <c r="C383" s="29">
        <v>2002</v>
      </c>
      <c r="D383" s="101" t="s">
        <v>551</v>
      </c>
      <c r="E383" s="29" t="s">
        <v>100</v>
      </c>
      <c r="F383" s="30">
        <v>9</v>
      </c>
      <c r="G383" s="31">
        <v>1404.36</v>
      </c>
      <c r="H383" s="119">
        <v>1725.6402468000538</v>
      </c>
      <c r="I383" s="120">
        <f t="shared" ref="I383:I386" si="1691">ROUND(SUM(F383*H383),2)</f>
        <v>15530.76</v>
      </c>
      <c r="J383" s="111"/>
      <c r="K383" s="114">
        <f t="shared" ref="K383:K386" si="1692">J383*$H383</f>
        <v>0</v>
      </c>
      <c r="L383" s="32"/>
      <c r="M383" s="114">
        <f t="shared" ref="M383:M386" si="1693">L383*$H383</f>
        <v>0</v>
      </c>
      <c r="N383" s="32"/>
      <c r="O383" s="114">
        <f t="shared" ref="O383:O386" si="1694">N383*$H383</f>
        <v>0</v>
      </c>
      <c r="P383" s="32"/>
      <c r="Q383" s="114">
        <f t="shared" ref="Q383:Q386" si="1695">P383*$H383</f>
        <v>0</v>
      </c>
      <c r="R383" s="32"/>
      <c r="S383" s="114">
        <f t="shared" ref="S383:S386" si="1696">R383*$H383</f>
        <v>0</v>
      </c>
      <c r="T383" s="32"/>
      <c r="U383" s="114">
        <f t="shared" ref="U383:U386" si="1697">T383*$H383</f>
        <v>0</v>
      </c>
      <c r="V383" s="32"/>
      <c r="W383" s="114">
        <f t="shared" ref="W383:W386" si="1698">V383*$H383</f>
        <v>0</v>
      </c>
      <c r="X383" s="32"/>
      <c r="Y383" s="114">
        <f t="shared" ref="Y383:Y386" si="1699">X383*$H383</f>
        <v>0</v>
      </c>
      <c r="Z383" s="32"/>
      <c r="AA383" s="114">
        <f t="shared" ref="AA383:AA386" si="1700">Z383*$H383</f>
        <v>0</v>
      </c>
      <c r="AB383" s="32"/>
      <c r="AC383" s="114">
        <f t="shared" ref="AC383:AC386" si="1701">AB383*$H383</f>
        <v>0</v>
      </c>
      <c r="AD383" s="32"/>
      <c r="AE383" s="114">
        <f t="shared" ref="AE383:AE386" si="1702">AD383*$H383</f>
        <v>0</v>
      </c>
      <c r="AF383" s="32"/>
      <c r="AG383" s="114">
        <f t="shared" ref="AG383:AG386" si="1703">AF383*$H383</f>
        <v>0</v>
      </c>
      <c r="AH383" s="32"/>
      <c r="AI383" s="114">
        <f t="shared" ref="AI383:AI386" si="1704">AH383*$H383</f>
        <v>0</v>
      </c>
      <c r="AJ383" s="32"/>
      <c r="AK383" s="114">
        <f t="shared" ref="AK383:AK386" si="1705">AJ383*$H383</f>
        <v>0</v>
      </c>
      <c r="AL383" s="32"/>
      <c r="AM383" s="114">
        <f t="shared" ref="AM383:AM386" si="1706">AL383*$H383</f>
        <v>0</v>
      </c>
      <c r="AN383" s="32"/>
      <c r="AO383" s="114">
        <f t="shared" ref="AO383:AO386" si="1707">AN383*$H383</f>
        <v>0</v>
      </c>
      <c r="AP383" s="32"/>
      <c r="AQ383" s="114">
        <f t="shared" ref="AQ383:AQ386" si="1708">AP383*$H383</f>
        <v>0</v>
      </c>
      <c r="AR383" s="32"/>
      <c r="AS383" s="114">
        <f t="shared" ref="AS383:AS386" si="1709">AR383*$H383</f>
        <v>0</v>
      </c>
      <c r="AT383" s="32"/>
      <c r="AU383" s="114">
        <f t="shared" ref="AU383:AU386" si="1710">AT383*$H383</f>
        <v>0</v>
      </c>
      <c r="AV383" s="32"/>
      <c r="AW383" s="114">
        <f t="shared" ref="AW383:AW386" si="1711">AV383*$H383</f>
        <v>0</v>
      </c>
      <c r="AX383" s="32"/>
      <c r="AY383" s="114">
        <f t="shared" ref="AY383:AY386" si="1712">AX383*$H383</f>
        <v>0</v>
      </c>
      <c r="AZ383" s="32"/>
      <c r="BA383" s="114">
        <f t="shared" ref="BA383:BA386" si="1713">AZ383*$H383</f>
        <v>0</v>
      </c>
      <c r="BB383" s="32"/>
      <c r="BC383" s="114">
        <f t="shared" ref="BC383:BC386" si="1714">BB383*$H383</f>
        <v>0</v>
      </c>
      <c r="BD383" s="32"/>
      <c r="BE383" s="114">
        <f t="shared" ref="BE383:BE386" si="1715">BD383*$H383</f>
        <v>0</v>
      </c>
      <c r="BF383" s="32"/>
      <c r="BG383" s="114">
        <f t="shared" ref="BG383:BG386" si="1716">BF383*$H383</f>
        <v>0</v>
      </c>
      <c r="BH383" s="108">
        <f t="shared" ref="BH383:BI383" si="1717">SUM(J383,L383,N383,P383,R383,T383,V383,X383,Z383,AB383,AD383,AF383,AH383,AJ383,AL383,AN383,AP383,AR383,AT383,AV383,AX383,AZ383,BB383,BD383,BF383)</f>
        <v>0</v>
      </c>
      <c r="BI383" s="119">
        <f t="shared" si="1717"/>
        <v>0</v>
      </c>
      <c r="BJ383" s="87">
        <f t="shared" ref="BJ383:BJ386" si="1718">BI383/I383</f>
        <v>0</v>
      </c>
      <c r="BK383" s="108">
        <f t="shared" ref="BK383:BK386" si="1719">F383-BH383</f>
        <v>9</v>
      </c>
      <c r="BL383" s="119">
        <f t="shared" ref="BL383:BL386" si="1720">I383-BI383</f>
        <v>15530.76</v>
      </c>
      <c r="BM383" s="87">
        <f t="shared" ref="BM383:BM386" si="1721">1-BJ383</f>
        <v>1</v>
      </c>
    </row>
    <row r="384" spans="1:65" s="88" customFormat="1" ht="22.5">
      <c r="A384" s="29" t="s">
        <v>552</v>
      </c>
      <c r="B384" s="29" t="s">
        <v>66</v>
      </c>
      <c r="C384" s="29">
        <v>100859</v>
      </c>
      <c r="D384" s="101" t="s">
        <v>553</v>
      </c>
      <c r="E384" s="29" t="s">
        <v>100</v>
      </c>
      <c r="F384" s="30">
        <v>3</v>
      </c>
      <c r="G384" s="31">
        <v>872.25</v>
      </c>
      <c r="H384" s="119">
        <v>1071.7976197494565</v>
      </c>
      <c r="I384" s="120">
        <f t="shared" si="1691"/>
        <v>3215.39</v>
      </c>
      <c r="J384" s="111"/>
      <c r="K384" s="114">
        <f t="shared" si="1692"/>
        <v>0</v>
      </c>
      <c r="L384" s="32"/>
      <c r="M384" s="114">
        <f t="shared" si="1693"/>
        <v>0</v>
      </c>
      <c r="N384" s="32"/>
      <c r="O384" s="114">
        <f t="shared" si="1694"/>
        <v>0</v>
      </c>
      <c r="P384" s="32"/>
      <c r="Q384" s="114">
        <f t="shared" si="1695"/>
        <v>0</v>
      </c>
      <c r="R384" s="32"/>
      <c r="S384" s="114">
        <f t="shared" si="1696"/>
        <v>0</v>
      </c>
      <c r="T384" s="32"/>
      <c r="U384" s="114">
        <f t="shared" si="1697"/>
        <v>0</v>
      </c>
      <c r="V384" s="32"/>
      <c r="W384" s="114">
        <f t="shared" si="1698"/>
        <v>0</v>
      </c>
      <c r="X384" s="32"/>
      <c r="Y384" s="114">
        <f t="shared" si="1699"/>
        <v>0</v>
      </c>
      <c r="Z384" s="32"/>
      <c r="AA384" s="114">
        <f t="shared" si="1700"/>
        <v>0</v>
      </c>
      <c r="AB384" s="32"/>
      <c r="AC384" s="114">
        <f t="shared" si="1701"/>
        <v>0</v>
      </c>
      <c r="AD384" s="32"/>
      <c r="AE384" s="114">
        <f t="shared" si="1702"/>
        <v>0</v>
      </c>
      <c r="AF384" s="32"/>
      <c r="AG384" s="114">
        <f t="shared" si="1703"/>
        <v>0</v>
      </c>
      <c r="AH384" s="32"/>
      <c r="AI384" s="114">
        <f t="shared" si="1704"/>
        <v>0</v>
      </c>
      <c r="AJ384" s="32"/>
      <c r="AK384" s="114">
        <f t="shared" si="1705"/>
        <v>0</v>
      </c>
      <c r="AL384" s="32"/>
      <c r="AM384" s="114">
        <f t="shared" si="1706"/>
        <v>0</v>
      </c>
      <c r="AN384" s="32"/>
      <c r="AO384" s="114">
        <f t="shared" si="1707"/>
        <v>0</v>
      </c>
      <c r="AP384" s="32"/>
      <c r="AQ384" s="114">
        <f t="shared" si="1708"/>
        <v>0</v>
      </c>
      <c r="AR384" s="32"/>
      <c r="AS384" s="114">
        <f t="shared" si="1709"/>
        <v>0</v>
      </c>
      <c r="AT384" s="32"/>
      <c r="AU384" s="114">
        <f t="shared" si="1710"/>
        <v>0</v>
      </c>
      <c r="AV384" s="32"/>
      <c r="AW384" s="114">
        <f t="shared" si="1711"/>
        <v>0</v>
      </c>
      <c r="AX384" s="32"/>
      <c r="AY384" s="114">
        <f t="shared" si="1712"/>
        <v>0</v>
      </c>
      <c r="AZ384" s="32"/>
      <c r="BA384" s="114">
        <f t="shared" si="1713"/>
        <v>0</v>
      </c>
      <c r="BB384" s="32"/>
      <c r="BC384" s="114">
        <f t="shared" si="1714"/>
        <v>0</v>
      </c>
      <c r="BD384" s="32"/>
      <c r="BE384" s="114">
        <f t="shared" si="1715"/>
        <v>0</v>
      </c>
      <c r="BF384" s="32"/>
      <c r="BG384" s="114">
        <f t="shared" si="1716"/>
        <v>0</v>
      </c>
      <c r="BH384" s="108">
        <f t="shared" ref="BH384:BI384" si="1722">SUM(J384,L384,N384,P384,R384,T384,V384,X384,Z384,AB384,AD384,AF384,AH384,AJ384,AL384,AN384,AP384,AR384,AT384,AV384,AX384,AZ384,BB384,BD384,BF384)</f>
        <v>0</v>
      </c>
      <c r="BI384" s="119">
        <f t="shared" si="1722"/>
        <v>0</v>
      </c>
      <c r="BJ384" s="87">
        <f t="shared" si="1718"/>
        <v>0</v>
      </c>
      <c r="BK384" s="108">
        <f t="shared" si="1719"/>
        <v>3</v>
      </c>
      <c r="BL384" s="119">
        <f t="shared" si="1720"/>
        <v>3215.39</v>
      </c>
      <c r="BM384" s="87">
        <f t="shared" si="1721"/>
        <v>1</v>
      </c>
    </row>
    <row r="385" spans="1:65" s="88" customFormat="1" ht="45">
      <c r="A385" s="29" t="s">
        <v>554</v>
      </c>
      <c r="B385" s="29" t="s">
        <v>66</v>
      </c>
      <c r="C385" s="29">
        <v>86903</v>
      </c>
      <c r="D385" s="101" t="s">
        <v>555</v>
      </c>
      <c r="E385" s="29" t="s">
        <v>100</v>
      </c>
      <c r="F385" s="30">
        <v>2</v>
      </c>
      <c r="G385" s="31">
        <v>313.17</v>
      </c>
      <c r="H385" s="119">
        <v>384.81497343300356</v>
      </c>
      <c r="I385" s="120">
        <f t="shared" si="1691"/>
        <v>769.63</v>
      </c>
      <c r="J385" s="111"/>
      <c r="K385" s="114">
        <f t="shared" si="1692"/>
        <v>0</v>
      </c>
      <c r="L385" s="32"/>
      <c r="M385" s="114">
        <f t="shared" si="1693"/>
        <v>0</v>
      </c>
      <c r="N385" s="32"/>
      <c r="O385" s="114">
        <f t="shared" si="1694"/>
        <v>0</v>
      </c>
      <c r="P385" s="32"/>
      <c r="Q385" s="114">
        <f t="shared" si="1695"/>
        <v>0</v>
      </c>
      <c r="R385" s="32"/>
      <c r="S385" s="114">
        <f t="shared" si="1696"/>
        <v>0</v>
      </c>
      <c r="T385" s="32"/>
      <c r="U385" s="114">
        <f t="shared" si="1697"/>
        <v>0</v>
      </c>
      <c r="V385" s="32"/>
      <c r="W385" s="114">
        <f t="shared" si="1698"/>
        <v>0</v>
      </c>
      <c r="X385" s="32"/>
      <c r="Y385" s="114">
        <f t="shared" si="1699"/>
        <v>0</v>
      </c>
      <c r="Z385" s="32"/>
      <c r="AA385" s="114">
        <f t="shared" si="1700"/>
        <v>0</v>
      </c>
      <c r="AB385" s="32"/>
      <c r="AC385" s="114">
        <f t="shared" si="1701"/>
        <v>0</v>
      </c>
      <c r="AD385" s="32"/>
      <c r="AE385" s="114">
        <f t="shared" si="1702"/>
        <v>0</v>
      </c>
      <c r="AF385" s="32"/>
      <c r="AG385" s="114">
        <f t="shared" si="1703"/>
        <v>0</v>
      </c>
      <c r="AH385" s="32"/>
      <c r="AI385" s="114">
        <f t="shared" si="1704"/>
        <v>0</v>
      </c>
      <c r="AJ385" s="32"/>
      <c r="AK385" s="114">
        <f t="shared" si="1705"/>
        <v>0</v>
      </c>
      <c r="AL385" s="32"/>
      <c r="AM385" s="114">
        <f t="shared" si="1706"/>
        <v>0</v>
      </c>
      <c r="AN385" s="32"/>
      <c r="AO385" s="114">
        <f t="shared" si="1707"/>
        <v>0</v>
      </c>
      <c r="AP385" s="32"/>
      <c r="AQ385" s="114">
        <f t="shared" si="1708"/>
        <v>0</v>
      </c>
      <c r="AR385" s="32"/>
      <c r="AS385" s="114">
        <f t="shared" si="1709"/>
        <v>0</v>
      </c>
      <c r="AT385" s="32"/>
      <c r="AU385" s="114">
        <f t="shared" si="1710"/>
        <v>0</v>
      </c>
      <c r="AV385" s="32"/>
      <c r="AW385" s="114">
        <f t="shared" si="1711"/>
        <v>0</v>
      </c>
      <c r="AX385" s="32"/>
      <c r="AY385" s="114">
        <f t="shared" si="1712"/>
        <v>0</v>
      </c>
      <c r="AZ385" s="32"/>
      <c r="BA385" s="114">
        <f t="shared" si="1713"/>
        <v>0</v>
      </c>
      <c r="BB385" s="32"/>
      <c r="BC385" s="114">
        <f t="shared" si="1714"/>
        <v>0</v>
      </c>
      <c r="BD385" s="32"/>
      <c r="BE385" s="114">
        <f t="shared" si="1715"/>
        <v>0</v>
      </c>
      <c r="BF385" s="32"/>
      <c r="BG385" s="114">
        <f t="shared" si="1716"/>
        <v>0</v>
      </c>
      <c r="BH385" s="108">
        <f t="shared" ref="BH385:BI385" si="1723">SUM(J385,L385,N385,P385,R385,T385,V385,X385,Z385,AB385,AD385,AF385,AH385,AJ385,AL385,AN385,AP385,AR385,AT385,AV385,AX385,AZ385,BB385,BD385,BF385)</f>
        <v>0</v>
      </c>
      <c r="BI385" s="119">
        <f t="shared" si="1723"/>
        <v>0</v>
      </c>
      <c r="BJ385" s="87">
        <f t="shared" si="1718"/>
        <v>0</v>
      </c>
      <c r="BK385" s="108">
        <f t="shared" si="1719"/>
        <v>2</v>
      </c>
      <c r="BL385" s="119">
        <f t="shared" si="1720"/>
        <v>769.63</v>
      </c>
      <c r="BM385" s="87">
        <f t="shared" si="1721"/>
        <v>1</v>
      </c>
    </row>
    <row r="386" spans="1:65" s="88" customFormat="1" ht="22.5">
      <c r="A386" s="29" t="s">
        <v>556</v>
      </c>
      <c r="B386" s="29" t="s">
        <v>250</v>
      </c>
      <c r="C386" s="29">
        <v>7712</v>
      </c>
      <c r="D386" s="101" t="s">
        <v>557</v>
      </c>
      <c r="E386" s="29" t="s">
        <v>100</v>
      </c>
      <c r="F386" s="30">
        <v>8</v>
      </c>
      <c r="G386" s="31">
        <v>647.75</v>
      </c>
      <c r="H386" s="119">
        <v>795.93798589018115</v>
      </c>
      <c r="I386" s="120">
        <f t="shared" si="1691"/>
        <v>6367.5</v>
      </c>
      <c r="J386" s="111"/>
      <c r="K386" s="114">
        <f t="shared" si="1692"/>
        <v>0</v>
      </c>
      <c r="L386" s="32"/>
      <c r="M386" s="114">
        <f t="shared" si="1693"/>
        <v>0</v>
      </c>
      <c r="N386" s="32"/>
      <c r="O386" s="114">
        <f t="shared" si="1694"/>
        <v>0</v>
      </c>
      <c r="P386" s="32"/>
      <c r="Q386" s="114">
        <f t="shared" si="1695"/>
        <v>0</v>
      </c>
      <c r="R386" s="32"/>
      <c r="S386" s="114">
        <f t="shared" si="1696"/>
        <v>0</v>
      </c>
      <c r="T386" s="32"/>
      <c r="U386" s="114">
        <f t="shared" si="1697"/>
        <v>0</v>
      </c>
      <c r="V386" s="32"/>
      <c r="W386" s="114">
        <f t="shared" si="1698"/>
        <v>0</v>
      </c>
      <c r="X386" s="32"/>
      <c r="Y386" s="114">
        <f t="shared" si="1699"/>
        <v>0</v>
      </c>
      <c r="Z386" s="32"/>
      <c r="AA386" s="114">
        <f t="shared" si="1700"/>
        <v>0</v>
      </c>
      <c r="AB386" s="32"/>
      <c r="AC386" s="114">
        <f t="shared" si="1701"/>
        <v>0</v>
      </c>
      <c r="AD386" s="32"/>
      <c r="AE386" s="114">
        <f t="shared" si="1702"/>
        <v>0</v>
      </c>
      <c r="AF386" s="32"/>
      <c r="AG386" s="114">
        <f t="shared" si="1703"/>
        <v>0</v>
      </c>
      <c r="AH386" s="32"/>
      <c r="AI386" s="114">
        <f t="shared" si="1704"/>
        <v>0</v>
      </c>
      <c r="AJ386" s="32"/>
      <c r="AK386" s="114">
        <f t="shared" si="1705"/>
        <v>0</v>
      </c>
      <c r="AL386" s="32"/>
      <c r="AM386" s="114">
        <f t="shared" si="1706"/>
        <v>0</v>
      </c>
      <c r="AN386" s="32"/>
      <c r="AO386" s="114">
        <f t="shared" si="1707"/>
        <v>0</v>
      </c>
      <c r="AP386" s="32"/>
      <c r="AQ386" s="114">
        <f t="shared" si="1708"/>
        <v>0</v>
      </c>
      <c r="AR386" s="32"/>
      <c r="AS386" s="114">
        <f t="shared" si="1709"/>
        <v>0</v>
      </c>
      <c r="AT386" s="32"/>
      <c r="AU386" s="114">
        <f t="shared" si="1710"/>
        <v>0</v>
      </c>
      <c r="AV386" s="32"/>
      <c r="AW386" s="114">
        <f t="shared" si="1711"/>
        <v>0</v>
      </c>
      <c r="AX386" s="32"/>
      <c r="AY386" s="114">
        <f t="shared" si="1712"/>
        <v>0</v>
      </c>
      <c r="AZ386" s="32"/>
      <c r="BA386" s="114">
        <f t="shared" si="1713"/>
        <v>0</v>
      </c>
      <c r="BB386" s="32"/>
      <c r="BC386" s="114">
        <f t="shared" si="1714"/>
        <v>0</v>
      </c>
      <c r="BD386" s="32"/>
      <c r="BE386" s="114">
        <f t="shared" si="1715"/>
        <v>0</v>
      </c>
      <c r="BF386" s="32"/>
      <c r="BG386" s="114">
        <f t="shared" si="1716"/>
        <v>0</v>
      </c>
      <c r="BH386" s="108">
        <f t="shared" ref="BH386:BI386" si="1724">SUM(J386,L386,N386,P386,R386,T386,V386,X386,Z386,AB386,AD386,AF386,AH386,AJ386,AL386,AN386,AP386,AR386,AT386,AV386,AX386,AZ386,BB386,BD386,BF386)</f>
        <v>0</v>
      </c>
      <c r="BI386" s="119">
        <f t="shared" si="1724"/>
        <v>0</v>
      </c>
      <c r="BJ386" s="87">
        <f t="shared" si="1718"/>
        <v>0</v>
      </c>
      <c r="BK386" s="108">
        <f t="shared" si="1719"/>
        <v>8</v>
      </c>
      <c r="BL386" s="119">
        <f t="shared" si="1720"/>
        <v>6367.5</v>
      </c>
      <c r="BM386" s="87">
        <f t="shared" si="1721"/>
        <v>1</v>
      </c>
    </row>
    <row r="387" spans="1:65" s="88" customFormat="1">
      <c r="A387" s="22" t="s">
        <v>558</v>
      </c>
      <c r="B387" s="22" t="s">
        <v>60</v>
      </c>
      <c r="C387" s="22" t="s">
        <v>60</v>
      </c>
      <c r="D387" s="102" t="s">
        <v>559</v>
      </c>
      <c r="E387" s="22" t="s">
        <v>60</v>
      </c>
      <c r="F387" s="89"/>
      <c r="G387" s="27"/>
      <c r="H387" s="121"/>
      <c r="I387" s="118">
        <f>SUM(I388:I391)</f>
        <v>17881.379999999997</v>
      </c>
      <c r="J387" s="112"/>
      <c r="K387" s="127">
        <f>SUM(K388:K391)</f>
        <v>0</v>
      </c>
      <c r="L387" s="26"/>
      <c r="M387" s="127">
        <f>SUM(M388:M391)</f>
        <v>0</v>
      </c>
      <c r="N387" s="26"/>
      <c r="O387" s="127">
        <f>SUM(O388:O391)</f>
        <v>0</v>
      </c>
      <c r="P387" s="26"/>
      <c r="Q387" s="127">
        <f>SUM(Q388:Q391)</f>
        <v>0</v>
      </c>
      <c r="R387" s="26"/>
      <c r="S387" s="127">
        <f>SUM(S388:S391)</f>
        <v>0</v>
      </c>
      <c r="T387" s="26"/>
      <c r="U387" s="127">
        <f>SUM(U388:U391)</f>
        <v>0</v>
      </c>
      <c r="V387" s="26"/>
      <c r="W387" s="127">
        <f>SUM(W388:W391)</f>
        <v>0</v>
      </c>
      <c r="X387" s="26"/>
      <c r="Y387" s="127">
        <f>SUM(Y388:Y391)</f>
        <v>0</v>
      </c>
      <c r="Z387" s="26"/>
      <c r="AA387" s="127">
        <f>SUM(AA388:AA391)</f>
        <v>0</v>
      </c>
      <c r="AB387" s="26"/>
      <c r="AC387" s="127">
        <f>SUM(AC388:AC391)</f>
        <v>0</v>
      </c>
      <c r="AD387" s="26"/>
      <c r="AE387" s="127">
        <f>SUM(AE388:AE391)</f>
        <v>0</v>
      </c>
      <c r="AF387" s="26"/>
      <c r="AG387" s="127">
        <f>SUM(AG388:AG391)</f>
        <v>0</v>
      </c>
      <c r="AH387" s="26"/>
      <c r="AI387" s="127">
        <f>SUM(AI388:AI391)</f>
        <v>0</v>
      </c>
      <c r="AJ387" s="26"/>
      <c r="AK387" s="127">
        <f>SUM(AK388:AK391)</f>
        <v>0</v>
      </c>
      <c r="AL387" s="26"/>
      <c r="AM387" s="127">
        <f>SUM(AM388:AM391)</f>
        <v>0</v>
      </c>
      <c r="AN387" s="26"/>
      <c r="AO387" s="127">
        <f>SUM(AO388:AO391)</f>
        <v>0</v>
      </c>
      <c r="AP387" s="26"/>
      <c r="AQ387" s="127">
        <f>SUM(AQ388:AQ391)</f>
        <v>0</v>
      </c>
      <c r="AR387" s="26"/>
      <c r="AS387" s="127">
        <f>SUM(AS388:AS391)</f>
        <v>0</v>
      </c>
      <c r="AT387" s="26"/>
      <c r="AU387" s="127">
        <f>SUM(AU388:AU391)</f>
        <v>0</v>
      </c>
      <c r="AV387" s="26"/>
      <c r="AW387" s="127">
        <f>SUM(AW388:AW391)</f>
        <v>0</v>
      </c>
      <c r="AX387" s="26"/>
      <c r="AY387" s="127">
        <f>SUM(AY388:AY391)</f>
        <v>0</v>
      </c>
      <c r="AZ387" s="26"/>
      <c r="BA387" s="127">
        <f>SUM(BA388:BA391)</f>
        <v>0</v>
      </c>
      <c r="BB387" s="26"/>
      <c r="BC387" s="127">
        <f>SUM(BC388:BC391)</f>
        <v>0</v>
      </c>
      <c r="BD387" s="26"/>
      <c r="BE387" s="127">
        <f>SUM(BE388:BE391)</f>
        <v>0</v>
      </c>
      <c r="BF387" s="26"/>
      <c r="BG387" s="127">
        <f>SUM(BG388:BG391)</f>
        <v>0</v>
      </c>
      <c r="BH387" s="109"/>
      <c r="BI387" s="121">
        <f>SUM(BI388:BI391)</f>
        <v>0</v>
      </c>
      <c r="BJ387" s="27"/>
      <c r="BK387" s="109"/>
      <c r="BL387" s="121">
        <f>SUM(BL388:BL391)</f>
        <v>17881.379999999997</v>
      </c>
      <c r="BM387" s="27"/>
    </row>
    <row r="388" spans="1:65" s="88" customFormat="1" ht="22.5">
      <c r="A388" s="29" t="s">
        <v>560</v>
      </c>
      <c r="B388" s="29" t="s">
        <v>66</v>
      </c>
      <c r="C388" s="29">
        <v>100854</v>
      </c>
      <c r="D388" s="101" t="s">
        <v>561</v>
      </c>
      <c r="E388" s="29" t="s">
        <v>100</v>
      </c>
      <c r="F388" s="30">
        <v>10</v>
      </c>
      <c r="G388" s="31">
        <v>1232.71</v>
      </c>
      <c r="H388" s="119">
        <v>1514.7212884394987</v>
      </c>
      <c r="I388" s="120">
        <f t="shared" ref="I388:I391" si="1725">ROUND(SUM(F388*H388),2)</f>
        <v>15147.21</v>
      </c>
      <c r="J388" s="111"/>
      <c r="K388" s="114">
        <f t="shared" ref="K388:K391" si="1726">J388*$H388</f>
        <v>0</v>
      </c>
      <c r="L388" s="32"/>
      <c r="M388" s="114">
        <f t="shared" ref="M388:M391" si="1727">L388*$H388</f>
        <v>0</v>
      </c>
      <c r="N388" s="32"/>
      <c r="O388" s="114">
        <f t="shared" ref="O388:O391" si="1728">N388*$H388</f>
        <v>0</v>
      </c>
      <c r="P388" s="32"/>
      <c r="Q388" s="114">
        <f t="shared" ref="Q388:Q391" si="1729">P388*$H388</f>
        <v>0</v>
      </c>
      <c r="R388" s="32"/>
      <c r="S388" s="114">
        <f t="shared" ref="S388:S391" si="1730">R388*$H388</f>
        <v>0</v>
      </c>
      <c r="T388" s="32"/>
      <c r="U388" s="114">
        <f t="shared" ref="U388:U391" si="1731">T388*$H388</f>
        <v>0</v>
      </c>
      <c r="V388" s="32"/>
      <c r="W388" s="114">
        <f t="shared" ref="W388:W391" si="1732">V388*$H388</f>
        <v>0</v>
      </c>
      <c r="X388" s="32"/>
      <c r="Y388" s="114">
        <f t="shared" ref="Y388:Y391" si="1733">X388*$H388</f>
        <v>0</v>
      </c>
      <c r="Z388" s="32"/>
      <c r="AA388" s="114">
        <f t="shared" ref="AA388:AA391" si="1734">Z388*$H388</f>
        <v>0</v>
      </c>
      <c r="AB388" s="32"/>
      <c r="AC388" s="114">
        <f t="shared" ref="AC388:AC391" si="1735">AB388*$H388</f>
        <v>0</v>
      </c>
      <c r="AD388" s="32"/>
      <c r="AE388" s="114">
        <f t="shared" ref="AE388:AE391" si="1736">AD388*$H388</f>
        <v>0</v>
      </c>
      <c r="AF388" s="32"/>
      <c r="AG388" s="114">
        <f t="shared" ref="AG388:AG391" si="1737">AF388*$H388</f>
        <v>0</v>
      </c>
      <c r="AH388" s="32"/>
      <c r="AI388" s="114">
        <f t="shared" ref="AI388:AI391" si="1738">AH388*$H388</f>
        <v>0</v>
      </c>
      <c r="AJ388" s="32"/>
      <c r="AK388" s="114">
        <f t="shared" ref="AK388:AK391" si="1739">AJ388*$H388</f>
        <v>0</v>
      </c>
      <c r="AL388" s="32"/>
      <c r="AM388" s="114">
        <f t="shared" ref="AM388:AM391" si="1740">AL388*$H388</f>
        <v>0</v>
      </c>
      <c r="AN388" s="32"/>
      <c r="AO388" s="114">
        <f t="shared" ref="AO388:AO391" si="1741">AN388*$H388</f>
        <v>0</v>
      </c>
      <c r="AP388" s="32"/>
      <c r="AQ388" s="114">
        <f t="shared" ref="AQ388:AQ391" si="1742">AP388*$H388</f>
        <v>0</v>
      </c>
      <c r="AR388" s="32"/>
      <c r="AS388" s="114">
        <f t="shared" ref="AS388:AS391" si="1743">AR388*$H388</f>
        <v>0</v>
      </c>
      <c r="AT388" s="32"/>
      <c r="AU388" s="114">
        <f t="shared" ref="AU388:AU391" si="1744">AT388*$H388</f>
        <v>0</v>
      </c>
      <c r="AV388" s="32"/>
      <c r="AW388" s="114">
        <f t="shared" ref="AW388:AW391" si="1745">AV388*$H388</f>
        <v>0</v>
      </c>
      <c r="AX388" s="32"/>
      <c r="AY388" s="114">
        <f t="shared" ref="AY388:AY391" si="1746">AX388*$H388</f>
        <v>0</v>
      </c>
      <c r="AZ388" s="32"/>
      <c r="BA388" s="114">
        <f t="shared" ref="BA388:BA391" si="1747">AZ388*$H388</f>
        <v>0</v>
      </c>
      <c r="BB388" s="32"/>
      <c r="BC388" s="114">
        <f t="shared" ref="BC388:BC391" si="1748">BB388*$H388</f>
        <v>0</v>
      </c>
      <c r="BD388" s="32"/>
      <c r="BE388" s="114">
        <f t="shared" ref="BE388:BE391" si="1749">BD388*$H388</f>
        <v>0</v>
      </c>
      <c r="BF388" s="32"/>
      <c r="BG388" s="114">
        <f t="shared" ref="BG388:BG391" si="1750">BF388*$H388</f>
        <v>0</v>
      </c>
      <c r="BH388" s="108">
        <f t="shared" ref="BH388:BI388" si="1751">SUM(J388,L388,N388,P388,R388,T388,V388,X388,Z388,AB388,AD388,AF388,AH388,AJ388,AL388,AN388,AP388,AR388,AT388,AV388,AX388,AZ388,BB388,BD388,BF388)</f>
        <v>0</v>
      </c>
      <c r="BI388" s="119">
        <f t="shared" si="1751"/>
        <v>0</v>
      </c>
      <c r="BJ388" s="87">
        <f t="shared" ref="BJ388:BJ391" si="1752">BI388/I388</f>
        <v>0</v>
      </c>
      <c r="BK388" s="108">
        <f t="shared" ref="BK388:BK391" si="1753">F388-BH388</f>
        <v>10</v>
      </c>
      <c r="BL388" s="119">
        <f t="shared" ref="BL388:BL391" si="1754">I388-BI388</f>
        <v>15147.21</v>
      </c>
      <c r="BM388" s="87">
        <f t="shared" ref="BM388:BM391" si="1755">1-BJ388</f>
        <v>1</v>
      </c>
    </row>
    <row r="389" spans="1:65" s="88" customFormat="1" ht="33.75">
      <c r="A389" s="29" t="s">
        <v>562</v>
      </c>
      <c r="B389" s="29" t="s">
        <v>66</v>
      </c>
      <c r="C389" s="29">
        <v>36204</v>
      </c>
      <c r="D389" s="101" t="s">
        <v>563</v>
      </c>
      <c r="E389" s="29" t="s">
        <v>100</v>
      </c>
      <c r="F389" s="30">
        <v>2</v>
      </c>
      <c r="G389" s="31">
        <v>159.88</v>
      </c>
      <c r="H389" s="119">
        <v>196.45629515109559</v>
      </c>
      <c r="I389" s="120">
        <f t="shared" si="1725"/>
        <v>392.91</v>
      </c>
      <c r="J389" s="111"/>
      <c r="K389" s="114">
        <f t="shared" si="1726"/>
        <v>0</v>
      </c>
      <c r="L389" s="32"/>
      <c r="M389" s="114">
        <f t="shared" si="1727"/>
        <v>0</v>
      </c>
      <c r="N389" s="32"/>
      <c r="O389" s="114">
        <f t="shared" si="1728"/>
        <v>0</v>
      </c>
      <c r="P389" s="32"/>
      <c r="Q389" s="114">
        <f t="shared" si="1729"/>
        <v>0</v>
      </c>
      <c r="R389" s="32"/>
      <c r="S389" s="114">
        <f t="shared" si="1730"/>
        <v>0</v>
      </c>
      <c r="T389" s="32"/>
      <c r="U389" s="114">
        <f t="shared" si="1731"/>
        <v>0</v>
      </c>
      <c r="V389" s="32"/>
      <c r="W389" s="114">
        <f t="shared" si="1732"/>
        <v>0</v>
      </c>
      <c r="X389" s="32"/>
      <c r="Y389" s="114">
        <f t="shared" si="1733"/>
        <v>0</v>
      </c>
      <c r="Z389" s="32"/>
      <c r="AA389" s="114">
        <f t="shared" si="1734"/>
        <v>0</v>
      </c>
      <c r="AB389" s="32"/>
      <c r="AC389" s="114">
        <f t="shared" si="1735"/>
        <v>0</v>
      </c>
      <c r="AD389" s="32"/>
      <c r="AE389" s="114">
        <f t="shared" si="1736"/>
        <v>0</v>
      </c>
      <c r="AF389" s="32"/>
      <c r="AG389" s="114">
        <f t="shared" si="1737"/>
        <v>0</v>
      </c>
      <c r="AH389" s="32"/>
      <c r="AI389" s="114">
        <f t="shared" si="1738"/>
        <v>0</v>
      </c>
      <c r="AJ389" s="32"/>
      <c r="AK389" s="114">
        <f t="shared" si="1739"/>
        <v>0</v>
      </c>
      <c r="AL389" s="32"/>
      <c r="AM389" s="114">
        <f t="shared" si="1740"/>
        <v>0</v>
      </c>
      <c r="AN389" s="32"/>
      <c r="AO389" s="114">
        <f t="shared" si="1741"/>
        <v>0</v>
      </c>
      <c r="AP389" s="32"/>
      <c r="AQ389" s="114">
        <f t="shared" si="1742"/>
        <v>0</v>
      </c>
      <c r="AR389" s="32"/>
      <c r="AS389" s="114">
        <f t="shared" si="1743"/>
        <v>0</v>
      </c>
      <c r="AT389" s="32"/>
      <c r="AU389" s="114">
        <f t="shared" si="1744"/>
        <v>0</v>
      </c>
      <c r="AV389" s="32"/>
      <c r="AW389" s="114">
        <f t="shared" si="1745"/>
        <v>0</v>
      </c>
      <c r="AX389" s="32"/>
      <c r="AY389" s="114">
        <f t="shared" si="1746"/>
        <v>0</v>
      </c>
      <c r="AZ389" s="32"/>
      <c r="BA389" s="114">
        <f t="shared" si="1747"/>
        <v>0</v>
      </c>
      <c r="BB389" s="32"/>
      <c r="BC389" s="114">
        <f t="shared" si="1748"/>
        <v>0</v>
      </c>
      <c r="BD389" s="32"/>
      <c r="BE389" s="114">
        <f t="shared" si="1749"/>
        <v>0</v>
      </c>
      <c r="BF389" s="32"/>
      <c r="BG389" s="114">
        <f t="shared" si="1750"/>
        <v>0</v>
      </c>
      <c r="BH389" s="108">
        <f t="shared" ref="BH389:BI389" si="1756">SUM(J389,L389,N389,P389,R389,T389,V389,X389,Z389,AB389,AD389,AF389,AH389,AJ389,AL389,AN389,AP389,AR389,AT389,AV389,AX389,AZ389,BB389,BD389,BF389)</f>
        <v>0</v>
      </c>
      <c r="BI389" s="119">
        <f t="shared" si="1756"/>
        <v>0</v>
      </c>
      <c r="BJ389" s="87">
        <f t="shared" si="1752"/>
        <v>0</v>
      </c>
      <c r="BK389" s="108">
        <f t="shared" si="1753"/>
        <v>2</v>
      </c>
      <c r="BL389" s="119">
        <f t="shared" si="1754"/>
        <v>392.91</v>
      </c>
      <c r="BM389" s="87">
        <f t="shared" si="1755"/>
        <v>1</v>
      </c>
    </row>
    <row r="390" spans="1:65" s="88" customFormat="1" ht="33.75">
      <c r="A390" s="29" t="s">
        <v>564</v>
      </c>
      <c r="B390" s="29" t="s">
        <v>66</v>
      </c>
      <c r="C390" s="29">
        <v>100868</v>
      </c>
      <c r="D390" s="101" t="s">
        <v>565</v>
      </c>
      <c r="E390" s="29" t="s">
        <v>100</v>
      </c>
      <c r="F390" s="30">
        <v>4</v>
      </c>
      <c r="G390" s="31">
        <v>317.56</v>
      </c>
      <c r="H390" s="119">
        <v>390.20928876771274</v>
      </c>
      <c r="I390" s="120">
        <f t="shared" si="1725"/>
        <v>1560.84</v>
      </c>
      <c r="J390" s="111"/>
      <c r="K390" s="114">
        <f t="shared" si="1726"/>
        <v>0</v>
      </c>
      <c r="L390" s="32"/>
      <c r="M390" s="114">
        <f t="shared" si="1727"/>
        <v>0</v>
      </c>
      <c r="N390" s="32"/>
      <c r="O390" s="114">
        <f t="shared" si="1728"/>
        <v>0</v>
      </c>
      <c r="P390" s="32"/>
      <c r="Q390" s="114">
        <f t="shared" si="1729"/>
        <v>0</v>
      </c>
      <c r="R390" s="32"/>
      <c r="S390" s="114">
        <f t="shared" si="1730"/>
        <v>0</v>
      </c>
      <c r="T390" s="32"/>
      <c r="U390" s="114">
        <f t="shared" si="1731"/>
        <v>0</v>
      </c>
      <c r="V390" s="32"/>
      <c r="W390" s="114">
        <f t="shared" si="1732"/>
        <v>0</v>
      </c>
      <c r="X390" s="32"/>
      <c r="Y390" s="114">
        <f t="shared" si="1733"/>
        <v>0</v>
      </c>
      <c r="Z390" s="32"/>
      <c r="AA390" s="114">
        <f t="shared" si="1734"/>
        <v>0</v>
      </c>
      <c r="AB390" s="32"/>
      <c r="AC390" s="114">
        <f t="shared" si="1735"/>
        <v>0</v>
      </c>
      <c r="AD390" s="32"/>
      <c r="AE390" s="114">
        <f t="shared" si="1736"/>
        <v>0</v>
      </c>
      <c r="AF390" s="32"/>
      <c r="AG390" s="114">
        <f t="shared" si="1737"/>
        <v>0</v>
      </c>
      <c r="AH390" s="32"/>
      <c r="AI390" s="114">
        <f t="shared" si="1738"/>
        <v>0</v>
      </c>
      <c r="AJ390" s="32"/>
      <c r="AK390" s="114">
        <f t="shared" si="1739"/>
        <v>0</v>
      </c>
      <c r="AL390" s="32"/>
      <c r="AM390" s="114">
        <f t="shared" si="1740"/>
        <v>0</v>
      </c>
      <c r="AN390" s="32"/>
      <c r="AO390" s="114">
        <f t="shared" si="1741"/>
        <v>0</v>
      </c>
      <c r="AP390" s="32"/>
      <c r="AQ390" s="114">
        <f t="shared" si="1742"/>
        <v>0</v>
      </c>
      <c r="AR390" s="32"/>
      <c r="AS390" s="114">
        <f t="shared" si="1743"/>
        <v>0</v>
      </c>
      <c r="AT390" s="32"/>
      <c r="AU390" s="114">
        <f t="shared" si="1744"/>
        <v>0</v>
      </c>
      <c r="AV390" s="32"/>
      <c r="AW390" s="114">
        <f t="shared" si="1745"/>
        <v>0</v>
      </c>
      <c r="AX390" s="32"/>
      <c r="AY390" s="114">
        <f t="shared" si="1746"/>
        <v>0</v>
      </c>
      <c r="AZ390" s="32"/>
      <c r="BA390" s="114">
        <f t="shared" si="1747"/>
        <v>0</v>
      </c>
      <c r="BB390" s="32"/>
      <c r="BC390" s="114">
        <f t="shared" si="1748"/>
        <v>0</v>
      </c>
      <c r="BD390" s="32"/>
      <c r="BE390" s="114">
        <f t="shared" si="1749"/>
        <v>0</v>
      </c>
      <c r="BF390" s="32"/>
      <c r="BG390" s="114">
        <f t="shared" si="1750"/>
        <v>0</v>
      </c>
      <c r="BH390" s="108">
        <f t="shared" ref="BH390:BI390" si="1757">SUM(J390,L390,N390,P390,R390,T390,V390,X390,Z390,AB390,AD390,AF390,AH390,AJ390,AL390,AN390,AP390,AR390,AT390,AV390,AX390,AZ390,BB390,BD390,BF390)</f>
        <v>0</v>
      </c>
      <c r="BI390" s="119">
        <f t="shared" si="1757"/>
        <v>0</v>
      </c>
      <c r="BJ390" s="87">
        <f t="shared" si="1752"/>
        <v>0</v>
      </c>
      <c r="BK390" s="108">
        <f t="shared" si="1753"/>
        <v>4</v>
      </c>
      <c r="BL390" s="119">
        <f t="shared" si="1754"/>
        <v>1560.84</v>
      </c>
      <c r="BM390" s="87">
        <f t="shared" si="1755"/>
        <v>1</v>
      </c>
    </row>
    <row r="391" spans="1:65" s="88" customFormat="1" ht="33.75">
      <c r="A391" s="29" t="s">
        <v>566</v>
      </c>
      <c r="B391" s="29" t="s">
        <v>66</v>
      </c>
      <c r="C391" s="29">
        <v>100868</v>
      </c>
      <c r="D391" s="101" t="s">
        <v>567</v>
      </c>
      <c r="E391" s="29" t="s">
        <v>100</v>
      </c>
      <c r="F391" s="30">
        <v>2</v>
      </c>
      <c r="G391" s="31">
        <v>317.56</v>
      </c>
      <c r="H391" s="119">
        <v>390.20928876771274</v>
      </c>
      <c r="I391" s="120">
        <f t="shared" si="1725"/>
        <v>780.42</v>
      </c>
      <c r="J391" s="111"/>
      <c r="K391" s="114">
        <f t="shared" si="1726"/>
        <v>0</v>
      </c>
      <c r="L391" s="32"/>
      <c r="M391" s="114">
        <f t="shared" si="1727"/>
        <v>0</v>
      </c>
      <c r="N391" s="32"/>
      <c r="O391" s="114">
        <f t="shared" si="1728"/>
        <v>0</v>
      </c>
      <c r="P391" s="32"/>
      <c r="Q391" s="114">
        <f t="shared" si="1729"/>
        <v>0</v>
      </c>
      <c r="R391" s="32"/>
      <c r="S391" s="114">
        <f t="shared" si="1730"/>
        <v>0</v>
      </c>
      <c r="T391" s="32"/>
      <c r="U391" s="114">
        <f t="shared" si="1731"/>
        <v>0</v>
      </c>
      <c r="V391" s="32"/>
      <c r="W391" s="114">
        <f t="shared" si="1732"/>
        <v>0</v>
      </c>
      <c r="X391" s="32"/>
      <c r="Y391" s="114">
        <f t="shared" si="1733"/>
        <v>0</v>
      </c>
      <c r="Z391" s="32"/>
      <c r="AA391" s="114">
        <f t="shared" si="1734"/>
        <v>0</v>
      </c>
      <c r="AB391" s="32"/>
      <c r="AC391" s="114">
        <f t="shared" si="1735"/>
        <v>0</v>
      </c>
      <c r="AD391" s="32"/>
      <c r="AE391" s="114">
        <f t="shared" si="1736"/>
        <v>0</v>
      </c>
      <c r="AF391" s="32"/>
      <c r="AG391" s="114">
        <f t="shared" si="1737"/>
        <v>0</v>
      </c>
      <c r="AH391" s="32"/>
      <c r="AI391" s="114">
        <f t="shared" si="1738"/>
        <v>0</v>
      </c>
      <c r="AJ391" s="32"/>
      <c r="AK391" s="114">
        <f t="shared" si="1739"/>
        <v>0</v>
      </c>
      <c r="AL391" s="32"/>
      <c r="AM391" s="114">
        <f t="shared" si="1740"/>
        <v>0</v>
      </c>
      <c r="AN391" s="32"/>
      <c r="AO391" s="114">
        <f t="shared" si="1741"/>
        <v>0</v>
      </c>
      <c r="AP391" s="32"/>
      <c r="AQ391" s="114">
        <f t="shared" si="1742"/>
        <v>0</v>
      </c>
      <c r="AR391" s="32"/>
      <c r="AS391" s="114">
        <f t="shared" si="1743"/>
        <v>0</v>
      </c>
      <c r="AT391" s="32"/>
      <c r="AU391" s="114">
        <f t="shared" si="1744"/>
        <v>0</v>
      </c>
      <c r="AV391" s="32"/>
      <c r="AW391" s="114">
        <f t="shared" si="1745"/>
        <v>0</v>
      </c>
      <c r="AX391" s="32"/>
      <c r="AY391" s="114">
        <f t="shared" si="1746"/>
        <v>0</v>
      </c>
      <c r="AZ391" s="32"/>
      <c r="BA391" s="114">
        <f t="shared" si="1747"/>
        <v>0</v>
      </c>
      <c r="BB391" s="32"/>
      <c r="BC391" s="114">
        <f t="shared" si="1748"/>
        <v>0</v>
      </c>
      <c r="BD391" s="32"/>
      <c r="BE391" s="114">
        <f t="shared" si="1749"/>
        <v>0</v>
      </c>
      <c r="BF391" s="32"/>
      <c r="BG391" s="114">
        <f t="shared" si="1750"/>
        <v>0</v>
      </c>
      <c r="BH391" s="108">
        <f t="shared" ref="BH391:BI391" si="1758">SUM(J391,L391,N391,P391,R391,T391,V391,X391,Z391,AB391,AD391,AF391,AH391,AJ391,AL391,AN391,AP391,AR391,AT391,AV391,AX391,AZ391,BB391,BD391,BF391)</f>
        <v>0</v>
      </c>
      <c r="BI391" s="119">
        <f t="shared" si="1758"/>
        <v>0</v>
      </c>
      <c r="BJ391" s="87">
        <f t="shared" si="1752"/>
        <v>0</v>
      </c>
      <c r="BK391" s="108">
        <f t="shared" si="1753"/>
        <v>2</v>
      </c>
      <c r="BL391" s="119">
        <f t="shared" si="1754"/>
        <v>780.42</v>
      </c>
      <c r="BM391" s="87">
        <f t="shared" si="1755"/>
        <v>1</v>
      </c>
    </row>
    <row r="392" spans="1:65" s="88" customFormat="1">
      <c r="A392" s="22" t="s">
        <v>568</v>
      </c>
      <c r="B392" s="22" t="s">
        <v>60</v>
      </c>
      <c r="C392" s="22" t="s">
        <v>60</v>
      </c>
      <c r="D392" s="102" t="s">
        <v>569</v>
      </c>
      <c r="E392" s="22" t="s">
        <v>60</v>
      </c>
      <c r="F392" s="89"/>
      <c r="G392" s="27"/>
      <c r="H392" s="121"/>
      <c r="I392" s="118">
        <f>SUM(I393:I394)</f>
        <v>2631.63</v>
      </c>
      <c r="J392" s="112"/>
      <c r="K392" s="127">
        <f>SUM(K393:K394)</f>
        <v>0</v>
      </c>
      <c r="L392" s="26"/>
      <c r="M392" s="127">
        <f>SUM(M393:M394)</f>
        <v>0</v>
      </c>
      <c r="N392" s="26"/>
      <c r="O392" s="127">
        <f>SUM(O393:O394)</f>
        <v>0</v>
      </c>
      <c r="P392" s="26"/>
      <c r="Q392" s="127">
        <f>SUM(Q393:Q394)</f>
        <v>0</v>
      </c>
      <c r="R392" s="26"/>
      <c r="S392" s="127">
        <f>SUM(S393:S394)</f>
        <v>0</v>
      </c>
      <c r="T392" s="26"/>
      <c r="U392" s="127">
        <f>SUM(U393:U394)</f>
        <v>0</v>
      </c>
      <c r="V392" s="26"/>
      <c r="W392" s="127">
        <f>SUM(W393:W394)</f>
        <v>0</v>
      </c>
      <c r="X392" s="26"/>
      <c r="Y392" s="127">
        <f>SUM(Y393:Y394)</f>
        <v>0</v>
      </c>
      <c r="Z392" s="26"/>
      <c r="AA392" s="127">
        <f>SUM(AA393:AA394)</f>
        <v>0</v>
      </c>
      <c r="AB392" s="26"/>
      <c r="AC392" s="127">
        <f>SUM(AC393:AC394)</f>
        <v>0</v>
      </c>
      <c r="AD392" s="26"/>
      <c r="AE392" s="127">
        <f>SUM(AE393:AE394)</f>
        <v>0</v>
      </c>
      <c r="AF392" s="26"/>
      <c r="AG392" s="127">
        <f>SUM(AG393:AG394)</f>
        <v>0</v>
      </c>
      <c r="AH392" s="26"/>
      <c r="AI392" s="127">
        <f>SUM(AI393:AI394)</f>
        <v>0</v>
      </c>
      <c r="AJ392" s="26"/>
      <c r="AK392" s="127">
        <f>SUM(AK393:AK394)</f>
        <v>0</v>
      </c>
      <c r="AL392" s="26"/>
      <c r="AM392" s="127">
        <f>SUM(AM393:AM394)</f>
        <v>0</v>
      </c>
      <c r="AN392" s="26"/>
      <c r="AO392" s="127">
        <f>SUM(AO393:AO394)</f>
        <v>0</v>
      </c>
      <c r="AP392" s="26"/>
      <c r="AQ392" s="127">
        <f>SUM(AQ393:AQ394)</f>
        <v>0</v>
      </c>
      <c r="AR392" s="26"/>
      <c r="AS392" s="127">
        <f>SUM(AS393:AS394)</f>
        <v>0</v>
      </c>
      <c r="AT392" s="26"/>
      <c r="AU392" s="127">
        <f>SUM(AU393:AU394)</f>
        <v>0</v>
      </c>
      <c r="AV392" s="26"/>
      <c r="AW392" s="127">
        <f>SUM(AW393:AW394)</f>
        <v>0</v>
      </c>
      <c r="AX392" s="26"/>
      <c r="AY392" s="127">
        <f>SUM(AY393:AY394)</f>
        <v>0</v>
      </c>
      <c r="AZ392" s="26"/>
      <c r="BA392" s="127">
        <f>SUM(BA393:BA394)</f>
        <v>0</v>
      </c>
      <c r="BB392" s="26"/>
      <c r="BC392" s="127">
        <f>SUM(BC393:BC394)</f>
        <v>0</v>
      </c>
      <c r="BD392" s="26"/>
      <c r="BE392" s="127">
        <f>SUM(BE393:BE394)</f>
        <v>0</v>
      </c>
      <c r="BF392" s="26"/>
      <c r="BG392" s="127">
        <f>SUM(BG393:BG394)</f>
        <v>0</v>
      </c>
      <c r="BH392" s="109"/>
      <c r="BI392" s="121">
        <f>SUM(BI393:BI394)</f>
        <v>0</v>
      </c>
      <c r="BJ392" s="27"/>
      <c r="BK392" s="109"/>
      <c r="BL392" s="121">
        <f>SUM(BL393:BL394)</f>
        <v>2631.63</v>
      </c>
      <c r="BM392" s="27"/>
    </row>
    <row r="393" spans="1:65" s="88" customFormat="1">
      <c r="A393" s="29" t="s">
        <v>570</v>
      </c>
      <c r="B393" s="29" t="s">
        <v>66</v>
      </c>
      <c r="C393" s="29">
        <v>11692</v>
      </c>
      <c r="D393" s="101" t="s">
        <v>571</v>
      </c>
      <c r="E393" s="29" t="s">
        <v>82</v>
      </c>
      <c r="F393" s="30">
        <v>4.1500000000000004</v>
      </c>
      <c r="G393" s="31">
        <v>357.31</v>
      </c>
      <c r="H393" s="119">
        <v>439.05303240203881</v>
      </c>
      <c r="I393" s="120">
        <f t="shared" ref="I393:I394" si="1759">ROUND(SUM(F393*H393),2)</f>
        <v>1822.07</v>
      </c>
      <c r="J393" s="111"/>
      <c r="K393" s="114">
        <f t="shared" ref="K393:K394" si="1760">J393*$H393</f>
        <v>0</v>
      </c>
      <c r="L393" s="32"/>
      <c r="M393" s="114">
        <f t="shared" ref="M393:M394" si="1761">L393*$H393</f>
        <v>0</v>
      </c>
      <c r="N393" s="32"/>
      <c r="O393" s="114">
        <f t="shared" ref="O393:O394" si="1762">N393*$H393</f>
        <v>0</v>
      </c>
      <c r="P393" s="32"/>
      <c r="Q393" s="114">
        <f t="shared" ref="Q393:Q394" si="1763">P393*$H393</f>
        <v>0</v>
      </c>
      <c r="R393" s="32"/>
      <c r="S393" s="114">
        <f t="shared" ref="S393:S394" si="1764">R393*$H393</f>
        <v>0</v>
      </c>
      <c r="T393" s="32"/>
      <c r="U393" s="114">
        <f t="shared" ref="U393:U394" si="1765">T393*$H393</f>
        <v>0</v>
      </c>
      <c r="V393" s="32"/>
      <c r="W393" s="114">
        <f t="shared" ref="W393:W394" si="1766">V393*$H393</f>
        <v>0</v>
      </c>
      <c r="X393" s="32"/>
      <c r="Y393" s="114">
        <f t="shared" ref="Y393:Y394" si="1767">X393*$H393</f>
        <v>0</v>
      </c>
      <c r="Z393" s="32"/>
      <c r="AA393" s="114">
        <f t="shared" ref="AA393:AA394" si="1768">Z393*$H393</f>
        <v>0</v>
      </c>
      <c r="AB393" s="32"/>
      <c r="AC393" s="114">
        <f t="shared" ref="AC393:AC394" si="1769">AB393*$H393</f>
        <v>0</v>
      </c>
      <c r="AD393" s="32"/>
      <c r="AE393" s="114">
        <f t="shared" ref="AE393:AE394" si="1770">AD393*$H393</f>
        <v>0</v>
      </c>
      <c r="AF393" s="32"/>
      <c r="AG393" s="114">
        <f t="shared" ref="AG393:AG394" si="1771">AF393*$H393</f>
        <v>0</v>
      </c>
      <c r="AH393" s="32"/>
      <c r="AI393" s="114">
        <f t="shared" ref="AI393:AI394" si="1772">AH393*$H393</f>
        <v>0</v>
      </c>
      <c r="AJ393" s="32"/>
      <c r="AK393" s="114">
        <f t="shared" ref="AK393:AK394" si="1773">AJ393*$H393</f>
        <v>0</v>
      </c>
      <c r="AL393" s="32"/>
      <c r="AM393" s="114">
        <f t="shared" ref="AM393:AM394" si="1774">AL393*$H393</f>
        <v>0</v>
      </c>
      <c r="AN393" s="32"/>
      <c r="AO393" s="114">
        <f t="shared" ref="AO393:AO394" si="1775">AN393*$H393</f>
        <v>0</v>
      </c>
      <c r="AP393" s="32"/>
      <c r="AQ393" s="114">
        <f t="shared" ref="AQ393:AQ394" si="1776">AP393*$H393</f>
        <v>0</v>
      </c>
      <c r="AR393" s="32"/>
      <c r="AS393" s="114">
        <f t="shared" ref="AS393:AS394" si="1777">AR393*$H393</f>
        <v>0</v>
      </c>
      <c r="AT393" s="32"/>
      <c r="AU393" s="114">
        <f t="shared" ref="AU393:AU394" si="1778">AT393*$H393</f>
        <v>0</v>
      </c>
      <c r="AV393" s="32"/>
      <c r="AW393" s="114">
        <f t="shared" ref="AW393:AW394" si="1779">AV393*$H393</f>
        <v>0</v>
      </c>
      <c r="AX393" s="32"/>
      <c r="AY393" s="114">
        <f t="shared" ref="AY393:AY394" si="1780">AX393*$H393</f>
        <v>0</v>
      </c>
      <c r="AZ393" s="32"/>
      <c r="BA393" s="114">
        <f t="shared" ref="BA393:BA394" si="1781">AZ393*$H393</f>
        <v>0</v>
      </c>
      <c r="BB393" s="32"/>
      <c r="BC393" s="114">
        <f t="shared" ref="BC393:BC394" si="1782">BB393*$H393</f>
        <v>0</v>
      </c>
      <c r="BD393" s="32"/>
      <c r="BE393" s="114">
        <f t="shared" ref="BE393:BE394" si="1783">BD393*$H393</f>
        <v>0</v>
      </c>
      <c r="BF393" s="32"/>
      <c r="BG393" s="114">
        <f t="shared" ref="BG393:BG394" si="1784">BF393*$H393</f>
        <v>0</v>
      </c>
      <c r="BH393" s="108">
        <f t="shared" ref="BH393:BI393" si="1785">SUM(J393,L393,N393,P393,R393,T393,V393,X393,Z393,AB393,AD393,AF393,AH393,AJ393,AL393,AN393,AP393,AR393,AT393,AV393,AX393,AZ393,BB393,BD393,BF393)</f>
        <v>0</v>
      </c>
      <c r="BI393" s="119">
        <f t="shared" si="1785"/>
        <v>0</v>
      </c>
      <c r="BJ393" s="87">
        <f t="shared" ref="BJ393:BJ394" si="1786">BI393/I393</f>
        <v>0</v>
      </c>
      <c r="BK393" s="108">
        <f t="shared" ref="BK393:BK394" si="1787">F393-BH393</f>
        <v>4.1500000000000004</v>
      </c>
      <c r="BL393" s="119">
        <f t="shared" ref="BL393:BL394" si="1788">I393-BI393</f>
        <v>1822.07</v>
      </c>
      <c r="BM393" s="87">
        <f t="shared" ref="BM393:BM394" si="1789">1-BJ393</f>
        <v>1</v>
      </c>
    </row>
    <row r="394" spans="1:65" s="88" customFormat="1">
      <c r="A394" s="29" t="s">
        <v>572</v>
      </c>
      <c r="B394" s="29" t="s">
        <v>66</v>
      </c>
      <c r="C394" s="29">
        <v>98697</v>
      </c>
      <c r="D394" s="101" t="s">
        <v>573</v>
      </c>
      <c r="E394" s="29" t="s">
        <v>132</v>
      </c>
      <c r="F394" s="30">
        <v>13.92</v>
      </c>
      <c r="G394" s="31">
        <v>47.33</v>
      </c>
      <c r="H394" s="119">
        <v>58.157846194028984</v>
      </c>
      <c r="I394" s="120">
        <f t="shared" si="1759"/>
        <v>809.56</v>
      </c>
      <c r="J394" s="111"/>
      <c r="K394" s="114">
        <f t="shared" si="1760"/>
        <v>0</v>
      </c>
      <c r="L394" s="32"/>
      <c r="M394" s="114">
        <f t="shared" si="1761"/>
        <v>0</v>
      </c>
      <c r="N394" s="32"/>
      <c r="O394" s="114">
        <f t="shared" si="1762"/>
        <v>0</v>
      </c>
      <c r="P394" s="32"/>
      <c r="Q394" s="114">
        <f t="shared" si="1763"/>
        <v>0</v>
      </c>
      <c r="R394" s="32"/>
      <c r="S394" s="114">
        <f t="shared" si="1764"/>
        <v>0</v>
      </c>
      <c r="T394" s="32"/>
      <c r="U394" s="114">
        <f t="shared" si="1765"/>
        <v>0</v>
      </c>
      <c r="V394" s="32"/>
      <c r="W394" s="114">
        <f t="shared" si="1766"/>
        <v>0</v>
      </c>
      <c r="X394" s="32"/>
      <c r="Y394" s="114">
        <f t="shared" si="1767"/>
        <v>0</v>
      </c>
      <c r="Z394" s="32"/>
      <c r="AA394" s="114">
        <f t="shared" si="1768"/>
        <v>0</v>
      </c>
      <c r="AB394" s="32"/>
      <c r="AC394" s="114">
        <f t="shared" si="1769"/>
        <v>0</v>
      </c>
      <c r="AD394" s="32"/>
      <c r="AE394" s="114">
        <f t="shared" si="1770"/>
        <v>0</v>
      </c>
      <c r="AF394" s="32"/>
      <c r="AG394" s="114">
        <f t="shared" si="1771"/>
        <v>0</v>
      </c>
      <c r="AH394" s="32"/>
      <c r="AI394" s="114">
        <f t="shared" si="1772"/>
        <v>0</v>
      </c>
      <c r="AJ394" s="32"/>
      <c r="AK394" s="114">
        <f t="shared" si="1773"/>
        <v>0</v>
      </c>
      <c r="AL394" s="32"/>
      <c r="AM394" s="114">
        <f t="shared" si="1774"/>
        <v>0</v>
      </c>
      <c r="AN394" s="32"/>
      <c r="AO394" s="114">
        <f t="shared" si="1775"/>
        <v>0</v>
      </c>
      <c r="AP394" s="32"/>
      <c r="AQ394" s="114">
        <f t="shared" si="1776"/>
        <v>0</v>
      </c>
      <c r="AR394" s="32"/>
      <c r="AS394" s="114">
        <f t="shared" si="1777"/>
        <v>0</v>
      </c>
      <c r="AT394" s="32"/>
      <c r="AU394" s="114">
        <f t="shared" si="1778"/>
        <v>0</v>
      </c>
      <c r="AV394" s="32"/>
      <c r="AW394" s="114">
        <f t="shared" si="1779"/>
        <v>0</v>
      </c>
      <c r="AX394" s="32"/>
      <c r="AY394" s="114">
        <f t="shared" si="1780"/>
        <v>0</v>
      </c>
      <c r="AZ394" s="32"/>
      <c r="BA394" s="114">
        <f t="shared" si="1781"/>
        <v>0</v>
      </c>
      <c r="BB394" s="32"/>
      <c r="BC394" s="114">
        <f t="shared" si="1782"/>
        <v>0</v>
      </c>
      <c r="BD394" s="32"/>
      <c r="BE394" s="114">
        <f t="shared" si="1783"/>
        <v>0</v>
      </c>
      <c r="BF394" s="32"/>
      <c r="BG394" s="114">
        <f t="shared" si="1784"/>
        <v>0</v>
      </c>
      <c r="BH394" s="108">
        <f t="shared" ref="BH394:BI394" si="1790">SUM(J394,L394,N394,P394,R394,T394,V394,X394,Z394,AB394,AD394,AF394,AH394,AJ394,AL394,AN394,AP394,AR394,AT394,AV394,AX394,AZ394,BB394,BD394,BF394)</f>
        <v>0</v>
      </c>
      <c r="BI394" s="119">
        <f t="shared" si="1790"/>
        <v>0</v>
      </c>
      <c r="BJ394" s="87">
        <f t="shared" si="1786"/>
        <v>0</v>
      </c>
      <c r="BK394" s="108">
        <f t="shared" si="1787"/>
        <v>13.92</v>
      </c>
      <c r="BL394" s="119">
        <f t="shared" si="1788"/>
        <v>809.56</v>
      </c>
      <c r="BM394" s="87">
        <f t="shared" si="1789"/>
        <v>1</v>
      </c>
    </row>
    <row r="395" spans="1:65" s="88" customFormat="1">
      <c r="A395" s="22" t="s">
        <v>574</v>
      </c>
      <c r="B395" s="22" t="s">
        <v>60</v>
      </c>
      <c r="C395" s="22" t="s">
        <v>60</v>
      </c>
      <c r="D395" s="102" t="s">
        <v>575</v>
      </c>
      <c r="E395" s="22" t="s">
        <v>60</v>
      </c>
      <c r="F395" s="89"/>
      <c r="G395" s="27"/>
      <c r="H395" s="121"/>
      <c r="I395" s="118">
        <f>SUM(I396:I401)</f>
        <v>5893.32</v>
      </c>
      <c r="J395" s="112"/>
      <c r="K395" s="127">
        <f>SUM(K396:K401)</f>
        <v>0</v>
      </c>
      <c r="L395" s="26"/>
      <c r="M395" s="127">
        <f>SUM(M396:M401)</f>
        <v>0</v>
      </c>
      <c r="N395" s="26"/>
      <c r="O395" s="127">
        <f>SUM(O396:O401)</f>
        <v>0</v>
      </c>
      <c r="P395" s="26"/>
      <c r="Q395" s="127">
        <f>SUM(Q396:Q401)</f>
        <v>0</v>
      </c>
      <c r="R395" s="26"/>
      <c r="S395" s="127">
        <f>SUM(S396:S401)</f>
        <v>0</v>
      </c>
      <c r="T395" s="26"/>
      <c r="U395" s="127">
        <f>SUM(U396:U401)</f>
        <v>0</v>
      </c>
      <c r="V395" s="26"/>
      <c r="W395" s="127">
        <f>SUM(W396:W401)</f>
        <v>0</v>
      </c>
      <c r="X395" s="26"/>
      <c r="Y395" s="127">
        <f>SUM(Y396:Y401)</f>
        <v>0</v>
      </c>
      <c r="Z395" s="26"/>
      <c r="AA395" s="127">
        <f>SUM(AA396:AA401)</f>
        <v>0</v>
      </c>
      <c r="AB395" s="26"/>
      <c r="AC395" s="127">
        <f>SUM(AC396:AC401)</f>
        <v>0</v>
      </c>
      <c r="AD395" s="26"/>
      <c r="AE395" s="127">
        <f>SUM(AE396:AE401)</f>
        <v>0</v>
      </c>
      <c r="AF395" s="26"/>
      <c r="AG395" s="127">
        <f>SUM(AG396:AG401)</f>
        <v>0</v>
      </c>
      <c r="AH395" s="26"/>
      <c r="AI395" s="127">
        <f>SUM(AI396:AI401)</f>
        <v>0</v>
      </c>
      <c r="AJ395" s="26"/>
      <c r="AK395" s="127">
        <f>SUM(AK396:AK401)</f>
        <v>0</v>
      </c>
      <c r="AL395" s="26"/>
      <c r="AM395" s="127">
        <f>SUM(AM396:AM401)</f>
        <v>0</v>
      </c>
      <c r="AN395" s="26"/>
      <c r="AO395" s="127">
        <f>SUM(AO396:AO401)</f>
        <v>0</v>
      </c>
      <c r="AP395" s="26"/>
      <c r="AQ395" s="127">
        <f>SUM(AQ396:AQ401)</f>
        <v>0</v>
      </c>
      <c r="AR395" s="26"/>
      <c r="AS395" s="127">
        <f>SUM(AS396:AS401)</f>
        <v>0</v>
      </c>
      <c r="AT395" s="26"/>
      <c r="AU395" s="127">
        <f>SUM(AU396:AU401)</f>
        <v>0</v>
      </c>
      <c r="AV395" s="26"/>
      <c r="AW395" s="127">
        <f>SUM(AW396:AW401)</f>
        <v>0</v>
      </c>
      <c r="AX395" s="26"/>
      <c r="AY395" s="127">
        <f>SUM(AY396:AY401)</f>
        <v>0</v>
      </c>
      <c r="AZ395" s="26"/>
      <c r="BA395" s="127">
        <f>SUM(BA396:BA401)</f>
        <v>0</v>
      </c>
      <c r="BB395" s="26"/>
      <c r="BC395" s="127">
        <f>SUM(BC396:BC401)</f>
        <v>0</v>
      </c>
      <c r="BD395" s="26"/>
      <c r="BE395" s="127">
        <f>SUM(BE396:BE401)</f>
        <v>0</v>
      </c>
      <c r="BF395" s="26"/>
      <c r="BG395" s="127">
        <f>SUM(BG396:BG401)</f>
        <v>0</v>
      </c>
      <c r="BH395" s="109"/>
      <c r="BI395" s="121">
        <f>SUM(BI396:BI401)</f>
        <v>0</v>
      </c>
      <c r="BJ395" s="27"/>
      <c r="BK395" s="109"/>
      <c r="BL395" s="121">
        <f>SUM(BL396:BL401)</f>
        <v>5893.32</v>
      </c>
      <c r="BM395" s="27"/>
    </row>
    <row r="396" spans="1:65" s="88" customFormat="1" ht="22.5">
      <c r="A396" s="29" t="s">
        <v>576</v>
      </c>
      <c r="B396" s="29" t="s">
        <v>66</v>
      </c>
      <c r="C396" s="29">
        <v>95544</v>
      </c>
      <c r="D396" s="101" t="s">
        <v>577</v>
      </c>
      <c r="E396" s="29" t="s">
        <v>100</v>
      </c>
      <c r="F396" s="30">
        <v>9</v>
      </c>
      <c r="G396" s="31">
        <v>24.93</v>
      </c>
      <c r="H396" s="119">
        <v>30.633321479339585</v>
      </c>
      <c r="I396" s="120">
        <f t="shared" ref="I396:I401" si="1791">ROUND(SUM(F396*H396),2)</f>
        <v>275.7</v>
      </c>
      <c r="J396" s="111"/>
      <c r="K396" s="114">
        <f t="shared" ref="K396:K401" si="1792">J396*$H396</f>
        <v>0</v>
      </c>
      <c r="L396" s="32"/>
      <c r="M396" s="114">
        <f t="shared" ref="M396:M401" si="1793">L396*$H396</f>
        <v>0</v>
      </c>
      <c r="N396" s="32"/>
      <c r="O396" s="114">
        <f t="shared" ref="O396:O401" si="1794">N396*$H396</f>
        <v>0</v>
      </c>
      <c r="P396" s="32"/>
      <c r="Q396" s="114">
        <f t="shared" ref="Q396:Q401" si="1795">P396*$H396</f>
        <v>0</v>
      </c>
      <c r="R396" s="32"/>
      <c r="S396" s="114">
        <f t="shared" ref="S396:S401" si="1796">R396*$H396</f>
        <v>0</v>
      </c>
      <c r="T396" s="32"/>
      <c r="U396" s="114">
        <f t="shared" ref="U396:U401" si="1797">T396*$H396</f>
        <v>0</v>
      </c>
      <c r="V396" s="32"/>
      <c r="W396" s="114">
        <f t="shared" ref="W396:W401" si="1798">V396*$H396</f>
        <v>0</v>
      </c>
      <c r="X396" s="32"/>
      <c r="Y396" s="114">
        <f t="shared" ref="Y396:Y401" si="1799">X396*$H396</f>
        <v>0</v>
      </c>
      <c r="Z396" s="32"/>
      <c r="AA396" s="114">
        <f t="shared" ref="AA396:AA401" si="1800">Z396*$H396</f>
        <v>0</v>
      </c>
      <c r="AB396" s="32"/>
      <c r="AC396" s="114">
        <f t="shared" ref="AC396:AC401" si="1801">AB396*$H396</f>
        <v>0</v>
      </c>
      <c r="AD396" s="32"/>
      <c r="AE396" s="114">
        <f t="shared" ref="AE396:AE401" si="1802">AD396*$H396</f>
        <v>0</v>
      </c>
      <c r="AF396" s="32"/>
      <c r="AG396" s="114">
        <f t="shared" ref="AG396:AG401" si="1803">AF396*$H396</f>
        <v>0</v>
      </c>
      <c r="AH396" s="32"/>
      <c r="AI396" s="114">
        <f t="shared" ref="AI396:AI401" si="1804">AH396*$H396</f>
        <v>0</v>
      </c>
      <c r="AJ396" s="32"/>
      <c r="AK396" s="114">
        <f t="shared" ref="AK396:AK401" si="1805">AJ396*$H396</f>
        <v>0</v>
      </c>
      <c r="AL396" s="32"/>
      <c r="AM396" s="114">
        <f t="shared" ref="AM396:AM401" si="1806">AL396*$H396</f>
        <v>0</v>
      </c>
      <c r="AN396" s="32"/>
      <c r="AO396" s="114">
        <f t="shared" ref="AO396:AO401" si="1807">AN396*$H396</f>
        <v>0</v>
      </c>
      <c r="AP396" s="32"/>
      <c r="AQ396" s="114">
        <f t="shared" ref="AQ396:AQ401" si="1808">AP396*$H396</f>
        <v>0</v>
      </c>
      <c r="AR396" s="32"/>
      <c r="AS396" s="114">
        <f t="shared" ref="AS396:AS401" si="1809">AR396*$H396</f>
        <v>0</v>
      </c>
      <c r="AT396" s="32"/>
      <c r="AU396" s="114">
        <f t="shared" ref="AU396:AU401" si="1810">AT396*$H396</f>
        <v>0</v>
      </c>
      <c r="AV396" s="32"/>
      <c r="AW396" s="114">
        <f t="shared" ref="AW396:AW401" si="1811">AV396*$H396</f>
        <v>0</v>
      </c>
      <c r="AX396" s="32"/>
      <c r="AY396" s="114">
        <f t="shared" ref="AY396:AY401" si="1812">AX396*$H396</f>
        <v>0</v>
      </c>
      <c r="AZ396" s="32"/>
      <c r="BA396" s="114">
        <f t="shared" ref="BA396:BA401" si="1813">AZ396*$H396</f>
        <v>0</v>
      </c>
      <c r="BB396" s="32"/>
      <c r="BC396" s="114">
        <f t="shared" ref="BC396:BC401" si="1814">BB396*$H396</f>
        <v>0</v>
      </c>
      <c r="BD396" s="32"/>
      <c r="BE396" s="114">
        <f t="shared" ref="BE396:BE401" si="1815">BD396*$H396</f>
        <v>0</v>
      </c>
      <c r="BF396" s="32"/>
      <c r="BG396" s="114">
        <f t="shared" ref="BG396:BG401" si="1816">BF396*$H396</f>
        <v>0</v>
      </c>
      <c r="BH396" s="108">
        <f t="shared" ref="BH396:BI396" si="1817">SUM(J396,L396,N396,P396,R396,T396,V396,X396,Z396,AB396,AD396,AF396,AH396,AJ396,AL396,AN396,AP396,AR396,AT396,AV396,AX396,AZ396,BB396,BD396,BF396)</f>
        <v>0</v>
      </c>
      <c r="BI396" s="119">
        <f t="shared" si="1817"/>
        <v>0</v>
      </c>
      <c r="BJ396" s="87">
        <f t="shared" ref="BJ396:BJ401" si="1818">BI396/I396</f>
        <v>0</v>
      </c>
      <c r="BK396" s="108">
        <f t="shared" ref="BK396:BK401" si="1819">F396-BH396</f>
        <v>9</v>
      </c>
      <c r="BL396" s="119">
        <f t="shared" ref="BL396:BL401" si="1820">I396-BI396</f>
        <v>275.7</v>
      </c>
      <c r="BM396" s="87">
        <f t="shared" ref="BM396:BM401" si="1821">1-BJ396</f>
        <v>1</v>
      </c>
    </row>
    <row r="397" spans="1:65" s="88" customFormat="1" ht="56.25">
      <c r="A397" s="29" t="s">
        <v>578</v>
      </c>
      <c r="B397" s="29" t="s">
        <v>66</v>
      </c>
      <c r="C397" s="29">
        <v>100855</v>
      </c>
      <c r="D397" s="101" t="s">
        <v>579</v>
      </c>
      <c r="E397" s="29" t="s">
        <v>100</v>
      </c>
      <c r="F397" s="30">
        <v>6</v>
      </c>
      <c r="G397" s="31">
        <v>24.53</v>
      </c>
      <c r="H397" s="119">
        <v>30.141812109434419</v>
      </c>
      <c r="I397" s="120">
        <f t="shared" si="1791"/>
        <v>180.85</v>
      </c>
      <c r="J397" s="111"/>
      <c r="K397" s="114">
        <f t="shared" si="1792"/>
        <v>0</v>
      </c>
      <c r="L397" s="32"/>
      <c r="M397" s="114">
        <f t="shared" si="1793"/>
        <v>0</v>
      </c>
      <c r="N397" s="32"/>
      <c r="O397" s="114">
        <f t="shared" si="1794"/>
        <v>0</v>
      </c>
      <c r="P397" s="32"/>
      <c r="Q397" s="114">
        <f t="shared" si="1795"/>
        <v>0</v>
      </c>
      <c r="R397" s="32"/>
      <c r="S397" s="114">
        <f t="shared" si="1796"/>
        <v>0</v>
      </c>
      <c r="T397" s="32"/>
      <c r="U397" s="114">
        <f t="shared" si="1797"/>
        <v>0</v>
      </c>
      <c r="V397" s="32"/>
      <c r="W397" s="114">
        <f t="shared" si="1798"/>
        <v>0</v>
      </c>
      <c r="X397" s="32"/>
      <c r="Y397" s="114">
        <f t="shared" si="1799"/>
        <v>0</v>
      </c>
      <c r="Z397" s="32"/>
      <c r="AA397" s="114">
        <f t="shared" si="1800"/>
        <v>0</v>
      </c>
      <c r="AB397" s="32"/>
      <c r="AC397" s="114">
        <f t="shared" si="1801"/>
        <v>0</v>
      </c>
      <c r="AD397" s="32"/>
      <c r="AE397" s="114">
        <f t="shared" si="1802"/>
        <v>0</v>
      </c>
      <c r="AF397" s="32"/>
      <c r="AG397" s="114">
        <f t="shared" si="1803"/>
        <v>0</v>
      </c>
      <c r="AH397" s="32"/>
      <c r="AI397" s="114">
        <f t="shared" si="1804"/>
        <v>0</v>
      </c>
      <c r="AJ397" s="32"/>
      <c r="AK397" s="114">
        <f t="shared" si="1805"/>
        <v>0</v>
      </c>
      <c r="AL397" s="32"/>
      <c r="AM397" s="114">
        <f t="shared" si="1806"/>
        <v>0</v>
      </c>
      <c r="AN397" s="32"/>
      <c r="AO397" s="114">
        <f t="shared" si="1807"/>
        <v>0</v>
      </c>
      <c r="AP397" s="32"/>
      <c r="AQ397" s="114">
        <f t="shared" si="1808"/>
        <v>0</v>
      </c>
      <c r="AR397" s="32"/>
      <c r="AS397" s="114">
        <f t="shared" si="1809"/>
        <v>0</v>
      </c>
      <c r="AT397" s="32"/>
      <c r="AU397" s="114">
        <f t="shared" si="1810"/>
        <v>0</v>
      </c>
      <c r="AV397" s="32"/>
      <c r="AW397" s="114">
        <f t="shared" si="1811"/>
        <v>0</v>
      </c>
      <c r="AX397" s="32"/>
      <c r="AY397" s="114">
        <f t="shared" si="1812"/>
        <v>0</v>
      </c>
      <c r="AZ397" s="32"/>
      <c r="BA397" s="114">
        <f t="shared" si="1813"/>
        <v>0</v>
      </c>
      <c r="BB397" s="32"/>
      <c r="BC397" s="114">
        <f t="shared" si="1814"/>
        <v>0</v>
      </c>
      <c r="BD397" s="32"/>
      <c r="BE397" s="114">
        <f t="shared" si="1815"/>
        <v>0</v>
      </c>
      <c r="BF397" s="32"/>
      <c r="BG397" s="114">
        <f t="shared" si="1816"/>
        <v>0</v>
      </c>
      <c r="BH397" s="108">
        <f t="shared" ref="BH397:BI397" si="1822">SUM(J397,L397,N397,P397,R397,T397,V397,X397,Z397,AB397,AD397,AF397,AH397,AJ397,AL397,AN397,AP397,AR397,AT397,AV397,AX397,AZ397,BB397,BD397,BF397)</f>
        <v>0</v>
      </c>
      <c r="BI397" s="119">
        <f t="shared" si="1822"/>
        <v>0</v>
      </c>
      <c r="BJ397" s="87">
        <f t="shared" si="1818"/>
        <v>0</v>
      </c>
      <c r="BK397" s="108">
        <f t="shared" si="1819"/>
        <v>6</v>
      </c>
      <c r="BL397" s="119">
        <f t="shared" si="1820"/>
        <v>180.85</v>
      </c>
      <c r="BM397" s="87">
        <f t="shared" si="1821"/>
        <v>1</v>
      </c>
    </row>
    <row r="398" spans="1:65" s="88" customFormat="1" ht="45">
      <c r="A398" s="29" t="s">
        <v>580</v>
      </c>
      <c r="B398" s="29" t="s">
        <v>66</v>
      </c>
      <c r="C398" s="29">
        <v>37401</v>
      </c>
      <c r="D398" s="101" t="s">
        <v>581</v>
      </c>
      <c r="E398" s="29" t="s">
        <v>100</v>
      </c>
      <c r="F398" s="30">
        <v>6</v>
      </c>
      <c r="G398" s="31">
        <v>86.98</v>
      </c>
      <c r="H398" s="119">
        <v>106.87871248587875</v>
      </c>
      <c r="I398" s="120">
        <f t="shared" si="1791"/>
        <v>641.27</v>
      </c>
      <c r="J398" s="111"/>
      <c r="K398" s="114">
        <f t="shared" si="1792"/>
        <v>0</v>
      </c>
      <c r="L398" s="32"/>
      <c r="M398" s="114">
        <f t="shared" si="1793"/>
        <v>0</v>
      </c>
      <c r="N398" s="32"/>
      <c r="O398" s="114">
        <f t="shared" si="1794"/>
        <v>0</v>
      </c>
      <c r="P398" s="32"/>
      <c r="Q398" s="114">
        <f t="shared" si="1795"/>
        <v>0</v>
      </c>
      <c r="R398" s="32"/>
      <c r="S398" s="114">
        <f t="shared" si="1796"/>
        <v>0</v>
      </c>
      <c r="T398" s="32"/>
      <c r="U398" s="114">
        <f t="shared" si="1797"/>
        <v>0</v>
      </c>
      <c r="V398" s="32"/>
      <c r="W398" s="114">
        <f t="shared" si="1798"/>
        <v>0</v>
      </c>
      <c r="X398" s="32"/>
      <c r="Y398" s="114">
        <f t="shared" si="1799"/>
        <v>0</v>
      </c>
      <c r="Z398" s="32"/>
      <c r="AA398" s="114">
        <f t="shared" si="1800"/>
        <v>0</v>
      </c>
      <c r="AB398" s="32"/>
      <c r="AC398" s="114">
        <f t="shared" si="1801"/>
        <v>0</v>
      </c>
      <c r="AD398" s="32"/>
      <c r="AE398" s="114">
        <f t="shared" si="1802"/>
        <v>0</v>
      </c>
      <c r="AF398" s="32"/>
      <c r="AG398" s="114">
        <f t="shared" si="1803"/>
        <v>0</v>
      </c>
      <c r="AH398" s="32"/>
      <c r="AI398" s="114">
        <f t="shared" si="1804"/>
        <v>0</v>
      </c>
      <c r="AJ398" s="32"/>
      <c r="AK398" s="114">
        <f t="shared" si="1805"/>
        <v>0</v>
      </c>
      <c r="AL398" s="32"/>
      <c r="AM398" s="114">
        <f t="shared" si="1806"/>
        <v>0</v>
      </c>
      <c r="AN398" s="32"/>
      <c r="AO398" s="114">
        <f t="shared" si="1807"/>
        <v>0</v>
      </c>
      <c r="AP398" s="32"/>
      <c r="AQ398" s="114">
        <f t="shared" si="1808"/>
        <v>0</v>
      </c>
      <c r="AR398" s="32"/>
      <c r="AS398" s="114">
        <f t="shared" si="1809"/>
        <v>0</v>
      </c>
      <c r="AT398" s="32"/>
      <c r="AU398" s="114">
        <f t="shared" si="1810"/>
        <v>0</v>
      </c>
      <c r="AV398" s="32"/>
      <c r="AW398" s="114">
        <f t="shared" si="1811"/>
        <v>0</v>
      </c>
      <c r="AX398" s="32"/>
      <c r="AY398" s="114">
        <f t="shared" si="1812"/>
        <v>0</v>
      </c>
      <c r="AZ398" s="32"/>
      <c r="BA398" s="114">
        <f t="shared" si="1813"/>
        <v>0</v>
      </c>
      <c r="BB398" s="32"/>
      <c r="BC398" s="114">
        <f t="shared" si="1814"/>
        <v>0</v>
      </c>
      <c r="BD398" s="32"/>
      <c r="BE398" s="114">
        <f t="shared" si="1815"/>
        <v>0</v>
      </c>
      <c r="BF398" s="32"/>
      <c r="BG398" s="114">
        <f t="shared" si="1816"/>
        <v>0</v>
      </c>
      <c r="BH398" s="108">
        <f t="shared" ref="BH398:BI398" si="1823">SUM(J398,L398,N398,P398,R398,T398,V398,X398,Z398,AB398,AD398,AF398,AH398,AJ398,AL398,AN398,AP398,AR398,AT398,AV398,AX398,AZ398,BB398,BD398,BF398)</f>
        <v>0</v>
      </c>
      <c r="BI398" s="119">
        <f t="shared" si="1823"/>
        <v>0</v>
      </c>
      <c r="BJ398" s="87">
        <f t="shared" si="1818"/>
        <v>0</v>
      </c>
      <c r="BK398" s="108">
        <f t="shared" si="1819"/>
        <v>6</v>
      </c>
      <c r="BL398" s="119">
        <f t="shared" si="1820"/>
        <v>641.27</v>
      </c>
      <c r="BM398" s="87">
        <f t="shared" si="1821"/>
        <v>1</v>
      </c>
    </row>
    <row r="399" spans="1:65" s="88" customFormat="1" ht="22.5">
      <c r="A399" s="29" t="s">
        <v>582</v>
      </c>
      <c r="B399" s="29" t="s">
        <v>66</v>
      </c>
      <c r="C399" s="29">
        <v>11186</v>
      </c>
      <c r="D399" s="101" t="s">
        <v>583</v>
      </c>
      <c r="E399" s="29" t="s">
        <v>82</v>
      </c>
      <c r="F399" s="30">
        <v>2.16</v>
      </c>
      <c r="G399" s="31">
        <v>425.79</v>
      </c>
      <c r="H399" s="119">
        <v>523.19943652980362</v>
      </c>
      <c r="I399" s="120">
        <f t="shared" si="1791"/>
        <v>1130.1099999999999</v>
      </c>
      <c r="J399" s="111"/>
      <c r="K399" s="114">
        <f t="shared" si="1792"/>
        <v>0</v>
      </c>
      <c r="L399" s="32"/>
      <c r="M399" s="114">
        <f t="shared" si="1793"/>
        <v>0</v>
      </c>
      <c r="N399" s="32"/>
      <c r="O399" s="114">
        <f t="shared" si="1794"/>
        <v>0</v>
      </c>
      <c r="P399" s="32"/>
      <c r="Q399" s="114">
        <f t="shared" si="1795"/>
        <v>0</v>
      </c>
      <c r="R399" s="32"/>
      <c r="S399" s="114">
        <f t="shared" si="1796"/>
        <v>0</v>
      </c>
      <c r="T399" s="32"/>
      <c r="U399" s="114">
        <f t="shared" si="1797"/>
        <v>0</v>
      </c>
      <c r="V399" s="32"/>
      <c r="W399" s="114">
        <f t="shared" si="1798"/>
        <v>0</v>
      </c>
      <c r="X399" s="32"/>
      <c r="Y399" s="114">
        <f t="shared" si="1799"/>
        <v>0</v>
      </c>
      <c r="Z399" s="32"/>
      <c r="AA399" s="114">
        <f t="shared" si="1800"/>
        <v>0</v>
      </c>
      <c r="AB399" s="32"/>
      <c r="AC399" s="114">
        <f t="shared" si="1801"/>
        <v>0</v>
      </c>
      <c r="AD399" s="32"/>
      <c r="AE399" s="114">
        <f t="shared" si="1802"/>
        <v>0</v>
      </c>
      <c r="AF399" s="32"/>
      <c r="AG399" s="114">
        <f t="shared" si="1803"/>
        <v>0</v>
      </c>
      <c r="AH399" s="32"/>
      <c r="AI399" s="114">
        <f t="shared" si="1804"/>
        <v>0</v>
      </c>
      <c r="AJ399" s="32"/>
      <c r="AK399" s="114">
        <f t="shared" si="1805"/>
        <v>0</v>
      </c>
      <c r="AL399" s="32"/>
      <c r="AM399" s="114">
        <f t="shared" si="1806"/>
        <v>0</v>
      </c>
      <c r="AN399" s="32"/>
      <c r="AO399" s="114">
        <f t="shared" si="1807"/>
        <v>0</v>
      </c>
      <c r="AP399" s="32"/>
      <c r="AQ399" s="114">
        <f t="shared" si="1808"/>
        <v>0</v>
      </c>
      <c r="AR399" s="32"/>
      <c r="AS399" s="114">
        <f t="shared" si="1809"/>
        <v>0</v>
      </c>
      <c r="AT399" s="32"/>
      <c r="AU399" s="114">
        <f t="shared" si="1810"/>
        <v>0</v>
      </c>
      <c r="AV399" s="32"/>
      <c r="AW399" s="114">
        <f t="shared" si="1811"/>
        <v>0</v>
      </c>
      <c r="AX399" s="32"/>
      <c r="AY399" s="114">
        <f t="shared" si="1812"/>
        <v>0</v>
      </c>
      <c r="AZ399" s="32"/>
      <c r="BA399" s="114">
        <f t="shared" si="1813"/>
        <v>0</v>
      </c>
      <c r="BB399" s="32"/>
      <c r="BC399" s="114">
        <f t="shared" si="1814"/>
        <v>0</v>
      </c>
      <c r="BD399" s="32"/>
      <c r="BE399" s="114">
        <f t="shared" si="1815"/>
        <v>0</v>
      </c>
      <c r="BF399" s="32"/>
      <c r="BG399" s="114">
        <f t="shared" si="1816"/>
        <v>0</v>
      </c>
      <c r="BH399" s="108">
        <f t="shared" ref="BH399:BI399" si="1824">SUM(J399,L399,N399,P399,R399,T399,V399,X399,Z399,AB399,AD399,AF399,AH399,AJ399,AL399,AN399,AP399,AR399,AT399,AV399,AX399,AZ399,BB399,BD399,BF399)</f>
        <v>0</v>
      </c>
      <c r="BI399" s="119">
        <f t="shared" si="1824"/>
        <v>0</v>
      </c>
      <c r="BJ399" s="87">
        <f t="shared" si="1818"/>
        <v>0</v>
      </c>
      <c r="BK399" s="108">
        <f t="shared" si="1819"/>
        <v>2.16</v>
      </c>
      <c r="BL399" s="119">
        <f t="shared" si="1820"/>
        <v>1130.1099999999999</v>
      </c>
      <c r="BM399" s="87">
        <f t="shared" si="1821"/>
        <v>1</v>
      </c>
    </row>
    <row r="400" spans="1:65" s="88" customFormat="1" ht="22.5">
      <c r="A400" s="29" t="s">
        <v>584</v>
      </c>
      <c r="B400" s="29" t="s">
        <v>66</v>
      </c>
      <c r="C400" s="29">
        <v>11186</v>
      </c>
      <c r="D400" s="101" t="s">
        <v>585</v>
      </c>
      <c r="E400" s="29" t="s">
        <v>82</v>
      </c>
      <c r="F400" s="30">
        <v>6.26</v>
      </c>
      <c r="G400" s="31">
        <v>425.79</v>
      </c>
      <c r="H400" s="119">
        <v>523.19943652980362</v>
      </c>
      <c r="I400" s="120">
        <f t="shared" si="1791"/>
        <v>3275.23</v>
      </c>
      <c r="J400" s="111"/>
      <c r="K400" s="114">
        <f t="shared" si="1792"/>
        <v>0</v>
      </c>
      <c r="L400" s="32"/>
      <c r="M400" s="114">
        <f t="shared" si="1793"/>
        <v>0</v>
      </c>
      <c r="N400" s="32"/>
      <c r="O400" s="114">
        <f t="shared" si="1794"/>
        <v>0</v>
      </c>
      <c r="P400" s="32"/>
      <c r="Q400" s="114">
        <f t="shared" si="1795"/>
        <v>0</v>
      </c>
      <c r="R400" s="32"/>
      <c r="S400" s="114">
        <f t="shared" si="1796"/>
        <v>0</v>
      </c>
      <c r="T400" s="32"/>
      <c r="U400" s="114">
        <f t="shared" si="1797"/>
        <v>0</v>
      </c>
      <c r="V400" s="32"/>
      <c r="W400" s="114">
        <f t="shared" si="1798"/>
        <v>0</v>
      </c>
      <c r="X400" s="32"/>
      <c r="Y400" s="114">
        <f t="shared" si="1799"/>
        <v>0</v>
      </c>
      <c r="Z400" s="32"/>
      <c r="AA400" s="114">
        <f t="shared" si="1800"/>
        <v>0</v>
      </c>
      <c r="AB400" s="32"/>
      <c r="AC400" s="114">
        <f t="shared" si="1801"/>
        <v>0</v>
      </c>
      <c r="AD400" s="32"/>
      <c r="AE400" s="114">
        <f t="shared" si="1802"/>
        <v>0</v>
      </c>
      <c r="AF400" s="32"/>
      <c r="AG400" s="114">
        <f t="shared" si="1803"/>
        <v>0</v>
      </c>
      <c r="AH400" s="32"/>
      <c r="AI400" s="114">
        <f t="shared" si="1804"/>
        <v>0</v>
      </c>
      <c r="AJ400" s="32"/>
      <c r="AK400" s="114">
        <f t="shared" si="1805"/>
        <v>0</v>
      </c>
      <c r="AL400" s="32"/>
      <c r="AM400" s="114">
        <f t="shared" si="1806"/>
        <v>0</v>
      </c>
      <c r="AN400" s="32"/>
      <c r="AO400" s="114">
        <f t="shared" si="1807"/>
        <v>0</v>
      </c>
      <c r="AP400" s="32"/>
      <c r="AQ400" s="114">
        <f t="shared" si="1808"/>
        <v>0</v>
      </c>
      <c r="AR400" s="32"/>
      <c r="AS400" s="114">
        <f t="shared" si="1809"/>
        <v>0</v>
      </c>
      <c r="AT400" s="32"/>
      <c r="AU400" s="114">
        <f t="shared" si="1810"/>
        <v>0</v>
      </c>
      <c r="AV400" s="32"/>
      <c r="AW400" s="114">
        <f t="shared" si="1811"/>
        <v>0</v>
      </c>
      <c r="AX400" s="32"/>
      <c r="AY400" s="114">
        <f t="shared" si="1812"/>
        <v>0</v>
      </c>
      <c r="AZ400" s="32"/>
      <c r="BA400" s="114">
        <f t="shared" si="1813"/>
        <v>0</v>
      </c>
      <c r="BB400" s="32"/>
      <c r="BC400" s="114">
        <f t="shared" si="1814"/>
        <v>0</v>
      </c>
      <c r="BD400" s="32"/>
      <c r="BE400" s="114">
        <f t="shared" si="1815"/>
        <v>0</v>
      </c>
      <c r="BF400" s="32"/>
      <c r="BG400" s="114">
        <f t="shared" si="1816"/>
        <v>0</v>
      </c>
      <c r="BH400" s="108">
        <f t="shared" ref="BH400:BI400" si="1825">SUM(J400,L400,N400,P400,R400,T400,V400,X400,Z400,AB400,AD400,AF400,AH400,AJ400,AL400,AN400,AP400,AR400,AT400,AV400,AX400,AZ400,BB400,BD400,BF400)</f>
        <v>0</v>
      </c>
      <c r="BI400" s="119">
        <f t="shared" si="1825"/>
        <v>0</v>
      </c>
      <c r="BJ400" s="87">
        <f t="shared" si="1818"/>
        <v>0</v>
      </c>
      <c r="BK400" s="108">
        <f t="shared" si="1819"/>
        <v>6.26</v>
      </c>
      <c r="BL400" s="119">
        <f t="shared" si="1820"/>
        <v>3275.23</v>
      </c>
      <c r="BM400" s="87">
        <f t="shared" si="1821"/>
        <v>1</v>
      </c>
    </row>
    <row r="401" spans="1:65" s="88" customFormat="1" ht="22.5">
      <c r="A401" s="29" t="s">
        <v>586</v>
      </c>
      <c r="B401" s="29" t="s">
        <v>66</v>
      </c>
      <c r="C401" s="29">
        <v>377</v>
      </c>
      <c r="D401" s="101" t="s">
        <v>587</v>
      </c>
      <c r="E401" s="29" t="s">
        <v>100</v>
      </c>
      <c r="F401" s="30">
        <v>9</v>
      </c>
      <c r="G401" s="31">
        <v>35.28</v>
      </c>
      <c r="H401" s="119">
        <v>43.351126425635805</v>
      </c>
      <c r="I401" s="120">
        <f t="shared" si="1791"/>
        <v>390.16</v>
      </c>
      <c r="J401" s="111"/>
      <c r="K401" s="114">
        <f t="shared" si="1792"/>
        <v>0</v>
      </c>
      <c r="L401" s="32"/>
      <c r="M401" s="114">
        <f t="shared" si="1793"/>
        <v>0</v>
      </c>
      <c r="N401" s="32"/>
      <c r="O401" s="114">
        <f t="shared" si="1794"/>
        <v>0</v>
      </c>
      <c r="P401" s="32"/>
      <c r="Q401" s="114">
        <f t="shared" si="1795"/>
        <v>0</v>
      </c>
      <c r="R401" s="32"/>
      <c r="S401" s="114">
        <f t="shared" si="1796"/>
        <v>0</v>
      </c>
      <c r="T401" s="32"/>
      <c r="U401" s="114">
        <f t="shared" si="1797"/>
        <v>0</v>
      </c>
      <c r="V401" s="32"/>
      <c r="W401" s="114">
        <f t="shared" si="1798"/>
        <v>0</v>
      </c>
      <c r="X401" s="32"/>
      <c r="Y401" s="114">
        <f t="shared" si="1799"/>
        <v>0</v>
      </c>
      <c r="Z401" s="32"/>
      <c r="AA401" s="114">
        <f t="shared" si="1800"/>
        <v>0</v>
      </c>
      <c r="AB401" s="32"/>
      <c r="AC401" s="114">
        <f t="shared" si="1801"/>
        <v>0</v>
      </c>
      <c r="AD401" s="32"/>
      <c r="AE401" s="114">
        <f t="shared" si="1802"/>
        <v>0</v>
      </c>
      <c r="AF401" s="32"/>
      <c r="AG401" s="114">
        <f t="shared" si="1803"/>
        <v>0</v>
      </c>
      <c r="AH401" s="32"/>
      <c r="AI401" s="114">
        <f t="shared" si="1804"/>
        <v>0</v>
      </c>
      <c r="AJ401" s="32"/>
      <c r="AK401" s="114">
        <f t="shared" si="1805"/>
        <v>0</v>
      </c>
      <c r="AL401" s="32"/>
      <c r="AM401" s="114">
        <f t="shared" si="1806"/>
        <v>0</v>
      </c>
      <c r="AN401" s="32"/>
      <c r="AO401" s="114">
        <f t="shared" si="1807"/>
        <v>0</v>
      </c>
      <c r="AP401" s="32"/>
      <c r="AQ401" s="114">
        <f t="shared" si="1808"/>
        <v>0</v>
      </c>
      <c r="AR401" s="32"/>
      <c r="AS401" s="114">
        <f t="shared" si="1809"/>
        <v>0</v>
      </c>
      <c r="AT401" s="32"/>
      <c r="AU401" s="114">
        <f t="shared" si="1810"/>
        <v>0</v>
      </c>
      <c r="AV401" s="32"/>
      <c r="AW401" s="114">
        <f t="shared" si="1811"/>
        <v>0</v>
      </c>
      <c r="AX401" s="32"/>
      <c r="AY401" s="114">
        <f t="shared" si="1812"/>
        <v>0</v>
      </c>
      <c r="AZ401" s="32"/>
      <c r="BA401" s="114">
        <f t="shared" si="1813"/>
        <v>0</v>
      </c>
      <c r="BB401" s="32"/>
      <c r="BC401" s="114">
        <f t="shared" si="1814"/>
        <v>0</v>
      </c>
      <c r="BD401" s="32"/>
      <c r="BE401" s="114">
        <f t="shared" si="1815"/>
        <v>0</v>
      </c>
      <c r="BF401" s="32"/>
      <c r="BG401" s="114">
        <f t="shared" si="1816"/>
        <v>0</v>
      </c>
      <c r="BH401" s="108">
        <f t="shared" ref="BH401:BI401" si="1826">SUM(J401,L401,N401,P401,R401,T401,V401,X401,Z401,AB401,AD401,AF401,AH401,AJ401,AL401,AN401,AP401,AR401,AT401,AV401,AX401,AZ401,BB401,BD401,BF401)</f>
        <v>0</v>
      </c>
      <c r="BI401" s="119">
        <f t="shared" si="1826"/>
        <v>0</v>
      </c>
      <c r="BJ401" s="87">
        <f t="shared" si="1818"/>
        <v>0</v>
      </c>
      <c r="BK401" s="108">
        <f t="shared" si="1819"/>
        <v>9</v>
      </c>
      <c r="BL401" s="119">
        <f t="shared" si="1820"/>
        <v>390.16</v>
      </c>
      <c r="BM401" s="87">
        <f t="shared" si="1821"/>
        <v>1</v>
      </c>
    </row>
    <row r="402" spans="1:65" s="88" customFormat="1">
      <c r="A402" s="22" t="s">
        <v>588</v>
      </c>
      <c r="B402" s="22" t="s">
        <v>60</v>
      </c>
      <c r="C402" s="22" t="s">
        <v>60</v>
      </c>
      <c r="D402" s="102" t="s">
        <v>158</v>
      </c>
      <c r="E402" s="22"/>
      <c r="F402" s="89"/>
      <c r="G402" s="27"/>
      <c r="H402" s="121"/>
      <c r="I402" s="118">
        <f>I403+I408+I413+I416</f>
        <v>42369.42</v>
      </c>
      <c r="J402" s="112"/>
      <c r="K402" s="127">
        <f>K403+K408+K413+K416</f>
        <v>0</v>
      </c>
      <c r="L402" s="26"/>
      <c r="M402" s="127">
        <f>M403+M408+M413+M416</f>
        <v>0</v>
      </c>
      <c r="N402" s="26"/>
      <c r="O402" s="127">
        <f>O403+O408+O413+O416</f>
        <v>0</v>
      </c>
      <c r="P402" s="26"/>
      <c r="Q402" s="127">
        <f>Q403+Q408+Q413+Q416</f>
        <v>0</v>
      </c>
      <c r="R402" s="26"/>
      <c r="S402" s="127">
        <f>S403+S408+S413+S416</f>
        <v>0</v>
      </c>
      <c r="T402" s="26"/>
      <c r="U402" s="127">
        <f>U403+U408+U413+U416</f>
        <v>0</v>
      </c>
      <c r="V402" s="26"/>
      <c r="W402" s="127">
        <f>W403+W408+W413+W416</f>
        <v>0</v>
      </c>
      <c r="X402" s="26"/>
      <c r="Y402" s="127">
        <f>Y403+Y408+Y413+Y416</f>
        <v>0</v>
      </c>
      <c r="Z402" s="26"/>
      <c r="AA402" s="127">
        <f>AA403+AA408+AA413+AA416</f>
        <v>0</v>
      </c>
      <c r="AB402" s="26"/>
      <c r="AC402" s="127">
        <f>AC403+AC408+AC413+AC416</f>
        <v>0</v>
      </c>
      <c r="AD402" s="26"/>
      <c r="AE402" s="127">
        <f>AE403+AE408+AE413+AE416</f>
        <v>0</v>
      </c>
      <c r="AF402" s="26"/>
      <c r="AG402" s="127">
        <f>AG403+AG408+AG413+AG416</f>
        <v>0</v>
      </c>
      <c r="AH402" s="26"/>
      <c r="AI402" s="127">
        <f>AI403+AI408+AI413+AI416</f>
        <v>0</v>
      </c>
      <c r="AJ402" s="26"/>
      <c r="AK402" s="127">
        <f>AK403+AK408+AK413+AK416</f>
        <v>0</v>
      </c>
      <c r="AL402" s="26"/>
      <c r="AM402" s="127">
        <f>AM403+AM408+AM413+AM416</f>
        <v>0</v>
      </c>
      <c r="AN402" s="26"/>
      <c r="AO402" s="127">
        <f>AO403+AO408+AO413+AO416</f>
        <v>0</v>
      </c>
      <c r="AP402" s="26"/>
      <c r="AQ402" s="127">
        <f>AQ403+AQ408+AQ413+AQ416</f>
        <v>0</v>
      </c>
      <c r="AR402" s="26"/>
      <c r="AS402" s="127">
        <f>AS403+AS408+AS413+AS416</f>
        <v>0</v>
      </c>
      <c r="AT402" s="26"/>
      <c r="AU402" s="127">
        <f>AU403+AU408+AU413+AU416</f>
        <v>0</v>
      </c>
      <c r="AV402" s="26"/>
      <c r="AW402" s="127">
        <f>AW403+AW408+AW413+AW416</f>
        <v>0</v>
      </c>
      <c r="AX402" s="26"/>
      <c r="AY402" s="127">
        <f>AY403+AY408+AY413+AY416</f>
        <v>0</v>
      </c>
      <c r="AZ402" s="26"/>
      <c r="BA402" s="127">
        <f>BA403+BA408+BA413+BA416</f>
        <v>0</v>
      </c>
      <c r="BB402" s="26"/>
      <c r="BC402" s="127">
        <f>BC403+BC408+BC413+BC416</f>
        <v>0</v>
      </c>
      <c r="BD402" s="26"/>
      <c r="BE402" s="127">
        <f>BE403+BE408+BE413+BE416</f>
        <v>0</v>
      </c>
      <c r="BF402" s="26"/>
      <c r="BG402" s="127">
        <f>BG403+BG408+BG413+BG416</f>
        <v>0</v>
      </c>
      <c r="BH402" s="109"/>
      <c r="BI402" s="121">
        <f>BI403+BI408+BI413+BI416</f>
        <v>0</v>
      </c>
      <c r="BJ402" s="27"/>
      <c r="BK402" s="109"/>
      <c r="BL402" s="121">
        <f>BL403+BL408+BL413+BL416</f>
        <v>42369.42</v>
      </c>
      <c r="BM402" s="27"/>
    </row>
    <row r="403" spans="1:65" s="88" customFormat="1">
      <c r="A403" s="22" t="s">
        <v>589</v>
      </c>
      <c r="B403" s="22" t="s">
        <v>60</v>
      </c>
      <c r="C403" s="22" t="s">
        <v>60</v>
      </c>
      <c r="D403" s="102" t="s">
        <v>549</v>
      </c>
      <c r="E403" s="22" t="s">
        <v>60</v>
      </c>
      <c r="F403" s="89"/>
      <c r="G403" s="27"/>
      <c r="H403" s="121"/>
      <c r="I403" s="118">
        <f>SUM(I404:I407)</f>
        <v>20840.129999999997</v>
      </c>
      <c r="J403" s="112"/>
      <c r="K403" s="127">
        <f>SUM(K404:K407)</f>
        <v>0</v>
      </c>
      <c r="L403" s="26"/>
      <c r="M403" s="127">
        <f>SUM(M404:M407)</f>
        <v>0</v>
      </c>
      <c r="N403" s="26"/>
      <c r="O403" s="127">
        <f>SUM(O404:O407)</f>
        <v>0</v>
      </c>
      <c r="P403" s="26"/>
      <c r="Q403" s="127">
        <f>SUM(Q404:Q407)</f>
        <v>0</v>
      </c>
      <c r="R403" s="26"/>
      <c r="S403" s="127">
        <f>SUM(S404:S407)</f>
        <v>0</v>
      </c>
      <c r="T403" s="26"/>
      <c r="U403" s="127">
        <f>SUM(U404:U407)</f>
        <v>0</v>
      </c>
      <c r="V403" s="26"/>
      <c r="W403" s="127">
        <f>SUM(W404:W407)</f>
        <v>0</v>
      </c>
      <c r="X403" s="26"/>
      <c r="Y403" s="127">
        <f>SUM(Y404:Y407)</f>
        <v>0</v>
      </c>
      <c r="Z403" s="26"/>
      <c r="AA403" s="127">
        <f>SUM(AA404:AA407)</f>
        <v>0</v>
      </c>
      <c r="AB403" s="26"/>
      <c r="AC403" s="127">
        <f>SUM(AC404:AC407)</f>
        <v>0</v>
      </c>
      <c r="AD403" s="26"/>
      <c r="AE403" s="127">
        <f>SUM(AE404:AE407)</f>
        <v>0</v>
      </c>
      <c r="AF403" s="26"/>
      <c r="AG403" s="127">
        <f>SUM(AG404:AG407)</f>
        <v>0</v>
      </c>
      <c r="AH403" s="26"/>
      <c r="AI403" s="127">
        <f>SUM(AI404:AI407)</f>
        <v>0</v>
      </c>
      <c r="AJ403" s="26"/>
      <c r="AK403" s="127">
        <f>SUM(AK404:AK407)</f>
        <v>0</v>
      </c>
      <c r="AL403" s="26"/>
      <c r="AM403" s="127">
        <f>SUM(AM404:AM407)</f>
        <v>0</v>
      </c>
      <c r="AN403" s="26"/>
      <c r="AO403" s="127">
        <f>SUM(AO404:AO407)</f>
        <v>0</v>
      </c>
      <c r="AP403" s="26"/>
      <c r="AQ403" s="127">
        <f>SUM(AQ404:AQ407)</f>
        <v>0</v>
      </c>
      <c r="AR403" s="26"/>
      <c r="AS403" s="127">
        <f>SUM(AS404:AS407)</f>
        <v>0</v>
      </c>
      <c r="AT403" s="26"/>
      <c r="AU403" s="127">
        <f>SUM(AU404:AU407)</f>
        <v>0</v>
      </c>
      <c r="AV403" s="26"/>
      <c r="AW403" s="127">
        <f>SUM(AW404:AW407)</f>
        <v>0</v>
      </c>
      <c r="AX403" s="26"/>
      <c r="AY403" s="127">
        <f>SUM(AY404:AY407)</f>
        <v>0</v>
      </c>
      <c r="AZ403" s="26"/>
      <c r="BA403" s="127">
        <f>SUM(BA404:BA407)</f>
        <v>0</v>
      </c>
      <c r="BB403" s="26"/>
      <c r="BC403" s="127">
        <f>SUM(BC404:BC407)</f>
        <v>0</v>
      </c>
      <c r="BD403" s="26"/>
      <c r="BE403" s="127">
        <f>SUM(BE404:BE407)</f>
        <v>0</v>
      </c>
      <c r="BF403" s="26"/>
      <c r="BG403" s="127">
        <f>SUM(BG404:BG407)</f>
        <v>0</v>
      </c>
      <c r="BH403" s="109"/>
      <c r="BI403" s="121">
        <f>SUM(BI404:BI407)</f>
        <v>0</v>
      </c>
      <c r="BJ403" s="27"/>
      <c r="BK403" s="109"/>
      <c r="BL403" s="121">
        <f>SUM(BL404:BL407)</f>
        <v>20840.129999999997</v>
      </c>
      <c r="BM403" s="27"/>
    </row>
    <row r="404" spans="1:65" s="88" customFormat="1" ht="56.25">
      <c r="A404" s="29" t="s">
        <v>590</v>
      </c>
      <c r="B404" s="29" t="s">
        <v>250</v>
      </c>
      <c r="C404" s="29">
        <v>2002</v>
      </c>
      <c r="D404" s="101" t="s">
        <v>551</v>
      </c>
      <c r="E404" s="29" t="s">
        <v>100</v>
      </c>
      <c r="F404" s="30">
        <v>7</v>
      </c>
      <c r="G404" s="31">
        <v>1404.36</v>
      </c>
      <c r="H404" s="119">
        <v>1725.6402468000538</v>
      </c>
      <c r="I404" s="120">
        <f t="shared" ref="I404:I407" si="1827">ROUND(SUM(F404*H404),2)</f>
        <v>12079.48</v>
      </c>
      <c r="J404" s="111"/>
      <c r="K404" s="114">
        <f t="shared" ref="K404:K407" si="1828">J404*$H404</f>
        <v>0</v>
      </c>
      <c r="L404" s="32"/>
      <c r="M404" s="114">
        <f t="shared" ref="M404:M407" si="1829">L404*$H404</f>
        <v>0</v>
      </c>
      <c r="N404" s="32"/>
      <c r="O404" s="114">
        <f t="shared" ref="O404:O407" si="1830">N404*$H404</f>
        <v>0</v>
      </c>
      <c r="P404" s="32"/>
      <c r="Q404" s="114">
        <f t="shared" ref="Q404:Q407" si="1831">P404*$H404</f>
        <v>0</v>
      </c>
      <c r="R404" s="32"/>
      <c r="S404" s="114">
        <f t="shared" ref="S404:S407" si="1832">R404*$H404</f>
        <v>0</v>
      </c>
      <c r="T404" s="32"/>
      <c r="U404" s="114">
        <f t="shared" ref="U404:U407" si="1833">T404*$H404</f>
        <v>0</v>
      </c>
      <c r="V404" s="32"/>
      <c r="W404" s="114">
        <f t="shared" ref="W404:W407" si="1834">V404*$H404</f>
        <v>0</v>
      </c>
      <c r="X404" s="32"/>
      <c r="Y404" s="114">
        <f t="shared" ref="Y404:Y407" si="1835">X404*$H404</f>
        <v>0</v>
      </c>
      <c r="Z404" s="32"/>
      <c r="AA404" s="114">
        <f t="shared" ref="AA404:AA407" si="1836">Z404*$H404</f>
        <v>0</v>
      </c>
      <c r="AB404" s="32"/>
      <c r="AC404" s="114">
        <f t="shared" ref="AC404:AC407" si="1837">AB404*$H404</f>
        <v>0</v>
      </c>
      <c r="AD404" s="32"/>
      <c r="AE404" s="114">
        <f t="shared" ref="AE404:AE407" si="1838">AD404*$H404</f>
        <v>0</v>
      </c>
      <c r="AF404" s="32"/>
      <c r="AG404" s="114">
        <f t="shared" ref="AG404:AG407" si="1839">AF404*$H404</f>
        <v>0</v>
      </c>
      <c r="AH404" s="32"/>
      <c r="AI404" s="114">
        <f t="shared" ref="AI404:AI407" si="1840">AH404*$H404</f>
        <v>0</v>
      </c>
      <c r="AJ404" s="32"/>
      <c r="AK404" s="114">
        <f t="shared" ref="AK404:AK407" si="1841">AJ404*$H404</f>
        <v>0</v>
      </c>
      <c r="AL404" s="32"/>
      <c r="AM404" s="114">
        <f t="shared" ref="AM404:AM407" si="1842">AL404*$H404</f>
        <v>0</v>
      </c>
      <c r="AN404" s="32"/>
      <c r="AO404" s="114">
        <f t="shared" ref="AO404:AO407" si="1843">AN404*$H404</f>
        <v>0</v>
      </c>
      <c r="AP404" s="32"/>
      <c r="AQ404" s="114">
        <f t="shared" ref="AQ404:AQ407" si="1844">AP404*$H404</f>
        <v>0</v>
      </c>
      <c r="AR404" s="32"/>
      <c r="AS404" s="114">
        <f t="shared" ref="AS404:AS407" si="1845">AR404*$H404</f>
        <v>0</v>
      </c>
      <c r="AT404" s="32"/>
      <c r="AU404" s="114">
        <f t="shared" ref="AU404:AU407" si="1846">AT404*$H404</f>
        <v>0</v>
      </c>
      <c r="AV404" s="32"/>
      <c r="AW404" s="114">
        <f t="shared" ref="AW404:AW407" si="1847">AV404*$H404</f>
        <v>0</v>
      </c>
      <c r="AX404" s="32"/>
      <c r="AY404" s="114">
        <f t="shared" ref="AY404:AY407" si="1848">AX404*$H404</f>
        <v>0</v>
      </c>
      <c r="AZ404" s="32"/>
      <c r="BA404" s="114">
        <f t="shared" ref="BA404:BA407" si="1849">AZ404*$H404</f>
        <v>0</v>
      </c>
      <c r="BB404" s="32"/>
      <c r="BC404" s="114">
        <f t="shared" ref="BC404:BC407" si="1850">BB404*$H404</f>
        <v>0</v>
      </c>
      <c r="BD404" s="32"/>
      <c r="BE404" s="114">
        <f t="shared" ref="BE404:BE407" si="1851">BD404*$H404</f>
        <v>0</v>
      </c>
      <c r="BF404" s="32"/>
      <c r="BG404" s="114">
        <f t="shared" ref="BG404:BG407" si="1852">BF404*$H404</f>
        <v>0</v>
      </c>
      <c r="BH404" s="108">
        <f t="shared" ref="BH404:BI404" si="1853">SUM(J404,L404,N404,P404,R404,T404,V404,X404,Z404,AB404,AD404,AF404,AH404,AJ404,AL404,AN404,AP404,AR404,AT404,AV404,AX404,AZ404,BB404,BD404,BF404)</f>
        <v>0</v>
      </c>
      <c r="BI404" s="119">
        <f t="shared" si="1853"/>
        <v>0</v>
      </c>
      <c r="BJ404" s="87">
        <f t="shared" ref="BJ404:BJ407" si="1854">BI404/I404</f>
        <v>0</v>
      </c>
      <c r="BK404" s="108">
        <f t="shared" ref="BK404:BK407" si="1855">F404-BH404</f>
        <v>7</v>
      </c>
      <c r="BL404" s="119">
        <f t="shared" ref="BL404:BL407" si="1856">I404-BI404</f>
        <v>12079.48</v>
      </c>
      <c r="BM404" s="87">
        <f t="shared" ref="BM404:BM407" si="1857">1-BJ404</f>
        <v>1</v>
      </c>
    </row>
    <row r="405" spans="1:65" s="88" customFormat="1" ht="22.5">
      <c r="A405" s="29" t="s">
        <v>591</v>
      </c>
      <c r="B405" s="29" t="s">
        <v>66</v>
      </c>
      <c r="C405" s="29">
        <v>100859</v>
      </c>
      <c r="D405" s="101" t="s">
        <v>553</v>
      </c>
      <c r="E405" s="29" t="s">
        <v>100</v>
      </c>
      <c r="F405" s="30">
        <v>3</v>
      </c>
      <c r="G405" s="31">
        <v>872.25</v>
      </c>
      <c r="H405" s="119">
        <v>1071.7976197494565</v>
      </c>
      <c r="I405" s="120">
        <f t="shared" si="1827"/>
        <v>3215.39</v>
      </c>
      <c r="J405" s="111"/>
      <c r="K405" s="114">
        <f t="shared" si="1828"/>
        <v>0</v>
      </c>
      <c r="L405" s="32"/>
      <c r="M405" s="114">
        <f t="shared" si="1829"/>
        <v>0</v>
      </c>
      <c r="N405" s="32"/>
      <c r="O405" s="114">
        <f t="shared" si="1830"/>
        <v>0</v>
      </c>
      <c r="P405" s="32"/>
      <c r="Q405" s="114">
        <f t="shared" si="1831"/>
        <v>0</v>
      </c>
      <c r="R405" s="32"/>
      <c r="S405" s="114">
        <f t="shared" si="1832"/>
        <v>0</v>
      </c>
      <c r="T405" s="32"/>
      <c r="U405" s="114">
        <f t="shared" si="1833"/>
        <v>0</v>
      </c>
      <c r="V405" s="32"/>
      <c r="W405" s="114">
        <f t="shared" si="1834"/>
        <v>0</v>
      </c>
      <c r="X405" s="32"/>
      <c r="Y405" s="114">
        <f t="shared" si="1835"/>
        <v>0</v>
      </c>
      <c r="Z405" s="32"/>
      <c r="AA405" s="114">
        <f t="shared" si="1836"/>
        <v>0</v>
      </c>
      <c r="AB405" s="32"/>
      <c r="AC405" s="114">
        <f t="shared" si="1837"/>
        <v>0</v>
      </c>
      <c r="AD405" s="32"/>
      <c r="AE405" s="114">
        <f t="shared" si="1838"/>
        <v>0</v>
      </c>
      <c r="AF405" s="32"/>
      <c r="AG405" s="114">
        <f t="shared" si="1839"/>
        <v>0</v>
      </c>
      <c r="AH405" s="32"/>
      <c r="AI405" s="114">
        <f t="shared" si="1840"/>
        <v>0</v>
      </c>
      <c r="AJ405" s="32"/>
      <c r="AK405" s="114">
        <f t="shared" si="1841"/>
        <v>0</v>
      </c>
      <c r="AL405" s="32"/>
      <c r="AM405" s="114">
        <f t="shared" si="1842"/>
        <v>0</v>
      </c>
      <c r="AN405" s="32"/>
      <c r="AO405" s="114">
        <f t="shared" si="1843"/>
        <v>0</v>
      </c>
      <c r="AP405" s="32"/>
      <c r="AQ405" s="114">
        <f t="shared" si="1844"/>
        <v>0</v>
      </c>
      <c r="AR405" s="32"/>
      <c r="AS405" s="114">
        <f t="shared" si="1845"/>
        <v>0</v>
      </c>
      <c r="AT405" s="32"/>
      <c r="AU405" s="114">
        <f t="shared" si="1846"/>
        <v>0</v>
      </c>
      <c r="AV405" s="32"/>
      <c r="AW405" s="114">
        <f t="shared" si="1847"/>
        <v>0</v>
      </c>
      <c r="AX405" s="32"/>
      <c r="AY405" s="114">
        <f t="shared" si="1848"/>
        <v>0</v>
      </c>
      <c r="AZ405" s="32"/>
      <c r="BA405" s="114">
        <f t="shared" si="1849"/>
        <v>0</v>
      </c>
      <c r="BB405" s="32"/>
      <c r="BC405" s="114">
        <f t="shared" si="1850"/>
        <v>0</v>
      </c>
      <c r="BD405" s="32"/>
      <c r="BE405" s="114">
        <f t="shared" si="1851"/>
        <v>0</v>
      </c>
      <c r="BF405" s="32"/>
      <c r="BG405" s="114">
        <f t="shared" si="1852"/>
        <v>0</v>
      </c>
      <c r="BH405" s="108">
        <f t="shared" ref="BH405:BI405" si="1858">SUM(J405,L405,N405,P405,R405,T405,V405,X405,Z405,AB405,AD405,AF405,AH405,AJ405,AL405,AN405,AP405,AR405,AT405,AV405,AX405,AZ405,BB405,BD405,BF405)</f>
        <v>0</v>
      </c>
      <c r="BI405" s="119">
        <f t="shared" si="1858"/>
        <v>0</v>
      </c>
      <c r="BJ405" s="87">
        <f t="shared" si="1854"/>
        <v>0</v>
      </c>
      <c r="BK405" s="108">
        <f t="shared" si="1855"/>
        <v>3</v>
      </c>
      <c r="BL405" s="119">
        <f t="shared" si="1856"/>
        <v>3215.39</v>
      </c>
      <c r="BM405" s="87">
        <f t="shared" si="1857"/>
        <v>1</v>
      </c>
    </row>
    <row r="406" spans="1:65" s="88" customFormat="1" ht="45">
      <c r="A406" s="29" t="s">
        <v>592</v>
      </c>
      <c r="B406" s="29" t="s">
        <v>66</v>
      </c>
      <c r="C406" s="29">
        <v>86903</v>
      </c>
      <c r="D406" s="101" t="s">
        <v>555</v>
      </c>
      <c r="E406" s="29" t="s">
        <v>100</v>
      </c>
      <c r="F406" s="30">
        <v>2</v>
      </c>
      <c r="G406" s="31">
        <v>313.17</v>
      </c>
      <c r="H406" s="119">
        <v>384.81497343300356</v>
      </c>
      <c r="I406" s="120">
        <f t="shared" si="1827"/>
        <v>769.63</v>
      </c>
      <c r="J406" s="111"/>
      <c r="K406" s="114">
        <f t="shared" si="1828"/>
        <v>0</v>
      </c>
      <c r="L406" s="32"/>
      <c r="M406" s="114">
        <f t="shared" si="1829"/>
        <v>0</v>
      </c>
      <c r="N406" s="32"/>
      <c r="O406" s="114">
        <f t="shared" si="1830"/>
        <v>0</v>
      </c>
      <c r="P406" s="32"/>
      <c r="Q406" s="114">
        <f t="shared" si="1831"/>
        <v>0</v>
      </c>
      <c r="R406" s="32"/>
      <c r="S406" s="114">
        <f t="shared" si="1832"/>
        <v>0</v>
      </c>
      <c r="T406" s="32"/>
      <c r="U406" s="114">
        <f t="shared" si="1833"/>
        <v>0</v>
      </c>
      <c r="V406" s="32"/>
      <c r="W406" s="114">
        <f t="shared" si="1834"/>
        <v>0</v>
      </c>
      <c r="X406" s="32"/>
      <c r="Y406" s="114">
        <f t="shared" si="1835"/>
        <v>0</v>
      </c>
      <c r="Z406" s="32"/>
      <c r="AA406" s="114">
        <f t="shared" si="1836"/>
        <v>0</v>
      </c>
      <c r="AB406" s="32"/>
      <c r="AC406" s="114">
        <f t="shared" si="1837"/>
        <v>0</v>
      </c>
      <c r="AD406" s="32"/>
      <c r="AE406" s="114">
        <f t="shared" si="1838"/>
        <v>0</v>
      </c>
      <c r="AF406" s="32"/>
      <c r="AG406" s="114">
        <f t="shared" si="1839"/>
        <v>0</v>
      </c>
      <c r="AH406" s="32"/>
      <c r="AI406" s="114">
        <f t="shared" si="1840"/>
        <v>0</v>
      </c>
      <c r="AJ406" s="32"/>
      <c r="AK406" s="114">
        <f t="shared" si="1841"/>
        <v>0</v>
      </c>
      <c r="AL406" s="32"/>
      <c r="AM406" s="114">
        <f t="shared" si="1842"/>
        <v>0</v>
      </c>
      <c r="AN406" s="32"/>
      <c r="AO406" s="114">
        <f t="shared" si="1843"/>
        <v>0</v>
      </c>
      <c r="AP406" s="32"/>
      <c r="AQ406" s="114">
        <f t="shared" si="1844"/>
        <v>0</v>
      </c>
      <c r="AR406" s="32"/>
      <c r="AS406" s="114">
        <f t="shared" si="1845"/>
        <v>0</v>
      </c>
      <c r="AT406" s="32"/>
      <c r="AU406" s="114">
        <f t="shared" si="1846"/>
        <v>0</v>
      </c>
      <c r="AV406" s="32"/>
      <c r="AW406" s="114">
        <f t="shared" si="1847"/>
        <v>0</v>
      </c>
      <c r="AX406" s="32"/>
      <c r="AY406" s="114">
        <f t="shared" si="1848"/>
        <v>0</v>
      </c>
      <c r="AZ406" s="32"/>
      <c r="BA406" s="114">
        <f t="shared" si="1849"/>
        <v>0</v>
      </c>
      <c r="BB406" s="32"/>
      <c r="BC406" s="114">
        <f t="shared" si="1850"/>
        <v>0</v>
      </c>
      <c r="BD406" s="32"/>
      <c r="BE406" s="114">
        <f t="shared" si="1851"/>
        <v>0</v>
      </c>
      <c r="BF406" s="32"/>
      <c r="BG406" s="114">
        <f t="shared" si="1852"/>
        <v>0</v>
      </c>
      <c r="BH406" s="108">
        <f t="shared" ref="BH406:BI406" si="1859">SUM(J406,L406,N406,P406,R406,T406,V406,X406,Z406,AB406,AD406,AF406,AH406,AJ406,AL406,AN406,AP406,AR406,AT406,AV406,AX406,AZ406,BB406,BD406,BF406)</f>
        <v>0</v>
      </c>
      <c r="BI406" s="119">
        <f t="shared" si="1859"/>
        <v>0</v>
      </c>
      <c r="BJ406" s="87">
        <f t="shared" si="1854"/>
        <v>0</v>
      </c>
      <c r="BK406" s="108">
        <f t="shared" si="1855"/>
        <v>2</v>
      </c>
      <c r="BL406" s="119">
        <f t="shared" si="1856"/>
        <v>769.63</v>
      </c>
      <c r="BM406" s="87">
        <f t="shared" si="1857"/>
        <v>1</v>
      </c>
    </row>
    <row r="407" spans="1:65" s="88" customFormat="1" ht="22.5">
      <c r="A407" s="29" t="s">
        <v>593</v>
      </c>
      <c r="B407" s="29" t="s">
        <v>250</v>
      </c>
      <c r="C407" s="29">
        <v>7712</v>
      </c>
      <c r="D407" s="101" t="s">
        <v>557</v>
      </c>
      <c r="E407" s="29" t="s">
        <v>100</v>
      </c>
      <c r="F407" s="30">
        <v>6</v>
      </c>
      <c r="G407" s="31">
        <v>647.75</v>
      </c>
      <c r="H407" s="119">
        <v>795.93798589018115</v>
      </c>
      <c r="I407" s="120">
        <f t="shared" si="1827"/>
        <v>4775.63</v>
      </c>
      <c r="J407" s="111"/>
      <c r="K407" s="114">
        <f t="shared" si="1828"/>
        <v>0</v>
      </c>
      <c r="L407" s="32"/>
      <c r="M407" s="114">
        <f t="shared" si="1829"/>
        <v>0</v>
      </c>
      <c r="N407" s="32"/>
      <c r="O407" s="114">
        <f t="shared" si="1830"/>
        <v>0</v>
      </c>
      <c r="P407" s="32"/>
      <c r="Q407" s="114">
        <f t="shared" si="1831"/>
        <v>0</v>
      </c>
      <c r="R407" s="32"/>
      <c r="S407" s="114">
        <f t="shared" si="1832"/>
        <v>0</v>
      </c>
      <c r="T407" s="32"/>
      <c r="U407" s="114">
        <f t="shared" si="1833"/>
        <v>0</v>
      </c>
      <c r="V407" s="32"/>
      <c r="W407" s="114">
        <f t="shared" si="1834"/>
        <v>0</v>
      </c>
      <c r="X407" s="32"/>
      <c r="Y407" s="114">
        <f t="shared" si="1835"/>
        <v>0</v>
      </c>
      <c r="Z407" s="32"/>
      <c r="AA407" s="114">
        <f t="shared" si="1836"/>
        <v>0</v>
      </c>
      <c r="AB407" s="32"/>
      <c r="AC407" s="114">
        <f t="shared" si="1837"/>
        <v>0</v>
      </c>
      <c r="AD407" s="32"/>
      <c r="AE407" s="114">
        <f t="shared" si="1838"/>
        <v>0</v>
      </c>
      <c r="AF407" s="32"/>
      <c r="AG407" s="114">
        <f t="shared" si="1839"/>
        <v>0</v>
      </c>
      <c r="AH407" s="32"/>
      <c r="AI407" s="114">
        <f t="shared" si="1840"/>
        <v>0</v>
      </c>
      <c r="AJ407" s="32"/>
      <c r="AK407" s="114">
        <f t="shared" si="1841"/>
        <v>0</v>
      </c>
      <c r="AL407" s="32"/>
      <c r="AM407" s="114">
        <f t="shared" si="1842"/>
        <v>0</v>
      </c>
      <c r="AN407" s="32"/>
      <c r="AO407" s="114">
        <f t="shared" si="1843"/>
        <v>0</v>
      </c>
      <c r="AP407" s="32"/>
      <c r="AQ407" s="114">
        <f t="shared" si="1844"/>
        <v>0</v>
      </c>
      <c r="AR407" s="32"/>
      <c r="AS407" s="114">
        <f t="shared" si="1845"/>
        <v>0</v>
      </c>
      <c r="AT407" s="32"/>
      <c r="AU407" s="114">
        <f t="shared" si="1846"/>
        <v>0</v>
      </c>
      <c r="AV407" s="32"/>
      <c r="AW407" s="114">
        <f t="shared" si="1847"/>
        <v>0</v>
      </c>
      <c r="AX407" s="32"/>
      <c r="AY407" s="114">
        <f t="shared" si="1848"/>
        <v>0</v>
      </c>
      <c r="AZ407" s="32"/>
      <c r="BA407" s="114">
        <f t="shared" si="1849"/>
        <v>0</v>
      </c>
      <c r="BB407" s="32"/>
      <c r="BC407" s="114">
        <f t="shared" si="1850"/>
        <v>0</v>
      </c>
      <c r="BD407" s="32"/>
      <c r="BE407" s="114">
        <f t="shared" si="1851"/>
        <v>0</v>
      </c>
      <c r="BF407" s="32"/>
      <c r="BG407" s="114">
        <f t="shared" si="1852"/>
        <v>0</v>
      </c>
      <c r="BH407" s="108">
        <f t="shared" ref="BH407:BI407" si="1860">SUM(J407,L407,N407,P407,R407,T407,V407,X407,Z407,AB407,AD407,AF407,AH407,AJ407,AL407,AN407,AP407,AR407,AT407,AV407,AX407,AZ407,BB407,BD407,BF407)</f>
        <v>0</v>
      </c>
      <c r="BI407" s="119">
        <f t="shared" si="1860"/>
        <v>0</v>
      </c>
      <c r="BJ407" s="87">
        <f t="shared" si="1854"/>
        <v>0</v>
      </c>
      <c r="BK407" s="108">
        <f t="shared" si="1855"/>
        <v>6</v>
      </c>
      <c r="BL407" s="119">
        <f t="shared" si="1856"/>
        <v>4775.63</v>
      </c>
      <c r="BM407" s="87">
        <f t="shared" si="1857"/>
        <v>1</v>
      </c>
    </row>
    <row r="408" spans="1:65" s="88" customFormat="1">
      <c r="A408" s="22" t="s">
        <v>594</v>
      </c>
      <c r="B408" s="22" t="s">
        <v>60</v>
      </c>
      <c r="C408" s="22" t="s">
        <v>60</v>
      </c>
      <c r="D408" s="102" t="s">
        <v>559</v>
      </c>
      <c r="E408" s="22" t="s">
        <v>60</v>
      </c>
      <c r="F408" s="89"/>
      <c r="G408" s="27"/>
      <c r="H408" s="121"/>
      <c r="I408" s="118">
        <f>SUM(I409:I412)</f>
        <v>14851.94</v>
      </c>
      <c r="J408" s="112"/>
      <c r="K408" s="127">
        <f>SUM(K409:K412)</f>
        <v>0</v>
      </c>
      <c r="L408" s="26"/>
      <c r="M408" s="127">
        <f>SUM(M409:M412)</f>
        <v>0</v>
      </c>
      <c r="N408" s="26"/>
      <c r="O408" s="127">
        <f>SUM(O409:O412)</f>
        <v>0</v>
      </c>
      <c r="P408" s="26"/>
      <c r="Q408" s="127">
        <f>SUM(Q409:Q412)</f>
        <v>0</v>
      </c>
      <c r="R408" s="26"/>
      <c r="S408" s="127">
        <f>SUM(S409:S412)</f>
        <v>0</v>
      </c>
      <c r="T408" s="26"/>
      <c r="U408" s="127">
        <f>SUM(U409:U412)</f>
        <v>0</v>
      </c>
      <c r="V408" s="26"/>
      <c r="W408" s="127">
        <f>SUM(W409:W412)</f>
        <v>0</v>
      </c>
      <c r="X408" s="26"/>
      <c r="Y408" s="127">
        <f>SUM(Y409:Y412)</f>
        <v>0</v>
      </c>
      <c r="Z408" s="26"/>
      <c r="AA408" s="127">
        <f>SUM(AA409:AA412)</f>
        <v>0</v>
      </c>
      <c r="AB408" s="26"/>
      <c r="AC408" s="127">
        <f>SUM(AC409:AC412)</f>
        <v>0</v>
      </c>
      <c r="AD408" s="26"/>
      <c r="AE408" s="127">
        <f>SUM(AE409:AE412)</f>
        <v>0</v>
      </c>
      <c r="AF408" s="26"/>
      <c r="AG408" s="127">
        <f>SUM(AG409:AG412)</f>
        <v>0</v>
      </c>
      <c r="AH408" s="26"/>
      <c r="AI408" s="127">
        <f>SUM(AI409:AI412)</f>
        <v>0</v>
      </c>
      <c r="AJ408" s="26"/>
      <c r="AK408" s="127">
        <f>SUM(AK409:AK412)</f>
        <v>0</v>
      </c>
      <c r="AL408" s="26"/>
      <c r="AM408" s="127">
        <f>SUM(AM409:AM412)</f>
        <v>0</v>
      </c>
      <c r="AN408" s="26"/>
      <c r="AO408" s="127">
        <f>SUM(AO409:AO412)</f>
        <v>0</v>
      </c>
      <c r="AP408" s="26"/>
      <c r="AQ408" s="127">
        <f>SUM(AQ409:AQ412)</f>
        <v>0</v>
      </c>
      <c r="AR408" s="26"/>
      <c r="AS408" s="127">
        <f>SUM(AS409:AS412)</f>
        <v>0</v>
      </c>
      <c r="AT408" s="26"/>
      <c r="AU408" s="127">
        <f>SUM(AU409:AU412)</f>
        <v>0</v>
      </c>
      <c r="AV408" s="26"/>
      <c r="AW408" s="127">
        <f>SUM(AW409:AW412)</f>
        <v>0</v>
      </c>
      <c r="AX408" s="26"/>
      <c r="AY408" s="127">
        <f>SUM(AY409:AY412)</f>
        <v>0</v>
      </c>
      <c r="AZ408" s="26"/>
      <c r="BA408" s="127">
        <f>SUM(BA409:BA412)</f>
        <v>0</v>
      </c>
      <c r="BB408" s="26"/>
      <c r="BC408" s="127">
        <f>SUM(BC409:BC412)</f>
        <v>0</v>
      </c>
      <c r="BD408" s="26"/>
      <c r="BE408" s="127">
        <f>SUM(BE409:BE412)</f>
        <v>0</v>
      </c>
      <c r="BF408" s="26"/>
      <c r="BG408" s="127">
        <f>SUM(BG409:BG412)</f>
        <v>0</v>
      </c>
      <c r="BH408" s="109"/>
      <c r="BI408" s="121">
        <f>SUM(BI409:BI412)</f>
        <v>0</v>
      </c>
      <c r="BJ408" s="27"/>
      <c r="BK408" s="109"/>
      <c r="BL408" s="121">
        <f>SUM(BL409:BL412)</f>
        <v>14851.94</v>
      </c>
      <c r="BM408" s="27"/>
    </row>
    <row r="409" spans="1:65" s="88" customFormat="1" ht="22.5">
      <c r="A409" s="29" t="s">
        <v>595</v>
      </c>
      <c r="B409" s="29" t="s">
        <v>66</v>
      </c>
      <c r="C409" s="29">
        <v>100854</v>
      </c>
      <c r="D409" s="101" t="s">
        <v>561</v>
      </c>
      <c r="E409" s="29" t="s">
        <v>100</v>
      </c>
      <c r="F409" s="30">
        <v>8</v>
      </c>
      <c r="G409" s="31">
        <v>1232.71</v>
      </c>
      <c r="H409" s="119">
        <v>1514.7212884394987</v>
      </c>
      <c r="I409" s="120">
        <f t="shared" ref="I409:I412" si="1861">ROUND(SUM(F409*H409),2)</f>
        <v>12117.77</v>
      </c>
      <c r="J409" s="111"/>
      <c r="K409" s="114">
        <f t="shared" ref="K409:K412" si="1862">J409*$H409</f>
        <v>0</v>
      </c>
      <c r="L409" s="32"/>
      <c r="M409" s="114">
        <f t="shared" ref="M409:M412" si="1863">L409*$H409</f>
        <v>0</v>
      </c>
      <c r="N409" s="32"/>
      <c r="O409" s="114">
        <f t="shared" ref="O409:O412" si="1864">N409*$H409</f>
        <v>0</v>
      </c>
      <c r="P409" s="32"/>
      <c r="Q409" s="114">
        <f t="shared" ref="Q409:Q412" si="1865">P409*$H409</f>
        <v>0</v>
      </c>
      <c r="R409" s="32"/>
      <c r="S409" s="114">
        <f t="shared" ref="S409:S412" si="1866">R409*$H409</f>
        <v>0</v>
      </c>
      <c r="T409" s="32"/>
      <c r="U409" s="114">
        <f t="shared" ref="U409:U412" si="1867">T409*$H409</f>
        <v>0</v>
      </c>
      <c r="V409" s="32"/>
      <c r="W409" s="114">
        <f t="shared" ref="W409:W412" si="1868">V409*$H409</f>
        <v>0</v>
      </c>
      <c r="X409" s="32"/>
      <c r="Y409" s="114">
        <f t="shared" ref="Y409:Y412" si="1869">X409*$H409</f>
        <v>0</v>
      </c>
      <c r="Z409" s="32"/>
      <c r="AA409" s="114">
        <f t="shared" ref="AA409:AA412" si="1870">Z409*$H409</f>
        <v>0</v>
      </c>
      <c r="AB409" s="32"/>
      <c r="AC409" s="114">
        <f t="shared" ref="AC409:AC412" si="1871">AB409*$H409</f>
        <v>0</v>
      </c>
      <c r="AD409" s="32"/>
      <c r="AE409" s="114">
        <f t="shared" ref="AE409:AE412" si="1872">AD409*$H409</f>
        <v>0</v>
      </c>
      <c r="AF409" s="32"/>
      <c r="AG409" s="114">
        <f t="shared" ref="AG409:AG412" si="1873">AF409*$H409</f>
        <v>0</v>
      </c>
      <c r="AH409" s="32"/>
      <c r="AI409" s="114">
        <f t="shared" ref="AI409:AI412" si="1874">AH409*$H409</f>
        <v>0</v>
      </c>
      <c r="AJ409" s="32"/>
      <c r="AK409" s="114">
        <f t="shared" ref="AK409:AK412" si="1875">AJ409*$H409</f>
        <v>0</v>
      </c>
      <c r="AL409" s="32"/>
      <c r="AM409" s="114">
        <f t="shared" ref="AM409:AM412" si="1876">AL409*$H409</f>
        <v>0</v>
      </c>
      <c r="AN409" s="32"/>
      <c r="AO409" s="114">
        <f t="shared" ref="AO409:AO412" si="1877">AN409*$H409</f>
        <v>0</v>
      </c>
      <c r="AP409" s="32"/>
      <c r="AQ409" s="114">
        <f t="shared" ref="AQ409:AQ412" si="1878">AP409*$H409</f>
        <v>0</v>
      </c>
      <c r="AR409" s="32"/>
      <c r="AS409" s="114">
        <f t="shared" ref="AS409:AS412" si="1879">AR409*$H409</f>
        <v>0</v>
      </c>
      <c r="AT409" s="32"/>
      <c r="AU409" s="114">
        <f t="shared" ref="AU409:AU412" si="1880">AT409*$H409</f>
        <v>0</v>
      </c>
      <c r="AV409" s="32"/>
      <c r="AW409" s="114">
        <f t="shared" ref="AW409:AW412" si="1881">AV409*$H409</f>
        <v>0</v>
      </c>
      <c r="AX409" s="32"/>
      <c r="AY409" s="114">
        <f t="shared" ref="AY409:AY412" si="1882">AX409*$H409</f>
        <v>0</v>
      </c>
      <c r="AZ409" s="32"/>
      <c r="BA409" s="114">
        <f t="shared" ref="BA409:BA412" si="1883">AZ409*$H409</f>
        <v>0</v>
      </c>
      <c r="BB409" s="32"/>
      <c r="BC409" s="114">
        <f t="shared" ref="BC409:BC412" si="1884">BB409*$H409</f>
        <v>0</v>
      </c>
      <c r="BD409" s="32"/>
      <c r="BE409" s="114">
        <f t="shared" ref="BE409:BE412" si="1885">BD409*$H409</f>
        <v>0</v>
      </c>
      <c r="BF409" s="32"/>
      <c r="BG409" s="114">
        <f t="shared" ref="BG409:BG412" si="1886">BF409*$H409</f>
        <v>0</v>
      </c>
      <c r="BH409" s="108">
        <f t="shared" ref="BH409:BI409" si="1887">SUM(J409,L409,N409,P409,R409,T409,V409,X409,Z409,AB409,AD409,AF409,AH409,AJ409,AL409,AN409,AP409,AR409,AT409,AV409,AX409,AZ409,BB409,BD409,BF409)</f>
        <v>0</v>
      </c>
      <c r="BI409" s="119">
        <f t="shared" si="1887"/>
        <v>0</v>
      </c>
      <c r="BJ409" s="87">
        <f t="shared" ref="BJ409:BJ412" si="1888">BI409/I409</f>
        <v>0</v>
      </c>
      <c r="BK409" s="108">
        <f t="shared" ref="BK409:BK412" si="1889">F409-BH409</f>
        <v>8</v>
      </c>
      <c r="BL409" s="119">
        <f t="shared" ref="BL409:BL412" si="1890">I409-BI409</f>
        <v>12117.77</v>
      </c>
      <c r="BM409" s="87">
        <f t="shared" ref="BM409:BM412" si="1891">1-BJ409</f>
        <v>1</v>
      </c>
    </row>
    <row r="410" spans="1:65" s="88" customFormat="1" ht="33.75">
      <c r="A410" s="29" t="s">
        <v>596</v>
      </c>
      <c r="B410" s="29" t="s">
        <v>66</v>
      </c>
      <c r="C410" s="29">
        <v>36204</v>
      </c>
      <c r="D410" s="101" t="s">
        <v>563</v>
      </c>
      <c r="E410" s="29" t="s">
        <v>100</v>
      </c>
      <c r="F410" s="30">
        <v>2</v>
      </c>
      <c r="G410" s="31">
        <v>159.88</v>
      </c>
      <c r="H410" s="119">
        <v>196.45629515109559</v>
      </c>
      <c r="I410" s="120">
        <f t="shared" si="1861"/>
        <v>392.91</v>
      </c>
      <c r="J410" s="111"/>
      <c r="K410" s="114">
        <f t="shared" si="1862"/>
        <v>0</v>
      </c>
      <c r="L410" s="32"/>
      <c r="M410" s="114">
        <f t="shared" si="1863"/>
        <v>0</v>
      </c>
      <c r="N410" s="32"/>
      <c r="O410" s="114">
        <f t="shared" si="1864"/>
        <v>0</v>
      </c>
      <c r="P410" s="32"/>
      <c r="Q410" s="114">
        <f t="shared" si="1865"/>
        <v>0</v>
      </c>
      <c r="R410" s="32"/>
      <c r="S410" s="114">
        <f t="shared" si="1866"/>
        <v>0</v>
      </c>
      <c r="T410" s="32"/>
      <c r="U410" s="114">
        <f t="shared" si="1867"/>
        <v>0</v>
      </c>
      <c r="V410" s="32"/>
      <c r="W410" s="114">
        <f t="shared" si="1868"/>
        <v>0</v>
      </c>
      <c r="X410" s="32"/>
      <c r="Y410" s="114">
        <f t="shared" si="1869"/>
        <v>0</v>
      </c>
      <c r="Z410" s="32"/>
      <c r="AA410" s="114">
        <f t="shared" si="1870"/>
        <v>0</v>
      </c>
      <c r="AB410" s="32"/>
      <c r="AC410" s="114">
        <f t="shared" si="1871"/>
        <v>0</v>
      </c>
      <c r="AD410" s="32"/>
      <c r="AE410" s="114">
        <f t="shared" si="1872"/>
        <v>0</v>
      </c>
      <c r="AF410" s="32"/>
      <c r="AG410" s="114">
        <f t="shared" si="1873"/>
        <v>0</v>
      </c>
      <c r="AH410" s="32"/>
      <c r="AI410" s="114">
        <f t="shared" si="1874"/>
        <v>0</v>
      </c>
      <c r="AJ410" s="32"/>
      <c r="AK410" s="114">
        <f t="shared" si="1875"/>
        <v>0</v>
      </c>
      <c r="AL410" s="32"/>
      <c r="AM410" s="114">
        <f t="shared" si="1876"/>
        <v>0</v>
      </c>
      <c r="AN410" s="32"/>
      <c r="AO410" s="114">
        <f t="shared" si="1877"/>
        <v>0</v>
      </c>
      <c r="AP410" s="32"/>
      <c r="AQ410" s="114">
        <f t="shared" si="1878"/>
        <v>0</v>
      </c>
      <c r="AR410" s="32"/>
      <c r="AS410" s="114">
        <f t="shared" si="1879"/>
        <v>0</v>
      </c>
      <c r="AT410" s="32"/>
      <c r="AU410" s="114">
        <f t="shared" si="1880"/>
        <v>0</v>
      </c>
      <c r="AV410" s="32"/>
      <c r="AW410" s="114">
        <f t="shared" si="1881"/>
        <v>0</v>
      </c>
      <c r="AX410" s="32"/>
      <c r="AY410" s="114">
        <f t="shared" si="1882"/>
        <v>0</v>
      </c>
      <c r="AZ410" s="32"/>
      <c r="BA410" s="114">
        <f t="shared" si="1883"/>
        <v>0</v>
      </c>
      <c r="BB410" s="32"/>
      <c r="BC410" s="114">
        <f t="shared" si="1884"/>
        <v>0</v>
      </c>
      <c r="BD410" s="32"/>
      <c r="BE410" s="114">
        <f t="shared" si="1885"/>
        <v>0</v>
      </c>
      <c r="BF410" s="32"/>
      <c r="BG410" s="114">
        <f t="shared" si="1886"/>
        <v>0</v>
      </c>
      <c r="BH410" s="108">
        <f t="shared" ref="BH410:BI410" si="1892">SUM(J410,L410,N410,P410,R410,T410,V410,X410,Z410,AB410,AD410,AF410,AH410,AJ410,AL410,AN410,AP410,AR410,AT410,AV410,AX410,AZ410,BB410,BD410,BF410)</f>
        <v>0</v>
      </c>
      <c r="BI410" s="119">
        <f t="shared" si="1892"/>
        <v>0</v>
      </c>
      <c r="BJ410" s="87">
        <f t="shared" si="1888"/>
        <v>0</v>
      </c>
      <c r="BK410" s="108">
        <f t="shared" si="1889"/>
        <v>2</v>
      </c>
      <c r="BL410" s="119">
        <f t="shared" si="1890"/>
        <v>392.91</v>
      </c>
      <c r="BM410" s="87">
        <f t="shared" si="1891"/>
        <v>1</v>
      </c>
    </row>
    <row r="411" spans="1:65" s="88" customFormat="1" ht="33.75">
      <c r="A411" s="29" t="s">
        <v>597</v>
      </c>
      <c r="B411" s="29" t="s">
        <v>66</v>
      </c>
      <c r="C411" s="29">
        <v>100868</v>
      </c>
      <c r="D411" s="101" t="s">
        <v>565</v>
      </c>
      <c r="E411" s="29" t="s">
        <v>100</v>
      </c>
      <c r="F411" s="30">
        <v>4</v>
      </c>
      <c r="G411" s="31">
        <v>317.56</v>
      </c>
      <c r="H411" s="119">
        <v>390.20928876771274</v>
      </c>
      <c r="I411" s="120">
        <f t="shared" si="1861"/>
        <v>1560.84</v>
      </c>
      <c r="J411" s="111"/>
      <c r="K411" s="114">
        <f t="shared" si="1862"/>
        <v>0</v>
      </c>
      <c r="L411" s="32"/>
      <c r="M411" s="114">
        <f t="shared" si="1863"/>
        <v>0</v>
      </c>
      <c r="N411" s="32"/>
      <c r="O411" s="114">
        <f t="shared" si="1864"/>
        <v>0</v>
      </c>
      <c r="P411" s="32"/>
      <c r="Q411" s="114">
        <f t="shared" si="1865"/>
        <v>0</v>
      </c>
      <c r="R411" s="32"/>
      <c r="S411" s="114">
        <f t="shared" si="1866"/>
        <v>0</v>
      </c>
      <c r="T411" s="32"/>
      <c r="U411" s="114">
        <f t="shared" si="1867"/>
        <v>0</v>
      </c>
      <c r="V411" s="32"/>
      <c r="W411" s="114">
        <f t="shared" si="1868"/>
        <v>0</v>
      </c>
      <c r="X411" s="32"/>
      <c r="Y411" s="114">
        <f t="shared" si="1869"/>
        <v>0</v>
      </c>
      <c r="Z411" s="32"/>
      <c r="AA411" s="114">
        <f t="shared" si="1870"/>
        <v>0</v>
      </c>
      <c r="AB411" s="32"/>
      <c r="AC411" s="114">
        <f t="shared" si="1871"/>
        <v>0</v>
      </c>
      <c r="AD411" s="32"/>
      <c r="AE411" s="114">
        <f t="shared" si="1872"/>
        <v>0</v>
      </c>
      <c r="AF411" s="32"/>
      <c r="AG411" s="114">
        <f t="shared" si="1873"/>
        <v>0</v>
      </c>
      <c r="AH411" s="32"/>
      <c r="AI411" s="114">
        <f t="shared" si="1874"/>
        <v>0</v>
      </c>
      <c r="AJ411" s="32"/>
      <c r="AK411" s="114">
        <f t="shared" si="1875"/>
        <v>0</v>
      </c>
      <c r="AL411" s="32"/>
      <c r="AM411" s="114">
        <f t="shared" si="1876"/>
        <v>0</v>
      </c>
      <c r="AN411" s="32"/>
      <c r="AO411" s="114">
        <f t="shared" si="1877"/>
        <v>0</v>
      </c>
      <c r="AP411" s="32"/>
      <c r="AQ411" s="114">
        <f t="shared" si="1878"/>
        <v>0</v>
      </c>
      <c r="AR411" s="32"/>
      <c r="AS411" s="114">
        <f t="shared" si="1879"/>
        <v>0</v>
      </c>
      <c r="AT411" s="32"/>
      <c r="AU411" s="114">
        <f t="shared" si="1880"/>
        <v>0</v>
      </c>
      <c r="AV411" s="32"/>
      <c r="AW411" s="114">
        <f t="shared" si="1881"/>
        <v>0</v>
      </c>
      <c r="AX411" s="32"/>
      <c r="AY411" s="114">
        <f t="shared" si="1882"/>
        <v>0</v>
      </c>
      <c r="AZ411" s="32"/>
      <c r="BA411" s="114">
        <f t="shared" si="1883"/>
        <v>0</v>
      </c>
      <c r="BB411" s="32"/>
      <c r="BC411" s="114">
        <f t="shared" si="1884"/>
        <v>0</v>
      </c>
      <c r="BD411" s="32"/>
      <c r="BE411" s="114">
        <f t="shared" si="1885"/>
        <v>0</v>
      </c>
      <c r="BF411" s="32"/>
      <c r="BG411" s="114">
        <f t="shared" si="1886"/>
        <v>0</v>
      </c>
      <c r="BH411" s="108">
        <f t="shared" ref="BH411:BI411" si="1893">SUM(J411,L411,N411,P411,R411,T411,V411,X411,Z411,AB411,AD411,AF411,AH411,AJ411,AL411,AN411,AP411,AR411,AT411,AV411,AX411,AZ411,BB411,BD411,BF411)</f>
        <v>0</v>
      </c>
      <c r="BI411" s="119">
        <f t="shared" si="1893"/>
        <v>0</v>
      </c>
      <c r="BJ411" s="87">
        <f t="shared" si="1888"/>
        <v>0</v>
      </c>
      <c r="BK411" s="108">
        <f t="shared" si="1889"/>
        <v>4</v>
      </c>
      <c r="BL411" s="119">
        <f t="shared" si="1890"/>
        <v>1560.84</v>
      </c>
      <c r="BM411" s="87">
        <f t="shared" si="1891"/>
        <v>1</v>
      </c>
    </row>
    <row r="412" spans="1:65" s="88" customFormat="1" ht="33.75">
      <c r="A412" s="29" t="s">
        <v>598</v>
      </c>
      <c r="B412" s="29" t="s">
        <v>66</v>
      </c>
      <c r="C412" s="29">
        <v>100868</v>
      </c>
      <c r="D412" s="101" t="s">
        <v>567</v>
      </c>
      <c r="E412" s="29" t="s">
        <v>100</v>
      </c>
      <c r="F412" s="30">
        <v>2</v>
      </c>
      <c r="G412" s="31">
        <v>317.56</v>
      </c>
      <c r="H412" s="119">
        <v>390.20928876771274</v>
      </c>
      <c r="I412" s="120">
        <f t="shared" si="1861"/>
        <v>780.42</v>
      </c>
      <c r="J412" s="111"/>
      <c r="K412" s="114">
        <f t="shared" si="1862"/>
        <v>0</v>
      </c>
      <c r="L412" s="32"/>
      <c r="M412" s="114">
        <f t="shared" si="1863"/>
        <v>0</v>
      </c>
      <c r="N412" s="32"/>
      <c r="O412" s="114">
        <f t="shared" si="1864"/>
        <v>0</v>
      </c>
      <c r="P412" s="32"/>
      <c r="Q412" s="114">
        <f t="shared" si="1865"/>
        <v>0</v>
      </c>
      <c r="R412" s="32"/>
      <c r="S412" s="114">
        <f t="shared" si="1866"/>
        <v>0</v>
      </c>
      <c r="T412" s="32"/>
      <c r="U412" s="114">
        <f t="shared" si="1867"/>
        <v>0</v>
      </c>
      <c r="V412" s="32"/>
      <c r="W412" s="114">
        <f t="shared" si="1868"/>
        <v>0</v>
      </c>
      <c r="X412" s="32"/>
      <c r="Y412" s="114">
        <f t="shared" si="1869"/>
        <v>0</v>
      </c>
      <c r="Z412" s="32"/>
      <c r="AA412" s="114">
        <f t="shared" si="1870"/>
        <v>0</v>
      </c>
      <c r="AB412" s="32"/>
      <c r="AC412" s="114">
        <f t="shared" si="1871"/>
        <v>0</v>
      </c>
      <c r="AD412" s="32"/>
      <c r="AE412" s="114">
        <f t="shared" si="1872"/>
        <v>0</v>
      </c>
      <c r="AF412" s="32"/>
      <c r="AG412" s="114">
        <f t="shared" si="1873"/>
        <v>0</v>
      </c>
      <c r="AH412" s="32"/>
      <c r="AI412" s="114">
        <f t="shared" si="1874"/>
        <v>0</v>
      </c>
      <c r="AJ412" s="32"/>
      <c r="AK412" s="114">
        <f t="shared" si="1875"/>
        <v>0</v>
      </c>
      <c r="AL412" s="32"/>
      <c r="AM412" s="114">
        <f t="shared" si="1876"/>
        <v>0</v>
      </c>
      <c r="AN412" s="32"/>
      <c r="AO412" s="114">
        <f t="shared" si="1877"/>
        <v>0</v>
      </c>
      <c r="AP412" s="32"/>
      <c r="AQ412" s="114">
        <f t="shared" si="1878"/>
        <v>0</v>
      </c>
      <c r="AR412" s="32"/>
      <c r="AS412" s="114">
        <f t="shared" si="1879"/>
        <v>0</v>
      </c>
      <c r="AT412" s="32"/>
      <c r="AU412" s="114">
        <f t="shared" si="1880"/>
        <v>0</v>
      </c>
      <c r="AV412" s="32"/>
      <c r="AW412" s="114">
        <f t="shared" si="1881"/>
        <v>0</v>
      </c>
      <c r="AX412" s="32"/>
      <c r="AY412" s="114">
        <f t="shared" si="1882"/>
        <v>0</v>
      </c>
      <c r="AZ412" s="32"/>
      <c r="BA412" s="114">
        <f t="shared" si="1883"/>
        <v>0</v>
      </c>
      <c r="BB412" s="32"/>
      <c r="BC412" s="114">
        <f t="shared" si="1884"/>
        <v>0</v>
      </c>
      <c r="BD412" s="32"/>
      <c r="BE412" s="114">
        <f t="shared" si="1885"/>
        <v>0</v>
      </c>
      <c r="BF412" s="32"/>
      <c r="BG412" s="114">
        <f t="shared" si="1886"/>
        <v>0</v>
      </c>
      <c r="BH412" s="108">
        <f t="shared" ref="BH412:BI412" si="1894">SUM(J412,L412,N412,P412,R412,T412,V412,X412,Z412,AB412,AD412,AF412,AH412,AJ412,AL412,AN412,AP412,AR412,AT412,AV412,AX412,AZ412,BB412,BD412,BF412)</f>
        <v>0</v>
      </c>
      <c r="BI412" s="119">
        <f t="shared" si="1894"/>
        <v>0</v>
      </c>
      <c r="BJ412" s="87">
        <f t="shared" si="1888"/>
        <v>0</v>
      </c>
      <c r="BK412" s="108">
        <f t="shared" si="1889"/>
        <v>2</v>
      </c>
      <c r="BL412" s="119">
        <f t="shared" si="1890"/>
        <v>780.42</v>
      </c>
      <c r="BM412" s="87">
        <f t="shared" si="1891"/>
        <v>1</v>
      </c>
    </row>
    <row r="413" spans="1:65" s="88" customFormat="1">
      <c r="A413" s="22" t="s">
        <v>599</v>
      </c>
      <c r="B413" s="22" t="s">
        <v>60</v>
      </c>
      <c r="C413" s="22" t="s">
        <v>60</v>
      </c>
      <c r="D413" s="102" t="s">
        <v>569</v>
      </c>
      <c r="E413" s="22" t="s">
        <v>60</v>
      </c>
      <c r="F413" s="89"/>
      <c r="G413" s="27"/>
      <c r="H413" s="121"/>
      <c r="I413" s="118">
        <f>SUM(I414:I415)</f>
        <v>1771.09</v>
      </c>
      <c r="J413" s="112"/>
      <c r="K413" s="127">
        <f>SUM(K414:K415)</f>
        <v>0</v>
      </c>
      <c r="L413" s="26"/>
      <c r="M413" s="127">
        <f>SUM(M414:M415)</f>
        <v>0</v>
      </c>
      <c r="N413" s="26"/>
      <c r="O413" s="127">
        <f>SUM(O414:O415)</f>
        <v>0</v>
      </c>
      <c r="P413" s="26"/>
      <c r="Q413" s="127">
        <f>SUM(Q414:Q415)</f>
        <v>0</v>
      </c>
      <c r="R413" s="26"/>
      <c r="S413" s="127">
        <f>SUM(S414:S415)</f>
        <v>0</v>
      </c>
      <c r="T413" s="26"/>
      <c r="U413" s="127">
        <f>SUM(U414:U415)</f>
        <v>0</v>
      </c>
      <c r="V413" s="26"/>
      <c r="W413" s="127">
        <f>SUM(W414:W415)</f>
        <v>0</v>
      </c>
      <c r="X413" s="26"/>
      <c r="Y413" s="127">
        <f>SUM(Y414:Y415)</f>
        <v>0</v>
      </c>
      <c r="Z413" s="26"/>
      <c r="AA413" s="127">
        <f>SUM(AA414:AA415)</f>
        <v>0</v>
      </c>
      <c r="AB413" s="26"/>
      <c r="AC413" s="127">
        <f>SUM(AC414:AC415)</f>
        <v>0</v>
      </c>
      <c r="AD413" s="26"/>
      <c r="AE413" s="127">
        <f>SUM(AE414:AE415)</f>
        <v>0</v>
      </c>
      <c r="AF413" s="26"/>
      <c r="AG413" s="127">
        <f>SUM(AG414:AG415)</f>
        <v>0</v>
      </c>
      <c r="AH413" s="26"/>
      <c r="AI413" s="127">
        <f>SUM(AI414:AI415)</f>
        <v>0</v>
      </c>
      <c r="AJ413" s="26"/>
      <c r="AK413" s="127">
        <f>SUM(AK414:AK415)</f>
        <v>0</v>
      </c>
      <c r="AL413" s="26"/>
      <c r="AM413" s="127">
        <f>SUM(AM414:AM415)</f>
        <v>0</v>
      </c>
      <c r="AN413" s="26"/>
      <c r="AO413" s="127">
        <f>SUM(AO414:AO415)</f>
        <v>0</v>
      </c>
      <c r="AP413" s="26"/>
      <c r="AQ413" s="127">
        <f>SUM(AQ414:AQ415)</f>
        <v>0</v>
      </c>
      <c r="AR413" s="26"/>
      <c r="AS413" s="127">
        <f>SUM(AS414:AS415)</f>
        <v>0</v>
      </c>
      <c r="AT413" s="26"/>
      <c r="AU413" s="127">
        <f>SUM(AU414:AU415)</f>
        <v>0</v>
      </c>
      <c r="AV413" s="26"/>
      <c r="AW413" s="127">
        <f>SUM(AW414:AW415)</f>
        <v>0</v>
      </c>
      <c r="AX413" s="26"/>
      <c r="AY413" s="127">
        <f>SUM(AY414:AY415)</f>
        <v>0</v>
      </c>
      <c r="AZ413" s="26"/>
      <c r="BA413" s="127">
        <f>SUM(BA414:BA415)</f>
        <v>0</v>
      </c>
      <c r="BB413" s="26"/>
      <c r="BC413" s="127">
        <f>SUM(BC414:BC415)</f>
        <v>0</v>
      </c>
      <c r="BD413" s="26"/>
      <c r="BE413" s="127">
        <f>SUM(BE414:BE415)</f>
        <v>0</v>
      </c>
      <c r="BF413" s="26"/>
      <c r="BG413" s="127">
        <f>SUM(BG414:BG415)</f>
        <v>0</v>
      </c>
      <c r="BH413" s="109"/>
      <c r="BI413" s="121">
        <f>SUM(BI414:BI415)</f>
        <v>0</v>
      </c>
      <c r="BJ413" s="27"/>
      <c r="BK413" s="109"/>
      <c r="BL413" s="121">
        <f>SUM(BL414:BL415)</f>
        <v>1771.09</v>
      </c>
      <c r="BM413" s="27"/>
    </row>
    <row r="414" spans="1:65" s="88" customFormat="1" ht="22.5">
      <c r="A414" s="29" t="s">
        <v>600</v>
      </c>
      <c r="B414" s="29" t="s">
        <v>66</v>
      </c>
      <c r="C414" s="29">
        <v>11692</v>
      </c>
      <c r="D414" s="101" t="s">
        <v>601</v>
      </c>
      <c r="E414" s="29" t="s">
        <v>82</v>
      </c>
      <c r="F414" s="30">
        <v>2.19</v>
      </c>
      <c r="G414" s="31">
        <v>357.31</v>
      </c>
      <c r="H414" s="119">
        <v>439.05303240203881</v>
      </c>
      <c r="I414" s="120">
        <f t="shared" ref="I414:I415" si="1895">ROUND(SUM(F414*H414),2)</f>
        <v>961.53</v>
      </c>
      <c r="J414" s="111"/>
      <c r="K414" s="114">
        <f t="shared" ref="K414:K415" si="1896">J414*$H414</f>
        <v>0</v>
      </c>
      <c r="L414" s="32"/>
      <c r="M414" s="114">
        <f t="shared" ref="M414:M415" si="1897">L414*$H414</f>
        <v>0</v>
      </c>
      <c r="N414" s="32"/>
      <c r="O414" s="114">
        <f t="shared" ref="O414:O415" si="1898">N414*$H414</f>
        <v>0</v>
      </c>
      <c r="P414" s="32"/>
      <c r="Q414" s="114">
        <f t="shared" ref="Q414:Q415" si="1899">P414*$H414</f>
        <v>0</v>
      </c>
      <c r="R414" s="32"/>
      <c r="S414" s="114">
        <f t="shared" ref="S414:S415" si="1900">R414*$H414</f>
        <v>0</v>
      </c>
      <c r="T414" s="32"/>
      <c r="U414" s="114">
        <f t="shared" ref="U414:U415" si="1901">T414*$H414</f>
        <v>0</v>
      </c>
      <c r="V414" s="32"/>
      <c r="W414" s="114">
        <f t="shared" ref="W414:W415" si="1902">V414*$H414</f>
        <v>0</v>
      </c>
      <c r="X414" s="32"/>
      <c r="Y414" s="114">
        <f t="shared" ref="Y414:Y415" si="1903">X414*$H414</f>
        <v>0</v>
      </c>
      <c r="Z414" s="32"/>
      <c r="AA414" s="114">
        <f t="shared" ref="AA414:AA415" si="1904">Z414*$H414</f>
        <v>0</v>
      </c>
      <c r="AB414" s="32"/>
      <c r="AC414" s="114">
        <f t="shared" ref="AC414:AC415" si="1905">AB414*$H414</f>
        <v>0</v>
      </c>
      <c r="AD414" s="32"/>
      <c r="AE414" s="114">
        <f t="shared" ref="AE414:AE415" si="1906">AD414*$H414</f>
        <v>0</v>
      </c>
      <c r="AF414" s="32"/>
      <c r="AG414" s="114">
        <f t="shared" ref="AG414:AG415" si="1907">AF414*$H414</f>
        <v>0</v>
      </c>
      <c r="AH414" s="32"/>
      <c r="AI414" s="114">
        <f t="shared" ref="AI414:AI415" si="1908">AH414*$H414</f>
        <v>0</v>
      </c>
      <c r="AJ414" s="32"/>
      <c r="AK414" s="114">
        <f t="shared" ref="AK414:AK415" si="1909">AJ414*$H414</f>
        <v>0</v>
      </c>
      <c r="AL414" s="32"/>
      <c r="AM414" s="114">
        <f t="shared" ref="AM414:AM415" si="1910">AL414*$H414</f>
        <v>0</v>
      </c>
      <c r="AN414" s="32"/>
      <c r="AO414" s="114">
        <f t="shared" ref="AO414:AO415" si="1911">AN414*$H414</f>
        <v>0</v>
      </c>
      <c r="AP414" s="32"/>
      <c r="AQ414" s="114">
        <f t="shared" ref="AQ414:AQ415" si="1912">AP414*$H414</f>
        <v>0</v>
      </c>
      <c r="AR414" s="32"/>
      <c r="AS414" s="114">
        <f t="shared" ref="AS414:AS415" si="1913">AR414*$H414</f>
        <v>0</v>
      </c>
      <c r="AT414" s="32"/>
      <c r="AU414" s="114">
        <f t="shared" ref="AU414:AU415" si="1914">AT414*$H414</f>
        <v>0</v>
      </c>
      <c r="AV414" s="32"/>
      <c r="AW414" s="114">
        <f t="shared" ref="AW414:AW415" si="1915">AV414*$H414</f>
        <v>0</v>
      </c>
      <c r="AX414" s="32"/>
      <c r="AY414" s="114">
        <f t="shared" ref="AY414:AY415" si="1916">AX414*$H414</f>
        <v>0</v>
      </c>
      <c r="AZ414" s="32"/>
      <c r="BA414" s="114">
        <f t="shared" ref="BA414:BA415" si="1917">AZ414*$H414</f>
        <v>0</v>
      </c>
      <c r="BB414" s="32"/>
      <c r="BC414" s="114">
        <f t="shared" ref="BC414:BC415" si="1918">BB414*$H414</f>
        <v>0</v>
      </c>
      <c r="BD414" s="32"/>
      <c r="BE414" s="114">
        <f t="shared" ref="BE414:BE415" si="1919">BD414*$H414</f>
        <v>0</v>
      </c>
      <c r="BF414" s="32"/>
      <c r="BG414" s="114">
        <f t="shared" ref="BG414:BG415" si="1920">BF414*$H414</f>
        <v>0</v>
      </c>
      <c r="BH414" s="108">
        <f t="shared" ref="BH414:BI414" si="1921">SUM(J414,L414,N414,P414,R414,T414,V414,X414,Z414,AB414,AD414,AF414,AH414,AJ414,AL414,AN414,AP414,AR414,AT414,AV414,AX414,AZ414,BB414,BD414,BF414)</f>
        <v>0</v>
      </c>
      <c r="BI414" s="119">
        <f t="shared" si="1921"/>
        <v>0</v>
      </c>
      <c r="BJ414" s="87">
        <f t="shared" ref="BJ414:BJ415" si="1922">BI414/I414</f>
        <v>0</v>
      </c>
      <c r="BK414" s="108">
        <f t="shared" ref="BK414:BK415" si="1923">F414-BH414</f>
        <v>2.19</v>
      </c>
      <c r="BL414" s="119">
        <f t="shared" ref="BL414:BL415" si="1924">I414-BI414</f>
        <v>961.53</v>
      </c>
      <c r="BM414" s="87">
        <f t="shared" ref="BM414:BM415" si="1925">1-BJ414</f>
        <v>1</v>
      </c>
    </row>
    <row r="415" spans="1:65" s="88" customFormat="1">
      <c r="A415" s="29" t="s">
        <v>602</v>
      </c>
      <c r="B415" s="29" t="s">
        <v>66</v>
      </c>
      <c r="C415" s="29">
        <v>98697</v>
      </c>
      <c r="D415" s="101" t="s">
        <v>573</v>
      </c>
      <c r="E415" s="29" t="s">
        <v>132</v>
      </c>
      <c r="F415" s="30">
        <v>13.92</v>
      </c>
      <c r="G415" s="31">
        <v>47.33</v>
      </c>
      <c r="H415" s="119">
        <v>58.157846194028984</v>
      </c>
      <c r="I415" s="120">
        <f t="shared" si="1895"/>
        <v>809.56</v>
      </c>
      <c r="J415" s="111"/>
      <c r="K415" s="114">
        <f t="shared" si="1896"/>
        <v>0</v>
      </c>
      <c r="L415" s="32"/>
      <c r="M415" s="114">
        <f t="shared" si="1897"/>
        <v>0</v>
      </c>
      <c r="N415" s="32"/>
      <c r="O415" s="114">
        <f t="shared" si="1898"/>
        <v>0</v>
      </c>
      <c r="P415" s="32"/>
      <c r="Q415" s="114">
        <f t="shared" si="1899"/>
        <v>0</v>
      </c>
      <c r="R415" s="32"/>
      <c r="S415" s="114">
        <f t="shared" si="1900"/>
        <v>0</v>
      </c>
      <c r="T415" s="32"/>
      <c r="U415" s="114">
        <f t="shared" si="1901"/>
        <v>0</v>
      </c>
      <c r="V415" s="32"/>
      <c r="W415" s="114">
        <f t="shared" si="1902"/>
        <v>0</v>
      </c>
      <c r="X415" s="32"/>
      <c r="Y415" s="114">
        <f t="shared" si="1903"/>
        <v>0</v>
      </c>
      <c r="Z415" s="32"/>
      <c r="AA415" s="114">
        <f t="shared" si="1904"/>
        <v>0</v>
      </c>
      <c r="AB415" s="32"/>
      <c r="AC415" s="114">
        <f t="shared" si="1905"/>
        <v>0</v>
      </c>
      <c r="AD415" s="32"/>
      <c r="AE415" s="114">
        <f t="shared" si="1906"/>
        <v>0</v>
      </c>
      <c r="AF415" s="32"/>
      <c r="AG415" s="114">
        <f t="shared" si="1907"/>
        <v>0</v>
      </c>
      <c r="AH415" s="32"/>
      <c r="AI415" s="114">
        <f t="shared" si="1908"/>
        <v>0</v>
      </c>
      <c r="AJ415" s="32"/>
      <c r="AK415" s="114">
        <f t="shared" si="1909"/>
        <v>0</v>
      </c>
      <c r="AL415" s="32"/>
      <c r="AM415" s="114">
        <f t="shared" si="1910"/>
        <v>0</v>
      </c>
      <c r="AN415" s="32"/>
      <c r="AO415" s="114">
        <f t="shared" si="1911"/>
        <v>0</v>
      </c>
      <c r="AP415" s="32"/>
      <c r="AQ415" s="114">
        <f t="shared" si="1912"/>
        <v>0</v>
      </c>
      <c r="AR415" s="32"/>
      <c r="AS415" s="114">
        <f t="shared" si="1913"/>
        <v>0</v>
      </c>
      <c r="AT415" s="32"/>
      <c r="AU415" s="114">
        <f t="shared" si="1914"/>
        <v>0</v>
      </c>
      <c r="AV415" s="32"/>
      <c r="AW415" s="114">
        <f t="shared" si="1915"/>
        <v>0</v>
      </c>
      <c r="AX415" s="32"/>
      <c r="AY415" s="114">
        <f t="shared" si="1916"/>
        <v>0</v>
      </c>
      <c r="AZ415" s="32"/>
      <c r="BA415" s="114">
        <f t="shared" si="1917"/>
        <v>0</v>
      </c>
      <c r="BB415" s="32"/>
      <c r="BC415" s="114">
        <f t="shared" si="1918"/>
        <v>0</v>
      </c>
      <c r="BD415" s="32"/>
      <c r="BE415" s="114">
        <f t="shared" si="1919"/>
        <v>0</v>
      </c>
      <c r="BF415" s="32"/>
      <c r="BG415" s="114">
        <f t="shared" si="1920"/>
        <v>0</v>
      </c>
      <c r="BH415" s="108">
        <f t="shared" ref="BH415:BI415" si="1926">SUM(J415,L415,N415,P415,R415,T415,V415,X415,Z415,AB415,AD415,AF415,AH415,AJ415,AL415,AN415,AP415,AR415,AT415,AV415,AX415,AZ415,BB415,BD415,BF415)</f>
        <v>0</v>
      </c>
      <c r="BI415" s="119">
        <f t="shared" si="1926"/>
        <v>0</v>
      </c>
      <c r="BJ415" s="87">
        <f t="shared" si="1922"/>
        <v>0</v>
      </c>
      <c r="BK415" s="108">
        <f t="shared" si="1923"/>
        <v>13.92</v>
      </c>
      <c r="BL415" s="119">
        <f t="shared" si="1924"/>
        <v>809.56</v>
      </c>
      <c r="BM415" s="87">
        <f t="shared" si="1925"/>
        <v>1</v>
      </c>
    </row>
    <row r="416" spans="1:65" s="88" customFormat="1">
      <c r="A416" s="22" t="s">
        <v>603</v>
      </c>
      <c r="B416" s="22" t="s">
        <v>60</v>
      </c>
      <c r="C416" s="22" t="s">
        <v>60</v>
      </c>
      <c r="D416" s="102" t="s">
        <v>575</v>
      </c>
      <c r="E416" s="22" t="s">
        <v>60</v>
      </c>
      <c r="F416" s="89"/>
      <c r="G416" s="27"/>
      <c r="H416" s="121"/>
      <c r="I416" s="118">
        <f>SUM(I417:I422)</f>
        <v>4906.26</v>
      </c>
      <c r="J416" s="112"/>
      <c r="K416" s="127">
        <f>SUM(K417:K422)</f>
        <v>0</v>
      </c>
      <c r="L416" s="26"/>
      <c r="M416" s="127">
        <f>SUM(M417:M422)</f>
        <v>0</v>
      </c>
      <c r="N416" s="26"/>
      <c r="O416" s="127">
        <f>SUM(O417:O422)</f>
        <v>0</v>
      </c>
      <c r="P416" s="26"/>
      <c r="Q416" s="127">
        <f>SUM(Q417:Q422)</f>
        <v>0</v>
      </c>
      <c r="R416" s="26"/>
      <c r="S416" s="127">
        <f>SUM(S417:S422)</f>
        <v>0</v>
      </c>
      <c r="T416" s="26"/>
      <c r="U416" s="127">
        <f>SUM(U417:U422)</f>
        <v>0</v>
      </c>
      <c r="V416" s="26"/>
      <c r="W416" s="127">
        <f>SUM(W417:W422)</f>
        <v>0</v>
      </c>
      <c r="X416" s="26"/>
      <c r="Y416" s="127">
        <f>SUM(Y417:Y422)</f>
        <v>0</v>
      </c>
      <c r="Z416" s="26"/>
      <c r="AA416" s="127">
        <f>SUM(AA417:AA422)</f>
        <v>0</v>
      </c>
      <c r="AB416" s="26"/>
      <c r="AC416" s="127">
        <f>SUM(AC417:AC422)</f>
        <v>0</v>
      </c>
      <c r="AD416" s="26"/>
      <c r="AE416" s="127">
        <f>SUM(AE417:AE422)</f>
        <v>0</v>
      </c>
      <c r="AF416" s="26"/>
      <c r="AG416" s="127">
        <f>SUM(AG417:AG422)</f>
        <v>0</v>
      </c>
      <c r="AH416" s="26"/>
      <c r="AI416" s="127">
        <f>SUM(AI417:AI422)</f>
        <v>0</v>
      </c>
      <c r="AJ416" s="26"/>
      <c r="AK416" s="127">
        <f>SUM(AK417:AK422)</f>
        <v>0</v>
      </c>
      <c r="AL416" s="26"/>
      <c r="AM416" s="127">
        <f>SUM(AM417:AM422)</f>
        <v>0</v>
      </c>
      <c r="AN416" s="26"/>
      <c r="AO416" s="127">
        <f>SUM(AO417:AO422)</f>
        <v>0</v>
      </c>
      <c r="AP416" s="26"/>
      <c r="AQ416" s="127">
        <f>SUM(AQ417:AQ422)</f>
        <v>0</v>
      </c>
      <c r="AR416" s="26"/>
      <c r="AS416" s="127">
        <f>SUM(AS417:AS422)</f>
        <v>0</v>
      </c>
      <c r="AT416" s="26"/>
      <c r="AU416" s="127">
        <f>SUM(AU417:AU422)</f>
        <v>0</v>
      </c>
      <c r="AV416" s="26"/>
      <c r="AW416" s="127">
        <f>SUM(AW417:AW422)</f>
        <v>0</v>
      </c>
      <c r="AX416" s="26"/>
      <c r="AY416" s="127">
        <f>SUM(AY417:AY422)</f>
        <v>0</v>
      </c>
      <c r="AZ416" s="26"/>
      <c r="BA416" s="127">
        <f>SUM(BA417:BA422)</f>
        <v>0</v>
      </c>
      <c r="BB416" s="26"/>
      <c r="BC416" s="127">
        <f>SUM(BC417:BC422)</f>
        <v>0</v>
      </c>
      <c r="BD416" s="26"/>
      <c r="BE416" s="127">
        <f>SUM(BE417:BE422)</f>
        <v>0</v>
      </c>
      <c r="BF416" s="26"/>
      <c r="BG416" s="127">
        <f>SUM(BG417:BG422)</f>
        <v>0</v>
      </c>
      <c r="BH416" s="109"/>
      <c r="BI416" s="121">
        <f>SUM(BI417:BI422)</f>
        <v>0</v>
      </c>
      <c r="BJ416" s="27"/>
      <c r="BK416" s="109"/>
      <c r="BL416" s="121">
        <f>SUM(BL417:BL422)</f>
        <v>4906.26</v>
      </c>
      <c r="BM416" s="27"/>
    </row>
    <row r="417" spans="1:65" s="88" customFormat="1" ht="22.5">
      <c r="A417" s="29" t="s">
        <v>604</v>
      </c>
      <c r="B417" s="29" t="s">
        <v>66</v>
      </c>
      <c r="C417" s="29">
        <v>95544</v>
      </c>
      <c r="D417" s="101" t="s">
        <v>577</v>
      </c>
      <c r="E417" s="29" t="s">
        <v>100</v>
      </c>
      <c r="F417" s="30">
        <v>7</v>
      </c>
      <c r="G417" s="31">
        <v>24.93</v>
      </c>
      <c r="H417" s="119">
        <v>30.633321479339585</v>
      </c>
      <c r="I417" s="120">
        <f t="shared" ref="I417:I422" si="1927">ROUND(SUM(F417*H417),2)</f>
        <v>214.43</v>
      </c>
      <c r="J417" s="111"/>
      <c r="K417" s="114">
        <f t="shared" ref="K417:K422" si="1928">J417*$H417</f>
        <v>0</v>
      </c>
      <c r="L417" s="32"/>
      <c r="M417" s="114">
        <f t="shared" ref="M417:M422" si="1929">L417*$H417</f>
        <v>0</v>
      </c>
      <c r="N417" s="32"/>
      <c r="O417" s="114">
        <f t="shared" ref="O417:O422" si="1930">N417*$H417</f>
        <v>0</v>
      </c>
      <c r="P417" s="32"/>
      <c r="Q417" s="114">
        <f t="shared" ref="Q417:Q422" si="1931">P417*$H417</f>
        <v>0</v>
      </c>
      <c r="R417" s="32"/>
      <c r="S417" s="114">
        <f t="shared" ref="S417:S422" si="1932">R417*$H417</f>
        <v>0</v>
      </c>
      <c r="T417" s="32"/>
      <c r="U417" s="114">
        <f t="shared" ref="U417:U422" si="1933">T417*$H417</f>
        <v>0</v>
      </c>
      <c r="V417" s="32"/>
      <c r="W417" s="114">
        <f t="shared" ref="W417:W422" si="1934">V417*$H417</f>
        <v>0</v>
      </c>
      <c r="X417" s="32"/>
      <c r="Y417" s="114">
        <f t="shared" ref="Y417:Y422" si="1935">X417*$H417</f>
        <v>0</v>
      </c>
      <c r="Z417" s="32"/>
      <c r="AA417" s="114">
        <f t="shared" ref="AA417:AA422" si="1936">Z417*$H417</f>
        <v>0</v>
      </c>
      <c r="AB417" s="32"/>
      <c r="AC417" s="114">
        <f t="shared" ref="AC417:AC422" si="1937">AB417*$H417</f>
        <v>0</v>
      </c>
      <c r="AD417" s="32"/>
      <c r="AE417" s="114">
        <f t="shared" ref="AE417:AE422" si="1938">AD417*$H417</f>
        <v>0</v>
      </c>
      <c r="AF417" s="32"/>
      <c r="AG417" s="114">
        <f t="shared" ref="AG417:AG422" si="1939">AF417*$H417</f>
        <v>0</v>
      </c>
      <c r="AH417" s="32"/>
      <c r="AI417" s="114">
        <f t="shared" ref="AI417:AI422" si="1940">AH417*$H417</f>
        <v>0</v>
      </c>
      <c r="AJ417" s="32"/>
      <c r="AK417" s="114">
        <f t="shared" ref="AK417:AK422" si="1941">AJ417*$H417</f>
        <v>0</v>
      </c>
      <c r="AL417" s="32"/>
      <c r="AM417" s="114">
        <f t="shared" ref="AM417:AM422" si="1942">AL417*$H417</f>
        <v>0</v>
      </c>
      <c r="AN417" s="32"/>
      <c r="AO417" s="114">
        <f t="shared" ref="AO417:AO422" si="1943">AN417*$H417</f>
        <v>0</v>
      </c>
      <c r="AP417" s="32"/>
      <c r="AQ417" s="114">
        <f t="shared" ref="AQ417:AQ422" si="1944">AP417*$H417</f>
        <v>0</v>
      </c>
      <c r="AR417" s="32"/>
      <c r="AS417" s="114">
        <f t="shared" ref="AS417:AS422" si="1945">AR417*$H417</f>
        <v>0</v>
      </c>
      <c r="AT417" s="32"/>
      <c r="AU417" s="114">
        <f t="shared" ref="AU417:AU422" si="1946">AT417*$H417</f>
        <v>0</v>
      </c>
      <c r="AV417" s="32"/>
      <c r="AW417" s="114">
        <f t="shared" ref="AW417:AW422" si="1947">AV417*$H417</f>
        <v>0</v>
      </c>
      <c r="AX417" s="32"/>
      <c r="AY417" s="114">
        <f t="shared" ref="AY417:AY422" si="1948">AX417*$H417</f>
        <v>0</v>
      </c>
      <c r="AZ417" s="32"/>
      <c r="BA417" s="114">
        <f t="shared" ref="BA417:BA422" si="1949">AZ417*$H417</f>
        <v>0</v>
      </c>
      <c r="BB417" s="32"/>
      <c r="BC417" s="114">
        <f t="shared" ref="BC417:BC422" si="1950">BB417*$H417</f>
        <v>0</v>
      </c>
      <c r="BD417" s="32"/>
      <c r="BE417" s="114">
        <f t="shared" ref="BE417:BE422" si="1951">BD417*$H417</f>
        <v>0</v>
      </c>
      <c r="BF417" s="32"/>
      <c r="BG417" s="114">
        <f t="shared" ref="BG417:BG422" si="1952">BF417*$H417</f>
        <v>0</v>
      </c>
      <c r="BH417" s="108">
        <f t="shared" ref="BH417:BI417" si="1953">SUM(J417,L417,N417,P417,R417,T417,V417,X417,Z417,AB417,AD417,AF417,AH417,AJ417,AL417,AN417,AP417,AR417,AT417,AV417,AX417,AZ417,BB417,BD417,BF417)</f>
        <v>0</v>
      </c>
      <c r="BI417" s="119">
        <f t="shared" si="1953"/>
        <v>0</v>
      </c>
      <c r="BJ417" s="87">
        <f t="shared" ref="BJ417:BJ422" si="1954">BI417/I417</f>
        <v>0</v>
      </c>
      <c r="BK417" s="108">
        <f t="shared" ref="BK417:BK422" si="1955">F417-BH417</f>
        <v>7</v>
      </c>
      <c r="BL417" s="119">
        <f t="shared" ref="BL417:BL422" si="1956">I417-BI417</f>
        <v>214.43</v>
      </c>
      <c r="BM417" s="87">
        <f t="shared" ref="BM417:BM422" si="1957">1-BJ417</f>
        <v>1</v>
      </c>
    </row>
    <row r="418" spans="1:65" s="88" customFormat="1" ht="56.25">
      <c r="A418" s="29" t="s">
        <v>605</v>
      </c>
      <c r="B418" s="29" t="s">
        <v>66</v>
      </c>
      <c r="C418" s="29">
        <v>100855</v>
      </c>
      <c r="D418" s="101" t="s">
        <v>579</v>
      </c>
      <c r="E418" s="29" t="s">
        <v>100</v>
      </c>
      <c r="F418" s="30">
        <v>4</v>
      </c>
      <c r="G418" s="31">
        <v>24.53</v>
      </c>
      <c r="H418" s="119">
        <v>30.141812109434419</v>
      </c>
      <c r="I418" s="120">
        <f t="shared" si="1927"/>
        <v>120.57</v>
      </c>
      <c r="J418" s="111"/>
      <c r="K418" s="114">
        <f t="shared" si="1928"/>
        <v>0</v>
      </c>
      <c r="L418" s="32"/>
      <c r="M418" s="114">
        <f t="shared" si="1929"/>
        <v>0</v>
      </c>
      <c r="N418" s="32"/>
      <c r="O418" s="114">
        <f t="shared" si="1930"/>
        <v>0</v>
      </c>
      <c r="P418" s="32"/>
      <c r="Q418" s="114">
        <f t="shared" si="1931"/>
        <v>0</v>
      </c>
      <c r="R418" s="32"/>
      <c r="S418" s="114">
        <f t="shared" si="1932"/>
        <v>0</v>
      </c>
      <c r="T418" s="32"/>
      <c r="U418" s="114">
        <f t="shared" si="1933"/>
        <v>0</v>
      </c>
      <c r="V418" s="32"/>
      <c r="W418" s="114">
        <f t="shared" si="1934"/>
        <v>0</v>
      </c>
      <c r="X418" s="32"/>
      <c r="Y418" s="114">
        <f t="shared" si="1935"/>
        <v>0</v>
      </c>
      <c r="Z418" s="32"/>
      <c r="AA418" s="114">
        <f t="shared" si="1936"/>
        <v>0</v>
      </c>
      <c r="AB418" s="32"/>
      <c r="AC418" s="114">
        <f t="shared" si="1937"/>
        <v>0</v>
      </c>
      <c r="AD418" s="32"/>
      <c r="AE418" s="114">
        <f t="shared" si="1938"/>
        <v>0</v>
      </c>
      <c r="AF418" s="32"/>
      <c r="AG418" s="114">
        <f t="shared" si="1939"/>
        <v>0</v>
      </c>
      <c r="AH418" s="32"/>
      <c r="AI418" s="114">
        <f t="shared" si="1940"/>
        <v>0</v>
      </c>
      <c r="AJ418" s="32"/>
      <c r="AK418" s="114">
        <f t="shared" si="1941"/>
        <v>0</v>
      </c>
      <c r="AL418" s="32"/>
      <c r="AM418" s="114">
        <f t="shared" si="1942"/>
        <v>0</v>
      </c>
      <c r="AN418" s="32"/>
      <c r="AO418" s="114">
        <f t="shared" si="1943"/>
        <v>0</v>
      </c>
      <c r="AP418" s="32"/>
      <c r="AQ418" s="114">
        <f t="shared" si="1944"/>
        <v>0</v>
      </c>
      <c r="AR418" s="32"/>
      <c r="AS418" s="114">
        <f t="shared" si="1945"/>
        <v>0</v>
      </c>
      <c r="AT418" s="32"/>
      <c r="AU418" s="114">
        <f t="shared" si="1946"/>
        <v>0</v>
      </c>
      <c r="AV418" s="32"/>
      <c r="AW418" s="114">
        <f t="shared" si="1947"/>
        <v>0</v>
      </c>
      <c r="AX418" s="32"/>
      <c r="AY418" s="114">
        <f t="shared" si="1948"/>
        <v>0</v>
      </c>
      <c r="AZ418" s="32"/>
      <c r="BA418" s="114">
        <f t="shared" si="1949"/>
        <v>0</v>
      </c>
      <c r="BB418" s="32"/>
      <c r="BC418" s="114">
        <f t="shared" si="1950"/>
        <v>0</v>
      </c>
      <c r="BD418" s="32"/>
      <c r="BE418" s="114">
        <f t="shared" si="1951"/>
        <v>0</v>
      </c>
      <c r="BF418" s="32"/>
      <c r="BG418" s="114">
        <f t="shared" si="1952"/>
        <v>0</v>
      </c>
      <c r="BH418" s="108">
        <f t="shared" ref="BH418:BI418" si="1958">SUM(J418,L418,N418,P418,R418,T418,V418,X418,Z418,AB418,AD418,AF418,AH418,AJ418,AL418,AN418,AP418,AR418,AT418,AV418,AX418,AZ418,BB418,BD418,BF418)</f>
        <v>0</v>
      </c>
      <c r="BI418" s="119">
        <f t="shared" si="1958"/>
        <v>0</v>
      </c>
      <c r="BJ418" s="87">
        <f t="shared" si="1954"/>
        <v>0</v>
      </c>
      <c r="BK418" s="108">
        <f t="shared" si="1955"/>
        <v>4</v>
      </c>
      <c r="BL418" s="119">
        <f t="shared" si="1956"/>
        <v>120.57</v>
      </c>
      <c r="BM418" s="87">
        <f t="shared" si="1957"/>
        <v>1</v>
      </c>
    </row>
    <row r="419" spans="1:65" s="88" customFormat="1" ht="45">
      <c r="A419" s="29" t="s">
        <v>606</v>
      </c>
      <c r="B419" s="29" t="s">
        <v>66</v>
      </c>
      <c r="C419" s="29">
        <v>37401</v>
      </c>
      <c r="D419" s="101" t="s">
        <v>581</v>
      </c>
      <c r="E419" s="29" t="s">
        <v>100</v>
      </c>
      <c r="F419" s="30">
        <v>4</v>
      </c>
      <c r="G419" s="31">
        <v>86.98</v>
      </c>
      <c r="H419" s="119">
        <v>106.87871248587875</v>
      </c>
      <c r="I419" s="120">
        <f t="shared" si="1927"/>
        <v>427.51</v>
      </c>
      <c r="J419" s="111"/>
      <c r="K419" s="114">
        <f t="shared" si="1928"/>
        <v>0</v>
      </c>
      <c r="L419" s="32"/>
      <c r="M419" s="114">
        <f t="shared" si="1929"/>
        <v>0</v>
      </c>
      <c r="N419" s="32"/>
      <c r="O419" s="114">
        <f t="shared" si="1930"/>
        <v>0</v>
      </c>
      <c r="P419" s="32"/>
      <c r="Q419" s="114">
        <f t="shared" si="1931"/>
        <v>0</v>
      </c>
      <c r="R419" s="32"/>
      <c r="S419" s="114">
        <f t="shared" si="1932"/>
        <v>0</v>
      </c>
      <c r="T419" s="32"/>
      <c r="U419" s="114">
        <f t="shared" si="1933"/>
        <v>0</v>
      </c>
      <c r="V419" s="32"/>
      <c r="W419" s="114">
        <f t="shared" si="1934"/>
        <v>0</v>
      </c>
      <c r="X419" s="32"/>
      <c r="Y419" s="114">
        <f t="shared" si="1935"/>
        <v>0</v>
      </c>
      <c r="Z419" s="32"/>
      <c r="AA419" s="114">
        <f t="shared" si="1936"/>
        <v>0</v>
      </c>
      <c r="AB419" s="32"/>
      <c r="AC419" s="114">
        <f t="shared" si="1937"/>
        <v>0</v>
      </c>
      <c r="AD419" s="32"/>
      <c r="AE419" s="114">
        <f t="shared" si="1938"/>
        <v>0</v>
      </c>
      <c r="AF419" s="32"/>
      <c r="AG419" s="114">
        <f t="shared" si="1939"/>
        <v>0</v>
      </c>
      <c r="AH419" s="32"/>
      <c r="AI419" s="114">
        <f t="shared" si="1940"/>
        <v>0</v>
      </c>
      <c r="AJ419" s="32"/>
      <c r="AK419" s="114">
        <f t="shared" si="1941"/>
        <v>0</v>
      </c>
      <c r="AL419" s="32"/>
      <c r="AM419" s="114">
        <f t="shared" si="1942"/>
        <v>0</v>
      </c>
      <c r="AN419" s="32"/>
      <c r="AO419" s="114">
        <f t="shared" si="1943"/>
        <v>0</v>
      </c>
      <c r="AP419" s="32"/>
      <c r="AQ419" s="114">
        <f t="shared" si="1944"/>
        <v>0</v>
      </c>
      <c r="AR419" s="32"/>
      <c r="AS419" s="114">
        <f t="shared" si="1945"/>
        <v>0</v>
      </c>
      <c r="AT419" s="32"/>
      <c r="AU419" s="114">
        <f t="shared" si="1946"/>
        <v>0</v>
      </c>
      <c r="AV419" s="32"/>
      <c r="AW419" s="114">
        <f t="shared" si="1947"/>
        <v>0</v>
      </c>
      <c r="AX419" s="32"/>
      <c r="AY419" s="114">
        <f t="shared" si="1948"/>
        <v>0</v>
      </c>
      <c r="AZ419" s="32"/>
      <c r="BA419" s="114">
        <f t="shared" si="1949"/>
        <v>0</v>
      </c>
      <c r="BB419" s="32"/>
      <c r="BC419" s="114">
        <f t="shared" si="1950"/>
        <v>0</v>
      </c>
      <c r="BD419" s="32"/>
      <c r="BE419" s="114">
        <f t="shared" si="1951"/>
        <v>0</v>
      </c>
      <c r="BF419" s="32"/>
      <c r="BG419" s="114">
        <f t="shared" si="1952"/>
        <v>0</v>
      </c>
      <c r="BH419" s="108">
        <f t="shared" ref="BH419:BI419" si="1959">SUM(J419,L419,N419,P419,R419,T419,V419,X419,Z419,AB419,AD419,AF419,AH419,AJ419,AL419,AN419,AP419,AR419,AT419,AV419,AX419,AZ419,BB419,BD419,BF419)</f>
        <v>0</v>
      </c>
      <c r="BI419" s="119">
        <f t="shared" si="1959"/>
        <v>0</v>
      </c>
      <c r="BJ419" s="87">
        <f t="shared" si="1954"/>
        <v>0</v>
      </c>
      <c r="BK419" s="108">
        <f t="shared" si="1955"/>
        <v>4</v>
      </c>
      <c r="BL419" s="119">
        <f t="shared" si="1956"/>
        <v>427.51</v>
      </c>
      <c r="BM419" s="87">
        <f t="shared" si="1957"/>
        <v>1</v>
      </c>
    </row>
    <row r="420" spans="1:65" s="88" customFormat="1" ht="22.5">
      <c r="A420" s="29" t="s">
        <v>607</v>
      </c>
      <c r="B420" s="29" t="s">
        <v>66</v>
      </c>
      <c r="C420" s="29">
        <v>11186</v>
      </c>
      <c r="D420" s="101" t="s">
        <v>583</v>
      </c>
      <c r="E420" s="29" t="s">
        <v>82</v>
      </c>
      <c r="F420" s="30">
        <v>1.08</v>
      </c>
      <c r="G420" s="31">
        <v>425.79</v>
      </c>
      <c r="H420" s="119">
        <v>523.19943652980362</v>
      </c>
      <c r="I420" s="120">
        <f t="shared" si="1927"/>
        <v>565.05999999999995</v>
      </c>
      <c r="J420" s="111"/>
      <c r="K420" s="114">
        <f t="shared" si="1928"/>
        <v>0</v>
      </c>
      <c r="L420" s="32"/>
      <c r="M420" s="114">
        <f t="shared" si="1929"/>
        <v>0</v>
      </c>
      <c r="N420" s="32"/>
      <c r="O420" s="114">
        <f t="shared" si="1930"/>
        <v>0</v>
      </c>
      <c r="P420" s="32"/>
      <c r="Q420" s="114">
        <f t="shared" si="1931"/>
        <v>0</v>
      </c>
      <c r="R420" s="32"/>
      <c r="S420" s="114">
        <f t="shared" si="1932"/>
        <v>0</v>
      </c>
      <c r="T420" s="32"/>
      <c r="U420" s="114">
        <f t="shared" si="1933"/>
        <v>0</v>
      </c>
      <c r="V420" s="32"/>
      <c r="W420" s="114">
        <f t="shared" si="1934"/>
        <v>0</v>
      </c>
      <c r="X420" s="32"/>
      <c r="Y420" s="114">
        <f t="shared" si="1935"/>
        <v>0</v>
      </c>
      <c r="Z420" s="32"/>
      <c r="AA420" s="114">
        <f t="shared" si="1936"/>
        <v>0</v>
      </c>
      <c r="AB420" s="32"/>
      <c r="AC420" s="114">
        <f t="shared" si="1937"/>
        <v>0</v>
      </c>
      <c r="AD420" s="32"/>
      <c r="AE420" s="114">
        <f t="shared" si="1938"/>
        <v>0</v>
      </c>
      <c r="AF420" s="32"/>
      <c r="AG420" s="114">
        <f t="shared" si="1939"/>
        <v>0</v>
      </c>
      <c r="AH420" s="32"/>
      <c r="AI420" s="114">
        <f t="shared" si="1940"/>
        <v>0</v>
      </c>
      <c r="AJ420" s="32"/>
      <c r="AK420" s="114">
        <f t="shared" si="1941"/>
        <v>0</v>
      </c>
      <c r="AL420" s="32"/>
      <c r="AM420" s="114">
        <f t="shared" si="1942"/>
        <v>0</v>
      </c>
      <c r="AN420" s="32"/>
      <c r="AO420" s="114">
        <f t="shared" si="1943"/>
        <v>0</v>
      </c>
      <c r="AP420" s="32"/>
      <c r="AQ420" s="114">
        <f t="shared" si="1944"/>
        <v>0</v>
      </c>
      <c r="AR420" s="32"/>
      <c r="AS420" s="114">
        <f t="shared" si="1945"/>
        <v>0</v>
      </c>
      <c r="AT420" s="32"/>
      <c r="AU420" s="114">
        <f t="shared" si="1946"/>
        <v>0</v>
      </c>
      <c r="AV420" s="32"/>
      <c r="AW420" s="114">
        <f t="shared" si="1947"/>
        <v>0</v>
      </c>
      <c r="AX420" s="32"/>
      <c r="AY420" s="114">
        <f t="shared" si="1948"/>
        <v>0</v>
      </c>
      <c r="AZ420" s="32"/>
      <c r="BA420" s="114">
        <f t="shared" si="1949"/>
        <v>0</v>
      </c>
      <c r="BB420" s="32"/>
      <c r="BC420" s="114">
        <f t="shared" si="1950"/>
        <v>0</v>
      </c>
      <c r="BD420" s="32"/>
      <c r="BE420" s="114">
        <f t="shared" si="1951"/>
        <v>0</v>
      </c>
      <c r="BF420" s="32"/>
      <c r="BG420" s="114">
        <f t="shared" si="1952"/>
        <v>0</v>
      </c>
      <c r="BH420" s="108">
        <f t="shared" ref="BH420:BI420" si="1960">SUM(J420,L420,N420,P420,R420,T420,V420,X420,Z420,AB420,AD420,AF420,AH420,AJ420,AL420,AN420,AP420,AR420,AT420,AV420,AX420,AZ420,BB420,BD420,BF420)</f>
        <v>0</v>
      </c>
      <c r="BI420" s="119">
        <f t="shared" si="1960"/>
        <v>0</v>
      </c>
      <c r="BJ420" s="87">
        <f t="shared" si="1954"/>
        <v>0</v>
      </c>
      <c r="BK420" s="108">
        <f t="shared" si="1955"/>
        <v>1.08</v>
      </c>
      <c r="BL420" s="119">
        <f t="shared" si="1956"/>
        <v>565.05999999999995</v>
      </c>
      <c r="BM420" s="87">
        <f t="shared" si="1957"/>
        <v>1</v>
      </c>
    </row>
    <row r="421" spans="1:65" s="88" customFormat="1" ht="22.5">
      <c r="A421" s="29" t="s">
        <v>608</v>
      </c>
      <c r="B421" s="29" t="s">
        <v>66</v>
      </c>
      <c r="C421" s="29">
        <v>11186</v>
      </c>
      <c r="D421" s="101" t="s">
        <v>585</v>
      </c>
      <c r="E421" s="29" t="s">
        <v>82</v>
      </c>
      <c r="F421" s="30">
        <v>6.26</v>
      </c>
      <c r="G421" s="31">
        <v>425.79</v>
      </c>
      <c r="H421" s="119">
        <v>523.19943652980362</v>
      </c>
      <c r="I421" s="120">
        <f t="shared" si="1927"/>
        <v>3275.23</v>
      </c>
      <c r="J421" s="111"/>
      <c r="K421" s="114">
        <f t="shared" si="1928"/>
        <v>0</v>
      </c>
      <c r="L421" s="32"/>
      <c r="M421" s="114">
        <f t="shared" si="1929"/>
        <v>0</v>
      </c>
      <c r="N421" s="32"/>
      <c r="O421" s="114">
        <f t="shared" si="1930"/>
        <v>0</v>
      </c>
      <c r="P421" s="32"/>
      <c r="Q421" s="114">
        <f t="shared" si="1931"/>
        <v>0</v>
      </c>
      <c r="R421" s="32"/>
      <c r="S421" s="114">
        <f t="shared" si="1932"/>
        <v>0</v>
      </c>
      <c r="T421" s="32"/>
      <c r="U421" s="114">
        <f t="shared" si="1933"/>
        <v>0</v>
      </c>
      <c r="V421" s="32"/>
      <c r="W421" s="114">
        <f t="shared" si="1934"/>
        <v>0</v>
      </c>
      <c r="X421" s="32"/>
      <c r="Y421" s="114">
        <f t="shared" si="1935"/>
        <v>0</v>
      </c>
      <c r="Z421" s="32"/>
      <c r="AA421" s="114">
        <f t="shared" si="1936"/>
        <v>0</v>
      </c>
      <c r="AB421" s="32"/>
      <c r="AC421" s="114">
        <f t="shared" si="1937"/>
        <v>0</v>
      </c>
      <c r="AD421" s="32"/>
      <c r="AE421" s="114">
        <f t="shared" si="1938"/>
        <v>0</v>
      </c>
      <c r="AF421" s="32"/>
      <c r="AG421" s="114">
        <f t="shared" si="1939"/>
        <v>0</v>
      </c>
      <c r="AH421" s="32"/>
      <c r="AI421" s="114">
        <f t="shared" si="1940"/>
        <v>0</v>
      </c>
      <c r="AJ421" s="32"/>
      <c r="AK421" s="114">
        <f t="shared" si="1941"/>
        <v>0</v>
      </c>
      <c r="AL421" s="32"/>
      <c r="AM421" s="114">
        <f t="shared" si="1942"/>
        <v>0</v>
      </c>
      <c r="AN421" s="32"/>
      <c r="AO421" s="114">
        <f t="shared" si="1943"/>
        <v>0</v>
      </c>
      <c r="AP421" s="32"/>
      <c r="AQ421" s="114">
        <f t="shared" si="1944"/>
        <v>0</v>
      </c>
      <c r="AR421" s="32"/>
      <c r="AS421" s="114">
        <f t="shared" si="1945"/>
        <v>0</v>
      </c>
      <c r="AT421" s="32"/>
      <c r="AU421" s="114">
        <f t="shared" si="1946"/>
        <v>0</v>
      </c>
      <c r="AV421" s="32"/>
      <c r="AW421" s="114">
        <f t="shared" si="1947"/>
        <v>0</v>
      </c>
      <c r="AX421" s="32"/>
      <c r="AY421" s="114">
        <f t="shared" si="1948"/>
        <v>0</v>
      </c>
      <c r="AZ421" s="32"/>
      <c r="BA421" s="114">
        <f t="shared" si="1949"/>
        <v>0</v>
      </c>
      <c r="BB421" s="32"/>
      <c r="BC421" s="114">
        <f t="shared" si="1950"/>
        <v>0</v>
      </c>
      <c r="BD421" s="32"/>
      <c r="BE421" s="114">
        <f t="shared" si="1951"/>
        <v>0</v>
      </c>
      <c r="BF421" s="32"/>
      <c r="BG421" s="114">
        <f t="shared" si="1952"/>
        <v>0</v>
      </c>
      <c r="BH421" s="108">
        <f t="shared" ref="BH421:BI421" si="1961">SUM(J421,L421,N421,P421,R421,T421,V421,X421,Z421,AB421,AD421,AF421,AH421,AJ421,AL421,AN421,AP421,AR421,AT421,AV421,AX421,AZ421,BB421,BD421,BF421)</f>
        <v>0</v>
      </c>
      <c r="BI421" s="119">
        <f t="shared" si="1961"/>
        <v>0</v>
      </c>
      <c r="BJ421" s="87">
        <f t="shared" si="1954"/>
        <v>0</v>
      </c>
      <c r="BK421" s="108">
        <f t="shared" si="1955"/>
        <v>6.26</v>
      </c>
      <c r="BL421" s="119">
        <f t="shared" si="1956"/>
        <v>3275.23</v>
      </c>
      <c r="BM421" s="87">
        <f t="shared" si="1957"/>
        <v>1</v>
      </c>
    </row>
    <row r="422" spans="1:65" s="88" customFormat="1" ht="22.5">
      <c r="A422" s="29" t="s">
        <v>609</v>
      </c>
      <c r="B422" s="29" t="s">
        <v>66</v>
      </c>
      <c r="C422" s="29">
        <v>377</v>
      </c>
      <c r="D422" s="101" t="s">
        <v>587</v>
      </c>
      <c r="E422" s="29" t="s">
        <v>100</v>
      </c>
      <c r="F422" s="30">
        <v>7</v>
      </c>
      <c r="G422" s="31">
        <v>35.28</v>
      </c>
      <c r="H422" s="119">
        <v>43.351126425635805</v>
      </c>
      <c r="I422" s="120">
        <f t="shared" si="1927"/>
        <v>303.45999999999998</v>
      </c>
      <c r="J422" s="111"/>
      <c r="K422" s="114">
        <f t="shared" si="1928"/>
        <v>0</v>
      </c>
      <c r="L422" s="32"/>
      <c r="M422" s="114">
        <f t="shared" si="1929"/>
        <v>0</v>
      </c>
      <c r="N422" s="32"/>
      <c r="O422" s="114">
        <f t="shared" si="1930"/>
        <v>0</v>
      </c>
      <c r="P422" s="32"/>
      <c r="Q422" s="114">
        <f t="shared" si="1931"/>
        <v>0</v>
      </c>
      <c r="R422" s="32"/>
      <c r="S422" s="114">
        <f t="shared" si="1932"/>
        <v>0</v>
      </c>
      <c r="T422" s="32"/>
      <c r="U422" s="114">
        <f t="shared" si="1933"/>
        <v>0</v>
      </c>
      <c r="V422" s="32"/>
      <c r="W422" s="114">
        <f t="shared" si="1934"/>
        <v>0</v>
      </c>
      <c r="X422" s="32"/>
      <c r="Y422" s="114">
        <f t="shared" si="1935"/>
        <v>0</v>
      </c>
      <c r="Z422" s="32"/>
      <c r="AA422" s="114">
        <f t="shared" si="1936"/>
        <v>0</v>
      </c>
      <c r="AB422" s="32"/>
      <c r="AC422" s="114">
        <f t="shared" si="1937"/>
        <v>0</v>
      </c>
      <c r="AD422" s="32"/>
      <c r="AE422" s="114">
        <f t="shared" si="1938"/>
        <v>0</v>
      </c>
      <c r="AF422" s="32"/>
      <c r="AG422" s="114">
        <f t="shared" si="1939"/>
        <v>0</v>
      </c>
      <c r="AH422" s="32"/>
      <c r="AI422" s="114">
        <f t="shared" si="1940"/>
        <v>0</v>
      </c>
      <c r="AJ422" s="32"/>
      <c r="AK422" s="114">
        <f t="shared" si="1941"/>
        <v>0</v>
      </c>
      <c r="AL422" s="32"/>
      <c r="AM422" s="114">
        <f t="shared" si="1942"/>
        <v>0</v>
      </c>
      <c r="AN422" s="32"/>
      <c r="AO422" s="114">
        <f t="shared" si="1943"/>
        <v>0</v>
      </c>
      <c r="AP422" s="32"/>
      <c r="AQ422" s="114">
        <f t="shared" si="1944"/>
        <v>0</v>
      </c>
      <c r="AR422" s="32"/>
      <c r="AS422" s="114">
        <f t="shared" si="1945"/>
        <v>0</v>
      </c>
      <c r="AT422" s="32"/>
      <c r="AU422" s="114">
        <f t="shared" si="1946"/>
        <v>0</v>
      </c>
      <c r="AV422" s="32"/>
      <c r="AW422" s="114">
        <f t="shared" si="1947"/>
        <v>0</v>
      </c>
      <c r="AX422" s="32"/>
      <c r="AY422" s="114">
        <f t="shared" si="1948"/>
        <v>0</v>
      </c>
      <c r="AZ422" s="32"/>
      <c r="BA422" s="114">
        <f t="shared" si="1949"/>
        <v>0</v>
      </c>
      <c r="BB422" s="32"/>
      <c r="BC422" s="114">
        <f t="shared" si="1950"/>
        <v>0</v>
      </c>
      <c r="BD422" s="32"/>
      <c r="BE422" s="114">
        <f t="shared" si="1951"/>
        <v>0</v>
      </c>
      <c r="BF422" s="32"/>
      <c r="BG422" s="114">
        <f t="shared" si="1952"/>
        <v>0</v>
      </c>
      <c r="BH422" s="108">
        <f t="shared" ref="BH422:BI422" si="1962">SUM(J422,L422,N422,P422,R422,T422,V422,X422,Z422,AB422,AD422,AF422,AH422,AJ422,AL422,AN422,AP422,AR422,AT422,AV422,AX422,AZ422,BB422,BD422,BF422)</f>
        <v>0</v>
      </c>
      <c r="BI422" s="119">
        <f t="shared" si="1962"/>
        <v>0</v>
      </c>
      <c r="BJ422" s="87">
        <f t="shared" si="1954"/>
        <v>0</v>
      </c>
      <c r="BK422" s="108">
        <f t="shared" si="1955"/>
        <v>7</v>
      </c>
      <c r="BL422" s="119">
        <f t="shared" si="1956"/>
        <v>303.45999999999998</v>
      </c>
      <c r="BM422" s="87">
        <f t="shared" si="1957"/>
        <v>1</v>
      </c>
    </row>
    <row r="423" spans="1:65" s="88" customFormat="1">
      <c r="A423" s="22" t="s">
        <v>610</v>
      </c>
      <c r="B423" s="22" t="s">
        <v>60</v>
      </c>
      <c r="C423" s="22" t="s">
        <v>60</v>
      </c>
      <c r="D423" s="102" t="s">
        <v>175</v>
      </c>
      <c r="E423" s="22"/>
      <c r="F423" s="89"/>
      <c r="G423" s="27"/>
      <c r="H423" s="121"/>
      <c r="I423" s="118">
        <f>I424+I429+I434+I437</f>
        <v>42369.42</v>
      </c>
      <c r="J423" s="112"/>
      <c r="K423" s="127">
        <f>K424+K429+K434+K437</f>
        <v>0</v>
      </c>
      <c r="L423" s="26"/>
      <c r="M423" s="127">
        <f>M424+M429+M434+M437</f>
        <v>0</v>
      </c>
      <c r="N423" s="26"/>
      <c r="O423" s="127">
        <f>O424+O429+O434+O437</f>
        <v>0</v>
      </c>
      <c r="P423" s="26"/>
      <c r="Q423" s="127">
        <f>Q424+Q429+Q434+Q437</f>
        <v>0</v>
      </c>
      <c r="R423" s="26"/>
      <c r="S423" s="127">
        <f>S424+S429+S434+S437</f>
        <v>0</v>
      </c>
      <c r="T423" s="26"/>
      <c r="U423" s="127">
        <f>U424+U429+U434+U437</f>
        <v>0</v>
      </c>
      <c r="V423" s="26"/>
      <c r="W423" s="127">
        <f>W424+W429+W434+W437</f>
        <v>0</v>
      </c>
      <c r="X423" s="26"/>
      <c r="Y423" s="127">
        <f>Y424+Y429+Y434+Y437</f>
        <v>0</v>
      </c>
      <c r="Z423" s="26"/>
      <c r="AA423" s="127">
        <f>AA424+AA429+AA434+AA437</f>
        <v>0</v>
      </c>
      <c r="AB423" s="26"/>
      <c r="AC423" s="127">
        <f>AC424+AC429+AC434+AC437</f>
        <v>0</v>
      </c>
      <c r="AD423" s="26"/>
      <c r="AE423" s="127">
        <f>AE424+AE429+AE434+AE437</f>
        <v>0</v>
      </c>
      <c r="AF423" s="26"/>
      <c r="AG423" s="127">
        <f>AG424+AG429+AG434+AG437</f>
        <v>0</v>
      </c>
      <c r="AH423" s="26"/>
      <c r="AI423" s="127">
        <f>AI424+AI429+AI434+AI437</f>
        <v>0</v>
      </c>
      <c r="AJ423" s="26"/>
      <c r="AK423" s="127">
        <f>AK424+AK429+AK434+AK437</f>
        <v>0</v>
      </c>
      <c r="AL423" s="26"/>
      <c r="AM423" s="127">
        <f>AM424+AM429+AM434+AM437</f>
        <v>0</v>
      </c>
      <c r="AN423" s="26"/>
      <c r="AO423" s="127">
        <f>AO424+AO429+AO434+AO437</f>
        <v>0</v>
      </c>
      <c r="AP423" s="26"/>
      <c r="AQ423" s="127">
        <f>AQ424+AQ429+AQ434+AQ437</f>
        <v>0</v>
      </c>
      <c r="AR423" s="26"/>
      <c r="AS423" s="127">
        <f>AS424+AS429+AS434+AS437</f>
        <v>0</v>
      </c>
      <c r="AT423" s="26"/>
      <c r="AU423" s="127">
        <f>AU424+AU429+AU434+AU437</f>
        <v>0</v>
      </c>
      <c r="AV423" s="26"/>
      <c r="AW423" s="127">
        <f>AW424+AW429+AW434+AW437</f>
        <v>0</v>
      </c>
      <c r="AX423" s="26"/>
      <c r="AY423" s="127">
        <f>AY424+AY429+AY434+AY437</f>
        <v>0</v>
      </c>
      <c r="AZ423" s="26"/>
      <c r="BA423" s="127">
        <f>BA424+BA429+BA434+BA437</f>
        <v>0</v>
      </c>
      <c r="BB423" s="26"/>
      <c r="BC423" s="127">
        <f>BC424+BC429+BC434+BC437</f>
        <v>0</v>
      </c>
      <c r="BD423" s="26"/>
      <c r="BE423" s="127">
        <f>BE424+BE429+BE434+BE437</f>
        <v>0</v>
      </c>
      <c r="BF423" s="26"/>
      <c r="BG423" s="127">
        <f>BG424+BG429+BG434+BG437</f>
        <v>0</v>
      </c>
      <c r="BH423" s="109"/>
      <c r="BI423" s="121">
        <f>BI424+BI429+BI434+BI437</f>
        <v>0</v>
      </c>
      <c r="BJ423" s="27"/>
      <c r="BK423" s="109"/>
      <c r="BL423" s="121">
        <f>BL424+BL429+BL434+BL437</f>
        <v>42369.42</v>
      </c>
      <c r="BM423" s="27"/>
    </row>
    <row r="424" spans="1:65" s="88" customFormat="1">
      <c r="A424" s="22" t="s">
        <v>611</v>
      </c>
      <c r="B424" s="22" t="s">
        <v>60</v>
      </c>
      <c r="C424" s="22" t="s">
        <v>60</v>
      </c>
      <c r="D424" s="102" t="s">
        <v>549</v>
      </c>
      <c r="E424" s="22" t="s">
        <v>60</v>
      </c>
      <c r="F424" s="89"/>
      <c r="G424" s="27"/>
      <c r="H424" s="121"/>
      <c r="I424" s="118">
        <f>SUM(I425:I428)</f>
        <v>20840.129999999997</v>
      </c>
      <c r="J424" s="112"/>
      <c r="K424" s="127">
        <f>SUM(K425:K428)</f>
        <v>0</v>
      </c>
      <c r="L424" s="26"/>
      <c r="M424" s="127">
        <f>SUM(M425:M428)</f>
        <v>0</v>
      </c>
      <c r="N424" s="26"/>
      <c r="O424" s="127">
        <f>SUM(O425:O428)</f>
        <v>0</v>
      </c>
      <c r="P424" s="26"/>
      <c r="Q424" s="127">
        <f>SUM(Q425:Q428)</f>
        <v>0</v>
      </c>
      <c r="R424" s="26"/>
      <c r="S424" s="127">
        <f>SUM(S425:S428)</f>
        <v>0</v>
      </c>
      <c r="T424" s="26"/>
      <c r="U424" s="127">
        <f>SUM(U425:U428)</f>
        <v>0</v>
      </c>
      <c r="V424" s="26"/>
      <c r="W424" s="127">
        <f>SUM(W425:W428)</f>
        <v>0</v>
      </c>
      <c r="X424" s="26"/>
      <c r="Y424" s="127">
        <f>SUM(Y425:Y428)</f>
        <v>0</v>
      </c>
      <c r="Z424" s="26"/>
      <c r="AA424" s="127">
        <f>SUM(AA425:AA428)</f>
        <v>0</v>
      </c>
      <c r="AB424" s="26"/>
      <c r="AC424" s="127">
        <f>SUM(AC425:AC428)</f>
        <v>0</v>
      </c>
      <c r="AD424" s="26"/>
      <c r="AE424" s="127">
        <f>SUM(AE425:AE428)</f>
        <v>0</v>
      </c>
      <c r="AF424" s="26"/>
      <c r="AG424" s="127">
        <f>SUM(AG425:AG428)</f>
        <v>0</v>
      </c>
      <c r="AH424" s="26"/>
      <c r="AI424" s="127">
        <f>SUM(AI425:AI428)</f>
        <v>0</v>
      </c>
      <c r="AJ424" s="26"/>
      <c r="AK424" s="127">
        <f>SUM(AK425:AK428)</f>
        <v>0</v>
      </c>
      <c r="AL424" s="26"/>
      <c r="AM424" s="127">
        <f>SUM(AM425:AM428)</f>
        <v>0</v>
      </c>
      <c r="AN424" s="26"/>
      <c r="AO424" s="127">
        <f>SUM(AO425:AO428)</f>
        <v>0</v>
      </c>
      <c r="AP424" s="26"/>
      <c r="AQ424" s="127">
        <f>SUM(AQ425:AQ428)</f>
        <v>0</v>
      </c>
      <c r="AR424" s="26"/>
      <c r="AS424" s="127">
        <f>SUM(AS425:AS428)</f>
        <v>0</v>
      </c>
      <c r="AT424" s="26"/>
      <c r="AU424" s="127">
        <f>SUM(AU425:AU428)</f>
        <v>0</v>
      </c>
      <c r="AV424" s="26"/>
      <c r="AW424" s="127">
        <f>SUM(AW425:AW428)</f>
        <v>0</v>
      </c>
      <c r="AX424" s="26"/>
      <c r="AY424" s="127">
        <f>SUM(AY425:AY428)</f>
        <v>0</v>
      </c>
      <c r="AZ424" s="26"/>
      <c r="BA424" s="127">
        <f>SUM(BA425:BA428)</f>
        <v>0</v>
      </c>
      <c r="BB424" s="26"/>
      <c r="BC424" s="127">
        <f>SUM(BC425:BC428)</f>
        <v>0</v>
      </c>
      <c r="BD424" s="26"/>
      <c r="BE424" s="127">
        <f>SUM(BE425:BE428)</f>
        <v>0</v>
      </c>
      <c r="BF424" s="26"/>
      <c r="BG424" s="127">
        <f>SUM(BG425:BG428)</f>
        <v>0</v>
      </c>
      <c r="BH424" s="109"/>
      <c r="BI424" s="121">
        <f>SUM(BI425:BI428)</f>
        <v>0</v>
      </c>
      <c r="BJ424" s="27"/>
      <c r="BK424" s="109"/>
      <c r="BL424" s="121">
        <f>SUM(BL425:BL428)</f>
        <v>20840.129999999997</v>
      </c>
      <c r="BM424" s="27"/>
    </row>
    <row r="425" spans="1:65" s="88" customFormat="1" ht="56.25">
      <c r="A425" s="29" t="s">
        <v>612</v>
      </c>
      <c r="B425" s="29" t="s">
        <v>250</v>
      </c>
      <c r="C425" s="29">
        <v>2002</v>
      </c>
      <c r="D425" s="101" t="s">
        <v>551</v>
      </c>
      <c r="E425" s="29" t="s">
        <v>100</v>
      </c>
      <c r="F425" s="30">
        <v>7</v>
      </c>
      <c r="G425" s="31">
        <v>1404.36</v>
      </c>
      <c r="H425" s="119">
        <v>1725.6402468000538</v>
      </c>
      <c r="I425" s="120">
        <f t="shared" ref="I425:I428" si="1963">ROUND(SUM(F425*H425),2)</f>
        <v>12079.48</v>
      </c>
      <c r="J425" s="111"/>
      <c r="K425" s="114">
        <f t="shared" ref="K425:K428" si="1964">J425*$H425</f>
        <v>0</v>
      </c>
      <c r="L425" s="32"/>
      <c r="M425" s="114">
        <f t="shared" ref="M425:M428" si="1965">L425*$H425</f>
        <v>0</v>
      </c>
      <c r="N425" s="32"/>
      <c r="O425" s="114">
        <f t="shared" ref="O425:O428" si="1966">N425*$H425</f>
        <v>0</v>
      </c>
      <c r="P425" s="32"/>
      <c r="Q425" s="114">
        <f t="shared" ref="Q425:Q428" si="1967">P425*$H425</f>
        <v>0</v>
      </c>
      <c r="R425" s="32"/>
      <c r="S425" s="114">
        <f t="shared" ref="S425:S428" si="1968">R425*$H425</f>
        <v>0</v>
      </c>
      <c r="T425" s="32"/>
      <c r="U425" s="114">
        <f t="shared" ref="U425:U428" si="1969">T425*$H425</f>
        <v>0</v>
      </c>
      <c r="V425" s="32"/>
      <c r="W425" s="114">
        <f t="shared" ref="W425:W428" si="1970">V425*$H425</f>
        <v>0</v>
      </c>
      <c r="X425" s="32"/>
      <c r="Y425" s="114">
        <f t="shared" ref="Y425:Y428" si="1971">X425*$H425</f>
        <v>0</v>
      </c>
      <c r="Z425" s="32"/>
      <c r="AA425" s="114">
        <f t="shared" ref="AA425:AA428" si="1972">Z425*$H425</f>
        <v>0</v>
      </c>
      <c r="AB425" s="32"/>
      <c r="AC425" s="114">
        <f t="shared" ref="AC425:AC428" si="1973">AB425*$H425</f>
        <v>0</v>
      </c>
      <c r="AD425" s="32"/>
      <c r="AE425" s="114">
        <f t="shared" ref="AE425:AE428" si="1974">AD425*$H425</f>
        <v>0</v>
      </c>
      <c r="AF425" s="32"/>
      <c r="AG425" s="114">
        <f t="shared" ref="AG425:AG428" si="1975">AF425*$H425</f>
        <v>0</v>
      </c>
      <c r="AH425" s="32"/>
      <c r="AI425" s="114">
        <f t="shared" ref="AI425:AI428" si="1976">AH425*$H425</f>
        <v>0</v>
      </c>
      <c r="AJ425" s="32"/>
      <c r="AK425" s="114">
        <f t="shared" ref="AK425:AK428" si="1977">AJ425*$H425</f>
        <v>0</v>
      </c>
      <c r="AL425" s="32"/>
      <c r="AM425" s="114">
        <f t="shared" ref="AM425:AM428" si="1978">AL425*$H425</f>
        <v>0</v>
      </c>
      <c r="AN425" s="32"/>
      <c r="AO425" s="114">
        <f t="shared" ref="AO425:AO428" si="1979">AN425*$H425</f>
        <v>0</v>
      </c>
      <c r="AP425" s="32"/>
      <c r="AQ425" s="114">
        <f t="shared" ref="AQ425:AQ428" si="1980">AP425*$H425</f>
        <v>0</v>
      </c>
      <c r="AR425" s="32"/>
      <c r="AS425" s="114">
        <f t="shared" ref="AS425:AS428" si="1981">AR425*$H425</f>
        <v>0</v>
      </c>
      <c r="AT425" s="32"/>
      <c r="AU425" s="114">
        <f t="shared" ref="AU425:AU428" si="1982">AT425*$H425</f>
        <v>0</v>
      </c>
      <c r="AV425" s="32"/>
      <c r="AW425" s="114">
        <f t="shared" ref="AW425:AW428" si="1983">AV425*$H425</f>
        <v>0</v>
      </c>
      <c r="AX425" s="32"/>
      <c r="AY425" s="114">
        <f t="shared" ref="AY425:AY428" si="1984">AX425*$H425</f>
        <v>0</v>
      </c>
      <c r="AZ425" s="32"/>
      <c r="BA425" s="114">
        <f t="shared" ref="BA425:BA428" si="1985">AZ425*$H425</f>
        <v>0</v>
      </c>
      <c r="BB425" s="32"/>
      <c r="BC425" s="114">
        <f t="shared" ref="BC425:BC428" si="1986">BB425*$H425</f>
        <v>0</v>
      </c>
      <c r="BD425" s="32"/>
      <c r="BE425" s="114">
        <f t="shared" ref="BE425:BE428" si="1987">BD425*$H425</f>
        <v>0</v>
      </c>
      <c r="BF425" s="32"/>
      <c r="BG425" s="114">
        <f t="shared" ref="BG425:BG428" si="1988">BF425*$H425</f>
        <v>0</v>
      </c>
      <c r="BH425" s="108">
        <f t="shared" ref="BH425:BI425" si="1989">SUM(J425,L425,N425,P425,R425,T425,V425,X425,Z425,AB425,AD425,AF425,AH425,AJ425,AL425,AN425,AP425,AR425,AT425,AV425,AX425,AZ425,BB425,BD425,BF425)</f>
        <v>0</v>
      </c>
      <c r="BI425" s="119">
        <f t="shared" si="1989"/>
        <v>0</v>
      </c>
      <c r="BJ425" s="87">
        <f t="shared" ref="BJ425:BJ428" si="1990">BI425/I425</f>
        <v>0</v>
      </c>
      <c r="BK425" s="108">
        <f t="shared" ref="BK425:BK428" si="1991">F425-BH425</f>
        <v>7</v>
      </c>
      <c r="BL425" s="119">
        <f t="shared" ref="BL425:BL428" si="1992">I425-BI425</f>
        <v>12079.48</v>
      </c>
      <c r="BM425" s="87">
        <f t="shared" ref="BM425:BM428" si="1993">1-BJ425</f>
        <v>1</v>
      </c>
    </row>
    <row r="426" spans="1:65" s="88" customFormat="1" ht="22.5">
      <c r="A426" s="29" t="s">
        <v>613</v>
      </c>
      <c r="B426" s="29" t="s">
        <v>66</v>
      </c>
      <c r="C426" s="29">
        <v>100859</v>
      </c>
      <c r="D426" s="101" t="s">
        <v>553</v>
      </c>
      <c r="E426" s="29" t="s">
        <v>100</v>
      </c>
      <c r="F426" s="30">
        <v>3</v>
      </c>
      <c r="G426" s="31">
        <v>872.25</v>
      </c>
      <c r="H426" s="119">
        <v>1071.7976197494565</v>
      </c>
      <c r="I426" s="120">
        <f t="shared" si="1963"/>
        <v>3215.39</v>
      </c>
      <c r="J426" s="111"/>
      <c r="K426" s="114">
        <f t="shared" si="1964"/>
        <v>0</v>
      </c>
      <c r="L426" s="32"/>
      <c r="M426" s="114">
        <f t="shared" si="1965"/>
        <v>0</v>
      </c>
      <c r="N426" s="32"/>
      <c r="O426" s="114">
        <f t="shared" si="1966"/>
        <v>0</v>
      </c>
      <c r="P426" s="32"/>
      <c r="Q426" s="114">
        <f t="shared" si="1967"/>
        <v>0</v>
      </c>
      <c r="R426" s="32"/>
      <c r="S426" s="114">
        <f t="shared" si="1968"/>
        <v>0</v>
      </c>
      <c r="T426" s="32"/>
      <c r="U426" s="114">
        <f t="shared" si="1969"/>
        <v>0</v>
      </c>
      <c r="V426" s="32"/>
      <c r="W426" s="114">
        <f t="shared" si="1970"/>
        <v>0</v>
      </c>
      <c r="X426" s="32"/>
      <c r="Y426" s="114">
        <f t="shared" si="1971"/>
        <v>0</v>
      </c>
      <c r="Z426" s="32"/>
      <c r="AA426" s="114">
        <f t="shared" si="1972"/>
        <v>0</v>
      </c>
      <c r="AB426" s="32"/>
      <c r="AC426" s="114">
        <f t="shared" si="1973"/>
        <v>0</v>
      </c>
      <c r="AD426" s="32"/>
      <c r="AE426" s="114">
        <f t="shared" si="1974"/>
        <v>0</v>
      </c>
      <c r="AF426" s="32"/>
      <c r="AG426" s="114">
        <f t="shared" si="1975"/>
        <v>0</v>
      </c>
      <c r="AH426" s="32"/>
      <c r="AI426" s="114">
        <f t="shared" si="1976"/>
        <v>0</v>
      </c>
      <c r="AJ426" s="32"/>
      <c r="AK426" s="114">
        <f t="shared" si="1977"/>
        <v>0</v>
      </c>
      <c r="AL426" s="32"/>
      <c r="AM426" s="114">
        <f t="shared" si="1978"/>
        <v>0</v>
      </c>
      <c r="AN426" s="32"/>
      <c r="AO426" s="114">
        <f t="shared" si="1979"/>
        <v>0</v>
      </c>
      <c r="AP426" s="32"/>
      <c r="AQ426" s="114">
        <f t="shared" si="1980"/>
        <v>0</v>
      </c>
      <c r="AR426" s="32"/>
      <c r="AS426" s="114">
        <f t="shared" si="1981"/>
        <v>0</v>
      </c>
      <c r="AT426" s="32"/>
      <c r="AU426" s="114">
        <f t="shared" si="1982"/>
        <v>0</v>
      </c>
      <c r="AV426" s="32"/>
      <c r="AW426" s="114">
        <f t="shared" si="1983"/>
        <v>0</v>
      </c>
      <c r="AX426" s="32"/>
      <c r="AY426" s="114">
        <f t="shared" si="1984"/>
        <v>0</v>
      </c>
      <c r="AZ426" s="32"/>
      <c r="BA426" s="114">
        <f t="shared" si="1985"/>
        <v>0</v>
      </c>
      <c r="BB426" s="32"/>
      <c r="BC426" s="114">
        <f t="shared" si="1986"/>
        <v>0</v>
      </c>
      <c r="BD426" s="32"/>
      <c r="BE426" s="114">
        <f t="shared" si="1987"/>
        <v>0</v>
      </c>
      <c r="BF426" s="32"/>
      <c r="BG426" s="114">
        <f t="shared" si="1988"/>
        <v>0</v>
      </c>
      <c r="BH426" s="108">
        <f t="shared" ref="BH426:BI426" si="1994">SUM(J426,L426,N426,P426,R426,T426,V426,X426,Z426,AB426,AD426,AF426,AH426,AJ426,AL426,AN426,AP426,AR426,AT426,AV426,AX426,AZ426,BB426,BD426,BF426)</f>
        <v>0</v>
      </c>
      <c r="BI426" s="119">
        <f t="shared" si="1994"/>
        <v>0</v>
      </c>
      <c r="BJ426" s="87">
        <f t="shared" si="1990"/>
        <v>0</v>
      </c>
      <c r="BK426" s="108">
        <f t="shared" si="1991"/>
        <v>3</v>
      </c>
      <c r="BL426" s="119">
        <f t="shared" si="1992"/>
        <v>3215.39</v>
      </c>
      <c r="BM426" s="87">
        <f t="shared" si="1993"/>
        <v>1</v>
      </c>
    </row>
    <row r="427" spans="1:65" s="88" customFormat="1" ht="45">
      <c r="A427" s="29" t="s">
        <v>614</v>
      </c>
      <c r="B427" s="29" t="s">
        <v>66</v>
      </c>
      <c r="C427" s="29">
        <v>86903</v>
      </c>
      <c r="D427" s="101" t="s">
        <v>555</v>
      </c>
      <c r="E427" s="29" t="s">
        <v>100</v>
      </c>
      <c r="F427" s="30">
        <v>2</v>
      </c>
      <c r="G427" s="31">
        <v>313.17</v>
      </c>
      <c r="H427" s="119">
        <v>384.81497343300356</v>
      </c>
      <c r="I427" s="120">
        <f t="shared" si="1963"/>
        <v>769.63</v>
      </c>
      <c r="J427" s="111"/>
      <c r="K427" s="114">
        <f t="shared" si="1964"/>
        <v>0</v>
      </c>
      <c r="L427" s="32"/>
      <c r="M427" s="114">
        <f t="shared" si="1965"/>
        <v>0</v>
      </c>
      <c r="N427" s="32"/>
      <c r="O427" s="114">
        <f t="shared" si="1966"/>
        <v>0</v>
      </c>
      <c r="P427" s="32"/>
      <c r="Q427" s="114">
        <f t="shared" si="1967"/>
        <v>0</v>
      </c>
      <c r="R427" s="32"/>
      <c r="S427" s="114">
        <f t="shared" si="1968"/>
        <v>0</v>
      </c>
      <c r="T427" s="32"/>
      <c r="U427" s="114">
        <f t="shared" si="1969"/>
        <v>0</v>
      </c>
      <c r="V427" s="32"/>
      <c r="W427" s="114">
        <f t="shared" si="1970"/>
        <v>0</v>
      </c>
      <c r="X427" s="32"/>
      <c r="Y427" s="114">
        <f t="shared" si="1971"/>
        <v>0</v>
      </c>
      <c r="Z427" s="32"/>
      <c r="AA427" s="114">
        <f t="shared" si="1972"/>
        <v>0</v>
      </c>
      <c r="AB427" s="32"/>
      <c r="AC427" s="114">
        <f t="shared" si="1973"/>
        <v>0</v>
      </c>
      <c r="AD427" s="32"/>
      <c r="AE427" s="114">
        <f t="shared" si="1974"/>
        <v>0</v>
      </c>
      <c r="AF427" s="32"/>
      <c r="AG427" s="114">
        <f t="shared" si="1975"/>
        <v>0</v>
      </c>
      <c r="AH427" s="32"/>
      <c r="AI427" s="114">
        <f t="shared" si="1976"/>
        <v>0</v>
      </c>
      <c r="AJ427" s="32"/>
      <c r="AK427" s="114">
        <f t="shared" si="1977"/>
        <v>0</v>
      </c>
      <c r="AL427" s="32"/>
      <c r="AM427" s="114">
        <f t="shared" si="1978"/>
        <v>0</v>
      </c>
      <c r="AN427" s="32"/>
      <c r="AO427" s="114">
        <f t="shared" si="1979"/>
        <v>0</v>
      </c>
      <c r="AP427" s="32"/>
      <c r="AQ427" s="114">
        <f t="shared" si="1980"/>
        <v>0</v>
      </c>
      <c r="AR427" s="32"/>
      <c r="AS427" s="114">
        <f t="shared" si="1981"/>
        <v>0</v>
      </c>
      <c r="AT427" s="32"/>
      <c r="AU427" s="114">
        <f t="shared" si="1982"/>
        <v>0</v>
      </c>
      <c r="AV427" s="32"/>
      <c r="AW427" s="114">
        <f t="shared" si="1983"/>
        <v>0</v>
      </c>
      <c r="AX427" s="32"/>
      <c r="AY427" s="114">
        <f t="shared" si="1984"/>
        <v>0</v>
      </c>
      <c r="AZ427" s="32"/>
      <c r="BA427" s="114">
        <f t="shared" si="1985"/>
        <v>0</v>
      </c>
      <c r="BB427" s="32"/>
      <c r="BC427" s="114">
        <f t="shared" si="1986"/>
        <v>0</v>
      </c>
      <c r="BD427" s="32"/>
      <c r="BE427" s="114">
        <f t="shared" si="1987"/>
        <v>0</v>
      </c>
      <c r="BF427" s="32"/>
      <c r="BG427" s="114">
        <f t="shared" si="1988"/>
        <v>0</v>
      </c>
      <c r="BH427" s="108">
        <f t="shared" ref="BH427:BI427" si="1995">SUM(J427,L427,N427,P427,R427,T427,V427,X427,Z427,AB427,AD427,AF427,AH427,AJ427,AL427,AN427,AP427,AR427,AT427,AV427,AX427,AZ427,BB427,BD427,BF427)</f>
        <v>0</v>
      </c>
      <c r="BI427" s="119">
        <f t="shared" si="1995"/>
        <v>0</v>
      </c>
      <c r="BJ427" s="87">
        <f t="shared" si="1990"/>
        <v>0</v>
      </c>
      <c r="BK427" s="108">
        <f t="shared" si="1991"/>
        <v>2</v>
      </c>
      <c r="BL427" s="119">
        <f t="shared" si="1992"/>
        <v>769.63</v>
      </c>
      <c r="BM427" s="87">
        <f t="shared" si="1993"/>
        <v>1</v>
      </c>
    </row>
    <row r="428" spans="1:65" s="88" customFormat="1" ht="22.5">
      <c r="A428" s="29" t="s">
        <v>615</v>
      </c>
      <c r="B428" s="29" t="s">
        <v>250</v>
      </c>
      <c r="C428" s="29">
        <v>7712</v>
      </c>
      <c r="D428" s="101" t="s">
        <v>557</v>
      </c>
      <c r="E428" s="29" t="s">
        <v>100</v>
      </c>
      <c r="F428" s="30">
        <v>6</v>
      </c>
      <c r="G428" s="31">
        <v>647.75</v>
      </c>
      <c r="H428" s="119">
        <v>795.93798589018115</v>
      </c>
      <c r="I428" s="120">
        <f t="shared" si="1963"/>
        <v>4775.63</v>
      </c>
      <c r="J428" s="111"/>
      <c r="K428" s="114">
        <f t="shared" si="1964"/>
        <v>0</v>
      </c>
      <c r="L428" s="32"/>
      <c r="M428" s="114">
        <f t="shared" si="1965"/>
        <v>0</v>
      </c>
      <c r="N428" s="32"/>
      <c r="O428" s="114">
        <f t="shared" si="1966"/>
        <v>0</v>
      </c>
      <c r="P428" s="32"/>
      <c r="Q428" s="114">
        <f t="shared" si="1967"/>
        <v>0</v>
      </c>
      <c r="R428" s="32"/>
      <c r="S428" s="114">
        <f t="shared" si="1968"/>
        <v>0</v>
      </c>
      <c r="T428" s="32"/>
      <c r="U428" s="114">
        <f t="shared" si="1969"/>
        <v>0</v>
      </c>
      <c r="V428" s="32"/>
      <c r="W428" s="114">
        <f t="shared" si="1970"/>
        <v>0</v>
      </c>
      <c r="X428" s="32"/>
      <c r="Y428" s="114">
        <f t="shared" si="1971"/>
        <v>0</v>
      </c>
      <c r="Z428" s="32"/>
      <c r="AA428" s="114">
        <f t="shared" si="1972"/>
        <v>0</v>
      </c>
      <c r="AB428" s="32"/>
      <c r="AC428" s="114">
        <f t="shared" si="1973"/>
        <v>0</v>
      </c>
      <c r="AD428" s="32"/>
      <c r="AE428" s="114">
        <f t="shared" si="1974"/>
        <v>0</v>
      </c>
      <c r="AF428" s="32"/>
      <c r="AG428" s="114">
        <f t="shared" si="1975"/>
        <v>0</v>
      </c>
      <c r="AH428" s="32"/>
      <c r="AI428" s="114">
        <f t="shared" si="1976"/>
        <v>0</v>
      </c>
      <c r="AJ428" s="32"/>
      <c r="AK428" s="114">
        <f t="shared" si="1977"/>
        <v>0</v>
      </c>
      <c r="AL428" s="32"/>
      <c r="AM428" s="114">
        <f t="shared" si="1978"/>
        <v>0</v>
      </c>
      <c r="AN428" s="32"/>
      <c r="AO428" s="114">
        <f t="shared" si="1979"/>
        <v>0</v>
      </c>
      <c r="AP428" s="32"/>
      <c r="AQ428" s="114">
        <f t="shared" si="1980"/>
        <v>0</v>
      </c>
      <c r="AR428" s="32"/>
      <c r="AS428" s="114">
        <f t="shared" si="1981"/>
        <v>0</v>
      </c>
      <c r="AT428" s="32"/>
      <c r="AU428" s="114">
        <f t="shared" si="1982"/>
        <v>0</v>
      </c>
      <c r="AV428" s="32"/>
      <c r="AW428" s="114">
        <f t="shared" si="1983"/>
        <v>0</v>
      </c>
      <c r="AX428" s="32"/>
      <c r="AY428" s="114">
        <f t="shared" si="1984"/>
        <v>0</v>
      </c>
      <c r="AZ428" s="32"/>
      <c r="BA428" s="114">
        <f t="shared" si="1985"/>
        <v>0</v>
      </c>
      <c r="BB428" s="32"/>
      <c r="BC428" s="114">
        <f t="shared" si="1986"/>
        <v>0</v>
      </c>
      <c r="BD428" s="32"/>
      <c r="BE428" s="114">
        <f t="shared" si="1987"/>
        <v>0</v>
      </c>
      <c r="BF428" s="32"/>
      <c r="BG428" s="114">
        <f t="shared" si="1988"/>
        <v>0</v>
      </c>
      <c r="BH428" s="108">
        <f t="shared" ref="BH428:BI428" si="1996">SUM(J428,L428,N428,P428,R428,T428,V428,X428,Z428,AB428,AD428,AF428,AH428,AJ428,AL428,AN428,AP428,AR428,AT428,AV428,AX428,AZ428,BB428,BD428,BF428)</f>
        <v>0</v>
      </c>
      <c r="BI428" s="119">
        <f t="shared" si="1996"/>
        <v>0</v>
      </c>
      <c r="BJ428" s="87">
        <f t="shared" si="1990"/>
        <v>0</v>
      </c>
      <c r="BK428" s="108">
        <f t="shared" si="1991"/>
        <v>6</v>
      </c>
      <c r="BL428" s="119">
        <f t="shared" si="1992"/>
        <v>4775.63</v>
      </c>
      <c r="BM428" s="87">
        <f t="shared" si="1993"/>
        <v>1</v>
      </c>
    </row>
    <row r="429" spans="1:65" s="88" customFormat="1">
      <c r="A429" s="22" t="s">
        <v>616</v>
      </c>
      <c r="B429" s="22" t="s">
        <v>60</v>
      </c>
      <c r="C429" s="22" t="s">
        <v>60</v>
      </c>
      <c r="D429" s="102" t="s">
        <v>559</v>
      </c>
      <c r="E429" s="22" t="s">
        <v>60</v>
      </c>
      <c r="F429" s="89"/>
      <c r="G429" s="27"/>
      <c r="H429" s="121"/>
      <c r="I429" s="118">
        <f>SUM(I430:I433)</f>
        <v>14851.94</v>
      </c>
      <c r="J429" s="112"/>
      <c r="K429" s="127">
        <f>SUM(K430:K433)</f>
        <v>0</v>
      </c>
      <c r="L429" s="26"/>
      <c r="M429" s="127">
        <f>SUM(M430:M433)</f>
        <v>0</v>
      </c>
      <c r="N429" s="26"/>
      <c r="O429" s="127">
        <f>SUM(O430:O433)</f>
        <v>0</v>
      </c>
      <c r="P429" s="26"/>
      <c r="Q429" s="127">
        <f>SUM(Q430:Q433)</f>
        <v>0</v>
      </c>
      <c r="R429" s="26"/>
      <c r="S429" s="127">
        <f>SUM(S430:S433)</f>
        <v>0</v>
      </c>
      <c r="T429" s="26"/>
      <c r="U429" s="127">
        <f>SUM(U430:U433)</f>
        <v>0</v>
      </c>
      <c r="V429" s="26"/>
      <c r="W429" s="127">
        <f>SUM(W430:W433)</f>
        <v>0</v>
      </c>
      <c r="X429" s="26"/>
      <c r="Y429" s="127">
        <f>SUM(Y430:Y433)</f>
        <v>0</v>
      </c>
      <c r="Z429" s="26"/>
      <c r="AA429" s="127">
        <f>SUM(AA430:AA433)</f>
        <v>0</v>
      </c>
      <c r="AB429" s="26"/>
      <c r="AC429" s="127">
        <f>SUM(AC430:AC433)</f>
        <v>0</v>
      </c>
      <c r="AD429" s="26"/>
      <c r="AE429" s="127">
        <f>SUM(AE430:AE433)</f>
        <v>0</v>
      </c>
      <c r="AF429" s="26"/>
      <c r="AG429" s="127">
        <f>SUM(AG430:AG433)</f>
        <v>0</v>
      </c>
      <c r="AH429" s="26"/>
      <c r="AI429" s="127">
        <f>SUM(AI430:AI433)</f>
        <v>0</v>
      </c>
      <c r="AJ429" s="26"/>
      <c r="AK429" s="127">
        <f>SUM(AK430:AK433)</f>
        <v>0</v>
      </c>
      <c r="AL429" s="26"/>
      <c r="AM429" s="127">
        <f>SUM(AM430:AM433)</f>
        <v>0</v>
      </c>
      <c r="AN429" s="26"/>
      <c r="AO429" s="127">
        <f>SUM(AO430:AO433)</f>
        <v>0</v>
      </c>
      <c r="AP429" s="26"/>
      <c r="AQ429" s="127">
        <f>SUM(AQ430:AQ433)</f>
        <v>0</v>
      </c>
      <c r="AR429" s="26"/>
      <c r="AS429" s="127">
        <f>SUM(AS430:AS433)</f>
        <v>0</v>
      </c>
      <c r="AT429" s="26"/>
      <c r="AU429" s="127">
        <f>SUM(AU430:AU433)</f>
        <v>0</v>
      </c>
      <c r="AV429" s="26"/>
      <c r="AW429" s="127">
        <f>SUM(AW430:AW433)</f>
        <v>0</v>
      </c>
      <c r="AX429" s="26"/>
      <c r="AY429" s="127">
        <f>SUM(AY430:AY433)</f>
        <v>0</v>
      </c>
      <c r="AZ429" s="26"/>
      <c r="BA429" s="127">
        <f>SUM(BA430:BA433)</f>
        <v>0</v>
      </c>
      <c r="BB429" s="26"/>
      <c r="BC429" s="127">
        <f>SUM(BC430:BC433)</f>
        <v>0</v>
      </c>
      <c r="BD429" s="26"/>
      <c r="BE429" s="127">
        <f>SUM(BE430:BE433)</f>
        <v>0</v>
      </c>
      <c r="BF429" s="26"/>
      <c r="BG429" s="127">
        <f>SUM(BG430:BG433)</f>
        <v>0</v>
      </c>
      <c r="BH429" s="109"/>
      <c r="BI429" s="121">
        <f>SUM(BI430:BI433)</f>
        <v>0</v>
      </c>
      <c r="BJ429" s="27"/>
      <c r="BK429" s="109"/>
      <c r="BL429" s="121">
        <f>SUM(BL430:BL433)</f>
        <v>14851.94</v>
      </c>
      <c r="BM429" s="27"/>
    </row>
    <row r="430" spans="1:65" s="88" customFormat="1" ht="22.5">
      <c r="A430" s="29" t="s">
        <v>617</v>
      </c>
      <c r="B430" s="29" t="s">
        <v>66</v>
      </c>
      <c r="C430" s="29">
        <v>100854</v>
      </c>
      <c r="D430" s="101" t="s">
        <v>561</v>
      </c>
      <c r="E430" s="29" t="s">
        <v>100</v>
      </c>
      <c r="F430" s="30">
        <v>8</v>
      </c>
      <c r="G430" s="31">
        <v>1232.71</v>
      </c>
      <c r="H430" s="119">
        <v>1514.7212884394987</v>
      </c>
      <c r="I430" s="120">
        <f t="shared" ref="I430:I433" si="1997">ROUND(SUM(F430*H430),2)</f>
        <v>12117.77</v>
      </c>
      <c r="J430" s="111"/>
      <c r="K430" s="114">
        <f t="shared" ref="K430:K433" si="1998">J430*$H430</f>
        <v>0</v>
      </c>
      <c r="L430" s="32"/>
      <c r="M430" s="114">
        <f t="shared" ref="M430:M433" si="1999">L430*$H430</f>
        <v>0</v>
      </c>
      <c r="N430" s="32"/>
      <c r="O430" s="114">
        <f t="shared" ref="O430:O433" si="2000">N430*$H430</f>
        <v>0</v>
      </c>
      <c r="P430" s="32"/>
      <c r="Q430" s="114">
        <f t="shared" ref="Q430:Q433" si="2001">P430*$H430</f>
        <v>0</v>
      </c>
      <c r="R430" s="32"/>
      <c r="S430" s="114">
        <f t="shared" ref="S430:S433" si="2002">R430*$H430</f>
        <v>0</v>
      </c>
      <c r="T430" s="32"/>
      <c r="U430" s="114">
        <f t="shared" ref="U430:U433" si="2003">T430*$H430</f>
        <v>0</v>
      </c>
      <c r="V430" s="32"/>
      <c r="W430" s="114">
        <f t="shared" ref="W430:W433" si="2004">V430*$H430</f>
        <v>0</v>
      </c>
      <c r="X430" s="32"/>
      <c r="Y430" s="114">
        <f t="shared" ref="Y430:Y433" si="2005">X430*$H430</f>
        <v>0</v>
      </c>
      <c r="Z430" s="32"/>
      <c r="AA430" s="114">
        <f t="shared" ref="AA430:AA433" si="2006">Z430*$H430</f>
        <v>0</v>
      </c>
      <c r="AB430" s="32"/>
      <c r="AC430" s="114">
        <f t="shared" ref="AC430:AC433" si="2007">AB430*$H430</f>
        <v>0</v>
      </c>
      <c r="AD430" s="32"/>
      <c r="AE430" s="114">
        <f t="shared" ref="AE430:AE433" si="2008">AD430*$H430</f>
        <v>0</v>
      </c>
      <c r="AF430" s="32"/>
      <c r="AG430" s="114">
        <f t="shared" ref="AG430:AG433" si="2009">AF430*$H430</f>
        <v>0</v>
      </c>
      <c r="AH430" s="32"/>
      <c r="AI430" s="114">
        <f t="shared" ref="AI430:AI433" si="2010">AH430*$H430</f>
        <v>0</v>
      </c>
      <c r="AJ430" s="32"/>
      <c r="AK430" s="114">
        <f t="shared" ref="AK430:AK433" si="2011">AJ430*$H430</f>
        <v>0</v>
      </c>
      <c r="AL430" s="32"/>
      <c r="AM430" s="114">
        <f t="shared" ref="AM430:AM433" si="2012">AL430*$H430</f>
        <v>0</v>
      </c>
      <c r="AN430" s="32"/>
      <c r="AO430" s="114">
        <f t="shared" ref="AO430:AO433" si="2013">AN430*$H430</f>
        <v>0</v>
      </c>
      <c r="AP430" s="32"/>
      <c r="AQ430" s="114">
        <f t="shared" ref="AQ430:AQ433" si="2014">AP430*$H430</f>
        <v>0</v>
      </c>
      <c r="AR430" s="32"/>
      <c r="AS430" s="114">
        <f t="shared" ref="AS430:AS433" si="2015">AR430*$H430</f>
        <v>0</v>
      </c>
      <c r="AT430" s="32"/>
      <c r="AU430" s="114">
        <f t="shared" ref="AU430:AU433" si="2016">AT430*$H430</f>
        <v>0</v>
      </c>
      <c r="AV430" s="32"/>
      <c r="AW430" s="114">
        <f t="shared" ref="AW430:AW433" si="2017">AV430*$H430</f>
        <v>0</v>
      </c>
      <c r="AX430" s="32"/>
      <c r="AY430" s="114">
        <f t="shared" ref="AY430:AY433" si="2018">AX430*$H430</f>
        <v>0</v>
      </c>
      <c r="AZ430" s="32"/>
      <c r="BA430" s="114">
        <f t="shared" ref="BA430:BA433" si="2019">AZ430*$H430</f>
        <v>0</v>
      </c>
      <c r="BB430" s="32"/>
      <c r="BC430" s="114">
        <f t="shared" ref="BC430:BC433" si="2020">BB430*$H430</f>
        <v>0</v>
      </c>
      <c r="BD430" s="32"/>
      <c r="BE430" s="114">
        <f t="shared" ref="BE430:BE433" si="2021">BD430*$H430</f>
        <v>0</v>
      </c>
      <c r="BF430" s="32"/>
      <c r="BG430" s="114">
        <f t="shared" ref="BG430:BG433" si="2022">BF430*$H430</f>
        <v>0</v>
      </c>
      <c r="BH430" s="108">
        <f t="shared" ref="BH430:BI430" si="2023">SUM(J430,L430,N430,P430,R430,T430,V430,X430,Z430,AB430,AD430,AF430,AH430,AJ430,AL430,AN430,AP430,AR430,AT430,AV430,AX430,AZ430,BB430,BD430,BF430)</f>
        <v>0</v>
      </c>
      <c r="BI430" s="119">
        <f t="shared" si="2023"/>
        <v>0</v>
      </c>
      <c r="BJ430" s="87">
        <f t="shared" ref="BJ430:BJ433" si="2024">BI430/I430</f>
        <v>0</v>
      </c>
      <c r="BK430" s="108">
        <f t="shared" ref="BK430:BK433" si="2025">F430-BH430</f>
        <v>8</v>
      </c>
      <c r="BL430" s="119">
        <f t="shared" ref="BL430:BL433" si="2026">I430-BI430</f>
        <v>12117.77</v>
      </c>
      <c r="BM430" s="87">
        <f t="shared" ref="BM430:BM433" si="2027">1-BJ430</f>
        <v>1</v>
      </c>
    </row>
    <row r="431" spans="1:65" s="88" customFormat="1" ht="33.75">
      <c r="A431" s="29" t="s">
        <v>618</v>
      </c>
      <c r="B431" s="29" t="s">
        <v>66</v>
      </c>
      <c r="C431" s="29">
        <v>36204</v>
      </c>
      <c r="D431" s="101" t="s">
        <v>563</v>
      </c>
      <c r="E431" s="29" t="s">
        <v>100</v>
      </c>
      <c r="F431" s="30">
        <v>2</v>
      </c>
      <c r="G431" s="31">
        <v>159.88</v>
      </c>
      <c r="H431" s="119">
        <v>196.45629515109559</v>
      </c>
      <c r="I431" s="120">
        <f t="shared" si="1997"/>
        <v>392.91</v>
      </c>
      <c r="J431" s="111"/>
      <c r="K431" s="114">
        <f t="shared" si="1998"/>
        <v>0</v>
      </c>
      <c r="L431" s="32"/>
      <c r="M431" s="114">
        <f t="shared" si="1999"/>
        <v>0</v>
      </c>
      <c r="N431" s="32"/>
      <c r="O431" s="114">
        <f t="shared" si="2000"/>
        <v>0</v>
      </c>
      <c r="P431" s="32"/>
      <c r="Q431" s="114">
        <f t="shared" si="2001"/>
        <v>0</v>
      </c>
      <c r="R431" s="32"/>
      <c r="S431" s="114">
        <f t="shared" si="2002"/>
        <v>0</v>
      </c>
      <c r="T431" s="32"/>
      <c r="U431" s="114">
        <f t="shared" si="2003"/>
        <v>0</v>
      </c>
      <c r="V431" s="32"/>
      <c r="W431" s="114">
        <f t="shared" si="2004"/>
        <v>0</v>
      </c>
      <c r="X431" s="32"/>
      <c r="Y431" s="114">
        <f t="shared" si="2005"/>
        <v>0</v>
      </c>
      <c r="Z431" s="32"/>
      <c r="AA431" s="114">
        <f t="shared" si="2006"/>
        <v>0</v>
      </c>
      <c r="AB431" s="32"/>
      <c r="AC431" s="114">
        <f t="shared" si="2007"/>
        <v>0</v>
      </c>
      <c r="AD431" s="32"/>
      <c r="AE431" s="114">
        <f t="shared" si="2008"/>
        <v>0</v>
      </c>
      <c r="AF431" s="32"/>
      <c r="AG431" s="114">
        <f t="shared" si="2009"/>
        <v>0</v>
      </c>
      <c r="AH431" s="32"/>
      <c r="AI431" s="114">
        <f t="shared" si="2010"/>
        <v>0</v>
      </c>
      <c r="AJ431" s="32"/>
      <c r="AK431" s="114">
        <f t="shared" si="2011"/>
        <v>0</v>
      </c>
      <c r="AL431" s="32"/>
      <c r="AM431" s="114">
        <f t="shared" si="2012"/>
        <v>0</v>
      </c>
      <c r="AN431" s="32"/>
      <c r="AO431" s="114">
        <f t="shared" si="2013"/>
        <v>0</v>
      </c>
      <c r="AP431" s="32"/>
      <c r="AQ431" s="114">
        <f t="shared" si="2014"/>
        <v>0</v>
      </c>
      <c r="AR431" s="32"/>
      <c r="AS431" s="114">
        <f t="shared" si="2015"/>
        <v>0</v>
      </c>
      <c r="AT431" s="32"/>
      <c r="AU431" s="114">
        <f t="shared" si="2016"/>
        <v>0</v>
      </c>
      <c r="AV431" s="32"/>
      <c r="AW431" s="114">
        <f t="shared" si="2017"/>
        <v>0</v>
      </c>
      <c r="AX431" s="32"/>
      <c r="AY431" s="114">
        <f t="shared" si="2018"/>
        <v>0</v>
      </c>
      <c r="AZ431" s="32"/>
      <c r="BA431" s="114">
        <f t="shared" si="2019"/>
        <v>0</v>
      </c>
      <c r="BB431" s="32"/>
      <c r="BC431" s="114">
        <f t="shared" si="2020"/>
        <v>0</v>
      </c>
      <c r="BD431" s="32"/>
      <c r="BE431" s="114">
        <f t="shared" si="2021"/>
        <v>0</v>
      </c>
      <c r="BF431" s="32"/>
      <c r="BG431" s="114">
        <f t="shared" si="2022"/>
        <v>0</v>
      </c>
      <c r="BH431" s="108">
        <f t="shared" ref="BH431:BI431" si="2028">SUM(J431,L431,N431,P431,R431,T431,V431,X431,Z431,AB431,AD431,AF431,AH431,AJ431,AL431,AN431,AP431,AR431,AT431,AV431,AX431,AZ431,BB431,BD431,BF431)</f>
        <v>0</v>
      </c>
      <c r="BI431" s="119">
        <f t="shared" si="2028"/>
        <v>0</v>
      </c>
      <c r="BJ431" s="87">
        <f t="shared" si="2024"/>
        <v>0</v>
      </c>
      <c r="BK431" s="108">
        <f t="shared" si="2025"/>
        <v>2</v>
      </c>
      <c r="BL431" s="119">
        <f t="shared" si="2026"/>
        <v>392.91</v>
      </c>
      <c r="BM431" s="87">
        <f t="shared" si="2027"/>
        <v>1</v>
      </c>
    </row>
    <row r="432" spans="1:65" s="88" customFormat="1" ht="33.75">
      <c r="A432" s="29" t="s">
        <v>619</v>
      </c>
      <c r="B432" s="29" t="s">
        <v>66</v>
      </c>
      <c r="C432" s="29">
        <v>100868</v>
      </c>
      <c r="D432" s="101" t="s">
        <v>565</v>
      </c>
      <c r="E432" s="29" t="s">
        <v>100</v>
      </c>
      <c r="F432" s="30">
        <v>4</v>
      </c>
      <c r="G432" s="31">
        <v>317.56</v>
      </c>
      <c r="H432" s="119">
        <v>390.20928876771274</v>
      </c>
      <c r="I432" s="120">
        <f t="shared" si="1997"/>
        <v>1560.84</v>
      </c>
      <c r="J432" s="111"/>
      <c r="K432" s="114">
        <f t="shared" si="1998"/>
        <v>0</v>
      </c>
      <c r="L432" s="32"/>
      <c r="M432" s="114">
        <f t="shared" si="1999"/>
        <v>0</v>
      </c>
      <c r="N432" s="32"/>
      <c r="O432" s="114">
        <f t="shared" si="2000"/>
        <v>0</v>
      </c>
      <c r="P432" s="32"/>
      <c r="Q432" s="114">
        <f t="shared" si="2001"/>
        <v>0</v>
      </c>
      <c r="R432" s="32"/>
      <c r="S432" s="114">
        <f t="shared" si="2002"/>
        <v>0</v>
      </c>
      <c r="T432" s="32"/>
      <c r="U432" s="114">
        <f t="shared" si="2003"/>
        <v>0</v>
      </c>
      <c r="V432" s="32"/>
      <c r="W432" s="114">
        <f t="shared" si="2004"/>
        <v>0</v>
      </c>
      <c r="X432" s="32"/>
      <c r="Y432" s="114">
        <f t="shared" si="2005"/>
        <v>0</v>
      </c>
      <c r="Z432" s="32"/>
      <c r="AA432" s="114">
        <f t="shared" si="2006"/>
        <v>0</v>
      </c>
      <c r="AB432" s="32"/>
      <c r="AC432" s="114">
        <f t="shared" si="2007"/>
        <v>0</v>
      </c>
      <c r="AD432" s="32"/>
      <c r="AE432" s="114">
        <f t="shared" si="2008"/>
        <v>0</v>
      </c>
      <c r="AF432" s="32"/>
      <c r="AG432" s="114">
        <f t="shared" si="2009"/>
        <v>0</v>
      </c>
      <c r="AH432" s="32"/>
      <c r="AI432" s="114">
        <f t="shared" si="2010"/>
        <v>0</v>
      </c>
      <c r="AJ432" s="32"/>
      <c r="AK432" s="114">
        <f t="shared" si="2011"/>
        <v>0</v>
      </c>
      <c r="AL432" s="32"/>
      <c r="AM432" s="114">
        <f t="shared" si="2012"/>
        <v>0</v>
      </c>
      <c r="AN432" s="32"/>
      <c r="AO432" s="114">
        <f t="shared" si="2013"/>
        <v>0</v>
      </c>
      <c r="AP432" s="32"/>
      <c r="AQ432" s="114">
        <f t="shared" si="2014"/>
        <v>0</v>
      </c>
      <c r="AR432" s="32"/>
      <c r="AS432" s="114">
        <f t="shared" si="2015"/>
        <v>0</v>
      </c>
      <c r="AT432" s="32"/>
      <c r="AU432" s="114">
        <f t="shared" si="2016"/>
        <v>0</v>
      </c>
      <c r="AV432" s="32"/>
      <c r="AW432" s="114">
        <f t="shared" si="2017"/>
        <v>0</v>
      </c>
      <c r="AX432" s="32"/>
      <c r="AY432" s="114">
        <f t="shared" si="2018"/>
        <v>0</v>
      </c>
      <c r="AZ432" s="32"/>
      <c r="BA432" s="114">
        <f t="shared" si="2019"/>
        <v>0</v>
      </c>
      <c r="BB432" s="32"/>
      <c r="BC432" s="114">
        <f t="shared" si="2020"/>
        <v>0</v>
      </c>
      <c r="BD432" s="32"/>
      <c r="BE432" s="114">
        <f t="shared" si="2021"/>
        <v>0</v>
      </c>
      <c r="BF432" s="32"/>
      <c r="BG432" s="114">
        <f t="shared" si="2022"/>
        <v>0</v>
      </c>
      <c r="BH432" s="108">
        <f t="shared" ref="BH432:BI432" si="2029">SUM(J432,L432,N432,P432,R432,T432,V432,X432,Z432,AB432,AD432,AF432,AH432,AJ432,AL432,AN432,AP432,AR432,AT432,AV432,AX432,AZ432,BB432,BD432,BF432)</f>
        <v>0</v>
      </c>
      <c r="BI432" s="119">
        <f t="shared" si="2029"/>
        <v>0</v>
      </c>
      <c r="BJ432" s="87">
        <f t="shared" si="2024"/>
        <v>0</v>
      </c>
      <c r="BK432" s="108">
        <f t="shared" si="2025"/>
        <v>4</v>
      </c>
      <c r="BL432" s="119">
        <f t="shared" si="2026"/>
        <v>1560.84</v>
      </c>
      <c r="BM432" s="87">
        <f t="shared" si="2027"/>
        <v>1</v>
      </c>
    </row>
    <row r="433" spans="1:65" s="88" customFormat="1" ht="33.75">
      <c r="A433" s="29" t="s">
        <v>620</v>
      </c>
      <c r="B433" s="29" t="s">
        <v>66</v>
      </c>
      <c r="C433" s="29">
        <v>100868</v>
      </c>
      <c r="D433" s="101" t="s">
        <v>567</v>
      </c>
      <c r="E433" s="29" t="s">
        <v>100</v>
      </c>
      <c r="F433" s="30">
        <v>2</v>
      </c>
      <c r="G433" s="31">
        <v>317.56</v>
      </c>
      <c r="H433" s="119">
        <v>390.20928876771274</v>
      </c>
      <c r="I433" s="120">
        <f t="shared" si="1997"/>
        <v>780.42</v>
      </c>
      <c r="J433" s="111"/>
      <c r="K433" s="114">
        <f t="shared" si="1998"/>
        <v>0</v>
      </c>
      <c r="L433" s="32"/>
      <c r="M433" s="114">
        <f t="shared" si="1999"/>
        <v>0</v>
      </c>
      <c r="N433" s="32"/>
      <c r="O433" s="114">
        <f t="shared" si="2000"/>
        <v>0</v>
      </c>
      <c r="P433" s="32"/>
      <c r="Q433" s="114">
        <f t="shared" si="2001"/>
        <v>0</v>
      </c>
      <c r="R433" s="32"/>
      <c r="S433" s="114">
        <f t="shared" si="2002"/>
        <v>0</v>
      </c>
      <c r="T433" s="32"/>
      <c r="U433" s="114">
        <f t="shared" si="2003"/>
        <v>0</v>
      </c>
      <c r="V433" s="32"/>
      <c r="W433" s="114">
        <f t="shared" si="2004"/>
        <v>0</v>
      </c>
      <c r="X433" s="32"/>
      <c r="Y433" s="114">
        <f t="shared" si="2005"/>
        <v>0</v>
      </c>
      <c r="Z433" s="32"/>
      <c r="AA433" s="114">
        <f t="shared" si="2006"/>
        <v>0</v>
      </c>
      <c r="AB433" s="32"/>
      <c r="AC433" s="114">
        <f t="shared" si="2007"/>
        <v>0</v>
      </c>
      <c r="AD433" s="32"/>
      <c r="AE433" s="114">
        <f t="shared" si="2008"/>
        <v>0</v>
      </c>
      <c r="AF433" s="32"/>
      <c r="AG433" s="114">
        <f t="shared" si="2009"/>
        <v>0</v>
      </c>
      <c r="AH433" s="32"/>
      <c r="AI433" s="114">
        <f t="shared" si="2010"/>
        <v>0</v>
      </c>
      <c r="AJ433" s="32"/>
      <c r="AK433" s="114">
        <f t="shared" si="2011"/>
        <v>0</v>
      </c>
      <c r="AL433" s="32"/>
      <c r="AM433" s="114">
        <f t="shared" si="2012"/>
        <v>0</v>
      </c>
      <c r="AN433" s="32"/>
      <c r="AO433" s="114">
        <f t="shared" si="2013"/>
        <v>0</v>
      </c>
      <c r="AP433" s="32"/>
      <c r="AQ433" s="114">
        <f t="shared" si="2014"/>
        <v>0</v>
      </c>
      <c r="AR433" s="32"/>
      <c r="AS433" s="114">
        <f t="shared" si="2015"/>
        <v>0</v>
      </c>
      <c r="AT433" s="32"/>
      <c r="AU433" s="114">
        <f t="shared" si="2016"/>
        <v>0</v>
      </c>
      <c r="AV433" s="32"/>
      <c r="AW433" s="114">
        <f t="shared" si="2017"/>
        <v>0</v>
      </c>
      <c r="AX433" s="32"/>
      <c r="AY433" s="114">
        <f t="shared" si="2018"/>
        <v>0</v>
      </c>
      <c r="AZ433" s="32"/>
      <c r="BA433" s="114">
        <f t="shared" si="2019"/>
        <v>0</v>
      </c>
      <c r="BB433" s="32"/>
      <c r="BC433" s="114">
        <f t="shared" si="2020"/>
        <v>0</v>
      </c>
      <c r="BD433" s="32"/>
      <c r="BE433" s="114">
        <f t="shared" si="2021"/>
        <v>0</v>
      </c>
      <c r="BF433" s="32"/>
      <c r="BG433" s="114">
        <f t="shared" si="2022"/>
        <v>0</v>
      </c>
      <c r="BH433" s="108">
        <f t="shared" ref="BH433:BI433" si="2030">SUM(J433,L433,N433,P433,R433,T433,V433,X433,Z433,AB433,AD433,AF433,AH433,AJ433,AL433,AN433,AP433,AR433,AT433,AV433,AX433,AZ433,BB433,BD433,BF433)</f>
        <v>0</v>
      </c>
      <c r="BI433" s="119">
        <f t="shared" si="2030"/>
        <v>0</v>
      </c>
      <c r="BJ433" s="87">
        <f t="shared" si="2024"/>
        <v>0</v>
      </c>
      <c r="BK433" s="108">
        <f t="shared" si="2025"/>
        <v>2</v>
      </c>
      <c r="BL433" s="119">
        <f t="shared" si="2026"/>
        <v>780.42</v>
      </c>
      <c r="BM433" s="87">
        <f t="shared" si="2027"/>
        <v>1</v>
      </c>
    </row>
    <row r="434" spans="1:65" s="88" customFormat="1">
      <c r="A434" s="22" t="s">
        <v>621</v>
      </c>
      <c r="B434" s="22" t="s">
        <v>60</v>
      </c>
      <c r="C434" s="22" t="s">
        <v>60</v>
      </c>
      <c r="D434" s="102" t="s">
        <v>569</v>
      </c>
      <c r="E434" s="22" t="s">
        <v>60</v>
      </c>
      <c r="F434" s="89"/>
      <c r="G434" s="27"/>
      <c r="H434" s="121"/>
      <c r="I434" s="118">
        <f>SUM(I435:I436)</f>
        <v>1771.09</v>
      </c>
      <c r="J434" s="112"/>
      <c r="K434" s="127">
        <f>SUM(K435:K436)</f>
        <v>0</v>
      </c>
      <c r="L434" s="26"/>
      <c r="M434" s="127">
        <f>SUM(M435:M436)</f>
        <v>0</v>
      </c>
      <c r="N434" s="26"/>
      <c r="O434" s="127">
        <f>SUM(O435:O436)</f>
        <v>0</v>
      </c>
      <c r="P434" s="26"/>
      <c r="Q434" s="127">
        <f>SUM(Q435:Q436)</f>
        <v>0</v>
      </c>
      <c r="R434" s="26"/>
      <c r="S434" s="127">
        <f>SUM(S435:S436)</f>
        <v>0</v>
      </c>
      <c r="T434" s="26"/>
      <c r="U434" s="127">
        <f>SUM(U435:U436)</f>
        <v>0</v>
      </c>
      <c r="V434" s="26"/>
      <c r="W434" s="127">
        <f>SUM(W435:W436)</f>
        <v>0</v>
      </c>
      <c r="X434" s="26"/>
      <c r="Y434" s="127">
        <f>SUM(Y435:Y436)</f>
        <v>0</v>
      </c>
      <c r="Z434" s="26"/>
      <c r="AA434" s="127">
        <f>SUM(AA435:AA436)</f>
        <v>0</v>
      </c>
      <c r="AB434" s="26"/>
      <c r="AC434" s="127">
        <f>SUM(AC435:AC436)</f>
        <v>0</v>
      </c>
      <c r="AD434" s="26"/>
      <c r="AE434" s="127">
        <f>SUM(AE435:AE436)</f>
        <v>0</v>
      </c>
      <c r="AF434" s="26"/>
      <c r="AG434" s="127">
        <f>SUM(AG435:AG436)</f>
        <v>0</v>
      </c>
      <c r="AH434" s="26"/>
      <c r="AI434" s="127">
        <f>SUM(AI435:AI436)</f>
        <v>0</v>
      </c>
      <c r="AJ434" s="26"/>
      <c r="AK434" s="127">
        <f>SUM(AK435:AK436)</f>
        <v>0</v>
      </c>
      <c r="AL434" s="26"/>
      <c r="AM434" s="127">
        <f>SUM(AM435:AM436)</f>
        <v>0</v>
      </c>
      <c r="AN434" s="26"/>
      <c r="AO434" s="127">
        <f>SUM(AO435:AO436)</f>
        <v>0</v>
      </c>
      <c r="AP434" s="26"/>
      <c r="AQ434" s="127">
        <f>SUM(AQ435:AQ436)</f>
        <v>0</v>
      </c>
      <c r="AR434" s="26"/>
      <c r="AS434" s="127">
        <f>SUM(AS435:AS436)</f>
        <v>0</v>
      </c>
      <c r="AT434" s="26"/>
      <c r="AU434" s="127">
        <f>SUM(AU435:AU436)</f>
        <v>0</v>
      </c>
      <c r="AV434" s="26"/>
      <c r="AW434" s="127">
        <f>SUM(AW435:AW436)</f>
        <v>0</v>
      </c>
      <c r="AX434" s="26"/>
      <c r="AY434" s="127">
        <f>SUM(AY435:AY436)</f>
        <v>0</v>
      </c>
      <c r="AZ434" s="26"/>
      <c r="BA434" s="127">
        <f>SUM(BA435:BA436)</f>
        <v>0</v>
      </c>
      <c r="BB434" s="26"/>
      <c r="BC434" s="127">
        <f>SUM(BC435:BC436)</f>
        <v>0</v>
      </c>
      <c r="BD434" s="26"/>
      <c r="BE434" s="127">
        <f>SUM(BE435:BE436)</f>
        <v>0</v>
      </c>
      <c r="BF434" s="26"/>
      <c r="BG434" s="127">
        <f>SUM(BG435:BG436)</f>
        <v>0</v>
      </c>
      <c r="BH434" s="109"/>
      <c r="BI434" s="121">
        <f>SUM(BI435:BI436)</f>
        <v>0</v>
      </c>
      <c r="BJ434" s="27"/>
      <c r="BK434" s="109"/>
      <c r="BL434" s="121">
        <f>SUM(BL435:BL436)</f>
        <v>1771.09</v>
      </c>
      <c r="BM434" s="27"/>
    </row>
    <row r="435" spans="1:65" s="88" customFormat="1" ht="22.5">
      <c r="A435" s="29" t="s">
        <v>622</v>
      </c>
      <c r="B435" s="29" t="s">
        <v>66</v>
      </c>
      <c r="C435" s="29">
        <v>11692</v>
      </c>
      <c r="D435" s="101" t="s">
        <v>601</v>
      </c>
      <c r="E435" s="29" t="s">
        <v>82</v>
      </c>
      <c r="F435" s="30">
        <v>2.19</v>
      </c>
      <c r="G435" s="31">
        <v>357.31</v>
      </c>
      <c r="H435" s="119">
        <v>439.05303240203881</v>
      </c>
      <c r="I435" s="120">
        <f t="shared" ref="I435:I436" si="2031">ROUND(SUM(F435*H435),2)</f>
        <v>961.53</v>
      </c>
      <c r="J435" s="111"/>
      <c r="K435" s="114">
        <f t="shared" ref="K435:K436" si="2032">J435*$H435</f>
        <v>0</v>
      </c>
      <c r="L435" s="32"/>
      <c r="M435" s="114">
        <f t="shared" ref="M435:M436" si="2033">L435*$H435</f>
        <v>0</v>
      </c>
      <c r="N435" s="32"/>
      <c r="O435" s="114">
        <f t="shared" ref="O435:O436" si="2034">N435*$H435</f>
        <v>0</v>
      </c>
      <c r="P435" s="32"/>
      <c r="Q435" s="114">
        <f t="shared" ref="Q435:Q436" si="2035">P435*$H435</f>
        <v>0</v>
      </c>
      <c r="R435" s="32"/>
      <c r="S435" s="114">
        <f t="shared" ref="S435:S436" si="2036">R435*$H435</f>
        <v>0</v>
      </c>
      <c r="T435" s="32"/>
      <c r="U435" s="114">
        <f t="shared" ref="U435:U436" si="2037">T435*$H435</f>
        <v>0</v>
      </c>
      <c r="V435" s="32"/>
      <c r="W435" s="114">
        <f t="shared" ref="W435:W436" si="2038">V435*$H435</f>
        <v>0</v>
      </c>
      <c r="X435" s="32"/>
      <c r="Y435" s="114">
        <f t="shared" ref="Y435:Y436" si="2039">X435*$H435</f>
        <v>0</v>
      </c>
      <c r="Z435" s="32"/>
      <c r="AA435" s="114">
        <f t="shared" ref="AA435:AA436" si="2040">Z435*$H435</f>
        <v>0</v>
      </c>
      <c r="AB435" s="32"/>
      <c r="AC435" s="114">
        <f t="shared" ref="AC435:AC436" si="2041">AB435*$H435</f>
        <v>0</v>
      </c>
      <c r="AD435" s="32"/>
      <c r="AE435" s="114">
        <f t="shared" ref="AE435:AE436" si="2042">AD435*$H435</f>
        <v>0</v>
      </c>
      <c r="AF435" s="32"/>
      <c r="AG435" s="114">
        <f t="shared" ref="AG435:AG436" si="2043">AF435*$H435</f>
        <v>0</v>
      </c>
      <c r="AH435" s="32"/>
      <c r="AI435" s="114">
        <f t="shared" ref="AI435:AI436" si="2044">AH435*$H435</f>
        <v>0</v>
      </c>
      <c r="AJ435" s="32"/>
      <c r="AK435" s="114">
        <f t="shared" ref="AK435:AK436" si="2045">AJ435*$H435</f>
        <v>0</v>
      </c>
      <c r="AL435" s="32"/>
      <c r="AM435" s="114">
        <f t="shared" ref="AM435:AM436" si="2046">AL435*$H435</f>
        <v>0</v>
      </c>
      <c r="AN435" s="32"/>
      <c r="AO435" s="114">
        <f t="shared" ref="AO435:AO436" si="2047">AN435*$H435</f>
        <v>0</v>
      </c>
      <c r="AP435" s="32"/>
      <c r="AQ435" s="114">
        <f t="shared" ref="AQ435:AQ436" si="2048">AP435*$H435</f>
        <v>0</v>
      </c>
      <c r="AR435" s="32"/>
      <c r="AS435" s="114">
        <f t="shared" ref="AS435:AS436" si="2049">AR435*$H435</f>
        <v>0</v>
      </c>
      <c r="AT435" s="32"/>
      <c r="AU435" s="114">
        <f t="shared" ref="AU435:AU436" si="2050">AT435*$H435</f>
        <v>0</v>
      </c>
      <c r="AV435" s="32"/>
      <c r="AW435" s="114">
        <f t="shared" ref="AW435:AW436" si="2051">AV435*$H435</f>
        <v>0</v>
      </c>
      <c r="AX435" s="32"/>
      <c r="AY435" s="114">
        <f t="shared" ref="AY435:AY436" si="2052">AX435*$H435</f>
        <v>0</v>
      </c>
      <c r="AZ435" s="32"/>
      <c r="BA435" s="114">
        <f t="shared" ref="BA435:BA436" si="2053">AZ435*$H435</f>
        <v>0</v>
      </c>
      <c r="BB435" s="32"/>
      <c r="BC435" s="114">
        <f t="shared" ref="BC435:BC436" si="2054">BB435*$H435</f>
        <v>0</v>
      </c>
      <c r="BD435" s="32"/>
      <c r="BE435" s="114">
        <f t="shared" ref="BE435:BE436" si="2055">BD435*$H435</f>
        <v>0</v>
      </c>
      <c r="BF435" s="32"/>
      <c r="BG435" s="114">
        <f t="shared" ref="BG435:BG436" si="2056">BF435*$H435</f>
        <v>0</v>
      </c>
      <c r="BH435" s="108">
        <f t="shared" ref="BH435:BI435" si="2057">SUM(J435,L435,N435,P435,R435,T435,V435,X435,Z435,AB435,AD435,AF435,AH435,AJ435,AL435,AN435,AP435,AR435,AT435,AV435,AX435,AZ435,BB435,BD435,BF435)</f>
        <v>0</v>
      </c>
      <c r="BI435" s="119">
        <f t="shared" si="2057"/>
        <v>0</v>
      </c>
      <c r="BJ435" s="87">
        <f t="shared" ref="BJ435:BJ436" si="2058">BI435/I435</f>
        <v>0</v>
      </c>
      <c r="BK435" s="108">
        <f t="shared" ref="BK435:BK436" si="2059">F435-BH435</f>
        <v>2.19</v>
      </c>
      <c r="BL435" s="119">
        <f t="shared" ref="BL435:BL436" si="2060">I435-BI435</f>
        <v>961.53</v>
      </c>
      <c r="BM435" s="87">
        <f t="shared" ref="BM435:BM436" si="2061">1-BJ435</f>
        <v>1</v>
      </c>
    </row>
    <row r="436" spans="1:65" s="88" customFormat="1">
      <c r="A436" s="29" t="s">
        <v>623</v>
      </c>
      <c r="B436" s="29" t="s">
        <v>66</v>
      </c>
      <c r="C436" s="29">
        <v>98697</v>
      </c>
      <c r="D436" s="101" t="s">
        <v>573</v>
      </c>
      <c r="E436" s="29" t="s">
        <v>132</v>
      </c>
      <c r="F436" s="30">
        <v>13.92</v>
      </c>
      <c r="G436" s="31">
        <v>47.33</v>
      </c>
      <c r="H436" s="119">
        <v>58.157846194028984</v>
      </c>
      <c r="I436" s="120">
        <f t="shared" si="2031"/>
        <v>809.56</v>
      </c>
      <c r="J436" s="111"/>
      <c r="K436" s="114">
        <f t="shared" si="2032"/>
        <v>0</v>
      </c>
      <c r="L436" s="32"/>
      <c r="M436" s="114">
        <f t="shared" si="2033"/>
        <v>0</v>
      </c>
      <c r="N436" s="32"/>
      <c r="O436" s="114">
        <f t="shared" si="2034"/>
        <v>0</v>
      </c>
      <c r="P436" s="32"/>
      <c r="Q436" s="114">
        <f t="shared" si="2035"/>
        <v>0</v>
      </c>
      <c r="R436" s="32"/>
      <c r="S436" s="114">
        <f t="shared" si="2036"/>
        <v>0</v>
      </c>
      <c r="T436" s="32"/>
      <c r="U436" s="114">
        <f t="shared" si="2037"/>
        <v>0</v>
      </c>
      <c r="V436" s="32"/>
      <c r="W436" s="114">
        <f t="shared" si="2038"/>
        <v>0</v>
      </c>
      <c r="X436" s="32"/>
      <c r="Y436" s="114">
        <f t="shared" si="2039"/>
        <v>0</v>
      </c>
      <c r="Z436" s="32"/>
      <c r="AA436" s="114">
        <f t="shared" si="2040"/>
        <v>0</v>
      </c>
      <c r="AB436" s="32"/>
      <c r="AC436" s="114">
        <f t="shared" si="2041"/>
        <v>0</v>
      </c>
      <c r="AD436" s="32"/>
      <c r="AE436" s="114">
        <f t="shared" si="2042"/>
        <v>0</v>
      </c>
      <c r="AF436" s="32"/>
      <c r="AG436" s="114">
        <f t="shared" si="2043"/>
        <v>0</v>
      </c>
      <c r="AH436" s="32"/>
      <c r="AI436" s="114">
        <f t="shared" si="2044"/>
        <v>0</v>
      </c>
      <c r="AJ436" s="32"/>
      <c r="AK436" s="114">
        <f t="shared" si="2045"/>
        <v>0</v>
      </c>
      <c r="AL436" s="32"/>
      <c r="AM436" s="114">
        <f t="shared" si="2046"/>
        <v>0</v>
      </c>
      <c r="AN436" s="32"/>
      <c r="AO436" s="114">
        <f t="shared" si="2047"/>
        <v>0</v>
      </c>
      <c r="AP436" s="32"/>
      <c r="AQ436" s="114">
        <f t="shared" si="2048"/>
        <v>0</v>
      </c>
      <c r="AR436" s="32"/>
      <c r="AS436" s="114">
        <f t="shared" si="2049"/>
        <v>0</v>
      </c>
      <c r="AT436" s="32"/>
      <c r="AU436" s="114">
        <f t="shared" si="2050"/>
        <v>0</v>
      </c>
      <c r="AV436" s="32"/>
      <c r="AW436" s="114">
        <f t="shared" si="2051"/>
        <v>0</v>
      </c>
      <c r="AX436" s="32"/>
      <c r="AY436" s="114">
        <f t="shared" si="2052"/>
        <v>0</v>
      </c>
      <c r="AZ436" s="32"/>
      <c r="BA436" s="114">
        <f t="shared" si="2053"/>
        <v>0</v>
      </c>
      <c r="BB436" s="32"/>
      <c r="BC436" s="114">
        <f t="shared" si="2054"/>
        <v>0</v>
      </c>
      <c r="BD436" s="32"/>
      <c r="BE436" s="114">
        <f t="shared" si="2055"/>
        <v>0</v>
      </c>
      <c r="BF436" s="32"/>
      <c r="BG436" s="114">
        <f t="shared" si="2056"/>
        <v>0</v>
      </c>
      <c r="BH436" s="108">
        <f t="shared" ref="BH436:BI436" si="2062">SUM(J436,L436,N436,P436,R436,T436,V436,X436,Z436,AB436,AD436,AF436,AH436,AJ436,AL436,AN436,AP436,AR436,AT436,AV436,AX436,AZ436,BB436,BD436,BF436)</f>
        <v>0</v>
      </c>
      <c r="BI436" s="119">
        <f t="shared" si="2062"/>
        <v>0</v>
      </c>
      <c r="BJ436" s="87">
        <f t="shared" si="2058"/>
        <v>0</v>
      </c>
      <c r="BK436" s="108">
        <f t="shared" si="2059"/>
        <v>13.92</v>
      </c>
      <c r="BL436" s="119">
        <f t="shared" si="2060"/>
        <v>809.56</v>
      </c>
      <c r="BM436" s="87">
        <f t="shared" si="2061"/>
        <v>1</v>
      </c>
    </row>
    <row r="437" spans="1:65" s="88" customFormat="1">
      <c r="A437" s="22" t="s">
        <v>624</v>
      </c>
      <c r="B437" s="22" t="s">
        <v>60</v>
      </c>
      <c r="C437" s="22" t="s">
        <v>60</v>
      </c>
      <c r="D437" s="102" t="s">
        <v>575</v>
      </c>
      <c r="E437" s="22" t="s">
        <v>60</v>
      </c>
      <c r="F437" s="89"/>
      <c r="G437" s="27"/>
      <c r="H437" s="121"/>
      <c r="I437" s="118">
        <f>SUM(I438:I443)</f>
        <v>4906.26</v>
      </c>
      <c r="J437" s="112"/>
      <c r="K437" s="127">
        <f>SUM(K438:K443)</f>
        <v>0</v>
      </c>
      <c r="L437" s="26"/>
      <c r="M437" s="127">
        <f>SUM(M438:M443)</f>
        <v>0</v>
      </c>
      <c r="N437" s="26"/>
      <c r="O437" s="127">
        <f>SUM(O438:O443)</f>
        <v>0</v>
      </c>
      <c r="P437" s="26"/>
      <c r="Q437" s="127">
        <f>SUM(Q438:Q443)</f>
        <v>0</v>
      </c>
      <c r="R437" s="26"/>
      <c r="S437" s="127">
        <f>SUM(S438:S443)</f>
        <v>0</v>
      </c>
      <c r="T437" s="26"/>
      <c r="U437" s="127">
        <f>SUM(U438:U443)</f>
        <v>0</v>
      </c>
      <c r="V437" s="26"/>
      <c r="W437" s="127">
        <f>SUM(W438:W443)</f>
        <v>0</v>
      </c>
      <c r="X437" s="26"/>
      <c r="Y437" s="127">
        <f>SUM(Y438:Y443)</f>
        <v>0</v>
      </c>
      <c r="Z437" s="26"/>
      <c r="AA437" s="127">
        <f>SUM(AA438:AA443)</f>
        <v>0</v>
      </c>
      <c r="AB437" s="26"/>
      <c r="AC437" s="127">
        <f>SUM(AC438:AC443)</f>
        <v>0</v>
      </c>
      <c r="AD437" s="26"/>
      <c r="AE437" s="127">
        <f>SUM(AE438:AE443)</f>
        <v>0</v>
      </c>
      <c r="AF437" s="26"/>
      <c r="AG437" s="127">
        <f>SUM(AG438:AG443)</f>
        <v>0</v>
      </c>
      <c r="AH437" s="26"/>
      <c r="AI437" s="127">
        <f>SUM(AI438:AI443)</f>
        <v>0</v>
      </c>
      <c r="AJ437" s="26"/>
      <c r="AK437" s="127">
        <f>SUM(AK438:AK443)</f>
        <v>0</v>
      </c>
      <c r="AL437" s="26"/>
      <c r="AM437" s="127">
        <f>SUM(AM438:AM443)</f>
        <v>0</v>
      </c>
      <c r="AN437" s="26"/>
      <c r="AO437" s="127">
        <f>SUM(AO438:AO443)</f>
        <v>0</v>
      </c>
      <c r="AP437" s="26"/>
      <c r="AQ437" s="127">
        <f>SUM(AQ438:AQ443)</f>
        <v>0</v>
      </c>
      <c r="AR437" s="26"/>
      <c r="AS437" s="127">
        <f>SUM(AS438:AS443)</f>
        <v>0</v>
      </c>
      <c r="AT437" s="26"/>
      <c r="AU437" s="127">
        <f>SUM(AU438:AU443)</f>
        <v>0</v>
      </c>
      <c r="AV437" s="26"/>
      <c r="AW437" s="127">
        <f>SUM(AW438:AW443)</f>
        <v>0</v>
      </c>
      <c r="AX437" s="26"/>
      <c r="AY437" s="127">
        <f>SUM(AY438:AY443)</f>
        <v>0</v>
      </c>
      <c r="AZ437" s="26"/>
      <c r="BA437" s="127">
        <f>SUM(BA438:BA443)</f>
        <v>0</v>
      </c>
      <c r="BB437" s="26"/>
      <c r="BC437" s="127">
        <f>SUM(BC438:BC443)</f>
        <v>0</v>
      </c>
      <c r="BD437" s="26"/>
      <c r="BE437" s="127">
        <f>SUM(BE438:BE443)</f>
        <v>0</v>
      </c>
      <c r="BF437" s="26"/>
      <c r="BG437" s="127">
        <f>SUM(BG438:BG443)</f>
        <v>0</v>
      </c>
      <c r="BH437" s="109"/>
      <c r="BI437" s="121">
        <f>SUM(BI438:BI443)</f>
        <v>0</v>
      </c>
      <c r="BJ437" s="27"/>
      <c r="BK437" s="109"/>
      <c r="BL437" s="121">
        <f>SUM(BL438:BL443)</f>
        <v>4906.26</v>
      </c>
      <c r="BM437" s="27"/>
    </row>
    <row r="438" spans="1:65" s="88" customFormat="1" ht="22.5">
      <c r="A438" s="29" t="s">
        <v>625</v>
      </c>
      <c r="B438" s="29" t="s">
        <v>66</v>
      </c>
      <c r="C438" s="29">
        <v>95544</v>
      </c>
      <c r="D438" s="101" t="s">
        <v>577</v>
      </c>
      <c r="E438" s="29" t="s">
        <v>100</v>
      </c>
      <c r="F438" s="30">
        <v>7</v>
      </c>
      <c r="G438" s="31">
        <v>24.93</v>
      </c>
      <c r="H438" s="119">
        <v>30.633321479339585</v>
      </c>
      <c r="I438" s="120">
        <f t="shared" ref="I438:I443" si="2063">ROUND(SUM(F438*H438),2)</f>
        <v>214.43</v>
      </c>
      <c r="J438" s="111"/>
      <c r="K438" s="114">
        <f t="shared" ref="K438:K443" si="2064">J438*$H438</f>
        <v>0</v>
      </c>
      <c r="L438" s="32"/>
      <c r="M438" s="114">
        <f t="shared" ref="M438:M443" si="2065">L438*$H438</f>
        <v>0</v>
      </c>
      <c r="N438" s="32"/>
      <c r="O438" s="114">
        <f t="shared" ref="O438:O443" si="2066">N438*$H438</f>
        <v>0</v>
      </c>
      <c r="P438" s="32"/>
      <c r="Q438" s="114">
        <f t="shared" ref="Q438:Q443" si="2067">P438*$H438</f>
        <v>0</v>
      </c>
      <c r="R438" s="32"/>
      <c r="S438" s="114">
        <f t="shared" ref="S438:S443" si="2068">R438*$H438</f>
        <v>0</v>
      </c>
      <c r="T438" s="32"/>
      <c r="U438" s="114">
        <f t="shared" ref="U438:U443" si="2069">T438*$H438</f>
        <v>0</v>
      </c>
      <c r="V438" s="32"/>
      <c r="W438" s="114">
        <f t="shared" ref="W438:W443" si="2070">V438*$H438</f>
        <v>0</v>
      </c>
      <c r="X438" s="32"/>
      <c r="Y438" s="114">
        <f t="shared" ref="Y438:Y443" si="2071">X438*$H438</f>
        <v>0</v>
      </c>
      <c r="Z438" s="32"/>
      <c r="AA438" s="114">
        <f t="shared" ref="AA438:AA443" si="2072">Z438*$H438</f>
        <v>0</v>
      </c>
      <c r="AB438" s="32"/>
      <c r="AC438" s="114">
        <f t="shared" ref="AC438:AC443" si="2073">AB438*$H438</f>
        <v>0</v>
      </c>
      <c r="AD438" s="32"/>
      <c r="AE438" s="114">
        <f t="shared" ref="AE438:AE443" si="2074">AD438*$H438</f>
        <v>0</v>
      </c>
      <c r="AF438" s="32"/>
      <c r="AG438" s="114">
        <f t="shared" ref="AG438:AG443" si="2075">AF438*$H438</f>
        <v>0</v>
      </c>
      <c r="AH438" s="32"/>
      <c r="AI438" s="114">
        <f t="shared" ref="AI438:AI443" si="2076">AH438*$H438</f>
        <v>0</v>
      </c>
      <c r="AJ438" s="32"/>
      <c r="AK438" s="114">
        <f t="shared" ref="AK438:AK443" si="2077">AJ438*$H438</f>
        <v>0</v>
      </c>
      <c r="AL438" s="32"/>
      <c r="AM438" s="114">
        <f t="shared" ref="AM438:AM443" si="2078">AL438*$H438</f>
        <v>0</v>
      </c>
      <c r="AN438" s="32"/>
      <c r="AO438" s="114">
        <f t="shared" ref="AO438:AO443" si="2079">AN438*$H438</f>
        <v>0</v>
      </c>
      <c r="AP438" s="32"/>
      <c r="AQ438" s="114">
        <f t="shared" ref="AQ438:AQ443" si="2080">AP438*$H438</f>
        <v>0</v>
      </c>
      <c r="AR438" s="32"/>
      <c r="AS438" s="114">
        <f t="shared" ref="AS438:AS443" si="2081">AR438*$H438</f>
        <v>0</v>
      </c>
      <c r="AT438" s="32"/>
      <c r="AU438" s="114">
        <f t="shared" ref="AU438:AU443" si="2082">AT438*$H438</f>
        <v>0</v>
      </c>
      <c r="AV438" s="32"/>
      <c r="AW438" s="114">
        <f t="shared" ref="AW438:AW443" si="2083">AV438*$H438</f>
        <v>0</v>
      </c>
      <c r="AX438" s="32"/>
      <c r="AY438" s="114">
        <f t="shared" ref="AY438:AY443" si="2084">AX438*$H438</f>
        <v>0</v>
      </c>
      <c r="AZ438" s="32"/>
      <c r="BA438" s="114">
        <f t="shared" ref="BA438:BA443" si="2085">AZ438*$H438</f>
        <v>0</v>
      </c>
      <c r="BB438" s="32"/>
      <c r="BC438" s="114">
        <f t="shared" ref="BC438:BC443" si="2086">BB438*$H438</f>
        <v>0</v>
      </c>
      <c r="BD438" s="32"/>
      <c r="BE438" s="114">
        <f t="shared" ref="BE438:BE443" si="2087">BD438*$H438</f>
        <v>0</v>
      </c>
      <c r="BF438" s="32"/>
      <c r="BG438" s="114">
        <f t="shared" ref="BG438:BG443" si="2088">BF438*$H438</f>
        <v>0</v>
      </c>
      <c r="BH438" s="108">
        <f t="shared" ref="BH438:BI438" si="2089">SUM(J438,L438,N438,P438,R438,T438,V438,X438,Z438,AB438,AD438,AF438,AH438,AJ438,AL438,AN438,AP438,AR438,AT438,AV438,AX438,AZ438,BB438,BD438,BF438)</f>
        <v>0</v>
      </c>
      <c r="BI438" s="119">
        <f t="shared" si="2089"/>
        <v>0</v>
      </c>
      <c r="BJ438" s="87">
        <f t="shared" ref="BJ438:BJ443" si="2090">BI438/I438</f>
        <v>0</v>
      </c>
      <c r="BK438" s="108">
        <f t="shared" ref="BK438:BK443" si="2091">F438-BH438</f>
        <v>7</v>
      </c>
      <c r="BL438" s="119">
        <f t="shared" ref="BL438:BL443" si="2092">I438-BI438</f>
        <v>214.43</v>
      </c>
      <c r="BM438" s="87">
        <f t="shared" ref="BM438:BM443" si="2093">1-BJ438</f>
        <v>1</v>
      </c>
    </row>
    <row r="439" spans="1:65" s="88" customFormat="1" ht="56.25">
      <c r="A439" s="29" t="s">
        <v>626</v>
      </c>
      <c r="B439" s="29" t="s">
        <v>66</v>
      </c>
      <c r="C439" s="29">
        <v>100855</v>
      </c>
      <c r="D439" s="101" t="s">
        <v>579</v>
      </c>
      <c r="E439" s="29" t="s">
        <v>100</v>
      </c>
      <c r="F439" s="30">
        <v>4</v>
      </c>
      <c r="G439" s="31">
        <v>24.53</v>
      </c>
      <c r="H439" s="119">
        <v>30.141812109434419</v>
      </c>
      <c r="I439" s="120">
        <f t="shared" si="2063"/>
        <v>120.57</v>
      </c>
      <c r="J439" s="111"/>
      <c r="K439" s="114">
        <f t="shared" si="2064"/>
        <v>0</v>
      </c>
      <c r="L439" s="32"/>
      <c r="M439" s="114">
        <f t="shared" si="2065"/>
        <v>0</v>
      </c>
      <c r="N439" s="32"/>
      <c r="O439" s="114">
        <f t="shared" si="2066"/>
        <v>0</v>
      </c>
      <c r="P439" s="32"/>
      <c r="Q439" s="114">
        <f t="shared" si="2067"/>
        <v>0</v>
      </c>
      <c r="R439" s="32"/>
      <c r="S439" s="114">
        <f t="shared" si="2068"/>
        <v>0</v>
      </c>
      <c r="T439" s="32"/>
      <c r="U439" s="114">
        <f t="shared" si="2069"/>
        <v>0</v>
      </c>
      <c r="V439" s="32"/>
      <c r="W439" s="114">
        <f t="shared" si="2070"/>
        <v>0</v>
      </c>
      <c r="X439" s="32"/>
      <c r="Y439" s="114">
        <f t="shared" si="2071"/>
        <v>0</v>
      </c>
      <c r="Z439" s="32"/>
      <c r="AA439" s="114">
        <f t="shared" si="2072"/>
        <v>0</v>
      </c>
      <c r="AB439" s="32"/>
      <c r="AC439" s="114">
        <f t="shared" si="2073"/>
        <v>0</v>
      </c>
      <c r="AD439" s="32"/>
      <c r="AE439" s="114">
        <f t="shared" si="2074"/>
        <v>0</v>
      </c>
      <c r="AF439" s="32"/>
      <c r="AG439" s="114">
        <f t="shared" si="2075"/>
        <v>0</v>
      </c>
      <c r="AH439" s="32"/>
      <c r="AI439" s="114">
        <f t="shared" si="2076"/>
        <v>0</v>
      </c>
      <c r="AJ439" s="32"/>
      <c r="AK439" s="114">
        <f t="shared" si="2077"/>
        <v>0</v>
      </c>
      <c r="AL439" s="32"/>
      <c r="AM439" s="114">
        <f t="shared" si="2078"/>
        <v>0</v>
      </c>
      <c r="AN439" s="32"/>
      <c r="AO439" s="114">
        <f t="shared" si="2079"/>
        <v>0</v>
      </c>
      <c r="AP439" s="32"/>
      <c r="AQ439" s="114">
        <f t="shared" si="2080"/>
        <v>0</v>
      </c>
      <c r="AR439" s="32"/>
      <c r="AS439" s="114">
        <f t="shared" si="2081"/>
        <v>0</v>
      </c>
      <c r="AT439" s="32"/>
      <c r="AU439" s="114">
        <f t="shared" si="2082"/>
        <v>0</v>
      </c>
      <c r="AV439" s="32"/>
      <c r="AW439" s="114">
        <f t="shared" si="2083"/>
        <v>0</v>
      </c>
      <c r="AX439" s="32"/>
      <c r="AY439" s="114">
        <f t="shared" si="2084"/>
        <v>0</v>
      </c>
      <c r="AZ439" s="32"/>
      <c r="BA439" s="114">
        <f t="shared" si="2085"/>
        <v>0</v>
      </c>
      <c r="BB439" s="32"/>
      <c r="BC439" s="114">
        <f t="shared" si="2086"/>
        <v>0</v>
      </c>
      <c r="BD439" s="32"/>
      <c r="BE439" s="114">
        <f t="shared" si="2087"/>
        <v>0</v>
      </c>
      <c r="BF439" s="32"/>
      <c r="BG439" s="114">
        <f t="shared" si="2088"/>
        <v>0</v>
      </c>
      <c r="BH439" s="108">
        <f t="shared" ref="BH439:BI439" si="2094">SUM(J439,L439,N439,P439,R439,T439,V439,X439,Z439,AB439,AD439,AF439,AH439,AJ439,AL439,AN439,AP439,AR439,AT439,AV439,AX439,AZ439,BB439,BD439,BF439)</f>
        <v>0</v>
      </c>
      <c r="BI439" s="119">
        <f t="shared" si="2094"/>
        <v>0</v>
      </c>
      <c r="BJ439" s="87">
        <f t="shared" si="2090"/>
        <v>0</v>
      </c>
      <c r="BK439" s="108">
        <f t="shared" si="2091"/>
        <v>4</v>
      </c>
      <c r="BL439" s="119">
        <f t="shared" si="2092"/>
        <v>120.57</v>
      </c>
      <c r="BM439" s="87">
        <f t="shared" si="2093"/>
        <v>1</v>
      </c>
    </row>
    <row r="440" spans="1:65" s="88" customFormat="1" ht="45">
      <c r="A440" s="29" t="s">
        <v>627</v>
      </c>
      <c r="B440" s="29" t="s">
        <v>66</v>
      </c>
      <c r="C440" s="29">
        <v>37401</v>
      </c>
      <c r="D440" s="101" t="s">
        <v>581</v>
      </c>
      <c r="E440" s="29" t="s">
        <v>100</v>
      </c>
      <c r="F440" s="30">
        <v>4</v>
      </c>
      <c r="G440" s="31">
        <v>86.98</v>
      </c>
      <c r="H440" s="119">
        <v>106.87871248587875</v>
      </c>
      <c r="I440" s="120">
        <f t="shared" si="2063"/>
        <v>427.51</v>
      </c>
      <c r="J440" s="111"/>
      <c r="K440" s="114">
        <f t="shared" si="2064"/>
        <v>0</v>
      </c>
      <c r="L440" s="32"/>
      <c r="M440" s="114">
        <f t="shared" si="2065"/>
        <v>0</v>
      </c>
      <c r="N440" s="32"/>
      <c r="O440" s="114">
        <f t="shared" si="2066"/>
        <v>0</v>
      </c>
      <c r="P440" s="32"/>
      <c r="Q440" s="114">
        <f t="shared" si="2067"/>
        <v>0</v>
      </c>
      <c r="R440" s="32"/>
      <c r="S440" s="114">
        <f t="shared" si="2068"/>
        <v>0</v>
      </c>
      <c r="T440" s="32"/>
      <c r="U440" s="114">
        <f t="shared" si="2069"/>
        <v>0</v>
      </c>
      <c r="V440" s="32"/>
      <c r="W440" s="114">
        <f t="shared" si="2070"/>
        <v>0</v>
      </c>
      <c r="X440" s="32"/>
      <c r="Y440" s="114">
        <f t="shared" si="2071"/>
        <v>0</v>
      </c>
      <c r="Z440" s="32"/>
      <c r="AA440" s="114">
        <f t="shared" si="2072"/>
        <v>0</v>
      </c>
      <c r="AB440" s="32"/>
      <c r="AC440" s="114">
        <f t="shared" si="2073"/>
        <v>0</v>
      </c>
      <c r="AD440" s="32"/>
      <c r="AE440" s="114">
        <f t="shared" si="2074"/>
        <v>0</v>
      </c>
      <c r="AF440" s="32"/>
      <c r="AG440" s="114">
        <f t="shared" si="2075"/>
        <v>0</v>
      </c>
      <c r="AH440" s="32"/>
      <c r="AI440" s="114">
        <f t="shared" si="2076"/>
        <v>0</v>
      </c>
      <c r="AJ440" s="32"/>
      <c r="AK440" s="114">
        <f t="shared" si="2077"/>
        <v>0</v>
      </c>
      <c r="AL440" s="32"/>
      <c r="AM440" s="114">
        <f t="shared" si="2078"/>
        <v>0</v>
      </c>
      <c r="AN440" s="32"/>
      <c r="AO440" s="114">
        <f t="shared" si="2079"/>
        <v>0</v>
      </c>
      <c r="AP440" s="32"/>
      <c r="AQ440" s="114">
        <f t="shared" si="2080"/>
        <v>0</v>
      </c>
      <c r="AR440" s="32"/>
      <c r="AS440" s="114">
        <f t="shared" si="2081"/>
        <v>0</v>
      </c>
      <c r="AT440" s="32"/>
      <c r="AU440" s="114">
        <f t="shared" si="2082"/>
        <v>0</v>
      </c>
      <c r="AV440" s="32"/>
      <c r="AW440" s="114">
        <f t="shared" si="2083"/>
        <v>0</v>
      </c>
      <c r="AX440" s="32"/>
      <c r="AY440" s="114">
        <f t="shared" si="2084"/>
        <v>0</v>
      </c>
      <c r="AZ440" s="32"/>
      <c r="BA440" s="114">
        <f t="shared" si="2085"/>
        <v>0</v>
      </c>
      <c r="BB440" s="32"/>
      <c r="BC440" s="114">
        <f t="shared" si="2086"/>
        <v>0</v>
      </c>
      <c r="BD440" s="32"/>
      <c r="BE440" s="114">
        <f t="shared" si="2087"/>
        <v>0</v>
      </c>
      <c r="BF440" s="32"/>
      <c r="BG440" s="114">
        <f t="shared" si="2088"/>
        <v>0</v>
      </c>
      <c r="BH440" s="108">
        <f t="shared" ref="BH440:BI440" si="2095">SUM(J440,L440,N440,P440,R440,T440,V440,X440,Z440,AB440,AD440,AF440,AH440,AJ440,AL440,AN440,AP440,AR440,AT440,AV440,AX440,AZ440,BB440,BD440,BF440)</f>
        <v>0</v>
      </c>
      <c r="BI440" s="119">
        <f t="shared" si="2095"/>
        <v>0</v>
      </c>
      <c r="BJ440" s="87">
        <f t="shared" si="2090"/>
        <v>0</v>
      </c>
      <c r="BK440" s="108">
        <f t="shared" si="2091"/>
        <v>4</v>
      </c>
      <c r="BL440" s="119">
        <f t="shared" si="2092"/>
        <v>427.51</v>
      </c>
      <c r="BM440" s="87">
        <f t="shared" si="2093"/>
        <v>1</v>
      </c>
    </row>
    <row r="441" spans="1:65" s="88" customFormat="1" ht="22.5">
      <c r="A441" s="29" t="s">
        <v>628</v>
      </c>
      <c r="B441" s="29" t="s">
        <v>66</v>
      </c>
      <c r="C441" s="29">
        <v>11186</v>
      </c>
      <c r="D441" s="101" t="s">
        <v>583</v>
      </c>
      <c r="E441" s="29" t="s">
        <v>82</v>
      </c>
      <c r="F441" s="30">
        <v>1.08</v>
      </c>
      <c r="G441" s="31">
        <v>425.79</v>
      </c>
      <c r="H441" s="119">
        <v>523.19943652980362</v>
      </c>
      <c r="I441" s="120">
        <f t="shared" si="2063"/>
        <v>565.05999999999995</v>
      </c>
      <c r="J441" s="111"/>
      <c r="K441" s="114">
        <f t="shared" si="2064"/>
        <v>0</v>
      </c>
      <c r="L441" s="32"/>
      <c r="M441" s="114">
        <f t="shared" si="2065"/>
        <v>0</v>
      </c>
      <c r="N441" s="32"/>
      <c r="O441" s="114">
        <f t="shared" si="2066"/>
        <v>0</v>
      </c>
      <c r="P441" s="32"/>
      <c r="Q441" s="114">
        <f t="shared" si="2067"/>
        <v>0</v>
      </c>
      <c r="R441" s="32"/>
      <c r="S441" s="114">
        <f t="shared" si="2068"/>
        <v>0</v>
      </c>
      <c r="T441" s="32"/>
      <c r="U441" s="114">
        <f t="shared" si="2069"/>
        <v>0</v>
      </c>
      <c r="V441" s="32"/>
      <c r="W441" s="114">
        <f t="shared" si="2070"/>
        <v>0</v>
      </c>
      <c r="X441" s="32"/>
      <c r="Y441" s="114">
        <f t="shared" si="2071"/>
        <v>0</v>
      </c>
      <c r="Z441" s="32"/>
      <c r="AA441" s="114">
        <f t="shared" si="2072"/>
        <v>0</v>
      </c>
      <c r="AB441" s="32"/>
      <c r="AC441" s="114">
        <f t="shared" si="2073"/>
        <v>0</v>
      </c>
      <c r="AD441" s="32"/>
      <c r="AE441" s="114">
        <f t="shared" si="2074"/>
        <v>0</v>
      </c>
      <c r="AF441" s="32"/>
      <c r="AG441" s="114">
        <f t="shared" si="2075"/>
        <v>0</v>
      </c>
      <c r="AH441" s="32"/>
      <c r="AI441" s="114">
        <f t="shared" si="2076"/>
        <v>0</v>
      </c>
      <c r="AJ441" s="32"/>
      <c r="AK441" s="114">
        <f t="shared" si="2077"/>
        <v>0</v>
      </c>
      <c r="AL441" s="32"/>
      <c r="AM441" s="114">
        <f t="shared" si="2078"/>
        <v>0</v>
      </c>
      <c r="AN441" s="32"/>
      <c r="AO441" s="114">
        <f t="shared" si="2079"/>
        <v>0</v>
      </c>
      <c r="AP441" s="32"/>
      <c r="AQ441" s="114">
        <f t="shared" si="2080"/>
        <v>0</v>
      </c>
      <c r="AR441" s="32"/>
      <c r="AS441" s="114">
        <f t="shared" si="2081"/>
        <v>0</v>
      </c>
      <c r="AT441" s="32"/>
      <c r="AU441" s="114">
        <f t="shared" si="2082"/>
        <v>0</v>
      </c>
      <c r="AV441" s="32"/>
      <c r="AW441" s="114">
        <f t="shared" si="2083"/>
        <v>0</v>
      </c>
      <c r="AX441" s="32"/>
      <c r="AY441" s="114">
        <f t="shared" si="2084"/>
        <v>0</v>
      </c>
      <c r="AZ441" s="32"/>
      <c r="BA441" s="114">
        <f t="shared" si="2085"/>
        <v>0</v>
      </c>
      <c r="BB441" s="32"/>
      <c r="BC441" s="114">
        <f t="shared" si="2086"/>
        <v>0</v>
      </c>
      <c r="BD441" s="32"/>
      <c r="BE441" s="114">
        <f t="shared" si="2087"/>
        <v>0</v>
      </c>
      <c r="BF441" s="32"/>
      <c r="BG441" s="114">
        <f t="shared" si="2088"/>
        <v>0</v>
      </c>
      <c r="BH441" s="108">
        <f t="shared" ref="BH441:BI441" si="2096">SUM(J441,L441,N441,P441,R441,T441,V441,X441,Z441,AB441,AD441,AF441,AH441,AJ441,AL441,AN441,AP441,AR441,AT441,AV441,AX441,AZ441,BB441,BD441,BF441)</f>
        <v>0</v>
      </c>
      <c r="BI441" s="119">
        <f t="shared" si="2096"/>
        <v>0</v>
      </c>
      <c r="BJ441" s="87">
        <f t="shared" si="2090"/>
        <v>0</v>
      </c>
      <c r="BK441" s="108">
        <f t="shared" si="2091"/>
        <v>1.08</v>
      </c>
      <c r="BL441" s="119">
        <f t="shared" si="2092"/>
        <v>565.05999999999995</v>
      </c>
      <c r="BM441" s="87">
        <f t="shared" si="2093"/>
        <v>1</v>
      </c>
    </row>
    <row r="442" spans="1:65" s="88" customFormat="1" ht="22.5">
      <c r="A442" s="29" t="s">
        <v>629</v>
      </c>
      <c r="B442" s="29" t="s">
        <v>66</v>
      </c>
      <c r="C442" s="29">
        <v>11186</v>
      </c>
      <c r="D442" s="101" t="s">
        <v>585</v>
      </c>
      <c r="E442" s="29" t="s">
        <v>82</v>
      </c>
      <c r="F442" s="30">
        <v>6.26</v>
      </c>
      <c r="G442" s="31">
        <v>425.79</v>
      </c>
      <c r="H442" s="119">
        <v>523.19943652980362</v>
      </c>
      <c r="I442" s="120">
        <f t="shared" si="2063"/>
        <v>3275.23</v>
      </c>
      <c r="J442" s="111"/>
      <c r="K442" s="114">
        <f t="shared" si="2064"/>
        <v>0</v>
      </c>
      <c r="L442" s="32"/>
      <c r="M442" s="114">
        <f t="shared" si="2065"/>
        <v>0</v>
      </c>
      <c r="N442" s="32"/>
      <c r="O442" s="114">
        <f t="shared" si="2066"/>
        <v>0</v>
      </c>
      <c r="P442" s="32"/>
      <c r="Q442" s="114">
        <f t="shared" si="2067"/>
        <v>0</v>
      </c>
      <c r="R442" s="32"/>
      <c r="S442" s="114">
        <f t="shared" si="2068"/>
        <v>0</v>
      </c>
      <c r="T442" s="32"/>
      <c r="U442" s="114">
        <f t="shared" si="2069"/>
        <v>0</v>
      </c>
      <c r="V442" s="32"/>
      <c r="W442" s="114">
        <f t="shared" si="2070"/>
        <v>0</v>
      </c>
      <c r="X442" s="32"/>
      <c r="Y442" s="114">
        <f t="shared" si="2071"/>
        <v>0</v>
      </c>
      <c r="Z442" s="32"/>
      <c r="AA442" s="114">
        <f t="shared" si="2072"/>
        <v>0</v>
      </c>
      <c r="AB442" s="32"/>
      <c r="AC442" s="114">
        <f t="shared" si="2073"/>
        <v>0</v>
      </c>
      <c r="AD442" s="32"/>
      <c r="AE442" s="114">
        <f t="shared" si="2074"/>
        <v>0</v>
      </c>
      <c r="AF442" s="32"/>
      <c r="AG442" s="114">
        <f t="shared" si="2075"/>
        <v>0</v>
      </c>
      <c r="AH442" s="32"/>
      <c r="AI442" s="114">
        <f t="shared" si="2076"/>
        <v>0</v>
      </c>
      <c r="AJ442" s="32"/>
      <c r="AK442" s="114">
        <f t="shared" si="2077"/>
        <v>0</v>
      </c>
      <c r="AL442" s="32"/>
      <c r="AM442" s="114">
        <f t="shared" si="2078"/>
        <v>0</v>
      </c>
      <c r="AN442" s="32"/>
      <c r="AO442" s="114">
        <f t="shared" si="2079"/>
        <v>0</v>
      </c>
      <c r="AP442" s="32"/>
      <c r="AQ442" s="114">
        <f t="shared" si="2080"/>
        <v>0</v>
      </c>
      <c r="AR442" s="32"/>
      <c r="AS442" s="114">
        <f t="shared" si="2081"/>
        <v>0</v>
      </c>
      <c r="AT442" s="32"/>
      <c r="AU442" s="114">
        <f t="shared" si="2082"/>
        <v>0</v>
      </c>
      <c r="AV442" s="32"/>
      <c r="AW442" s="114">
        <f t="shared" si="2083"/>
        <v>0</v>
      </c>
      <c r="AX442" s="32"/>
      <c r="AY442" s="114">
        <f t="shared" si="2084"/>
        <v>0</v>
      </c>
      <c r="AZ442" s="32"/>
      <c r="BA442" s="114">
        <f t="shared" si="2085"/>
        <v>0</v>
      </c>
      <c r="BB442" s="32"/>
      <c r="BC442" s="114">
        <f t="shared" si="2086"/>
        <v>0</v>
      </c>
      <c r="BD442" s="32"/>
      <c r="BE442" s="114">
        <f t="shared" si="2087"/>
        <v>0</v>
      </c>
      <c r="BF442" s="32"/>
      <c r="BG442" s="114">
        <f t="shared" si="2088"/>
        <v>0</v>
      </c>
      <c r="BH442" s="108">
        <f t="shared" ref="BH442:BI442" si="2097">SUM(J442,L442,N442,P442,R442,T442,V442,X442,Z442,AB442,AD442,AF442,AH442,AJ442,AL442,AN442,AP442,AR442,AT442,AV442,AX442,AZ442,BB442,BD442,BF442)</f>
        <v>0</v>
      </c>
      <c r="BI442" s="119">
        <f t="shared" si="2097"/>
        <v>0</v>
      </c>
      <c r="BJ442" s="87">
        <f t="shared" si="2090"/>
        <v>0</v>
      </c>
      <c r="BK442" s="108">
        <f t="shared" si="2091"/>
        <v>6.26</v>
      </c>
      <c r="BL442" s="119">
        <f t="shared" si="2092"/>
        <v>3275.23</v>
      </c>
      <c r="BM442" s="87">
        <f t="shared" si="2093"/>
        <v>1</v>
      </c>
    </row>
    <row r="443" spans="1:65" s="88" customFormat="1" ht="22.5">
      <c r="A443" s="29" t="s">
        <v>630</v>
      </c>
      <c r="B443" s="29" t="s">
        <v>66</v>
      </c>
      <c r="C443" s="29">
        <v>377</v>
      </c>
      <c r="D443" s="101" t="s">
        <v>587</v>
      </c>
      <c r="E443" s="29" t="s">
        <v>100</v>
      </c>
      <c r="F443" s="30">
        <v>7</v>
      </c>
      <c r="G443" s="31">
        <v>35.28</v>
      </c>
      <c r="H443" s="119">
        <v>43.351126425635805</v>
      </c>
      <c r="I443" s="120">
        <f t="shared" si="2063"/>
        <v>303.45999999999998</v>
      </c>
      <c r="J443" s="111"/>
      <c r="K443" s="114">
        <f t="shared" si="2064"/>
        <v>0</v>
      </c>
      <c r="L443" s="32"/>
      <c r="M443" s="114">
        <f t="shared" si="2065"/>
        <v>0</v>
      </c>
      <c r="N443" s="32"/>
      <c r="O443" s="114">
        <f t="shared" si="2066"/>
        <v>0</v>
      </c>
      <c r="P443" s="32"/>
      <c r="Q443" s="114">
        <f t="shared" si="2067"/>
        <v>0</v>
      </c>
      <c r="R443" s="32"/>
      <c r="S443" s="114">
        <f t="shared" si="2068"/>
        <v>0</v>
      </c>
      <c r="T443" s="32"/>
      <c r="U443" s="114">
        <f t="shared" si="2069"/>
        <v>0</v>
      </c>
      <c r="V443" s="32"/>
      <c r="W443" s="114">
        <f t="shared" si="2070"/>
        <v>0</v>
      </c>
      <c r="X443" s="32"/>
      <c r="Y443" s="114">
        <f t="shared" si="2071"/>
        <v>0</v>
      </c>
      <c r="Z443" s="32"/>
      <c r="AA443" s="114">
        <f t="shared" si="2072"/>
        <v>0</v>
      </c>
      <c r="AB443" s="32"/>
      <c r="AC443" s="114">
        <f t="shared" si="2073"/>
        <v>0</v>
      </c>
      <c r="AD443" s="32"/>
      <c r="AE443" s="114">
        <f t="shared" si="2074"/>
        <v>0</v>
      </c>
      <c r="AF443" s="32"/>
      <c r="AG443" s="114">
        <f t="shared" si="2075"/>
        <v>0</v>
      </c>
      <c r="AH443" s="32"/>
      <c r="AI443" s="114">
        <f t="shared" si="2076"/>
        <v>0</v>
      </c>
      <c r="AJ443" s="32"/>
      <c r="AK443" s="114">
        <f t="shared" si="2077"/>
        <v>0</v>
      </c>
      <c r="AL443" s="32"/>
      <c r="AM443" s="114">
        <f t="shared" si="2078"/>
        <v>0</v>
      </c>
      <c r="AN443" s="32"/>
      <c r="AO443" s="114">
        <f t="shared" si="2079"/>
        <v>0</v>
      </c>
      <c r="AP443" s="32"/>
      <c r="AQ443" s="114">
        <f t="shared" si="2080"/>
        <v>0</v>
      </c>
      <c r="AR443" s="32"/>
      <c r="AS443" s="114">
        <f t="shared" si="2081"/>
        <v>0</v>
      </c>
      <c r="AT443" s="32"/>
      <c r="AU443" s="114">
        <f t="shared" si="2082"/>
        <v>0</v>
      </c>
      <c r="AV443" s="32"/>
      <c r="AW443" s="114">
        <f t="shared" si="2083"/>
        <v>0</v>
      </c>
      <c r="AX443" s="32"/>
      <c r="AY443" s="114">
        <f t="shared" si="2084"/>
        <v>0</v>
      </c>
      <c r="AZ443" s="32"/>
      <c r="BA443" s="114">
        <f t="shared" si="2085"/>
        <v>0</v>
      </c>
      <c r="BB443" s="32"/>
      <c r="BC443" s="114">
        <f t="shared" si="2086"/>
        <v>0</v>
      </c>
      <c r="BD443" s="32"/>
      <c r="BE443" s="114">
        <f t="shared" si="2087"/>
        <v>0</v>
      </c>
      <c r="BF443" s="32"/>
      <c r="BG443" s="114">
        <f t="shared" si="2088"/>
        <v>0</v>
      </c>
      <c r="BH443" s="108">
        <f t="shared" ref="BH443:BI443" si="2098">SUM(J443,L443,N443,P443,R443,T443,V443,X443,Z443,AB443,AD443,AF443,AH443,AJ443,AL443,AN443,AP443,AR443,AT443,AV443,AX443,AZ443,BB443,BD443,BF443)</f>
        <v>0</v>
      </c>
      <c r="BI443" s="119">
        <f t="shared" si="2098"/>
        <v>0</v>
      </c>
      <c r="BJ443" s="87">
        <f t="shared" si="2090"/>
        <v>0</v>
      </c>
      <c r="BK443" s="108">
        <f t="shared" si="2091"/>
        <v>7</v>
      </c>
      <c r="BL443" s="119">
        <f t="shared" si="2092"/>
        <v>303.45999999999998</v>
      </c>
      <c r="BM443" s="87">
        <f t="shared" si="2093"/>
        <v>1</v>
      </c>
    </row>
    <row r="444" spans="1:65" s="88" customFormat="1">
      <c r="A444" s="22" t="s">
        <v>631</v>
      </c>
      <c r="B444" s="22" t="s">
        <v>60</v>
      </c>
      <c r="C444" s="22" t="s">
        <v>60</v>
      </c>
      <c r="D444" s="102" t="s">
        <v>192</v>
      </c>
      <c r="E444" s="22"/>
      <c r="F444" s="89"/>
      <c r="G444" s="27"/>
      <c r="H444" s="121"/>
      <c r="I444" s="118">
        <f>I445+I450+I455+I458</f>
        <v>42369.42</v>
      </c>
      <c r="J444" s="112"/>
      <c r="K444" s="127">
        <f>K445+K450+K455+K458</f>
        <v>0</v>
      </c>
      <c r="L444" s="26"/>
      <c r="M444" s="127">
        <f>M445+M450+M455+M458</f>
        <v>0</v>
      </c>
      <c r="N444" s="26"/>
      <c r="O444" s="127">
        <f>O445+O450+O455+O458</f>
        <v>0</v>
      </c>
      <c r="P444" s="26"/>
      <c r="Q444" s="127">
        <f>Q445+Q450+Q455+Q458</f>
        <v>0</v>
      </c>
      <c r="R444" s="26"/>
      <c r="S444" s="127">
        <f>S445+S450+S455+S458</f>
        <v>0</v>
      </c>
      <c r="T444" s="26"/>
      <c r="U444" s="127">
        <f>U445+U450+U455+U458</f>
        <v>0</v>
      </c>
      <c r="V444" s="26"/>
      <c r="W444" s="127">
        <f>W445+W450+W455+W458</f>
        <v>0</v>
      </c>
      <c r="X444" s="26"/>
      <c r="Y444" s="127">
        <f>Y445+Y450+Y455+Y458</f>
        <v>0</v>
      </c>
      <c r="Z444" s="26"/>
      <c r="AA444" s="127">
        <f>AA445+AA450+AA455+AA458</f>
        <v>0</v>
      </c>
      <c r="AB444" s="26"/>
      <c r="AC444" s="127">
        <f>AC445+AC450+AC455+AC458</f>
        <v>0</v>
      </c>
      <c r="AD444" s="26"/>
      <c r="AE444" s="127">
        <f>AE445+AE450+AE455+AE458</f>
        <v>0</v>
      </c>
      <c r="AF444" s="26"/>
      <c r="AG444" s="127">
        <f>AG445+AG450+AG455+AG458</f>
        <v>0</v>
      </c>
      <c r="AH444" s="26"/>
      <c r="AI444" s="127">
        <f>AI445+AI450+AI455+AI458</f>
        <v>0</v>
      </c>
      <c r="AJ444" s="26"/>
      <c r="AK444" s="127">
        <f>AK445+AK450+AK455+AK458</f>
        <v>0</v>
      </c>
      <c r="AL444" s="26"/>
      <c r="AM444" s="127">
        <f>AM445+AM450+AM455+AM458</f>
        <v>0</v>
      </c>
      <c r="AN444" s="26"/>
      <c r="AO444" s="127">
        <f>AO445+AO450+AO455+AO458</f>
        <v>0</v>
      </c>
      <c r="AP444" s="26"/>
      <c r="AQ444" s="127">
        <f>AQ445+AQ450+AQ455+AQ458</f>
        <v>0</v>
      </c>
      <c r="AR444" s="26"/>
      <c r="AS444" s="127">
        <f>AS445+AS450+AS455+AS458</f>
        <v>0</v>
      </c>
      <c r="AT444" s="26"/>
      <c r="AU444" s="127">
        <f>AU445+AU450+AU455+AU458</f>
        <v>0</v>
      </c>
      <c r="AV444" s="26"/>
      <c r="AW444" s="127">
        <f>AW445+AW450+AW455+AW458</f>
        <v>0</v>
      </c>
      <c r="AX444" s="26"/>
      <c r="AY444" s="127">
        <f>AY445+AY450+AY455+AY458</f>
        <v>0</v>
      </c>
      <c r="AZ444" s="26"/>
      <c r="BA444" s="127">
        <f>BA445+BA450+BA455+BA458</f>
        <v>0</v>
      </c>
      <c r="BB444" s="26"/>
      <c r="BC444" s="127">
        <f>BC445+BC450+BC455+BC458</f>
        <v>0</v>
      </c>
      <c r="BD444" s="26"/>
      <c r="BE444" s="127">
        <f>BE445+BE450+BE455+BE458</f>
        <v>0</v>
      </c>
      <c r="BF444" s="26"/>
      <c r="BG444" s="127">
        <f>BG445+BG450+BG455+BG458</f>
        <v>0</v>
      </c>
      <c r="BH444" s="109"/>
      <c r="BI444" s="121">
        <f>BI445+BI450+BI455+BI458</f>
        <v>0</v>
      </c>
      <c r="BJ444" s="27"/>
      <c r="BK444" s="109"/>
      <c r="BL444" s="121">
        <f>BL445+BL450+BL455+BL458</f>
        <v>42369.42</v>
      </c>
      <c r="BM444" s="27"/>
    </row>
    <row r="445" spans="1:65" s="88" customFormat="1">
      <c r="A445" s="22" t="s">
        <v>632</v>
      </c>
      <c r="B445" s="22" t="s">
        <v>60</v>
      </c>
      <c r="C445" s="22" t="s">
        <v>60</v>
      </c>
      <c r="D445" s="102" t="s">
        <v>549</v>
      </c>
      <c r="E445" s="22" t="s">
        <v>60</v>
      </c>
      <c r="F445" s="89"/>
      <c r="G445" s="27"/>
      <c r="H445" s="121"/>
      <c r="I445" s="118">
        <f>SUM(I446:I449)</f>
        <v>20840.129999999997</v>
      </c>
      <c r="J445" s="112"/>
      <c r="K445" s="127">
        <f>SUM(K446:K449)</f>
        <v>0</v>
      </c>
      <c r="L445" s="26"/>
      <c r="M445" s="127">
        <f>SUM(M446:M449)</f>
        <v>0</v>
      </c>
      <c r="N445" s="26"/>
      <c r="O445" s="127">
        <f>SUM(O446:O449)</f>
        <v>0</v>
      </c>
      <c r="P445" s="26"/>
      <c r="Q445" s="127">
        <f>SUM(Q446:Q449)</f>
        <v>0</v>
      </c>
      <c r="R445" s="26"/>
      <c r="S445" s="127">
        <f>SUM(S446:S449)</f>
        <v>0</v>
      </c>
      <c r="T445" s="26"/>
      <c r="U445" s="127">
        <f>SUM(U446:U449)</f>
        <v>0</v>
      </c>
      <c r="V445" s="26"/>
      <c r="W445" s="127">
        <f>SUM(W446:W449)</f>
        <v>0</v>
      </c>
      <c r="X445" s="26"/>
      <c r="Y445" s="127">
        <f>SUM(Y446:Y449)</f>
        <v>0</v>
      </c>
      <c r="Z445" s="26"/>
      <c r="AA445" s="127">
        <f>SUM(AA446:AA449)</f>
        <v>0</v>
      </c>
      <c r="AB445" s="26"/>
      <c r="AC445" s="127">
        <f>SUM(AC446:AC449)</f>
        <v>0</v>
      </c>
      <c r="AD445" s="26"/>
      <c r="AE445" s="127">
        <f>SUM(AE446:AE449)</f>
        <v>0</v>
      </c>
      <c r="AF445" s="26"/>
      <c r="AG445" s="127">
        <f>SUM(AG446:AG449)</f>
        <v>0</v>
      </c>
      <c r="AH445" s="26"/>
      <c r="AI445" s="127">
        <f>SUM(AI446:AI449)</f>
        <v>0</v>
      </c>
      <c r="AJ445" s="26"/>
      <c r="AK445" s="127">
        <f>SUM(AK446:AK449)</f>
        <v>0</v>
      </c>
      <c r="AL445" s="26"/>
      <c r="AM445" s="127">
        <f>SUM(AM446:AM449)</f>
        <v>0</v>
      </c>
      <c r="AN445" s="26"/>
      <c r="AO445" s="127">
        <f>SUM(AO446:AO449)</f>
        <v>0</v>
      </c>
      <c r="AP445" s="26"/>
      <c r="AQ445" s="127">
        <f>SUM(AQ446:AQ449)</f>
        <v>0</v>
      </c>
      <c r="AR445" s="26"/>
      <c r="AS445" s="127">
        <f>SUM(AS446:AS449)</f>
        <v>0</v>
      </c>
      <c r="AT445" s="26"/>
      <c r="AU445" s="127">
        <f>SUM(AU446:AU449)</f>
        <v>0</v>
      </c>
      <c r="AV445" s="26"/>
      <c r="AW445" s="127">
        <f>SUM(AW446:AW449)</f>
        <v>0</v>
      </c>
      <c r="AX445" s="26"/>
      <c r="AY445" s="127">
        <f>SUM(AY446:AY449)</f>
        <v>0</v>
      </c>
      <c r="AZ445" s="26"/>
      <c r="BA445" s="127">
        <f>SUM(BA446:BA449)</f>
        <v>0</v>
      </c>
      <c r="BB445" s="26"/>
      <c r="BC445" s="127">
        <f>SUM(BC446:BC449)</f>
        <v>0</v>
      </c>
      <c r="BD445" s="26"/>
      <c r="BE445" s="127">
        <f>SUM(BE446:BE449)</f>
        <v>0</v>
      </c>
      <c r="BF445" s="26"/>
      <c r="BG445" s="127">
        <f>SUM(BG446:BG449)</f>
        <v>0</v>
      </c>
      <c r="BH445" s="109"/>
      <c r="BI445" s="121">
        <f>SUM(BI446:BI449)</f>
        <v>0</v>
      </c>
      <c r="BJ445" s="27"/>
      <c r="BK445" s="109"/>
      <c r="BL445" s="121">
        <f>SUM(BL446:BL449)</f>
        <v>20840.129999999997</v>
      </c>
      <c r="BM445" s="27"/>
    </row>
    <row r="446" spans="1:65" s="88" customFormat="1" ht="56.25">
      <c r="A446" s="29" t="s">
        <v>633</v>
      </c>
      <c r="B446" s="29" t="s">
        <v>250</v>
      </c>
      <c r="C446" s="29">
        <v>2002</v>
      </c>
      <c r="D446" s="101" t="s">
        <v>551</v>
      </c>
      <c r="E446" s="29" t="s">
        <v>100</v>
      </c>
      <c r="F446" s="30">
        <v>7</v>
      </c>
      <c r="G446" s="31">
        <v>1404.36</v>
      </c>
      <c r="H446" s="119">
        <v>1725.6402468000538</v>
      </c>
      <c r="I446" s="120">
        <f t="shared" ref="I446:I449" si="2099">ROUND(SUM(F446*H446),2)</f>
        <v>12079.48</v>
      </c>
      <c r="J446" s="111"/>
      <c r="K446" s="114">
        <f t="shared" ref="K446:K449" si="2100">J446*$H446</f>
        <v>0</v>
      </c>
      <c r="L446" s="32"/>
      <c r="M446" s="114">
        <f t="shared" ref="M446:M449" si="2101">L446*$H446</f>
        <v>0</v>
      </c>
      <c r="N446" s="32"/>
      <c r="O446" s="114">
        <f t="shared" ref="O446:O449" si="2102">N446*$H446</f>
        <v>0</v>
      </c>
      <c r="P446" s="32"/>
      <c r="Q446" s="114">
        <f t="shared" ref="Q446:Q449" si="2103">P446*$H446</f>
        <v>0</v>
      </c>
      <c r="R446" s="32"/>
      <c r="S446" s="114">
        <f t="shared" ref="S446:S449" si="2104">R446*$H446</f>
        <v>0</v>
      </c>
      <c r="T446" s="32"/>
      <c r="U446" s="114">
        <f t="shared" ref="U446:U449" si="2105">T446*$H446</f>
        <v>0</v>
      </c>
      <c r="V446" s="32"/>
      <c r="W446" s="114">
        <f t="shared" ref="W446:W449" si="2106">V446*$H446</f>
        <v>0</v>
      </c>
      <c r="X446" s="32"/>
      <c r="Y446" s="114">
        <f t="shared" ref="Y446:Y449" si="2107">X446*$H446</f>
        <v>0</v>
      </c>
      <c r="Z446" s="32"/>
      <c r="AA446" s="114">
        <f t="shared" ref="AA446:AA449" si="2108">Z446*$H446</f>
        <v>0</v>
      </c>
      <c r="AB446" s="32"/>
      <c r="AC446" s="114">
        <f t="shared" ref="AC446:AC449" si="2109">AB446*$H446</f>
        <v>0</v>
      </c>
      <c r="AD446" s="32"/>
      <c r="AE446" s="114">
        <f t="shared" ref="AE446:AE449" si="2110">AD446*$H446</f>
        <v>0</v>
      </c>
      <c r="AF446" s="32"/>
      <c r="AG446" s="114">
        <f t="shared" ref="AG446:AG449" si="2111">AF446*$H446</f>
        <v>0</v>
      </c>
      <c r="AH446" s="32"/>
      <c r="AI446" s="114">
        <f t="shared" ref="AI446:AI449" si="2112">AH446*$H446</f>
        <v>0</v>
      </c>
      <c r="AJ446" s="32"/>
      <c r="AK446" s="114">
        <f t="shared" ref="AK446:AK449" si="2113">AJ446*$H446</f>
        <v>0</v>
      </c>
      <c r="AL446" s="32"/>
      <c r="AM446" s="114">
        <f t="shared" ref="AM446:AM449" si="2114">AL446*$H446</f>
        <v>0</v>
      </c>
      <c r="AN446" s="32"/>
      <c r="AO446" s="114">
        <f t="shared" ref="AO446:AO449" si="2115">AN446*$H446</f>
        <v>0</v>
      </c>
      <c r="AP446" s="32"/>
      <c r="AQ446" s="114">
        <f t="shared" ref="AQ446:AQ449" si="2116">AP446*$H446</f>
        <v>0</v>
      </c>
      <c r="AR446" s="32"/>
      <c r="AS446" s="114">
        <f t="shared" ref="AS446:AS449" si="2117">AR446*$H446</f>
        <v>0</v>
      </c>
      <c r="AT446" s="32"/>
      <c r="AU446" s="114">
        <f t="shared" ref="AU446:AU449" si="2118">AT446*$H446</f>
        <v>0</v>
      </c>
      <c r="AV446" s="32"/>
      <c r="AW446" s="114">
        <f t="shared" ref="AW446:AW449" si="2119">AV446*$H446</f>
        <v>0</v>
      </c>
      <c r="AX446" s="32"/>
      <c r="AY446" s="114">
        <f t="shared" ref="AY446:AY449" si="2120">AX446*$H446</f>
        <v>0</v>
      </c>
      <c r="AZ446" s="32"/>
      <c r="BA446" s="114">
        <f t="shared" ref="BA446:BA449" si="2121">AZ446*$H446</f>
        <v>0</v>
      </c>
      <c r="BB446" s="32"/>
      <c r="BC446" s="114">
        <f t="shared" ref="BC446:BC449" si="2122">BB446*$H446</f>
        <v>0</v>
      </c>
      <c r="BD446" s="32"/>
      <c r="BE446" s="114">
        <f t="shared" ref="BE446:BE449" si="2123">BD446*$H446</f>
        <v>0</v>
      </c>
      <c r="BF446" s="32"/>
      <c r="BG446" s="114">
        <f t="shared" ref="BG446:BG449" si="2124">BF446*$H446</f>
        <v>0</v>
      </c>
      <c r="BH446" s="108">
        <f t="shared" ref="BH446:BI446" si="2125">SUM(J446,L446,N446,P446,R446,T446,V446,X446,Z446,AB446,AD446,AF446,AH446,AJ446,AL446,AN446,AP446,AR446,AT446,AV446,AX446,AZ446,BB446,BD446,BF446)</f>
        <v>0</v>
      </c>
      <c r="BI446" s="119">
        <f t="shared" si="2125"/>
        <v>0</v>
      </c>
      <c r="BJ446" s="87">
        <f t="shared" ref="BJ446:BJ449" si="2126">BI446/I446</f>
        <v>0</v>
      </c>
      <c r="BK446" s="108">
        <f t="shared" ref="BK446:BK449" si="2127">F446-BH446</f>
        <v>7</v>
      </c>
      <c r="BL446" s="119">
        <f t="shared" ref="BL446:BL449" si="2128">I446-BI446</f>
        <v>12079.48</v>
      </c>
      <c r="BM446" s="87">
        <f t="shared" ref="BM446:BM449" si="2129">1-BJ446</f>
        <v>1</v>
      </c>
    </row>
    <row r="447" spans="1:65" s="88" customFormat="1" ht="22.5">
      <c r="A447" s="29" t="s">
        <v>634</v>
      </c>
      <c r="B447" s="29" t="s">
        <v>66</v>
      </c>
      <c r="C447" s="29">
        <v>100859</v>
      </c>
      <c r="D447" s="101" t="s">
        <v>553</v>
      </c>
      <c r="E447" s="29" t="s">
        <v>100</v>
      </c>
      <c r="F447" s="30">
        <v>3</v>
      </c>
      <c r="G447" s="31">
        <v>872.25</v>
      </c>
      <c r="H447" s="119">
        <v>1071.7976197494565</v>
      </c>
      <c r="I447" s="120">
        <f t="shared" si="2099"/>
        <v>3215.39</v>
      </c>
      <c r="J447" s="111"/>
      <c r="K447" s="114">
        <f t="shared" si="2100"/>
        <v>0</v>
      </c>
      <c r="L447" s="32"/>
      <c r="M447" s="114">
        <f t="shared" si="2101"/>
        <v>0</v>
      </c>
      <c r="N447" s="32"/>
      <c r="O447" s="114">
        <f t="shared" si="2102"/>
        <v>0</v>
      </c>
      <c r="P447" s="32"/>
      <c r="Q447" s="114">
        <f t="shared" si="2103"/>
        <v>0</v>
      </c>
      <c r="R447" s="32"/>
      <c r="S447" s="114">
        <f t="shared" si="2104"/>
        <v>0</v>
      </c>
      <c r="T447" s="32"/>
      <c r="U447" s="114">
        <f t="shared" si="2105"/>
        <v>0</v>
      </c>
      <c r="V447" s="32"/>
      <c r="W447" s="114">
        <f t="shared" si="2106"/>
        <v>0</v>
      </c>
      <c r="X447" s="32"/>
      <c r="Y447" s="114">
        <f t="shared" si="2107"/>
        <v>0</v>
      </c>
      <c r="Z447" s="32"/>
      <c r="AA447" s="114">
        <f t="shared" si="2108"/>
        <v>0</v>
      </c>
      <c r="AB447" s="32"/>
      <c r="AC447" s="114">
        <f t="shared" si="2109"/>
        <v>0</v>
      </c>
      <c r="AD447" s="32"/>
      <c r="AE447" s="114">
        <f t="shared" si="2110"/>
        <v>0</v>
      </c>
      <c r="AF447" s="32"/>
      <c r="AG447" s="114">
        <f t="shared" si="2111"/>
        <v>0</v>
      </c>
      <c r="AH447" s="32"/>
      <c r="AI447" s="114">
        <f t="shared" si="2112"/>
        <v>0</v>
      </c>
      <c r="AJ447" s="32"/>
      <c r="AK447" s="114">
        <f t="shared" si="2113"/>
        <v>0</v>
      </c>
      <c r="AL447" s="32"/>
      <c r="AM447" s="114">
        <f t="shared" si="2114"/>
        <v>0</v>
      </c>
      <c r="AN447" s="32"/>
      <c r="AO447" s="114">
        <f t="shared" si="2115"/>
        <v>0</v>
      </c>
      <c r="AP447" s="32"/>
      <c r="AQ447" s="114">
        <f t="shared" si="2116"/>
        <v>0</v>
      </c>
      <c r="AR447" s="32"/>
      <c r="AS447" s="114">
        <f t="shared" si="2117"/>
        <v>0</v>
      </c>
      <c r="AT447" s="32"/>
      <c r="AU447" s="114">
        <f t="shared" si="2118"/>
        <v>0</v>
      </c>
      <c r="AV447" s="32"/>
      <c r="AW447" s="114">
        <f t="shared" si="2119"/>
        <v>0</v>
      </c>
      <c r="AX447" s="32"/>
      <c r="AY447" s="114">
        <f t="shared" si="2120"/>
        <v>0</v>
      </c>
      <c r="AZ447" s="32"/>
      <c r="BA447" s="114">
        <f t="shared" si="2121"/>
        <v>0</v>
      </c>
      <c r="BB447" s="32"/>
      <c r="BC447" s="114">
        <f t="shared" si="2122"/>
        <v>0</v>
      </c>
      <c r="BD447" s="32"/>
      <c r="BE447" s="114">
        <f t="shared" si="2123"/>
        <v>0</v>
      </c>
      <c r="BF447" s="32"/>
      <c r="BG447" s="114">
        <f t="shared" si="2124"/>
        <v>0</v>
      </c>
      <c r="BH447" s="108">
        <f t="shared" ref="BH447:BI447" si="2130">SUM(J447,L447,N447,P447,R447,T447,V447,X447,Z447,AB447,AD447,AF447,AH447,AJ447,AL447,AN447,AP447,AR447,AT447,AV447,AX447,AZ447,BB447,BD447,BF447)</f>
        <v>0</v>
      </c>
      <c r="BI447" s="119">
        <f t="shared" si="2130"/>
        <v>0</v>
      </c>
      <c r="BJ447" s="87">
        <f t="shared" si="2126"/>
        <v>0</v>
      </c>
      <c r="BK447" s="108">
        <f t="shared" si="2127"/>
        <v>3</v>
      </c>
      <c r="BL447" s="119">
        <f t="shared" si="2128"/>
        <v>3215.39</v>
      </c>
      <c r="BM447" s="87">
        <f t="shared" si="2129"/>
        <v>1</v>
      </c>
    </row>
    <row r="448" spans="1:65" s="88" customFormat="1" ht="45">
      <c r="A448" s="29" t="s">
        <v>635</v>
      </c>
      <c r="B448" s="29" t="s">
        <v>66</v>
      </c>
      <c r="C448" s="29">
        <v>86903</v>
      </c>
      <c r="D448" s="101" t="s">
        <v>555</v>
      </c>
      <c r="E448" s="29" t="s">
        <v>100</v>
      </c>
      <c r="F448" s="30">
        <v>2</v>
      </c>
      <c r="G448" s="31">
        <v>313.17</v>
      </c>
      <c r="H448" s="119">
        <v>384.81497343300356</v>
      </c>
      <c r="I448" s="120">
        <f t="shared" si="2099"/>
        <v>769.63</v>
      </c>
      <c r="J448" s="111"/>
      <c r="K448" s="114">
        <f t="shared" si="2100"/>
        <v>0</v>
      </c>
      <c r="L448" s="32"/>
      <c r="M448" s="114">
        <f t="shared" si="2101"/>
        <v>0</v>
      </c>
      <c r="N448" s="32"/>
      <c r="O448" s="114">
        <f t="shared" si="2102"/>
        <v>0</v>
      </c>
      <c r="P448" s="32"/>
      <c r="Q448" s="114">
        <f t="shared" si="2103"/>
        <v>0</v>
      </c>
      <c r="R448" s="32"/>
      <c r="S448" s="114">
        <f t="shared" si="2104"/>
        <v>0</v>
      </c>
      <c r="T448" s="32"/>
      <c r="U448" s="114">
        <f t="shared" si="2105"/>
        <v>0</v>
      </c>
      <c r="V448" s="32"/>
      <c r="W448" s="114">
        <f t="shared" si="2106"/>
        <v>0</v>
      </c>
      <c r="X448" s="32"/>
      <c r="Y448" s="114">
        <f t="shared" si="2107"/>
        <v>0</v>
      </c>
      <c r="Z448" s="32"/>
      <c r="AA448" s="114">
        <f t="shared" si="2108"/>
        <v>0</v>
      </c>
      <c r="AB448" s="32"/>
      <c r="AC448" s="114">
        <f t="shared" si="2109"/>
        <v>0</v>
      </c>
      <c r="AD448" s="32"/>
      <c r="AE448" s="114">
        <f t="shared" si="2110"/>
        <v>0</v>
      </c>
      <c r="AF448" s="32"/>
      <c r="AG448" s="114">
        <f t="shared" si="2111"/>
        <v>0</v>
      </c>
      <c r="AH448" s="32"/>
      <c r="AI448" s="114">
        <f t="shared" si="2112"/>
        <v>0</v>
      </c>
      <c r="AJ448" s="32"/>
      <c r="AK448" s="114">
        <f t="shared" si="2113"/>
        <v>0</v>
      </c>
      <c r="AL448" s="32"/>
      <c r="AM448" s="114">
        <f t="shared" si="2114"/>
        <v>0</v>
      </c>
      <c r="AN448" s="32"/>
      <c r="AO448" s="114">
        <f t="shared" si="2115"/>
        <v>0</v>
      </c>
      <c r="AP448" s="32"/>
      <c r="AQ448" s="114">
        <f t="shared" si="2116"/>
        <v>0</v>
      </c>
      <c r="AR448" s="32"/>
      <c r="AS448" s="114">
        <f t="shared" si="2117"/>
        <v>0</v>
      </c>
      <c r="AT448" s="32"/>
      <c r="AU448" s="114">
        <f t="shared" si="2118"/>
        <v>0</v>
      </c>
      <c r="AV448" s="32"/>
      <c r="AW448" s="114">
        <f t="shared" si="2119"/>
        <v>0</v>
      </c>
      <c r="AX448" s="32"/>
      <c r="AY448" s="114">
        <f t="shared" si="2120"/>
        <v>0</v>
      </c>
      <c r="AZ448" s="32"/>
      <c r="BA448" s="114">
        <f t="shared" si="2121"/>
        <v>0</v>
      </c>
      <c r="BB448" s="32"/>
      <c r="BC448" s="114">
        <f t="shared" si="2122"/>
        <v>0</v>
      </c>
      <c r="BD448" s="32"/>
      <c r="BE448" s="114">
        <f t="shared" si="2123"/>
        <v>0</v>
      </c>
      <c r="BF448" s="32"/>
      <c r="BG448" s="114">
        <f t="shared" si="2124"/>
        <v>0</v>
      </c>
      <c r="BH448" s="108">
        <f t="shared" ref="BH448:BI448" si="2131">SUM(J448,L448,N448,P448,R448,T448,V448,X448,Z448,AB448,AD448,AF448,AH448,AJ448,AL448,AN448,AP448,AR448,AT448,AV448,AX448,AZ448,BB448,BD448,BF448)</f>
        <v>0</v>
      </c>
      <c r="BI448" s="119">
        <f t="shared" si="2131"/>
        <v>0</v>
      </c>
      <c r="BJ448" s="87">
        <f t="shared" si="2126"/>
        <v>0</v>
      </c>
      <c r="BK448" s="108">
        <f t="shared" si="2127"/>
        <v>2</v>
      </c>
      <c r="BL448" s="119">
        <f t="shared" si="2128"/>
        <v>769.63</v>
      </c>
      <c r="BM448" s="87">
        <f t="shared" si="2129"/>
        <v>1</v>
      </c>
    </row>
    <row r="449" spans="1:65" s="88" customFormat="1" ht="22.5">
      <c r="A449" s="29" t="s">
        <v>636</v>
      </c>
      <c r="B449" s="29" t="s">
        <v>250</v>
      </c>
      <c r="C449" s="29">
        <v>7712</v>
      </c>
      <c r="D449" s="101" t="s">
        <v>557</v>
      </c>
      <c r="E449" s="29" t="s">
        <v>100</v>
      </c>
      <c r="F449" s="30">
        <v>6</v>
      </c>
      <c r="G449" s="31">
        <v>647.75</v>
      </c>
      <c r="H449" s="119">
        <v>795.93798589018115</v>
      </c>
      <c r="I449" s="120">
        <f t="shared" si="2099"/>
        <v>4775.63</v>
      </c>
      <c r="J449" s="111"/>
      <c r="K449" s="114">
        <f t="shared" si="2100"/>
        <v>0</v>
      </c>
      <c r="L449" s="32"/>
      <c r="M449" s="114">
        <f t="shared" si="2101"/>
        <v>0</v>
      </c>
      <c r="N449" s="32"/>
      <c r="O449" s="114">
        <f t="shared" si="2102"/>
        <v>0</v>
      </c>
      <c r="P449" s="32"/>
      <c r="Q449" s="114">
        <f t="shared" si="2103"/>
        <v>0</v>
      </c>
      <c r="R449" s="32"/>
      <c r="S449" s="114">
        <f t="shared" si="2104"/>
        <v>0</v>
      </c>
      <c r="T449" s="32"/>
      <c r="U449" s="114">
        <f t="shared" si="2105"/>
        <v>0</v>
      </c>
      <c r="V449" s="32"/>
      <c r="W449" s="114">
        <f t="shared" si="2106"/>
        <v>0</v>
      </c>
      <c r="X449" s="32"/>
      <c r="Y449" s="114">
        <f t="shared" si="2107"/>
        <v>0</v>
      </c>
      <c r="Z449" s="32"/>
      <c r="AA449" s="114">
        <f t="shared" si="2108"/>
        <v>0</v>
      </c>
      <c r="AB449" s="32"/>
      <c r="AC449" s="114">
        <f t="shared" si="2109"/>
        <v>0</v>
      </c>
      <c r="AD449" s="32"/>
      <c r="AE449" s="114">
        <f t="shared" si="2110"/>
        <v>0</v>
      </c>
      <c r="AF449" s="32"/>
      <c r="AG449" s="114">
        <f t="shared" si="2111"/>
        <v>0</v>
      </c>
      <c r="AH449" s="32"/>
      <c r="AI449" s="114">
        <f t="shared" si="2112"/>
        <v>0</v>
      </c>
      <c r="AJ449" s="32"/>
      <c r="AK449" s="114">
        <f t="shared" si="2113"/>
        <v>0</v>
      </c>
      <c r="AL449" s="32"/>
      <c r="AM449" s="114">
        <f t="shared" si="2114"/>
        <v>0</v>
      </c>
      <c r="AN449" s="32"/>
      <c r="AO449" s="114">
        <f t="shared" si="2115"/>
        <v>0</v>
      </c>
      <c r="AP449" s="32"/>
      <c r="AQ449" s="114">
        <f t="shared" si="2116"/>
        <v>0</v>
      </c>
      <c r="AR449" s="32"/>
      <c r="AS449" s="114">
        <f t="shared" si="2117"/>
        <v>0</v>
      </c>
      <c r="AT449" s="32"/>
      <c r="AU449" s="114">
        <f t="shared" si="2118"/>
        <v>0</v>
      </c>
      <c r="AV449" s="32"/>
      <c r="AW449" s="114">
        <f t="shared" si="2119"/>
        <v>0</v>
      </c>
      <c r="AX449" s="32"/>
      <c r="AY449" s="114">
        <f t="shared" si="2120"/>
        <v>0</v>
      </c>
      <c r="AZ449" s="32"/>
      <c r="BA449" s="114">
        <f t="shared" si="2121"/>
        <v>0</v>
      </c>
      <c r="BB449" s="32"/>
      <c r="BC449" s="114">
        <f t="shared" si="2122"/>
        <v>0</v>
      </c>
      <c r="BD449" s="32"/>
      <c r="BE449" s="114">
        <f t="shared" si="2123"/>
        <v>0</v>
      </c>
      <c r="BF449" s="32"/>
      <c r="BG449" s="114">
        <f t="shared" si="2124"/>
        <v>0</v>
      </c>
      <c r="BH449" s="108">
        <f t="shared" ref="BH449:BI449" si="2132">SUM(J449,L449,N449,P449,R449,T449,V449,X449,Z449,AB449,AD449,AF449,AH449,AJ449,AL449,AN449,AP449,AR449,AT449,AV449,AX449,AZ449,BB449,BD449,BF449)</f>
        <v>0</v>
      </c>
      <c r="BI449" s="119">
        <f t="shared" si="2132"/>
        <v>0</v>
      </c>
      <c r="BJ449" s="87">
        <f t="shared" si="2126"/>
        <v>0</v>
      </c>
      <c r="BK449" s="108">
        <f t="shared" si="2127"/>
        <v>6</v>
      </c>
      <c r="BL449" s="119">
        <f t="shared" si="2128"/>
        <v>4775.63</v>
      </c>
      <c r="BM449" s="87">
        <f t="shared" si="2129"/>
        <v>1</v>
      </c>
    </row>
    <row r="450" spans="1:65" s="88" customFormat="1">
      <c r="A450" s="22" t="s">
        <v>637</v>
      </c>
      <c r="B450" s="22" t="s">
        <v>60</v>
      </c>
      <c r="C450" s="22" t="s">
        <v>60</v>
      </c>
      <c r="D450" s="102" t="s">
        <v>559</v>
      </c>
      <c r="E450" s="22" t="s">
        <v>60</v>
      </c>
      <c r="F450" s="89"/>
      <c r="G450" s="27"/>
      <c r="H450" s="121"/>
      <c r="I450" s="118">
        <f>SUM(I451:I454)</f>
        <v>14851.94</v>
      </c>
      <c r="J450" s="112"/>
      <c r="K450" s="127">
        <f>SUM(K451:K454)</f>
        <v>0</v>
      </c>
      <c r="L450" s="26"/>
      <c r="M450" s="127">
        <f>SUM(M451:M454)</f>
        <v>0</v>
      </c>
      <c r="N450" s="26"/>
      <c r="O450" s="127">
        <f>SUM(O451:O454)</f>
        <v>0</v>
      </c>
      <c r="P450" s="26"/>
      <c r="Q450" s="127">
        <f>SUM(Q451:Q454)</f>
        <v>0</v>
      </c>
      <c r="R450" s="26"/>
      <c r="S450" s="127">
        <f>SUM(S451:S454)</f>
        <v>0</v>
      </c>
      <c r="T450" s="26"/>
      <c r="U450" s="127">
        <f>SUM(U451:U454)</f>
        <v>0</v>
      </c>
      <c r="V450" s="26"/>
      <c r="W450" s="127">
        <f>SUM(W451:W454)</f>
        <v>0</v>
      </c>
      <c r="X450" s="26"/>
      <c r="Y450" s="127">
        <f>SUM(Y451:Y454)</f>
        <v>0</v>
      </c>
      <c r="Z450" s="26"/>
      <c r="AA450" s="127">
        <f>SUM(AA451:AA454)</f>
        <v>0</v>
      </c>
      <c r="AB450" s="26"/>
      <c r="AC450" s="127">
        <f>SUM(AC451:AC454)</f>
        <v>0</v>
      </c>
      <c r="AD450" s="26"/>
      <c r="AE450" s="127">
        <f>SUM(AE451:AE454)</f>
        <v>0</v>
      </c>
      <c r="AF450" s="26"/>
      <c r="AG450" s="127">
        <f>SUM(AG451:AG454)</f>
        <v>0</v>
      </c>
      <c r="AH450" s="26"/>
      <c r="AI450" s="127">
        <f>SUM(AI451:AI454)</f>
        <v>0</v>
      </c>
      <c r="AJ450" s="26"/>
      <c r="AK450" s="127">
        <f>SUM(AK451:AK454)</f>
        <v>0</v>
      </c>
      <c r="AL450" s="26"/>
      <c r="AM450" s="127">
        <f>SUM(AM451:AM454)</f>
        <v>0</v>
      </c>
      <c r="AN450" s="26"/>
      <c r="AO450" s="127">
        <f>SUM(AO451:AO454)</f>
        <v>0</v>
      </c>
      <c r="AP450" s="26"/>
      <c r="AQ450" s="127">
        <f>SUM(AQ451:AQ454)</f>
        <v>0</v>
      </c>
      <c r="AR450" s="26"/>
      <c r="AS450" s="127">
        <f>SUM(AS451:AS454)</f>
        <v>0</v>
      </c>
      <c r="AT450" s="26"/>
      <c r="AU450" s="127">
        <f>SUM(AU451:AU454)</f>
        <v>0</v>
      </c>
      <c r="AV450" s="26"/>
      <c r="AW450" s="127">
        <f>SUM(AW451:AW454)</f>
        <v>0</v>
      </c>
      <c r="AX450" s="26"/>
      <c r="AY450" s="127">
        <f>SUM(AY451:AY454)</f>
        <v>0</v>
      </c>
      <c r="AZ450" s="26"/>
      <c r="BA450" s="127">
        <f>SUM(BA451:BA454)</f>
        <v>0</v>
      </c>
      <c r="BB450" s="26"/>
      <c r="BC450" s="127">
        <f>SUM(BC451:BC454)</f>
        <v>0</v>
      </c>
      <c r="BD450" s="26"/>
      <c r="BE450" s="127">
        <f>SUM(BE451:BE454)</f>
        <v>0</v>
      </c>
      <c r="BF450" s="26"/>
      <c r="BG450" s="127">
        <f>SUM(BG451:BG454)</f>
        <v>0</v>
      </c>
      <c r="BH450" s="109"/>
      <c r="BI450" s="121">
        <f>SUM(BI451:BI454)</f>
        <v>0</v>
      </c>
      <c r="BJ450" s="27"/>
      <c r="BK450" s="109"/>
      <c r="BL450" s="121">
        <f>SUM(BL451:BL454)</f>
        <v>14851.94</v>
      </c>
      <c r="BM450" s="27"/>
    </row>
    <row r="451" spans="1:65" s="88" customFormat="1" ht="22.5">
      <c r="A451" s="29" t="s">
        <v>638</v>
      </c>
      <c r="B451" s="29" t="s">
        <v>66</v>
      </c>
      <c r="C451" s="29">
        <v>100854</v>
      </c>
      <c r="D451" s="101" t="s">
        <v>561</v>
      </c>
      <c r="E451" s="29" t="s">
        <v>100</v>
      </c>
      <c r="F451" s="30">
        <v>8</v>
      </c>
      <c r="G451" s="31">
        <v>1232.71</v>
      </c>
      <c r="H451" s="119">
        <v>1514.7212884394987</v>
      </c>
      <c r="I451" s="120">
        <f t="shared" ref="I451:I454" si="2133">ROUND(SUM(F451*H451),2)</f>
        <v>12117.77</v>
      </c>
      <c r="J451" s="111"/>
      <c r="K451" s="114">
        <f t="shared" ref="K451:K454" si="2134">J451*$H451</f>
        <v>0</v>
      </c>
      <c r="L451" s="32"/>
      <c r="M451" s="114">
        <f t="shared" ref="M451:M454" si="2135">L451*$H451</f>
        <v>0</v>
      </c>
      <c r="N451" s="32"/>
      <c r="O451" s="114">
        <f t="shared" ref="O451:O454" si="2136">N451*$H451</f>
        <v>0</v>
      </c>
      <c r="P451" s="32"/>
      <c r="Q451" s="114">
        <f t="shared" ref="Q451:Q454" si="2137">P451*$H451</f>
        <v>0</v>
      </c>
      <c r="R451" s="32"/>
      <c r="S451" s="114">
        <f t="shared" ref="S451:S454" si="2138">R451*$H451</f>
        <v>0</v>
      </c>
      <c r="T451" s="32"/>
      <c r="U451" s="114">
        <f t="shared" ref="U451:U454" si="2139">T451*$H451</f>
        <v>0</v>
      </c>
      <c r="V451" s="32"/>
      <c r="W451" s="114">
        <f t="shared" ref="W451:W454" si="2140">V451*$H451</f>
        <v>0</v>
      </c>
      <c r="X451" s="32"/>
      <c r="Y451" s="114">
        <f t="shared" ref="Y451:Y454" si="2141">X451*$H451</f>
        <v>0</v>
      </c>
      <c r="Z451" s="32"/>
      <c r="AA451" s="114">
        <f t="shared" ref="AA451:AA454" si="2142">Z451*$H451</f>
        <v>0</v>
      </c>
      <c r="AB451" s="32"/>
      <c r="AC451" s="114">
        <f t="shared" ref="AC451:AC454" si="2143">AB451*$H451</f>
        <v>0</v>
      </c>
      <c r="AD451" s="32"/>
      <c r="AE451" s="114">
        <f t="shared" ref="AE451:AE454" si="2144">AD451*$H451</f>
        <v>0</v>
      </c>
      <c r="AF451" s="32"/>
      <c r="AG451" s="114">
        <f t="shared" ref="AG451:AG454" si="2145">AF451*$H451</f>
        <v>0</v>
      </c>
      <c r="AH451" s="32"/>
      <c r="AI451" s="114">
        <f t="shared" ref="AI451:AI454" si="2146">AH451*$H451</f>
        <v>0</v>
      </c>
      <c r="AJ451" s="32"/>
      <c r="AK451" s="114">
        <f t="shared" ref="AK451:AK454" si="2147">AJ451*$H451</f>
        <v>0</v>
      </c>
      <c r="AL451" s="32"/>
      <c r="AM451" s="114">
        <f t="shared" ref="AM451:AM454" si="2148">AL451*$H451</f>
        <v>0</v>
      </c>
      <c r="AN451" s="32"/>
      <c r="AO451" s="114">
        <f t="shared" ref="AO451:AO454" si="2149">AN451*$H451</f>
        <v>0</v>
      </c>
      <c r="AP451" s="32"/>
      <c r="AQ451" s="114">
        <f t="shared" ref="AQ451:AQ454" si="2150">AP451*$H451</f>
        <v>0</v>
      </c>
      <c r="AR451" s="32"/>
      <c r="AS451" s="114">
        <f t="shared" ref="AS451:AS454" si="2151">AR451*$H451</f>
        <v>0</v>
      </c>
      <c r="AT451" s="32"/>
      <c r="AU451" s="114">
        <f t="shared" ref="AU451:AU454" si="2152">AT451*$H451</f>
        <v>0</v>
      </c>
      <c r="AV451" s="32"/>
      <c r="AW451" s="114">
        <f t="shared" ref="AW451:AW454" si="2153">AV451*$H451</f>
        <v>0</v>
      </c>
      <c r="AX451" s="32"/>
      <c r="AY451" s="114">
        <f t="shared" ref="AY451:AY454" si="2154">AX451*$H451</f>
        <v>0</v>
      </c>
      <c r="AZ451" s="32"/>
      <c r="BA451" s="114">
        <f t="shared" ref="BA451:BA454" si="2155">AZ451*$H451</f>
        <v>0</v>
      </c>
      <c r="BB451" s="32"/>
      <c r="BC451" s="114">
        <f t="shared" ref="BC451:BC454" si="2156">BB451*$H451</f>
        <v>0</v>
      </c>
      <c r="BD451" s="32"/>
      <c r="BE451" s="114">
        <f t="shared" ref="BE451:BE454" si="2157">BD451*$H451</f>
        <v>0</v>
      </c>
      <c r="BF451" s="32"/>
      <c r="BG451" s="114">
        <f t="shared" ref="BG451:BG454" si="2158">BF451*$H451</f>
        <v>0</v>
      </c>
      <c r="BH451" s="108">
        <f t="shared" ref="BH451:BI451" si="2159">SUM(J451,L451,N451,P451,R451,T451,V451,X451,Z451,AB451,AD451,AF451,AH451,AJ451,AL451,AN451,AP451,AR451,AT451,AV451,AX451,AZ451,BB451,BD451,BF451)</f>
        <v>0</v>
      </c>
      <c r="BI451" s="119">
        <f t="shared" si="2159"/>
        <v>0</v>
      </c>
      <c r="BJ451" s="87">
        <f t="shared" ref="BJ451:BJ454" si="2160">BI451/I451</f>
        <v>0</v>
      </c>
      <c r="BK451" s="108">
        <f t="shared" ref="BK451:BK454" si="2161">F451-BH451</f>
        <v>8</v>
      </c>
      <c r="BL451" s="119">
        <f t="shared" ref="BL451:BL454" si="2162">I451-BI451</f>
        <v>12117.77</v>
      </c>
      <c r="BM451" s="87">
        <f t="shared" ref="BM451:BM454" si="2163">1-BJ451</f>
        <v>1</v>
      </c>
    </row>
    <row r="452" spans="1:65" s="88" customFormat="1" ht="33.75">
      <c r="A452" s="29" t="s">
        <v>639</v>
      </c>
      <c r="B452" s="29" t="s">
        <v>66</v>
      </c>
      <c r="C452" s="29">
        <v>36204</v>
      </c>
      <c r="D452" s="101" t="s">
        <v>563</v>
      </c>
      <c r="E452" s="29" t="s">
        <v>100</v>
      </c>
      <c r="F452" s="30">
        <v>2</v>
      </c>
      <c r="G452" s="31">
        <v>159.88</v>
      </c>
      <c r="H452" s="119">
        <v>196.45629515109559</v>
      </c>
      <c r="I452" s="120">
        <f t="shared" si="2133"/>
        <v>392.91</v>
      </c>
      <c r="J452" s="111"/>
      <c r="K452" s="114">
        <f t="shared" si="2134"/>
        <v>0</v>
      </c>
      <c r="L452" s="32"/>
      <c r="M452" s="114">
        <f t="shared" si="2135"/>
        <v>0</v>
      </c>
      <c r="N452" s="32"/>
      <c r="O452" s="114">
        <f t="shared" si="2136"/>
        <v>0</v>
      </c>
      <c r="P452" s="32"/>
      <c r="Q452" s="114">
        <f t="shared" si="2137"/>
        <v>0</v>
      </c>
      <c r="R452" s="32"/>
      <c r="S452" s="114">
        <f t="shared" si="2138"/>
        <v>0</v>
      </c>
      <c r="T452" s="32"/>
      <c r="U452" s="114">
        <f t="shared" si="2139"/>
        <v>0</v>
      </c>
      <c r="V452" s="32"/>
      <c r="W452" s="114">
        <f t="shared" si="2140"/>
        <v>0</v>
      </c>
      <c r="X452" s="32"/>
      <c r="Y452" s="114">
        <f t="shared" si="2141"/>
        <v>0</v>
      </c>
      <c r="Z452" s="32"/>
      <c r="AA452" s="114">
        <f t="shared" si="2142"/>
        <v>0</v>
      </c>
      <c r="AB452" s="32"/>
      <c r="AC452" s="114">
        <f t="shared" si="2143"/>
        <v>0</v>
      </c>
      <c r="AD452" s="32"/>
      <c r="AE452" s="114">
        <f t="shared" si="2144"/>
        <v>0</v>
      </c>
      <c r="AF452" s="32"/>
      <c r="AG452" s="114">
        <f t="shared" si="2145"/>
        <v>0</v>
      </c>
      <c r="AH452" s="32"/>
      <c r="AI452" s="114">
        <f t="shared" si="2146"/>
        <v>0</v>
      </c>
      <c r="AJ452" s="32"/>
      <c r="AK452" s="114">
        <f t="shared" si="2147"/>
        <v>0</v>
      </c>
      <c r="AL452" s="32"/>
      <c r="AM452" s="114">
        <f t="shared" si="2148"/>
        <v>0</v>
      </c>
      <c r="AN452" s="32"/>
      <c r="AO452" s="114">
        <f t="shared" si="2149"/>
        <v>0</v>
      </c>
      <c r="AP452" s="32"/>
      <c r="AQ452" s="114">
        <f t="shared" si="2150"/>
        <v>0</v>
      </c>
      <c r="AR452" s="32"/>
      <c r="AS452" s="114">
        <f t="shared" si="2151"/>
        <v>0</v>
      </c>
      <c r="AT452" s="32"/>
      <c r="AU452" s="114">
        <f t="shared" si="2152"/>
        <v>0</v>
      </c>
      <c r="AV452" s="32"/>
      <c r="AW452" s="114">
        <f t="shared" si="2153"/>
        <v>0</v>
      </c>
      <c r="AX452" s="32"/>
      <c r="AY452" s="114">
        <f t="shared" si="2154"/>
        <v>0</v>
      </c>
      <c r="AZ452" s="32"/>
      <c r="BA452" s="114">
        <f t="shared" si="2155"/>
        <v>0</v>
      </c>
      <c r="BB452" s="32"/>
      <c r="BC452" s="114">
        <f t="shared" si="2156"/>
        <v>0</v>
      </c>
      <c r="BD452" s="32"/>
      <c r="BE452" s="114">
        <f t="shared" si="2157"/>
        <v>0</v>
      </c>
      <c r="BF452" s="32"/>
      <c r="BG452" s="114">
        <f t="shared" si="2158"/>
        <v>0</v>
      </c>
      <c r="BH452" s="108">
        <f t="shared" ref="BH452:BI452" si="2164">SUM(J452,L452,N452,P452,R452,T452,V452,X452,Z452,AB452,AD452,AF452,AH452,AJ452,AL452,AN452,AP452,AR452,AT452,AV452,AX452,AZ452,BB452,BD452,BF452)</f>
        <v>0</v>
      </c>
      <c r="BI452" s="119">
        <f t="shared" si="2164"/>
        <v>0</v>
      </c>
      <c r="BJ452" s="87">
        <f t="shared" si="2160"/>
        <v>0</v>
      </c>
      <c r="BK452" s="108">
        <f t="shared" si="2161"/>
        <v>2</v>
      </c>
      <c r="BL452" s="119">
        <f t="shared" si="2162"/>
        <v>392.91</v>
      </c>
      <c r="BM452" s="87">
        <f t="shared" si="2163"/>
        <v>1</v>
      </c>
    </row>
    <row r="453" spans="1:65" s="88" customFormat="1" ht="33.75">
      <c r="A453" s="29" t="s">
        <v>640</v>
      </c>
      <c r="B453" s="29" t="s">
        <v>66</v>
      </c>
      <c r="C453" s="29">
        <v>100868</v>
      </c>
      <c r="D453" s="101" t="s">
        <v>565</v>
      </c>
      <c r="E453" s="29" t="s">
        <v>100</v>
      </c>
      <c r="F453" s="30">
        <v>4</v>
      </c>
      <c r="G453" s="31">
        <v>317.56</v>
      </c>
      <c r="H453" s="119">
        <v>390.20928876771274</v>
      </c>
      <c r="I453" s="120">
        <f t="shared" si="2133"/>
        <v>1560.84</v>
      </c>
      <c r="J453" s="111"/>
      <c r="K453" s="114">
        <f t="shared" si="2134"/>
        <v>0</v>
      </c>
      <c r="L453" s="32"/>
      <c r="M453" s="114">
        <f t="shared" si="2135"/>
        <v>0</v>
      </c>
      <c r="N453" s="32"/>
      <c r="O453" s="114">
        <f t="shared" si="2136"/>
        <v>0</v>
      </c>
      <c r="P453" s="32"/>
      <c r="Q453" s="114">
        <f t="shared" si="2137"/>
        <v>0</v>
      </c>
      <c r="R453" s="32"/>
      <c r="S453" s="114">
        <f t="shared" si="2138"/>
        <v>0</v>
      </c>
      <c r="T453" s="32"/>
      <c r="U453" s="114">
        <f t="shared" si="2139"/>
        <v>0</v>
      </c>
      <c r="V453" s="32"/>
      <c r="W453" s="114">
        <f t="shared" si="2140"/>
        <v>0</v>
      </c>
      <c r="X453" s="32"/>
      <c r="Y453" s="114">
        <f t="shared" si="2141"/>
        <v>0</v>
      </c>
      <c r="Z453" s="32"/>
      <c r="AA453" s="114">
        <f t="shared" si="2142"/>
        <v>0</v>
      </c>
      <c r="AB453" s="32"/>
      <c r="AC453" s="114">
        <f t="shared" si="2143"/>
        <v>0</v>
      </c>
      <c r="AD453" s="32"/>
      <c r="AE453" s="114">
        <f t="shared" si="2144"/>
        <v>0</v>
      </c>
      <c r="AF453" s="32"/>
      <c r="AG453" s="114">
        <f t="shared" si="2145"/>
        <v>0</v>
      </c>
      <c r="AH453" s="32"/>
      <c r="AI453" s="114">
        <f t="shared" si="2146"/>
        <v>0</v>
      </c>
      <c r="AJ453" s="32"/>
      <c r="AK453" s="114">
        <f t="shared" si="2147"/>
        <v>0</v>
      </c>
      <c r="AL453" s="32"/>
      <c r="AM453" s="114">
        <f t="shared" si="2148"/>
        <v>0</v>
      </c>
      <c r="AN453" s="32"/>
      <c r="AO453" s="114">
        <f t="shared" si="2149"/>
        <v>0</v>
      </c>
      <c r="AP453" s="32"/>
      <c r="AQ453" s="114">
        <f t="shared" si="2150"/>
        <v>0</v>
      </c>
      <c r="AR453" s="32"/>
      <c r="AS453" s="114">
        <f t="shared" si="2151"/>
        <v>0</v>
      </c>
      <c r="AT453" s="32"/>
      <c r="AU453" s="114">
        <f t="shared" si="2152"/>
        <v>0</v>
      </c>
      <c r="AV453" s="32"/>
      <c r="AW453" s="114">
        <f t="shared" si="2153"/>
        <v>0</v>
      </c>
      <c r="AX453" s="32"/>
      <c r="AY453" s="114">
        <f t="shared" si="2154"/>
        <v>0</v>
      </c>
      <c r="AZ453" s="32"/>
      <c r="BA453" s="114">
        <f t="shared" si="2155"/>
        <v>0</v>
      </c>
      <c r="BB453" s="32"/>
      <c r="BC453" s="114">
        <f t="shared" si="2156"/>
        <v>0</v>
      </c>
      <c r="BD453" s="32"/>
      <c r="BE453" s="114">
        <f t="shared" si="2157"/>
        <v>0</v>
      </c>
      <c r="BF453" s="32"/>
      <c r="BG453" s="114">
        <f t="shared" si="2158"/>
        <v>0</v>
      </c>
      <c r="BH453" s="108">
        <f t="shared" ref="BH453:BI453" si="2165">SUM(J453,L453,N453,P453,R453,T453,V453,X453,Z453,AB453,AD453,AF453,AH453,AJ453,AL453,AN453,AP453,AR453,AT453,AV453,AX453,AZ453,BB453,BD453,BF453)</f>
        <v>0</v>
      </c>
      <c r="BI453" s="119">
        <f t="shared" si="2165"/>
        <v>0</v>
      </c>
      <c r="BJ453" s="87">
        <f t="shared" si="2160"/>
        <v>0</v>
      </c>
      <c r="BK453" s="108">
        <f t="shared" si="2161"/>
        <v>4</v>
      </c>
      <c r="BL453" s="119">
        <f t="shared" si="2162"/>
        <v>1560.84</v>
      </c>
      <c r="BM453" s="87">
        <f t="shared" si="2163"/>
        <v>1</v>
      </c>
    </row>
    <row r="454" spans="1:65" s="88" customFormat="1" ht="33.75">
      <c r="A454" s="29" t="s">
        <v>641</v>
      </c>
      <c r="B454" s="29" t="s">
        <v>66</v>
      </c>
      <c r="C454" s="29">
        <v>100868</v>
      </c>
      <c r="D454" s="101" t="s">
        <v>567</v>
      </c>
      <c r="E454" s="29" t="s">
        <v>100</v>
      </c>
      <c r="F454" s="30">
        <v>2</v>
      </c>
      <c r="G454" s="31">
        <v>317.56</v>
      </c>
      <c r="H454" s="119">
        <v>390.20928876771274</v>
      </c>
      <c r="I454" s="120">
        <f t="shared" si="2133"/>
        <v>780.42</v>
      </c>
      <c r="J454" s="111"/>
      <c r="K454" s="114">
        <f t="shared" si="2134"/>
        <v>0</v>
      </c>
      <c r="L454" s="32"/>
      <c r="M454" s="114">
        <f t="shared" si="2135"/>
        <v>0</v>
      </c>
      <c r="N454" s="32"/>
      <c r="O454" s="114">
        <f t="shared" si="2136"/>
        <v>0</v>
      </c>
      <c r="P454" s="32"/>
      <c r="Q454" s="114">
        <f t="shared" si="2137"/>
        <v>0</v>
      </c>
      <c r="R454" s="32"/>
      <c r="S454" s="114">
        <f t="shared" si="2138"/>
        <v>0</v>
      </c>
      <c r="T454" s="32"/>
      <c r="U454" s="114">
        <f t="shared" si="2139"/>
        <v>0</v>
      </c>
      <c r="V454" s="32"/>
      <c r="W454" s="114">
        <f t="shared" si="2140"/>
        <v>0</v>
      </c>
      <c r="X454" s="32"/>
      <c r="Y454" s="114">
        <f t="shared" si="2141"/>
        <v>0</v>
      </c>
      <c r="Z454" s="32"/>
      <c r="AA454" s="114">
        <f t="shared" si="2142"/>
        <v>0</v>
      </c>
      <c r="AB454" s="32"/>
      <c r="AC454" s="114">
        <f t="shared" si="2143"/>
        <v>0</v>
      </c>
      <c r="AD454" s="32"/>
      <c r="AE454" s="114">
        <f t="shared" si="2144"/>
        <v>0</v>
      </c>
      <c r="AF454" s="32"/>
      <c r="AG454" s="114">
        <f t="shared" si="2145"/>
        <v>0</v>
      </c>
      <c r="AH454" s="32"/>
      <c r="AI454" s="114">
        <f t="shared" si="2146"/>
        <v>0</v>
      </c>
      <c r="AJ454" s="32"/>
      <c r="AK454" s="114">
        <f t="shared" si="2147"/>
        <v>0</v>
      </c>
      <c r="AL454" s="32"/>
      <c r="AM454" s="114">
        <f t="shared" si="2148"/>
        <v>0</v>
      </c>
      <c r="AN454" s="32"/>
      <c r="AO454" s="114">
        <f t="shared" si="2149"/>
        <v>0</v>
      </c>
      <c r="AP454" s="32"/>
      <c r="AQ454" s="114">
        <f t="shared" si="2150"/>
        <v>0</v>
      </c>
      <c r="AR454" s="32"/>
      <c r="AS454" s="114">
        <f t="shared" si="2151"/>
        <v>0</v>
      </c>
      <c r="AT454" s="32"/>
      <c r="AU454" s="114">
        <f t="shared" si="2152"/>
        <v>0</v>
      </c>
      <c r="AV454" s="32"/>
      <c r="AW454" s="114">
        <f t="shared" si="2153"/>
        <v>0</v>
      </c>
      <c r="AX454" s="32"/>
      <c r="AY454" s="114">
        <f t="shared" si="2154"/>
        <v>0</v>
      </c>
      <c r="AZ454" s="32"/>
      <c r="BA454" s="114">
        <f t="shared" si="2155"/>
        <v>0</v>
      </c>
      <c r="BB454" s="32"/>
      <c r="BC454" s="114">
        <f t="shared" si="2156"/>
        <v>0</v>
      </c>
      <c r="BD454" s="32"/>
      <c r="BE454" s="114">
        <f t="shared" si="2157"/>
        <v>0</v>
      </c>
      <c r="BF454" s="32"/>
      <c r="BG454" s="114">
        <f t="shared" si="2158"/>
        <v>0</v>
      </c>
      <c r="BH454" s="108">
        <f t="shared" ref="BH454:BI454" si="2166">SUM(J454,L454,N454,P454,R454,T454,V454,X454,Z454,AB454,AD454,AF454,AH454,AJ454,AL454,AN454,AP454,AR454,AT454,AV454,AX454,AZ454,BB454,BD454,BF454)</f>
        <v>0</v>
      </c>
      <c r="BI454" s="119">
        <f t="shared" si="2166"/>
        <v>0</v>
      </c>
      <c r="BJ454" s="87">
        <f t="shared" si="2160"/>
        <v>0</v>
      </c>
      <c r="BK454" s="108">
        <f t="shared" si="2161"/>
        <v>2</v>
      </c>
      <c r="BL454" s="119">
        <f t="shared" si="2162"/>
        <v>780.42</v>
      </c>
      <c r="BM454" s="87">
        <f t="shared" si="2163"/>
        <v>1</v>
      </c>
    </row>
    <row r="455" spans="1:65" s="88" customFormat="1">
      <c r="A455" s="22" t="s">
        <v>642</v>
      </c>
      <c r="B455" s="22" t="s">
        <v>60</v>
      </c>
      <c r="C455" s="22" t="s">
        <v>60</v>
      </c>
      <c r="D455" s="102" t="s">
        <v>569</v>
      </c>
      <c r="E455" s="22" t="s">
        <v>60</v>
      </c>
      <c r="F455" s="89"/>
      <c r="G455" s="27"/>
      <c r="H455" s="121"/>
      <c r="I455" s="118">
        <f>SUM(I456:I457)</f>
        <v>1771.09</v>
      </c>
      <c r="J455" s="112"/>
      <c r="K455" s="127">
        <f>SUM(K456:K457)</f>
        <v>0</v>
      </c>
      <c r="L455" s="26"/>
      <c r="M455" s="127">
        <f>SUM(M456:M457)</f>
        <v>0</v>
      </c>
      <c r="N455" s="26"/>
      <c r="O455" s="127">
        <f>SUM(O456:O457)</f>
        <v>0</v>
      </c>
      <c r="P455" s="26"/>
      <c r="Q455" s="127">
        <f>SUM(Q456:Q457)</f>
        <v>0</v>
      </c>
      <c r="R455" s="26"/>
      <c r="S455" s="127">
        <f>SUM(S456:S457)</f>
        <v>0</v>
      </c>
      <c r="T455" s="26"/>
      <c r="U455" s="127">
        <f>SUM(U456:U457)</f>
        <v>0</v>
      </c>
      <c r="V455" s="26"/>
      <c r="W455" s="127">
        <f>SUM(W456:W457)</f>
        <v>0</v>
      </c>
      <c r="X455" s="26"/>
      <c r="Y455" s="127">
        <f>SUM(Y456:Y457)</f>
        <v>0</v>
      </c>
      <c r="Z455" s="26"/>
      <c r="AA455" s="127">
        <f>SUM(AA456:AA457)</f>
        <v>0</v>
      </c>
      <c r="AB455" s="26"/>
      <c r="AC455" s="127">
        <f>SUM(AC456:AC457)</f>
        <v>0</v>
      </c>
      <c r="AD455" s="26"/>
      <c r="AE455" s="127">
        <f>SUM(AE456:AE457)</f>
        <v>0</v>
      </c>
      <c r="AF455" s="26"/>
      <c r="AG455" s="127">
        <f>SUM(AG456:AG457)</f>
        <v>0</v>
      </c>
      <c r="AH455" s="26"/>
      <c r="AI455" s="127">
        <f>SUM(AI456:AI457)</f>
        <v>0</v>
      </c>
      <c r="AJ455" s="26"/>
      <c r="AK455" s="127">
        <f>SUM(AK456:AK457)</f>
        <v>0</v>
      </c>
      <c r="AL455" s="26"/>
      <c r="AM455" s="127">
        <f>SUM(AM456:AM457)</f>
        <v>0</v>
      </c>
      <c r="AN455" s="26"/>
      <c r="AO455" s="127">
        <f>SUM(AO456:AO457)</f>
        <v>0</v>
      </c>
      <c r="AP455" s="26"/>
      <c r="AQ455" s="127">
        <f>SUM(AQ456:AQ457)</f>
        <v>0</v>
      </c>
      <c r="AR455" s="26"/>
      <c r="AS455" s="127">
        <f>SUM(AS456:AS457)</f>
        <v>0</v>
      </c>
      <c r="AT455" s="26"/>
      <c r="AU455" s="127">
        <f>SUM(AU456:AU457)</f>
        <v>0</v>
      </c>
      <c r="AV455" s="26"/>
      <c r="AW455" s="127">
        <f>SUM(AW456:AW457)</f>
        <v>0</v>
      </c>
      <c r="AX455" s="26"/>
      <c r="AY455" s="127">
        <f>SUM(AY456:AY457)</f>
        <v>0</v>
      </c>
      <c r="AZ455" s="26"/>
      <c r="BA455" s="127">
        <f>SUM(BA456:BA457)</f>
        <v>0</v>
      </c>
      <c r="BB455" s="26"/>
      <c r="BC455" s="127">
        <f>SUM(BC456:BC457)</f>
        <v>0</v>
      </c>
      <c r="BD455" s="26"/>
      <c r="BE455" s="127">
        <f>SUM(BE456:BE457)</f>
        <v>0</v>
      </c>
      <c r="BF455" s="26"/>
      <c r="BG455" s="127">
        <f>SUM(BG456:BG457)</f>
        <v>0</v>
      </c>
      <c r="BH455" s="109"/>
      <c r="BI455" s="121">
        <f>SUM(BI456:BI457)</f>
        <v>0</v>
      </c>
      <c r="BJ455" s="27"/>
      <c r="BK455" s="109"/>
      <c r="BL455" s="121">
        <f>SUM(BL456:BL457)</f>
        <v>1771.09</v>
      </c>
      <c r="BM455" s="27"/>
    </row>
    <row r="456" spans="1:65" s="88" customFormat="1" ht="22.5">
      <c r="A456" s="29" t="s">
        <v>643</v>
      </c>
      <c r="B456" s="29" t="s">
        <v>66</v>
      </c>
      <c r="C456" s="29">
        <v>11692</v>
      </c>
      <c r="D456" s="101" t="s">
        <v>601</v>
      </c>
      <c r="E456" s="29" t="s">
        <v>82</v>
      </c>
      <c r="F456" s="30">
        <v>2.19</v>
      </c>
      <c r="G456" s="31">
        <v>357.31</v>
      </c>
      <c r="H456" s="119">
        <v>439.05303240203881</v>
      </c>
      <c r="I456" s="120">
        <f t="shared" ref="I456:I457" si="2167">ROUND(SUM(F456*H456),2)</f>
        <v>961.53</v>
      </c>
      <c r="J456" s="111"/>
      <c r="K456" s="114">
        <f t="shared" ref="K456:K457" si="2168">J456*$H456</f>
        <v>0</v>
      </c>
      <c r="L456" s="32"/>
      <c r="M456" s="114">
        <f t="shared" ref="M456:M457" si="2169">L456*$H456</f>
        <v>0</v>
      </c>
      <c r="N456" s="32"/>
      <c r="O456" s="114">
        <f t="shared" ref="O456:O457" si="2170">N456*$H456</f>
        <v>0</v>
      </c>
      <c r="P456" s="32"/>
      <c r="Q456" s="114">
        <f t="shared" ref="Q456:Q457" si="2171">P456*$H456</f>
        <v>0</v>
      </c>
      <c r="R456" s="32"/>
      <c r="S456" s="114">
        <f t="shared" ref="S456:S457" si="2172">R456*$H456</f>
        <v>0</v>
      </c>
      <c r="T456" s="32"/>
      <c r="U456" s="114">
        <f t="shared" ref="U456:U457" si="2173">T456*$H456</f>
        <v>0</v>
      </c>
      <c r="V456" s="32"/>
      <c r="W456" s="114">
        <f t="shared" ref="W456:W457" si="2174">V456*$H456</f>
        <v>0</v>
      </c>
      <c r="X456" s="32"/>
      <c r="Y456" s="114">
        <f t="shared" ref="Y456:Y457" si="2175">X456*$H456</f>
        <v>0</v>
      </c>
      <c r="Z456" s="32"/>
      <c r="AA456" s="114">
        <f t="shared" ref="AA456:AA457" si="2176">Z456*$H456</f>
        <v>0</v>
      </c>
      <c r="AB456" s="32"/>
      <c r="AC456" s="114">
        <f t="shared" ref="AC456:AC457" si="2177">AB456*$H456</f>
        <v>0</v>
      </c>
      <c r="AD456" s="32"/>
      <c r="AE456" s="114">
        <f t="shared" ref="AE456:AE457" si="2178">AD456*$H456</f>
        <v>0</v>
      </c>
      <c r="AF456" s="32"/>
      <c r="AG456" s="114">
        <f t="shared" ref="AG456:AG457" si="2179">AF456*$H456</f>
        <v>0</v>
      </c>
      <c r="AH456" s="32"/>
      <c r="AI456" s="114">
        <f t="shared" ref="AI456:AI457" si="2180">AH456*$H456</f>
        <v>0</v>
      </c>
      <c r="AJ456" s="32"/>
      <c r="AK456" s="114">
        <f t="shared" ref="AK456:AK457" si="2181">AJ456*$H456</f>
        <v>0</v>
      </c>
      <c r="AL456" s="32"/>
      <c r="AM456" s="114">
        <f t="shared" ref="AM456:AM457" si="2182">AL456*$H456</f>
        <v>0</v>
      </c>
      <c r="AN456" s="32"/>
      <c r="AO456" s="114">
        <f t="shared" ref="AO456:AO457" si="2183">AN456*$H456</f>
        <v>0</v>
      </c>
      <c r="AP456" s="32"/>
      <c r="AQ456" s="114">
        <f t="shared" ref="AQ456:AQ457" si="2184">AP456*$H456</f>
        <v>0</v>
      </c>
      <c r="AR456" s="32"/>
      <c r="AS456" s="114">
        <f t="shared" ref="AS456:AS457" si="2185">AR456*$H456</f>
        <v>0</v>
      </c>
      <c r="AT456" s="32"/>
      <c r="AU456" s="114">
        <f t="shared" ref="AU456:AU457" si="2186">AT456*$H456</f>
        <v>0</v>
      </c>
      <c r="AV456" s="32"/>
      <c r="AW456" s="114">
        <f t="shared" ref="AW456:AW457" si="2187">AV456*$H456</f>
        <v>0</v>
      </c>
      <c r="AX456" s="32"/>
      <c r="AY456" s="114">
        <f t="shared" ref="AY456:AY457" si="2188">AX456*$H456</f>
        <v>0</v>
      </c>
      <c r="AZ456" s="32"/>
      <c r="BA456" s="114">
        <f t="shared" ref="BA456:BA457" si="2189">AZ456*$H456</f>
        <v>0</v>
      </c>
      <c r="BB456" s="32"/>
      <c r="BC456" s="114">
        <f t="shared" ref="BC456:BC457" si="2190">BB456*$H456</f>
        <v>0</v>
      </c>
      <c r="BD456" s="32"/>
      <c r="BE456" s="114">
        <f t="shared" ref="BE456:BE457" si="2191">BD456*$H456</f>
        <v>0</v>
      </c>
      <c r="BF456" s="32"/>
      <c r="BG456" s="114">
        <f t="shared" ref="BG456:BG457" si="2192">BF456*$H456</f>
        <v>0</v>
      </c>
      <c r="BH456" s="108">
        <f t="shared" ref="BH456:BI456" si="2193">SUM(J456,L456,N456,P456,R456,T456,V456,X456,Z456,AB456,AD456,AF456,AH456,AJ456,AL456,AN456,AP456,AR456,AT456,AV456,AX456,AZ456,BB456,BD456,BF456)</f>
        <v>0</v>
      </c>
      <c r="BI456" s="119">
        <f t="shared" si="2193"/>
        <v>0</v>
      </c>
      <c r="BJ456" s="87">
        <f t="shared" ref="BJ456:BJ457" si="2194">BI456/I456</f>
        <v>0</v>
      </c>
      <c r="BK456" s="108">
        <f t="shared" ref="BK456:BK457" si="2195">F456-BH456</f>
        <v>2.19</v>
      </c>
      <c r="BL456" s="119">
        <f t="shared" ref="BL456:BL457" si="2196">I456-BI456</f>
        <v>961.53</v>
      </c>
      <c r="BM456" s="87">
        <f t="shared" ref="BM456:BM457" si="2197">1-BJ456</f>
        <v>1</v>
      </c>
    </row>
    <row r="457" spans="1:65" s="88" customFormat="1">
      <c r="A457" s="29" t="s">
        <v>644</v>
      </c>
      <c r="B457" s="29" t="s">
        <v>66</v>
      </c>
      <c r="C457" s="29">
        <v>98697</v>
      </c>
      <c r="D457" s="101" t="s">
        <v>573</v>
      </c>
      <c r="E457" s="29" t="s">
        <v>132</v>
      </c>
      <c r="F457" s="30">
        <v>13.92</v>
      </c>
      <c r="G457" s="31">
        <v>47.33</v>
      </c>
      <c r="H457" s="119">
        <v>58.157846194028984</v>
      </c>
      <c r="I457" s="120">
        <f t="shared" si="2167"/>
        <v>809.56</v>
      </c>
      <c r="J457" s="111"/>
      <c r="K457" s="114">
        <f t="shared" si="2168"/>
        <v>0</v>
      </c>
      <c r="L457" s="32"/>
      <c r="M457" s="114">
        <f t="shared" si="2169"/>
        <v>0</v>
      </c>
      <c r="N457" s="32"/>
      <c r="O457" s="114">
        <f t="shared" si="2170"/>
        <v>0</v>
      </c>
      <c r="P457" s="32"/>
      <c r="Q457" s="114">
        <f t="shared" si="2171"/>
        <v>0</v>
      </c>
      <c r="R457" s="32"/>
      <c r="S457" s="114">
        <f t="shared" si="2172"/>
        <v>0</v>
      </c>
      <c r="T457" s="32"/>
      <c r="U457" s="114">
        <f t="shared" si="2173"/>
        <v>0</v>
      </c>
      <c r="V457" s="32"/>
      <c r="W457" s="114">
        <f t="shared" si="2174"/>
        <v>0</v>
      </c>
      <c r="X457" s="32"/>
      <c r="Y457" s="114">
        <f t="shared" si="2175"/>
        <v>0</v>
      </c>
      <c r="Z457" s="32"/>
      <c r="AA457" s="114">
        <f t="shared" si="2176"/>
        <v>0</v>
      </c>
      <c r="AB457" s="32"/>
      <c r="AC457" s="114">
        <f t="shared" si="2177"/>
        <v>0</v>
      </c>
      <c r="AD457" s="32"/>
      <c r="AE457" s="114">
        <f t="shared" si="2178"/>
        <v>0</v>
      </c>
      <c r="AF457" s="32"/>
      <c r="AG457" s="114">
        <f t="shared" si="2179"/>
        <v>0</v>
      </c>
      <c r="AH457" s="32"/>
      <c r="AI457" s="114">
        <f t="shared" si="2180"/>
        <v>0</v>
      </c>
      <c r="AJ457" s="32"/>
      <c r="AK457" s="114">
        <f t="shared" si="2181"/>
        <v>0</v>
      </c>
      <c r="AL457" s="32"/>
      <c r="AM457" s="114">
        <f t="shared" si="2182"/>
        <v>0</v>
      </c>
      <c r="AN457" s="32"/>
      <c r="AO457" s="114">
        <f t="shared" si="2183"/>
        <v>0</v>
      </c>
      <c r="AP457" s="32"/>
      <c r="AQ457" s="114">
        <f t="shared" si="2184"/>
        <v>0</v>
      </c>
      <c r="AR457" s="32"/>
      <c r="AS457" s="114">
        <f t="shared" si="2185"/>
        <v>0</v>
      </c>
      <c r="AT457" s="32"/>
      <c r="AU457" s="114">
        <f t="shared" si="2186"/>
        <v>0</v>
      </c>
      <c r="AV457" s="32"/>
      <c r="AW457" s="114">
        <f t="shared" si="2187"/>
        <v>0</v>
      </c>
      <c r="AX457" s="32"/>
      <c r="AY457" s="114">
        <f t="shared" si="2188"/>
        <v>0</v>
      </c>
      <c r="AZ457" s="32"/>
      <c r="BA457" s="114">
        <f t="shared" si="2189"/>
        <v>0</v>
      </c>
      <c r="BB457" s="32"/>
      <c r="BC457" s="114">
        <f t="shared" si="2190"/>
        <v>0</v>
      </c>
      <c r="BD457" s="32"/>
      <c r="BE457" s="114">
        <f t="shared" si="2191"/>
        <v>0</v>
      </c>
      <c r="BF457" s="32"/>
      <c r="BG457" s="114">
        <f t="shared" si="2192"/>
        <v>0</v>
      </c>
      <c r="BH457" s="108">
        <f t="shared" ref="BH457:BI457" si="2198">SUM(J457,L457,N457,P457,R457,T457,V457,X457,Z457,AB457,AD457,AF457,AH457,AJ457,AL457,AN457,AP457,AR457,AT457,AV457,AX457,AZ457,BB457,BD457,BF457)</f>
        <v>0</v>
      </c>
      <c r="BI457" s="119">
        <f t="shared" si="2198"/>
        <v>0</v>
      </c>
      <c r="BJ457" s="87">
        <f t="shared" si="2194"/>
        <v>0</v>
      </c>
      <c r="BK457" s="108">
        <f t="shared" si="2195"/>
        <v>13.92</v>
      </c>
      <c r="BL457" s="119">
        <f t="shared" si="2196"/>
        <v>809.56</v>
      </c>
      <c r="BM457" s="87">
        <f t="shared" si="2197"/>
        <v>1</v>
      </c>
    </row>
    <row r="458" spans="1:65" s="88" customFormat="1">
      <c r="A458" s="22" t="s">
        <v>645</v>
      </c>
      <c r="B458" s="22" t="s">
        <v>60</v>
      </c>
      <c r="C458" s="22" t="s">
        <v>60</v>
      </c>
      <c r="D458" s="102" t="s">
        <v>575</v>
      </c>
      <c r="E458" s="22" t="s">
        <v>60</v>
      </c>
      <c r="F458" s="89"/>
      <c r="G458" s="27"/>
      <c r="H458" s="121"/>
      <c r="I458" s="118">
        <f>SUM(I459:I464)</f>
        <v>4906.26</v>
      </c>
      <c r="J458" s="112"/>
      <c r="K458" s="127">
        <f>SUM(K459:K464)</f>
        <v>0</v>
      </c>
      <c r="L458" s="26"/>
      <c r="M458" s="127">
        <f>SUM(M459:M464)</f>
        <v>0</v>
      </c>
      <c r="N458" s="26"/>
      <c r="O458" s="127">
        <f>SUM(O459:O464)</f>
        <v>0</v>
      </c>
      <c r="P458" s="26"/>
      <c r="Q458" s="127">
        <f>SUM(Q459:Q464)</f>
        <v>0</v>
      </c>
      <c r="R458" s="26"/>
      <c r="S458" s="127">
        <f>SUM(S459:S464)</f>
        <v>0</v>
      </c>
      <c r="T458" s="26"/>
      <c r="U458" s="127">
        <f>SUM(U459:U464)</f>
        <v>0</v>
      </c>
      <c r="V458" s="26"/>
      <c r="W458" s="127">
        <f>SUM(W459:W464)</f>
        <v>0</v>
      </c>
      <c r="X458" s="26"/>
      <c r="Y458" s="127">
        <f>SUM(Y459:Y464)</f>
        <v>0</v>
      </c>
      <c r="Z458" s="26"/>
      <c r="AA458" s="127">
        <f>SUM(AA459:AA464)</f>
        <v>0</v>
      </c>
      <c r="AB458" s="26"/>
      <c r="AC458" s="127">
        <f>SUM(AC459:AC464)</f>
        <v>0</v>
      </c>
      <c r="AD458" s="26"/>
      <c r="AE458" s="127">
        <f>SUM(AE459:AE464)</f>
        <v>0</v>
      </c>
      <c r="AF458" s="26"/>
      <c r="AG458" s="127">
        <f>SUM(AG459:AG464)</f>
        <v>0</v>
      </c>
      <c r="AH458" s="26"/>
      <c r="AI458" s="127">
        <f>SUM(AI459:AI464)</f>
        <v>0</v>
      </c>
      <c r="AJ458" s="26"/>
      <c r="AK458" s="127">
        <f>SUM(AK459:AK464)</f>
        <v>0</v>
      </c>
      <c r="AL458" s="26"/>
      <c r="AM458" s="127">
        <f>SUM(AM459:AM464)</f>
        <v>0</v>
      </c>
      <c r="AN458" s="26"/>
      <c r="AO458" s="127">
        <f>SUM(AO459:AO464)</f>
        <v>0</v>
      </c>
      <c r="AP458" s="26"/>
      <c r="AQ458" s="127">
        <f>SUM(AQ459:AQ464)</f>
        <v>0</v>
      </c>
      <c r="AR458" s="26"/>
      <c r="AS458" s="127">
        <f>SUM(AS459:AS464)</f>
        <v>0</v>
      </c>
      <c r="AT458" s="26"/>
      <c r="AU458" s="127">
        <f>SUM(AU459:AU464)</f>
        <v>0</v>
      </c>
      <c r="AV458" s="26"/>
      <c r="AW458" s="127">
        <f>SUM(AW459:AW464)</f>
        <v>0</v>
      </c>
      <c r="AX458" s="26"/>
      <c r="AY458" s="127">
        <f>SUM(AY459:AY464)</f>
        <v>0</v>
      </c>
      <c r="AZ458" s="26"/>
      <c r="BA458" s="127">
        <f>SUM(BA459:BA464)</f>
        <v>0</v>
      </c>
      <c r="BB458" s="26"/>
      <c r="BC458" s="127">
        <f>SUM(BC459:BC464)</f>
        <v>0</v>
      </c>
      <c r="BD458" s="26"/>
      <c r="BE458" s="127">
        <f>SUM(BE459:BE464)</f>
        <v>0</v>
      </c>
      <c r="BF458" s="26"/>
      <c r="BG458" s="127">
        <f>SUM(BG459:BG464)</f>
        <v>0</v>
      </c>
      <c r="BH458" s="109"/>
      <c r="BI458" s="121">
        <f>SUM(BI459:BI464)</f>
        <v>0</v>
      </c>
      <c r="BJ458" s="27"/>
      <c r="BK458" s="109"/>
      <c r="BL458" s="121">
        <f>SUM(BL459:BL464)</f>
        <v>4906.26</v>
      </c>
      <c r="BM458" s="27"/>
    </row>
    <row r="459" spans="1:65" s="88" customFormat="1" ht="22.5">
      <c r="A459" s="29" t="s">
        <v>646</v>
      </c>
      <c r="B459" s="29" t="s">
        <v>66</v>
      </c>
      <c r="C459" s="29">
        <v>95544</v>
      </c>
      <c r="D459" s="101" t="s">
        <v>577</v>
      </c>
      <c r="E459" s="29" t="s">
        <v>100</v>
      </c>
      <c r="F459" s="30">
        <v>7</v>
      </c>
      <c r="G459" s="31">
        <v>24.93</v>
      </c>
      <c r="H459" s="119">
        <v>30.633321479339585</v>
      </c>
      <c r="I459" s="120">
        <f t="shared" ref="I459:I464" si="2199">ROUND(SUM(F459*H459),2)</f>
        <v>214.43</v>
      </c>
      <c r="J459" s="111"/>
      <c r="K459" s="114">
        <f t="shared" ref="K459:K464" si="2200">J459*$H459</f>
        <v>0</v>
      </c>
      <c r="L459" s="32"/>
      <c r="M459" s="114">
        <f t="shared" ref="M459:M464" si="2201">L459*$H459</f>
        <v>0</v>
      </c>
      <c r="N459" s="32"/>
      <c r="O459" s="114">
        <f t="shared" ref="O459:O464" si="2202">N459*$H459</f>
        <v>0</v>
      </c>
      <c r="P459" s="32"/>
      <c r="Q459" s="114">
        <f t="shared" ref="Q459:Q464" si="2203">P459*$H459</f>
        <v>0</v>
      </c>
      <c r="R459" s="32"/>
      <c r="S459" s="114">
        <f t="shared" ref="S459:S464" si="2204">R459*$H459</f>
        <v>0</v>
      </c>
      <c r="T459" s="32"/>
      <c r="U459" s="114">
        <f t="shared" ref="U459:U464" si="2205">T459*$H459</f>
        <v>0</v>
      </c>
      <c r="V459" s="32"/>
      <c r="W459" s="114">
        <f t="shared" ref="W459:W464" si="2206">V459*$H459</f>
        <v>0</v>
      </c>
      <c r="X459" s="32"/>
      <c r="Y459" s="114">
        <f t="shared" ref="Y459:Y464" si="2207">X459*$H459</f>
        <v>0</v>
      </c>
      <c r="Z459" s="32"/>
      <c r="AA459" s="114">
        <f t="shared" ref="AA459:AA464" si="2208">Z459*$H459</f>
        <v>0</v>
      </c>
      <c r="AB459" s="32"/>
      <c r="AC459" s="114">
        <f t="shared" ref="AC459:AC464" si="2209">AB459*$H459</f>
        <v>0</v>
      </c>
      <c r="AD459" s="32"/>
      <c r="AE459" s="114">
        <f t="shared" ref="AE459:AE464" si="2210">AD459*$H459</f>
        <v>0</v>
      </c>
      <c r="AF459" s="32"/>
      <c r="AG459" s="114">
        <f t="shared" ref="AG459:AG464" si="2211">AF459*$H459</f>
        <v>0</v>
      </c>
      <c r="AH459" s="32"/>
      <c r="AI459" s="114">
        <f t="shared" ref="AI459:AI464" si="2212">AH459*$H459</f>
        <v>0</v>
      </c>
      <c r="AJ459" s="32"/>
      <c r="AK459" s="114">
        <f t="shared" ref="AK459:AK464" si="2213">AJ459*$H459</f>
        <v>0</v>
      </c>
      <c r="AL459" s="32"/>
      <c r="AM459" s="114">
        <f t="shared" ref="AM459:AM464" si="2214">AL459*$H459</f>
        <v>0</v>
      </c>
      <c r="AN459" s="32"/>
      <c r="AO459" s="114">
        <f t="shared" ref="AO459:AO464" si="2215">AN459*$H459</f>
        <v>0</v>
      </c>
      <c r="AP459" s="32"/>
      <c r="AQ459" s="114">
        <f t="shared" ref="AQ459:AQ464" si="2216">AP459*$H459</f>
        <v>0</v>
      </c>
      <c r="AR459" s="32"/>
      <c r="AS459" s="114">
        <f t="shared" ref="AS459:AS464" si="2217">AR459*$H459</f>
        <v>0</v>
      </c>
      <c r="AT459" s="32"/>
      <c r="AU459" s="114">
        <f t="shared" ref="AU459:AU464" si="2218">AT459*$H459</f>
        <v>0</v>
      </c>
      <c r="AV459" s="32"/>
      <c r="AW459" s="114">
        <f t="shared" ref="AW459:AW464" si="2219">AV459*$H459</f>
        <v>0</v>
      </c>
      <c r="AX459" s="32"/>
      <c r="AY459" s="114">
        <f t="shared" ref="AY459:AY464" si="2220">AX459*$H459</f>
        <v>0</v>
      </c>
      <c r="AZ459" s="32"/>
      <c r="BA459" s="114">
        <f t="shared" ref="BA459:BA464" si="2221">AZ459*$H459</f>
        <v>0</v>
      </c>
      <c r="BB459" s="32"/>
      <c r="BC459" s="114">
        <f t="shared" ref="BC459:BC464" si="2222">BB459*$H459</f>
        <v>0</v>
      </c>
      <c r="BD459" s="32"/>
      <c r="BE459" s="114">
        <f t="shared" ref="BE459:BE464" si="2223">BD459*$H459</f>
        <v>0</v>
      </c>
      <c r="BF459" s="32"/>
      <c r="BG459" s="114">
        <f t="shared" ref="BG459:BG464" si="2224">BF459*$H459</f>
        <v>0</v>
      </c>
      <c r="BH459" s="108">
        <f t="shared" ref="BH459:BI459" si="2225">SUM(J459,L459,N459,P459,R459,T459,V459,X459,Z459,AB459,AD459,AF459,AH459,AJ459,AL459,AN459,AP459,AR459,AT459,AV459,AX459,AZ459,BB459,BD459,BF459)</f>
        <v>0</v>
      </c>
      <c r="BI459" s="119">
        <f t="shared" si="2225"/>
        <v>0</v>
      </c>
      <c r="BJ459" s="87">
        <f t="shared" ref="BJ459:BJ464" si="2226">BI459/I459</f>
        <v>0</v>
      </c>
      <c r="BK459" s="108">
        <f t="shared" ref="BK459:BK464" si="2227">F459-BH459</f>
        <v>7</v>
      </c>
      <c r="BL459" s="119">
        <f t="shared" ref="BL459:BL464" si="2228">I459-BI459</f>
        <v>214.43</v>
      </c>
      <c r="BM459" s="87">
        <f t="shared" ref="BM459:BM464" si="2229">1-BJ459</f>
        <v>1</v>
      </c>
    </row>
    <row r="460" spans="1:65" s="88" customFormat="1" ht="56.25">
      <c r="A460" s="29" t="s">
        <v>647</v>
      </c>
      <c r="B460" s="29" t="s">
        <v>66</v>
      </c>
      <c r="C460" s="29">
        <v>100855</v>
      </c>
      <c r="D460" s="101" t="s">
        <v>579</v>
      </c>
      <c r="E460" s="29" t="s">
        <v>100</v>
      </c>
      <c r="F460" s="30">
        <v>4</v>
      </c>
      <c r="G460" s="31">
        <v>24.53</v>
      </c>
      <c r="H460" s="119">
        <v>30.141812109434419</v>
      </c>
      <c r="I460" s="120">
        <f t="shared" si="2199"/>
        <v>120.57</v>
      </c>
      <c r="J460" s="111"/>
      <c r="K460" s="114">
        <f t="shared" si="2200"/>
        <v>0</v>
      </c>
      <c r="L460" s="32"/>
      <c r="M460" s="114">
        <f t="shared" si="2201"/>
        <v>0</v>
      </c>
      <c r="N460" s="32"/>
      <c r="O460" s="114">
        <f t="shared" si="2202"/>
        <v>0</v>
      </c>
      <c r="P460" s="32"/>
      <c r="Q460" s="114">
        <f t="shared" si="2203"/>
        <v>0</v>
      </c>
      <c r="R460" s="32"/>
      <c r="S460" s="114">
        <f t="shared" si="2204"/>
        <v>0</v>
      </c>
      <c r="T460" s="32"/>
      <c r="U460" s="114">
        <f t="shared" si="2205"/>
        <v>0</v>
      </c>
      <c r="V460" s="32"/>
      <c r="W460" s="114">
        <f t="shared" si="2206"/>
        <v>0</v>
      </c>
      <c r="X460" s="32"/>
      <c r="Y460" s="114">
        <f t="shared" si="2207"/>
        <v>0</v>
      </c>
      <c r="Z460" s="32"/>
      <c r="AA460" s="114">
        <f t="shared" si="2208"/>
        <v>0</v>
      </c>
      <c r="AB460" s="32"/>
      <c r="AC460" s="114">
        <f t="shared" si="2209"/>
        <v>0</v>
      </c>
      <c r="AD460" s="32"/>
      <c r="AE460" s="114">
        <f t="shared" si="2210"/>
        <v>0</v>
      </c>
      <c r="AF460" s="32"/>
      <c r="AG460" s="114">
        <f t="shared" si="2211"/>
        <v>0</v>
      </c>
      <c r="AH460" s="32"/>
      <c r="AI460" s="114">
        <f t="shared" si="2212"/>
        <v>0</v>
      </c>
      <c r="AJ460" s="32"/>
      <c r="AK460" s="114">
        <f t="shared" si="2213"/>
        <v>0</v>
      </c>
      <c r="AL460" s="32"/>
      <c r="AM460" s="114">
        <f t="shared" si="2214"/>
        <v>0</v>
      </c>
      <c r="AN460" s="32"/>
      <c r="AO460" s="114">
        <f t="shared" si="2215"/>
        <v>0</v>
      </c>
      <c r="AP460" s="32"/>
      <c r="AQ460" s="114">
        <f t="shared" si="2216"/>
        <v>0</v>
      </c>
      <c r="AR460" s="32"/>
      <c r="AS460" s="114">
        <f t="shared" si="2217"/>
        <v>0</v>
      </c>
      <c r="AT460" s="32"/>
      <c r="AU460" s="114">
        <f t="shared" si="2218"/>
        <v>0</v>
      </c>
      <c r="AV460" s="32"/>
      <c r="AW460" s="114">
        <f t="shared" si="2219"/>
        <v>0</v>
      </c>
      <c r="AX460" s="32"/>
      <c r="AY460" s="114">
        <f t="shared" si="2220"/>
        <v>0</v>
      </c>
      <c r="AZ460" s="32"/>
      <c r="BA460" s="114">
        <f t="shared" si="2221"/>
        <v>0</v>
      </c>
      <c r="BB460" s="32"/>
      <c r="BC460" s="114">
        <f t="shared" si="2222"/>
        <v>0</v>
      </c>
      <c r="BD460" s="32"/>
      <c r="BE460" s="114">
        <f t="shared" si="2223"/>
        <v>0</v>
      </c>
      <c r="BF460" s="32"/>
      <c r="BG460" s="114">
        <f t="shared" si="2224"/>
        <v>0</v>
      </c>
      <c r="BH460" s="108">
        <f t="shared" ref="BH460:BI460" si="2230">SUM(J460,L460,N460,P460,R460,T460,V460,X460,Z460,AB460,AD460,AF460,AH460,AJ460,AL460,AN460,AP460,AR460,AT460,AV460,AX460,AZ460,BB460,BD460,BF460)</f>
        <v>0</v>
      </c>
      <c r="BI460" s="119">
        <f t="shared" si="2230"/>
        <v>0</v>
      </c>
      <c r="BJ460" s="87">
        <f t="shared" si="2226"/>
        <v>0</v>
      </c>
      <c r="BK460" s="108">
        <f t="shared" si="2227"/>
        <v>4</v>
      </c>
      <c r="BL460" s="119">
        <f t="shared" si="2228"/>
        <v>120.57</v>
      </c>
      <c r="BM460" s="87">
        <f t="shared" si="2229"/>
        <v>1</v>
      </c>
    </row>
    <row r="461" spans="1:65" s="88" customFormat="1" ht="45">
      <c r="A461" s="29" t="s">
        <v>648</v>
      </c>
      <c r="B461" s="29" t="s">
        <v>66</v>
      </c>
      <c r="C461" s="29">
        <v>37401</v>
      </c>
      <c r="D461" s="101" t="s">
        <v>581</v>
      </c>
      <c r="E461" s="29" t="s">
        <v>100</v>
      </c>
      <c r="F461" s="30">
        <v>4</v>
      </c>
      <c r="G461" s="31">
        <v>86.98</v>
      </c>
      <c r="H461" s="119">
        <v>106.87871248587875</v>
      </c>
      <c r="I461" s="120">
        <f t="shared" si="2199"/>
        <v>427.51</v>
      </c>
      <c r="J461" s="111"/>
      <c r="K461" s="114">
        <f t="shared" si="2200"/>
        <v>0</v>
      </c>
      <c r="L461" s="32"/>
      <c r="M461" s="114">
        <f t="shared" si="2201"/>
        <v>0</v>
      </c>
      <c r="N461" s="32"/>
      <c r="O461" s="114">
        <f t="shared" si="2202"/>
        <v>0</v>
      </c>
      <c r="P461" s="32"/>
      <c r="Q461" s="114">
        <f t="shared" si="2203"/>
        <v>0</v>
      </c>
      <c r="R461" s="32"/>
      <c r="S461" s="114">
        <f t="shared" si="2204"/>
        <v>0</v>
      </c>
      <c r="T461" s="32"/>
      <c r="U461" s="114">
        <f t="shared" si="2205"/>
        <v>0</v>
      </c>
      <c r="V461" s="32"/>
      <c r="W461" s="114">
        <f t="shared" si="2206"/>
        <v>0</v>
      </c>
      <c r="X461" s="32"/>
      <c r="Y461" s="114">
        <f t="shared" si="2207"/>
        <v>0</v>
      </c>
      <c r="Z461" s="32"/>
      <c r="AA461" s="114">
        <f t="shared" si="2208"/>
        <v>0</v>
      </c>
      <c r="AB461" s="32"/>
      <c r="AC461" s="114">
        <f t="shared" si="2209"/>
        <v>0</v>
      </c>
      <c r="AD461" s="32"/>
      <c r="AE461" s="114">
        <f t="shared" si="2210"/>
        <v>0</v>
      </c>
      <c r="AF461" s="32"/>
      <c r="AG461" s="114">
        <f t="shared" si="2211"/>
        <v>0</v>
      </c>
      <c r="AH461" s="32"/>
      <c r="AI461" s="114">
        <f t="shared" si="2212"/>
        <v>0</v>
      </c>
      <c r="AJ461" s="32"/>
      <c r="AK461" s="114">
        <f t="shared" si="2213"/>
        <v>0</v>
      </c>
      <c r="AL461" s="32"/>
      <c r="AM461" s="114">
        <f t="shared" si="2214"/>
        <v>0</v>
      </c>
      <c r="AN461" s="32"/>
      <c r="AO461" s="114">
        <f t="shared" si="2215"/>
        <v>0</v>
      </c>
      <c r="AP461" s="32"/>
      <c r="AQ461" s="114">
        <f t="shared" si="2216"/>
        <v>0</v>
      </c>
      <c r="AR461" s="32"/>
      <c r="AS461" s="114">
        <f t="shared" si="2217"/>
        <v>0</v>
      </c>
      <c r="AT461" s="32"/>
      <c r="AU461" s="114">
        <f t="shared" si="2218"/>
        <v>0</v>
      </c>
      <c r="AV461" s="32"/>
      <c r="AW461" s="114">
        <f t="shared" si="2219"/>
        <v>0</v>
      </c>
      <c r="AX461" s="32"/>
      <c r="AY461" s="114">
        <f t="shared" si="2220"/>
        <v>0</v>
      </c>
      <c r="AZ461" s="32"/>
      <c r="BA461" s="114">
        <f t="shared" si="2221"/>
        <v>0</v>
      </c>
      <c r="BB461" s="32"/>
      <c r="BC461" s="114">
        <f t="shared" si="2222"/>
        <v>0</v>
      </c>
      <c r="BD461" s="32"/>
      <c r="BE461" s="114">
        <f t="shared" si="2223"/>
        <v>0</v>
      </c>
      <c r="BF461" s="32"/>
      <c r="BG461" s="114">
        <f t="shared" si="2224"/>
        <v>0</v>
      </c>
      <c r="BH461" s="108">
        <f t="shared" ref="BH461:BI461" si="2231">SUM(J461,L461,N461,P461,R461,T461,V461,X461,Z461,AB461,AD461,AF461,AH461,AJ461,AL461,AN461,AP461,AR461,AT461,AV461,AX461,AZ461,BB461,BD461,BF461)</f>
        <v>0</v>
      </c>
      <c r="BI461" s="119">
        <f t="shared" si="2231"/>
        <v>0</v>
      </c>
      <c r="BJ461" s="87">
        <f t="shared" si="2226"/>
        <v>0</v>
      </c>
      <c r="BK461" s="108">
        <f t="shared" si="2227"/>
        <v>4</v>
      </c>
      <c r="BL461" s="119">
        <f t="shared" si="2228"/>
        <v>427.51</v>
      </c>
      <c r="BM461" s="87">
        <f t="shared" si="2229"/>
        <v>1</v>
      </c>
    </row>
    <row r="462" spans="1:65" s="88" customFormat="1" ht="22.5">
      <c r="A462" s="29" t="s">
        <v>649</v>
      </c>
      <c r="B462" s="29" t="s">
        <v>66</v>
      </c>
      <c r="C462" s="29">
        <v>11186</v>
      </c>
      <c r="D462" s="101" t="s">
        <v>583</v>
      </c>
      <c r="E462" s="29" t="s">
        <v>82</v>
      </c>
      <c r="F462" s="30">
        <v>1.08</v>
      </c>
      <c r="G462" s="31">
        <v>425.79</v>
      </c>
      <c r="H462" s="119">
        <v>523.19943652980362</v>
      </c>
      <c r="I462" s="120">
        <f t="shared" si="2199"/>
        <v>565.05999999999995</v>
      </c>
      <c r="J462" s="111"/>
      <c r="K462" s="114">
        <f t="shared" si="2200"/>
        <v>0</v>
      </c>
      <c r="L462" s="32"/>
      <c r="M462" s="114">
        <f t="shared" si="2201"/>
        <v>0</v>
      </c>
      <c r="N462" s="32"/>
      <c r="O462" s="114">
        <f t="shared" si="2202"/>
        <v>0</v>
      </c>
      <c r="P462" s="32"/>
      <c r="Q462" s="114">
        <f t="shared" si="2203"/>
        <v>0</v>
      </c>
      <c r="R462" s="32"/>
      <c r="S462" s="114">
        <f t="shared" si="2204"/>
        <v>0</v>
      </c>
      <c r="T462" s="32"/>
      <c r="U462" s="114">
        <f t="shared" si="2205"/>
        <v>0</v>
      </c>
      <c r="V462" s="32"/>
      <c r="W462" s="114">
        <f t="shared" si="2206"/>
        <v>0</v>
      </c>
      <c r="X462" s="32"/>
      <c r="Y462" s="114">
        <f t="shared" si="2207"/>
        <v>0</v>
      </c>
      <c r="Z462" s="32"/>
      <c r="AA462" s="114">
        <f t="shared" si="2208"/>
        <v>0</v>
      </c>
      <c r="AB462" s="32"/>
      <c r="AC462" s="114">
        <f t="shared" si="2209"/>
        <v>0</v>
      </c>
      <c r="AD462" s="32"/>
      <c r="AE462" s="114">
        <f t="shared" si="2210"/>
        <v>0</v>
      </c>
      <c r="AF462" s="32"/>
      <c r="AG462" s="114">
        <f t="shared" si="2211"/>
        <v>0</v>
      </c>
      <c r="AH462" s="32"/>
      <c r="AI462" s="114">
        <f t="shared" si="2212"/>
        <v>0</v>
      </c>
      <c r="AJ462" s="32"/>
      <c r="AK462" s="114">
        <f t="shared" si="2213"/>
        <v>0</v>
      </c>
      <c r="AL462" s="32"/>
      <c r="AM462" s="114">
        <f t="shared" si="2214"/>
        <v>0</v>
      </c>
      <c r="AN462" s="32"/>
      <c r="AO462" s="114">
        <f t="shared" si="2215"/>
        <v>0</v>
      </c>
      <c r="AP462" s="32"/>
      <c r="AQ462" s="114">
        <f t="shared" si="2216"/>
        <v>0</v>
      </c>
      <c r="AR462" s="32"/>
      <c r="AS462" s="114">
        <f t="shared" si="2217"/>
        <v>0</v>
      </c>
      <c r="AT462" s="32"/>
      <c r="AU462" s="114">
        <f t="shared" si="2218"/>
        <v>0</v>
      </c>
      <c r="AV462" s="32"/>
      <c r="AW462" s="114">
        <f t="shared" si="2219"/>
        <v>0</v>
      </c>
      <c r="AX462" s="32"/>
      <c r="AY462" s="114">
        <f t="shared" si="2220"/>
        <v>0</v>
      </c>
      <c r="AZ462" s="32"/>
      <c r="BA462" s="114">
        <f t="shared" si="2221"/>
        <v>0</v>
      </c>
      <c r="BB462" s="32"/>
      <c r="BC462" s="114">
        <f t="shared" si="2222"/>
        <v>0</v>
      </c>
      <c r="BD462" s="32"/>
      <c r="BE462" s="114">
        <f t="shared" si="2223"/>
        <v>0</v>
      </c>
      <c r="BF462" s="32"/>
      <c r="BG462" s="114">
        <f t="shared" si="2224"/>
        <v>0</v>
      </c>
      <c r="BH462" s="108">
        <f t="shared" ref="BH462:BI462" si="2232">SUM(J462,L462,N462,P462,R462,T462,V462,X462,Z462,AB462,AD462,AF462,AH462,AJ462,AL462,AN462,AP462,AR462,AT462,AV462,AX462,AZ462,BB462,BD462,BF462)</f>
        <v>0</v>
      </c>
      <c r="BI462" s="119">
        <f t="shared" si="2232"/>
        <v>0</v>
      </c>
      <c r="BJ462" s="87">
        <f t="shared" si="2226"/>
        <v>0</v>
      </c>
      <c r="BK462" s="108">
        <f t="shared" si="2227"/>
        <v>1.08</v>
      </c>
      <c r="BL462" s="119">
        <f t="shared" si="2228"/>
        <v>565.05999999999995</v>
      </c>
      <c r="BM462" s="87">
        <f t="shared" si="2229"/>
        <v>1</v>
      </c>
    </row>
    <row r="463" spans="1:65" s="88" customFormat="1" ht="22.5">
      <c r="A463" s="29" t="s">
        <v>650</v>
      </c>
      <c r="B463" s="29" t="s">
        <v>66</v>
      </c>
      <c r="C463" s="29">
        <v>11186</v>
      </c>
      <c r="D463" s="101" t="s">
        <v>585</v>
      </c>
      <c r="E463" s="29" t="s">
        <v>82</v>
      </c>
      <c r="F463" s="30">
        <v>6.26</v>
      </c>
      <c r="G463" s="31">
        <v>425.79</v>
      </c>
      <c r="H463" s="119">
        <v>523.19943652980362</v>
      </c>
      <c r="I463" s="120">
        <f t="shared" si="2199"/>
        <v>3275.23</v>
      </c>
      <c r="J463" s="111"/>
      <c r="K463" s="114">
        <f t="shared" si="2200"/>
        <v>0</v>
      </c>
      <c r="L463" s="32"/>
      <c r="M463" s="114">
        <f t="shared" si="2201"/>
        <v>0</v>
      </c>
      <c r="N463" s="32"/>
      <c r="O463" s="114">
        <f t="shared" si="2202"/>
        <v>0</v>
      </c>
      <c r="P463" s="32"/>
      <c r="Q463" s="114">
        <f t="shared" si="2203"/>
        <v>0</v>
      </c>
      <c r="R463" s="32"/>
      <c r="S463" s="114">
        <f t="shared" si="2204"/>
        <v>0</v>
      </c>
      <c r="T463" s="32"/>
      <c r="U463" s="114">
        <f t="shared" si="2205"/>
        <v>0</v>
      </c>
      <c r="V463" s="32"/>
      <c r="W463" s="114">
        <f t="shared" si="2206"/>
        <v>0</v>
      </c>
      <c r="X463" s="32"/>
      <c r="Y463" s="114">
        <f t="shared" si="2207"/>
        <v>0</v>
      </c>
      <c r="Z463" s="32"/>
      <c r="AA463" s="114">
        <f t="shared" si="2208"/>
        <v>0</v>
      </c>
      <c r="AB463" s="32"/>
      <c r="AC463" s="114">
        <f t="shared" si="2209"/>
        <v>0</v>
      </c>
      <c r="AD463" s="32"/>
      <c r="AE463" s="114">
        <f t="shared" si="2210"/>
        <v>0</v>
      </c>
      <c r="AF463" s="32"/>
      <c r="AG463" s="114">
        <f t="shared" si="2211"/>
        <v>0</v>
      </c>
      <c r="AH463" s="32"/>
      <c r="AI463" s="114">
        <f t="shared" si="2212"/>
        <v>0</v>
      </c>
      <c r="AJ463" s="32"/>
      <c r="AK463" s="114">
        <f t="shared" si="2213"/>
        <v>0</v>
      </c>
      <c r="AL463" s="32"/>
      <c r="AM463" s="114">
        <f t="shared" si="2214"/>
        <v>0</v>
      </c>
      <c r="AN463" s="32"/>
      <c r="AO463" s="114">
        <f t="shared" si="2215"/>
        <v>0</v>
      </c>
      <c r="AP463" s="32"/>
      <c r="AQ463" s="114">
        <f t="shared" si="2216"/>
        <v>0</v>
      </c>
      <c r="AR463" s="32"/>
      <c r="AS463" s="114">
        <f t="shared" si="2217"/>
        <v>0</v>
      </c>
      <c r="AT463" s="32"/>
      <c r="AU463" s="114">
        <f t="shared" si="2218"/>
        <v>0</v>
      </c>
      <c r="AV463" s="32"/>
      <c r="AW463" s="114">
        <f t="shared" si="2219"/>
        <v>0</v>
      </c>
      <c r="AX463" s="32"/>
      <c r="AY463" s="114">
        <f t="shared" si="2220"/>
        <v>0</v>
      </c>
      <c r="AZ463" s="32"/>
      <c r="BA463" s="114">
        <f t="shared" si="2221"/>
        <v>0</v>
      </c>
      <c r="BB463" s="32"/>
      <c r="BC463" s="114">
        <f t="shared" si="2222"/>
        <v>0</v>
      </c>
      <c r="BD463" s="32"/>
      <c r="BE463" s="114">
        <f t="shared" si="2223"/>
        <v>0</v>
      </c>
      <c r="BF463" s="32"/>
      <c r="BG463" s="114">
        <f t="shared" si="2224"/>
        <v>0</v>
      </c>
      <c r="BH463" s="108">
        <f t="shared" ref="BH463:BI463" si="2233">SUM(J463,L463,N463,P463,R463,T463,V463,X463,Z463,AB463,AD463,AF463,AH463,AJ463,AL463,AN463,AP463,AR463,AT463,AV463,AX463,AZ463,BB463,BD463,BF463)</f>
        <v>0</v>
      </c>
      <c r="BI463" s="119">
        <f t="shared" si="2233"/>
        <v>0</v>
      </c>
      <c r="BJ463" s="87">
        <f t="shared" si="2226"/>
        <v>0</v>
      </c>
      <c r="BK463" s="108">
        <f t="shared" si="2227"/>
        <v>6.26</v>
      </c>
      <c r="BL463" s="119">
        <f t="shared" si="2228"/>
        <v>3275.23</v>
      </c>
      <c r="BM463" s="87">
        <f t="shared" si="2229"/>
        <v>1</v>
      </c>
    </row>
    <row r="464" spans="1:65" s="88" customFormat="1" ht="22.5">
      <c r="A464" s="29" t="s">
        <v>651</v>
      </c>
      <c r="B464" s="29" t="s">
        <v>66</v>
      </c>
      <c r="C464" s="29">
        <v>377</v>
      </c>
      <c r="D464" s="101" t="s">
        <v>587</v>
      </c>
      <c r="E464" s="29" t="s">
        <v>100</v>
      </c>
      <c r="F464" s="30">
        <v>7</v>
      </c>
      <c r="G464" s="31">
        <v>35.28</v>
      </c>
      <c r="H464" s="119">
        <v>43.351126425635805</v>
      </c>
      <c r="I464" s="120">
        <f t="shared" si="2199"/>
        <v>303.45999999999998</v>
      </c>
      <c r="J464" s="111"/>
      <c r="K464" s="114">
        <f t="shared" si="2200"/>
        <v>0</v>
      </c>
      <c r="L464" s="32"/>
      <c r="M464" s="114">
        <f t="shared" si="2201"/>
        <v>0</v>
      </c>
      <c r="N464" s="32"/>
      <c r="O464" s="114">
        <f t="shared" si="2202"/>
        <v>0</v>
      </c>
      <c r="P464" s="32"/>
      <c r="Q464" s="114">
        <f t="shared" si="2203"/>
        <v>0</v>
      </c>
      <c r="R464" s="32"/>
      <c r="S464" s="114">
        <f t="shared" si="2204"/>
        <v>0</v>
      </c>
      <c r="T464" s="32"/>
      <c r="U464" s="114">
        <f t="shared" si="2205"/>
        <v>0</v>
      </c>
      <c r="V464" s="32"/>
      <c r="W464" s="114">
        <f t="shared" si="2206"/>
        <v>0</v>
      </c>
      <c r="X464" s="32"/>
      <c r="Y464" s="114">
        <f t="shared" si="2207"/>
        <v>0</v>
      </c>
      <c r="Z464" s="32"/>
      <c r="AA464" s="114">
        <f t="shared" si="2208"/>
        <v>0</v>
      </c>
      <c r="AB464" s="32"/>
      <c r="AC464" s="114">
        <f t="shared" si="2209"/>
        <v>0</v>
      </c>
      <c r="AD464" s="32"/>
      <c r="AE464" s="114">
        <f t="shared" si="2210"/>
        <v>0</v>
      </c>
      <c r="AF464" s="32"/>
      <c r="AG464" s="114">
        <f t="shared" si="2211"/>
        <v>0</v>
      </c>
      <c r="AH464" s="32"/>
      <c r="AI464" s="114">
        <f t="shared" si="2212"/>
        <v>0</v>
      </c>
      <c r="AJ464" s="32"/>
      <c r="AK464" s="114">
        <f t="shared" si="2213"/>
        <v>0</v>
      </c>
      <c r="AL464" s="32"/>
      <c r="AM464" s="114">
        <f t="shared" si="2214"/>
        <v>0</v>
      </c>
      <c r="AN464" s="32"/>
      <c r="AO464" s="114">
        <f t="shared" si="2215"/>
        <v>0</v>
      </c>
      <c r="AP464" s="32"/>
      <c r="AQ464" s="114">
        <f t="shared" si="2216"/>
        <v>0</v>
      </c>
      <c r="AR464" s="32"/>
      <c r="AS464" s="114">
        <f t="shared" si="2217"/>
        <v>0</v>
      </c>
      <c r="AT464" s="32"/>
      <c r="AU464" s="114">
        <f t="shared" si="2218"/>
        <v>0</v>
      </c>
      <c r="AV464" s="32"/>
      <c r="AW464" s="114">
        <f t="shared" si="2219"/>
        <v>0</v>
      </c>
      <c r="AX464" s="32"/>
      <c r="AY464" s="114">
        <f t="shared" si="2220"/>
        <v>0</v>
      </c>
      <c r="AZ464" s="32"/>
      <c r="BA464" s="114">
        <f t="shared" si="2221"/>
        <v>0</v>
      </c>
      <c r="BB464" s="32"/>
      <c r="BC464" s="114">
        <f t="shared" si="2222"/>
        <v>0</v>
      </c>
      <c r="BD464" s="32"/>
      <c r="BE464" s="114">
        <f t="shared" si="2223"/>
        <v>0</v>
      </c>
      <c r="BF464" s="32"/>
      <c r="BG464" s="114">
        <f t="shared" si="2224"/>
        <v>0</v>
      </c>
      <c r="BH464" s="108">
        <f t="shared" ref="BH464:BI464" si="2234">SUM(J464,L464,N464,P464,R464,T464,V464,X464,Z464,AB464,AD464,AF464,AH464,AJ464,AL464,AN464,AP464,AR464,AT464,AV464,AX464,AZ464,BB464,BD464,BF464)</f>
        <v>0</v>
      </c>
      <c r="BI464" s="119">
        <f t="shared" si="2234"/>
        <v>0</v>
      </c>
      <c r="BJ464" s="87">
        <f t="shared" si="2226"/>
        <v>0</v>
      </c>
      <c r="BK464" s="108">
        <f t="shared" si="2227"/>
        <v>7</v>
      </c>
      <c r="BL464" s="119">
        <f t="shared" si="2228"/>
        <v>303.45999999999998</v>
      </c>
      <c r="BM464" s="87">
        <f t="shared" si="2229"/>
        <v>1</v>
      </c>
    </row>
    <row r="465" spans="1:65" s="88" customFormat="1">
      <c r="A465" s="22" t="s">
        <v>652</v>
      </c>
      <c r="B465" s="22" t="s">
        <v>60</v>
      </c>
      <c r="C465" s="22" t="s">
        <v>60</v>
      </c>
      <c r="D465" s="102" t="s">
        <v>209</v>
      </c>
      <c r="E465" s="22"/>
      <c r="F465" s="89"/>
      <c r="G465" s="27"/>
      <c r="H465" s="121"/>
      <c r="I465" s="118">
        <f>I466+I471+I476+I479</f>
        <v>40669.019999999997</v>
      </c>
      <c r="J465" s="112"/>
      <c r="K465" s="127">
        <f>K466+K471+K476+K479</f>
        <v>0</v>
      </c>
      <c r="L465" s="26"/>
      <c r="M465" s="127">
        <f>M466+M471+M476+M479</f>
        <v>0</v>
      </c>
      <c r="N465" s="26"/>
      <c r="O465" s="127">
        <f>O466+O471+O476+O479</f>
        <v>0</v>
      </c>
      <c r="P465" s="26"/>
      <c r="Q465" s="127">
        <f>Q466+Q471+Q476+Q479</f>
        <v>0</v>
      </c>
      <c r="R465" s="26"/>
      <c r="S465" s="127">
        <f>S466+S471+S476+S479</f>
        <v>0</v>
      </c>
      <c r="T465" s="26"/>
      <c r="U465" s="127">
        <f>U466+U471+U476+U479</f>
        <v>0</v>
      </c>
      <c r="V465" s="26"/>
      <c r="W465" s="127">
        <f>W466+W471+W476+W479</f>
        <v>0</v>
      </c>
      <c r="X465" s="26"/>
      <c r="Y465" s="127">
        <f>Y466+Y471+Y476+Y479</f>
        <v>0</v>
      </c>
      <c r="Z465" s="26"/>
      <c r="AA465" s="127">
        <f>AA466+AA471+AA476+AA479</f>
        <v>0</v>
      </c>
      <c r="AB465" s="26"/>
      <c r="AC465" s="127">
        <f>AC466+AC471+AC476+AC479</f>
        <v>0</v>
      </c>
      <c r="AD465" s="26"/>
      <c r="AE465" s="127">
        <f>AE466+AE471+AE476+AE479</f>
        <v>0</v>
      </c>
      <c r="AF465" s="26"/>
      <c r="AG465" s="127">
        <f>AG466+AG471+AG476+AG479</f>
        <v>0</v>
      </c>
      <c r="AH465" s="26"/>
      <c r="AI465" s="127">
        <f>AI466+AI471+AI476+AI479</f>
        <v>0</v>
      </c>
      <c r="AJ465" s="26"/>
      <c r="AK465" s="127">
        <f>AK466+AK471+AK476+AK479</f>
        <v>0</v>
      </c>
      <c r="AL465" s="26"/>
      <c r="AM465" s="127">
        <f>AM466+AM471+AM476+AM479</f>
        <v>0</v>
      </c>
      <c r="AN465" s="26"/>
      <c r="AO465" s="127">
        <f>AO466+AO471+AO476+AO479</f>
        <v>0</v>
      </c>
      <c r="AP465" s="26"/>
      <c r="AQ465" s="127">
        <f>AQ466+AQ471+AQ476+AQ479</f>
        <v>0</v>
      </c>
      <c r="AR465" s="26"/>
      <c r="AS465" s="127">
        <f>AS466+AS471+AS476+AS479</f>
        <v>0</v>
      </c>
      <c r="AT465" s="26"/>
      <c r="AU465" s="127">
        <f>AU466+AU471+AU476+AU479</f>
        <v>0</v>
      </c>
      <c r="AV465" s="26"/>
      <c r="AW465" s="127">
        <f>AW466+AW471+AW476+AW479</f>
        <v>0</v>
      </c>
      <c r="AX465" s="26"/>
      <c r="AY465" s="127">
        <f>AY466+AY471+AY476+AY479</f>
        <v>0</v>
      </c>
      <c r="AZ465" s="26"/>
      <c r="BA465" s="127">
        <f>BA466+BA471+BA476+BA479</f>
        <v>0</v>
      </c>
      <c r="BB465" s="26"/>
      <c r="BC465" s="127">
        <f>BC466+BC471+BC476+BC479</f>
        <v>0</v>
      </c>
      <c r="BD465" s="26"/>
      <c r="BE465" s="127">
        <f>BE466+BE471+BE476+BE479</f>
        <v>0</v>
      </c>
      <c r="BF465" s="26"/>
      <c r="BG465" s="127">
        <f>BG466+BG471+BG476+BG479</f>
        <v>0</v>
      </c>
      <c r="BH465" s="109"/>
      <c r="BI465" s="121">
        <f>BI466+BI471+BI476+BI479</f>
        <v>0</v>
      </c>
      <c r="BJ465" s="27"/>
      <c r="BK465" s="109"/>
      <c r="BL465" s="121">
        <f>BL466+BL471+BL476+BL479</f>
        <v>40669.019999999997</v>
      </c>
      <c r="BM465" s="27"/>
    </row>
    <row r="466" spans="1:65" s="88" customFormat="1">
      <c r="A466" s="22" t="s">
        <v>653</v>
      </c>
      <c r="B466" s="22" t="s">
        <v>60</v>
      </c>
      <c r="C466" s="22" t="s">
        <v>60</v>
      </c>
      <c r="D466" s="102" t="s">
        <v>549</v>
      </c>
      <c r="E466" s="22" t="s">
        <v>60</v>
      </c>
      <c r="F466" s="89"/>
      <c r="G466" s="27"/>
      <c r="H466" s="121"/>
      <c r="I466" s="118">
        <f>SUM(I467:I470)</f>
        <v>20840.129999999997</v>
      </c>
      <c r="J466" s="112"/>
      <c r="K466" s="127">
        <f>SUM(K467:K470)</f>
        <v>0</v>
      </c>
      <c r="L466" s="26"/>
      <c r="M466" s="127">
        <f>SUM(M467:M470)</f>
        <v>0</v>
      </c>
      <c r="N466" s="26"/>
      <c r="O466" s="127">
        <f>SUM(O467:O470)</f>
        <v>0</v>
      </c>
      <c r="P466" s="26"/>
      <c r="Q466" s="127">
        <f>SUM(Q467:Q470)</f>
        <v>0</v>
      </c>
      <c r="R466" s="26"/>
      <c r="S466" s="127">
        <f>SUM(S467:S470)</f>
        <v>0</v>
      </c>
      <c r="T466" s="26"/>
      <c r="U466" s="127">
        <f>SUM(U467:U470)</f>
        <v>0</v>
      </c>
      <c r="V466" s="26"/>
      <c r="W466" s="127">
        <f>SUM(W467:W470)</f>
        <v>0</v>
      </c>
      <c r="X466" s="26"/>
      <c r="Y466" s="127">
        <f>SUM(Y467:Y470)</f>
        <v>0</v>
      </c>
      <c r="Z466" s="26"/>
      <c r="AA466" s="127">
        <f>SUM(AA467:AA470)</f>
        <v>0</v>
      </c>
      <c r="AB466" s="26"/>
      <c r="AC466" s="127">
        <f>SUM(AC467:AC470)</f>
        <v>0</v>
      </c>
      <c r="AD466" s="26"/>
      <c r="AE466" s="127">
        <f>SUM(AE467:AE470)</f>
        <v>0</v>
      </c>
      <c r="AF466" s="26"/>
      <c r="AG466" s="127">
        <f>SUM(AG467:AG470)</f>
        <v>0</v>
      </c>
      <c r="AH466" s="26"/>
      <c r="AI466" s="127">
        <f>SUM(AI467:AI470)</f>
        <v>0</v>
      </c>
      <c r="AJ466" s="26"/>
      <c r="AK466" s="127">
        <f>SUM(AK467:AK470)</f>
        <v>0</v>
      </c>
      <c r="AL466" s="26"/>
      <c r="AM466" s="127">
        <f>SUM(AM467:AM470)</f>
        <v>0</v>
      </c>
      <c r="AN466" s="26"/>
      <c r="AO466" s="127">
        <f>SUM(AO467:AO470)</f>
        <v>0</v>
      </c>
      <c r="AP466" s="26"/>
      <c r="AQ466" s="127">
        <f>SUM(AQ467:AQ470)</f>
        <v>0</v>
      </c>
      <c r="AR466" s="26"/>
      <c r="AS466" s="127">
        <f>SUM(AS467:AS470)</f>
        <v>0</v>
      </c>
      <c r="AT466" s="26"/>
      <c r="AU466" s="127">
        <f>SUM(AU467:AU470)</f>
        <v>0</v>
      </c>
      <c r="AV466" s="26"/>
      <c r="AW466" s="127">
        <f>SUM(AW467:AW470)</f>
        <v>0</v>
      </c>
      <c r="AX466" s="26"/>
      <c r="AY466" s="127">
        <f>SUM(AY467:AY470)</f>
        <v>0</v>
      </c>
      <c r="AZ466" s="26"/>
      <c r="BA466" s="127">
        <f>SUM(BA467:BA470)</f>
        <v>0</v>
      </c>
      <c r="BB466" s="26"/>
      <c r="BC466" s="127">
        <f>SUM(BC467:BC470)</f>
        <v>0</v>
      </c>
      <c r="BD466" s="26"/>
      <c r="BE466" s="127">
        <f>SUM(BE467:BE470)</f>
        <v>0</v>
      </c>
      <c r="BF466" s="26"/>
      <c r="BG466" s="127">
        <f>SUM(BG467:BG470)</f>
        <v>0</v>
      </c>
      <c r="BH466" s="109"/>
      <c r="BI466" s="121">
        <f>SUM(BI467:BI470)</f>
        <v>0</v>
      </c>
      <c r="BJ466" s="27"/>
      <c r="BK466" s="109"/>
      <c r="BL466" s="121">
        <f>SUM(BL467:BL470)</f>
        <v>20840.129999999997</v>
      </c>
      <c r="BM466" s="27"/>
    </row>
    <row r="467" spans="1:65" s="88" customFormat="1" ht="56.25">
      <c r="A467" s="29" t="s">
        <v>654</v>
      </c>
      <c r="B467" s="29" t="s">
        <v>250</v>
      </c>
      <c r="C467" s="29">
        <v>2002</v>
      </c>
      <c r="D467" s="101" t="s">
        <v>551</v>
      </c>
      <c r="E467" s="29" t="s">
        <v>100</v>
      </c>
      <c r="F467" s="30">
        <v>7</v>
      </c>
      <c r="G467" s="31">
        <v>1404.36</v>
      </c>
      <c r="H467" s="119">
        <v>1725.6402468000538</v>
      </c>
      <c r="I467" s="120">
        <f t="shared" ref="I467:I470" si="2235">ROUND(SUM(F467*H467),2)</f>
        <v>12079.48</v>
      </c>
      <c r="J467" s="111"/>
      <c r="K467" s="114">
        <f t="shared" ref="K467:K470" si="2236">J467*$H467</f>
        <v>0</v>
      </c>
      <c r="L467" s="32"/>
      <c r="M467" s="114">
        <f t="shared" ref="M467:M470" si="2237">L467*$H467</f>
        <v>0</v>
      </c>
      <c r="N467" s="32"/>
      <c r="O467" s="114">
        <f t="shared" ref="O467:O470" si="2238">N467*$H467</f>
        <v>0</v>
      </c>
      <c r="P467" s="32"/>
      <c r="Q467" s="114">
        <f t="shared" ref="Q467:Q470" si="2239">P467*$H467</f>
        <v>0</v>
      </c>
      <c r="R467" s="32"/>
      <c r="S467" s="114">
        <f t="shared" ref="S467:S470" si="2240">R467*$H467</f>
        <v>0</v>
      </c>
      <c r="T467" s="32"/>
      <c r="U467" s="114">
        <f t="shared" ref="U467:U470" si="2241">T467*$H467</f>
        <v>0</v>
      </c>
      <c r="V467" s="32"/>
      <c r="W467" s="114">
        <f t="shared" ref="W467:W470" si="2242">V467*$H467</f>
        <v>0</v>
      </c>
      <c r="X467" s="32"/>
      <c r="Y467" s="114">
        <f t="shared" ref="Y467:Y470" si="2243">X467*$H467</f>
        <v>0</v>
      </c>
      <c r="Z467" s="32"/>
      <c r="AA467" s="114">
        <f t="shared" ref="AA467:AA470" si="2244">Z467*$H467</f>
        <v>0</v>
      </c>
      <c r="AB467" s="32"/>
      <c r="AC467" s="114">
        <f t="shared" ref="AC467:AC470" si="2245">AB467*$H467</f>
        <v>0</v>
      </c>
      <c r="AD467" s="32"/>
      <c r="AE467" s="114">
        <f t="shared" ref="AE467:AE470" si="2246">AD467*$H467</f>
        <v>0</v>
      </c>
      <c r="AF467" s="32"/>
      <c r="AG467" s="114">
        <f t="shared" ref="AG467:AG470" si="2247">AF467*$H467</f>
        <v>0</v>
      </c>
      <c r="AH467" s="32"/>
      <c r="AI467" s="114">
        <f t="shared" ref="AI467:AI470" si="2248">AH467*$H467</f>
        <v>0</v>
      </c>
      <c r="AJ467" s="32"/>
      <c r="AK467" s="114">
        <f t="shared" ref="AK467:AK470" si="2249">AJ467*$H467</f>
        <v>0</v>
      </c>
      <c r="AL467" s="32"/>
      <c r="AM467" s="114">
        <f t="shared" ref="AM467:AM470" si="2250">AL467*$H467</f>
        <v>0</v>
      </c>
      <c r="AN467" s="32"/>
      <c r="AO467" s="114">
        <f t="shared" ref="AO467:AO470" si="2251">AN467*$H467</f>
        <v>0</v>
      </c>
      <c r="AP467" s="32"/>
      <c r="AQ467" s="114">
        <f t="shared" ref="AQ467:AQ470" si="2252">AP467*$H467</f>
        <v>0</v>
      </c>
      <c r="AR467" s="32"/>
      <c r="AS467" s="114">
        <f t="shared" ref="AS467:AS470" si="2253">AR467*$H467</f>
        <v>0</v>
      </c>
      <c r="AT467" s="32"/>
      <c r="AU467" s="114">
        <f t="shared" ref="AU467:AU470" si="2254">AT467*$H467</f>
        <v>0</v>
      </c>
      <c r="AV467" s="32"/>
      <c r="AW467" s="114">
        <f t="shared" ref="AW467:AW470" si="2255">AV467*$H467</f>
        <v>0</v>
      </c>
      <c r="AX467" s="32"/>
      <c r="AY467" s="114">
        <f t="shared" ref="AY467:AY470" si="2256">AX467*$H467</f>
        <v>0</v>
      </c>
      <c r="AZ467" s="32"/>
      <c r="BA467" s="114">
        <f t="shared" ref="BA467:BA470" si="2257">AZ467*$H467</f>
        <v>0</v>
      </c>
      <c r="BB467" s="32"/>
      <c r="BC467" s="114">
        <f t="shared" ref="BC467:BC470" si="2258">BB467*$H467</f>
        <v>0</v>
      </c>
      <c r="BD467" s="32"/>
      <c r="BE467" s="114">
        <f t="shared" ref="BE467:BE470" si="2259">BD467*$H467</f>
        <v>0</v>
      </c>
      <c r="BF467" s="32"/>
      <c r="BG467" s="114">
        <f t="shared" ref="BG467:BG470" si="2260">BF467*$H467</f>
        <v>0</v>
      </c>
      <c r="BH467" s="108">
        <f t="shared" ref="BH467:BI467" si="2261">SUM(J467,L467,N467,P467,R467,T467,V467,X467,Z467,AB467,AD467,AF467,AH467,AJ467,AL467,AN467,AP467,AR467,AT467,AV467,AX467,AZ467,BB467,BD467,BF467)</f>
        <v>0</v>
      </c>
      <c r="BI467" s="119">
        <f t="shared" si="2261"/>
        <v>0</v>
      </c>
      <c r="BJ467" s="87">
        <f t="shared" ref="BJ467:BJ470" si="2262">BI467/I467</f>
        <v>0</v>
      </c>
      <c r="BK467" s="108">
        <f t="shared" ref="BK467:BK470" si="2263">F467-BH467</f>
        <v>7</v>
      </c>
      <c r="BL467" s="119">
        <f t="shared" ref="BL467:BL470" si="2264">I467-BI467</f>
        <v>12079.48</v>
      </c>
      <c r="BM467" s="87">
        <f t="shared" ref="BM467:BM470" si="2265">1-BJ467</f>
        <v>1</v>
      </c>
    </row>
    <row r="468" spans="1:65" s="88" customFormat="1" ht="22.5">
      <c r="A468" s="29" t="s">
        <v>655</v>
      </c>
      <c r="B468" s="29" t="s">
        <v>66</v>
      </c>
      <c r="C468" s="29">
        <v>100859</v>
      </c>
      <c r="D468" s="101" t="s">
        <v>553</v>
      </c>
      <c r="E468" s="29" t="s">
        <v>100</v>
      </c>
      <c r="F468" s="30">
        <v>3</v>
      </c>
      <c r="G468" s="31">
        <v>872.25</v>
      </c>
      <c r="H468" s="119">
        <v>1071.7976197494565</v>
      </c>
      <c r="I468" s="120">
        <f t="shared" si="2235"/>
        <v>3215.39</v>
      </c>
      <c r="J468" s="111"/>
      <c r="K468" s="114">
        <f t="shared" si="2236"/>
        <v>0</v>
      </c>
      <c r="L468" s="32"/>
      <c r="M468" s="114">
        <f t="shared" si="2237"/>
        <v>0</v>
      </c>
      <c r="N468" s="32"/>
      <c r="O468" s="114">
        <f t="shared" si="2238"/>
        <v>0</v>
      </c>
      <c r="P468" s="32"/>
      <c r="Q468" s="114">
        <f t="shared" si="2239"/>
        <v>0</v>
      </c>
      <c r="R468" s="32"/>
      <c r="S468" s="114">
        <f t="shared" si="2240"/>
        <v>0</v>
      </c>
      <c r="T468" s="32"/>
      <c r="U468" s="114">
        <f t="shared" si="2241"/>
        <v>0</v>
      </c>
      <c r="V468" s="32"/>
      <c r="W468" s="114">
        <f t="shared" si="2242"/>
        <v>0</v>
      </c>
      <c r="X468" s="32"/>
      <c r="Y468" s="114">
        <f t="shared" si="2243"/>
        <v>0</v>
      </c>
      <c r="Z468" s="32"/>
      <c r="AA468" s="114">
        <f t="shared" si="2244"/>
        <v>0</v>
      </c>
      <c r="AB468" s="32"/>
      <c r="AC468" s="114">
        <f t="shared" si="2245"/>
        <v>0</v>
      </c>
      <c r="AD468" s="32"/>
      <c r="AE468" s="114">
        <f t="shared" si="2246"/>
        <v>0</v>
      </c>
      <c r="AF468" s="32"/>
      <c r="AG468" s="114">
        <f t="shared" si="2247"/>
        <v>0</v>
      </c>
      <c r="AH468" s="32"/>
      <c r="AI468" s="114">
        <f t="shared" si="2248"/>
        <v>0</v>
      </c>
      <c r="AJ468" s="32"/>
      <c r="AK468" s="114">
        <f t="shared" si="2249"/>
        <v>0</v>
      </c>
      <c r="AL468" s="32"/>
      <c r="AM468" s="114">
        <f t="shared" si="2250"/>
        <v>0</v>
      </c>
      <c r="AN468" s="32"/>
      <c r="AO468" s="114">
        <f t="shared" si="2251"/>
        <v>0</v>
      </c>
      <c r="AP468" s="32"/>
      <c r="AQ468" s="114">
        <f t="shared" si="2252"/>
        <v>0</v>
      </c>
      <c r="AR468" s="32"/>
      <c r="AS468" s="114">
        <f t="shared" si="2253"/>
        <v>0</v>
      </c>
      <c r="AT468" s="32"/>
      <c r="AU468" s="114">
        <f t="shared" si="2254"/>
        <v>0</v>
      </c>
      <c r="AV468" s="32"/>
      <c r="AW468" s="114">
        <f t="shared" si="2255"/>
        <v>0</v>
      </c>
      <c r="AX468" s="32"/>
      <c r="AY468" s="114">
        <f t="shared" si="2256"/>
        <v>0</v>
      </c>
      <c r="AZ468" s="32"/>
      <c r="BA468" s="114">
        <f t="shared" si="2257"/>
        <v>0</v>
      </c>
      <c r="BB468" s="32"/>
      <c r="BC468" s="114">
        <f t="shared" si="2258"/>
        <v>0</v>
      </c>
      <c r="BD468" s="32"/>
      <c r="BE468" s="114">
        <f t="shared" si="2259"/>
        <v>0</v>
      </c>
      <c r="BF468" s="32"/>
      <c r="BG468" s="114">
        <f t="shared" si="2260"/>
        <v>0</v>
      </c>
      <c r="BH468" s="108">
        <f t="shared" ref="BH468:BI468" si="2266">SUM(J468,L468,N468,P468,R468,T468,V468,X468,Z468,AB468,AD468,AF468,AH468,AJ468,AL468,AN468,AP468,AR468,AT468,AV468,AX468,AZ468,BB468,BD468,BF468)</f>
        <v>0</v>
      </c>
      <c r="BI468" s="119">
        <f t="shared" si="2266"/>
        <v>0</v>
      </c>
      <c r="BJ468" s="87">
        <f t="shared" si="2262"/>
        <v>0</v>
      </c>
      <c r="BK468" s="108">
        <f t="shared" si="2263"/>
        <v>3</v>
      </c>
      <c r="BL468" s="119">
        <f t="shared" si="2264"/>
        <v>3215.39</v>
      </c>
      <c r="BM468" s="87">
        <f t="shared" si="2265"/>
        <v>1</v>
      </c>
    </row>
    <row r="469" spans="1:65" s="88" customFormat="1" ht="45">
      <c r="A469" s="29" t="s">
        <v>656</v>
      </c>
      <c r="B469" s="29" t="s">
        <v>66</v>
      </c>
      <c r="C469" s="29">
        <v>86903</v>
      </c>
      <c r="D469" s="101" t="s">
        <v>555</v>
      </c>
      <c r="E469" s="29" t="s">
        <v>100</v>
      </c>
      <c r="F469" s="30">
        <v>2</v>
      </c>
      <c r="G469" s="31">
        <v>313.17</v>
      </c>
      <c r="H469" s="119">
        <v>384.81497343300356</v>
      </c>
      <c r="I469" s="120">
        <f t="shared" si="2235"/>
        <v>769.63</v>
      </c>
      <c r="J469" s="111"/>
      <c r="K469" s="114">
        <f t="shared" si="2236"/>
        <v>0</v>
      </c>
      <c r="L469" s="32"/>
      <c r="M469" s="114">
        <f t="shared" si="2237"/>
        <v>0</v>
      </c>
      <c r="N469" s="32"/>
      <c r="O469" s="114">
        <f t="shared" si="2238"/>
        <v>0</v>
      </c>
      <c r="P469" s="32"/>
      <c r="Q469" s="114">
        <f t="shared" si="2239"/>
        <v>0</v>
      </c>
      <c r="R469" s="32"/>
      <c r="S469" s="114">
        <f t="shared" si="2240"/>
        <v>0</v>
      </c>
      <c r="T469" s="32"/>
      <c r="U469" s="114">
        <f t="shared" si="2241"/>
        <v>0</v>
      </c>
      <c r="V469" s="32"/>
      <c r="W469" s="114">
        <f t="shared" si="2242"/>
        <v>0</v>
      </c>
      <c r="X469" s="32"/>
      <c r="Y469" s="114">
        <f t="shared" si="2243"/>
        <v>0</v>
      </c>
      <c r="Z469" s="32"/>
      <c r="AA469" s="114">
        <f t="shared" si="2244"/>
        <v>0</v>
      </c>
      <c r="AB469" s="32"/>
      <c r="AC469" s="114">
        <f t="shared" si="2245"/>
        <v>0</v>
      </c>
      <c r="AD469" s="32"/>
      <c r="AE469" s="114">
        <f t="shared" si="2246"/>
        <v>0</v>
      </c>
      <c r="AF469" s="32"/>
      <c r="AG469" s="114">
        <f t="shared" si="2247"/>
        <v>0</v>
      </c>
      <c r="AH469" s="32"/>
      <c r="AI469" s="114">
        <f t="shared" si="2248"/>
        <v>0</v>
      </c>
      <c r="AJ469" s="32"/>
      <c r="AK469" s="114">
        <f t="shared" si="2249"/>
        <v>0</v>
      </c>
      <c r="AL469" s="32"/>
      <c r="AM469" s="114">
        <f t="shared" si="2250"/>
        <v>0</v>
      </c>
      <c r="AN469" s="32"/>
      <c r="AO469" s="114">
        <f t="shared" si="2251"/>
        <v>0</v>
      </c>
      <c r="AP469" s="32"/>
      <c r="AQ469" s="114">
        <f t="shared" si="2252"/>
        <v>0</v>
      </c>
      <c r="AR469" s="32"/>
      <c r="AS469" s="114">
        <f t="shared" si="2253"/>
        <v>0</v>
      </c>
      <c r="AT469" s="32"/>
      <c r="AU469" s="114">
        <f t="shared" si="2254"/>
        <v>0</v>
      </c>
      <c r="AV469" s="32"/>
      <c r="AW469" s="114">
        <f t="shared" si="2255"/>
        <v>0</v>
      </c>
      <c r="AX469" s="32"/>
      <c r="AY469" s="114">
        <f t="shared" si="2256"/>
        <v>0</v>
      </c>
      <c r="AZ469" s="32"/>
      <c r="BA469" s="114">
        <f t="shared" si="2257"/>
        <v>0</v>
      </c>
      <c r="BB469" s="32"/>
      <c r="BC469" s="114">
        <f t="shared" si="2258"/>
        <v>0</v>
      </c>
      <c r="BD469" s="32"/>
      <c r="BE469" s="114">
        <f t="shared" si="2259"/>
        <v>0</v>
      </c>
      <c r="BF469" s="32"/>
      <c r="BG469" s="114">
        <f t="shared" si="2260"/>
        <v>0</v>
      </c>
      <c r="BH469" s="108">
        <f t="shared" ref="BH469:BI469" si="2267">SUM(J469,L469,N469,P469,R469,T469,V469,X469,Z469,AB469,AD469,AF469,AH469,AJ469,AL469,AN469,AP469,AR469,AT469,AV469,AX469,AZ469,BB469,BD469,BF469)</f>
        <v>0</v>
      </c>
      <c r="BI469" s="119">
        <f t="shared" si="2267"/>
        <v>0</v>
      </c>
      <c r="BJ469" s="87">
        <f t="shared" si="2262"/>
        <v>0</v>
      </c>
      <c r="BK469" s="108">
        <f t="shared" si="2263"/>
        <v>2</v>
      </c>
      <c r="BL469" s="119">
        <f t="shared" si="2264"/>
        <v>769.63</v>
      </c>
      <c r="BM469" s="87">
        <f t="shared" si="2265"/>
        <v>1</v>
      </c>
    </row>
    <row r="470" spans="1:65" s="88" customFormat="1" ht="22.5">
      <c r="A470" s="29" t="s">
        <v>657</v>
      </c>
      <c r="B470" s="29" t="s">
        <v>250</v>
      </c>
      <c r="C470" s="29">
        <v>7712</v>
      </c>
      <c r="D470" s="101" t="s">
        <v>557</v>
      </c>
      <c r="E470" s="29" t="s">
        <v>100</v>
      </c>
      <c r="F470" s="30">
        <v>6</v>
      </c>
      <c r="G470" s="31">
        <v>647.75</v>
      </c>
      <c r="H470" s="119">
        <v>795.93798589018115</v>
      </c>
      <c r="I470" s="120">
        <f t="shared" si="2235"/>
        <v>4775.63</v>
      </c>
      <c r="J470" s="111"/>
      <c r="K470" s="114">
        <f t="shared" si="2236"/>
        <v>0</v>
      </c>
      <c r="L470" s="32"/>
      <c r="M470" s="114">
        <f t="shared" si="2237"/>
        <v>0</v>
      </c>
      <c r="N470" s="32"/>
      <c r="O470" s="114">
        <f t="shared" si="2238"/>
        <v>0</v>
      </c>
      <c r="P470" s="32"/>
      <c r="Q470" s="114">
        <f t="shared" si="2239"/>
        <v>0</v>
      </c>
      <c r="R470" s="32"/>
      <c r="S470" s="114">
        <f t="shared" si="2240"/>
        <v>0</v>
      </c>
      <c r="T470" s="32"/>
      <c r="U470" s="114">
        <f t="shared" si="2241"/>
        <v>0</v>
      </c>
      <c r="V470" s="32"/>
      <c r="W470" s="114">
        <f t="shared" si="2242"/>
        <v>0</v>
      </c>
      <c r="X470" s="32"/>
      <c r="Y470" s="114">
        <f t="shared" si="2243"/>
        <v>0</v>
      </c>
      <c r="Z470" s="32"/>
      <c r="AA470" s="114">
        <f t="shared" si="2244"/>
        <v>0</v>
      </c>
      <c r="AB470" s="32"/>
      <c r="AC470" s="114">
        <f t="shared" si="2245"/>
        <v>0</v>
      </c>
      <c r="AD470" s="32"/>
      <c r="AE470" s="114">
        <f t="shared" si="2246"/>
        <v>0</v>
      </c>
      <c r="AF470" s="32"/>
      <c r="AG470" s="114">
        <f t="shared" si="2247"/>
        <v>0</v>
      </c>
      <c r="AH470" s="32"/>
      <c r="AI470" s="114">
        <f t="shared" si="2248"/>
        <v>0</v>
      </c>
      <c r="AJ470" s="32"/>
      <c r="AK470" s="114">
        <f t="shared" si="2249"/>
        <v>0</v>
      </c>
      <c r="AL470" s="32"/>
      <c r="AM470" s="114">
        <f t="shared" si="2250"/>
        <v>0</v>
      </c>
      <c r="AN470" s="32"/>
      <c r="AO470" s="114">
        <f t="shared" si="2251"/>
        <v>0</v>
      </c>
      <c r="AP470" s="32"/>
      <c r="AQ470" s="114">
        <f t="shared" si="2252"/>
        <v>0</v>
      </c>
      <c r="AR470" s="32"/>
      <c r="AS470" s="114">
        <f t="shared" si="2253"/>
        <v>0</v>
      </c>
      <c r="AT470" s="32"/>
      <c r="AU470" s="114">
        <f t="shared" si="2254"/>
        <v>0</v>
      </c>
      <c r="AV470" s="32"/>
      <c r="AW470" s="114">
        <f t="shared" si="2255"/>
        <v>0</v>
      </c>
      <c r="AX470" s="32"/>
      <c r="AY470" s="114">
        <f t="shared" si="2256"/>
        <v>0</v>
      </c>
      <c r="AZ470" s="32"/>
      <c r="BA470" s="114">
        <f t="shared" si="2257"/>
        <v>0</v>
      </c>
      <c r="BB470" s="32"/>
      <c r="BC470" s="114">
        <f t="shared" si="2258"/>
        <v>0</v>
      </c>
      <c r="BD470" s="32"/>
      <c r="BE470" s="114">
        <f t="shared" si="2259"/>
        <v>0</v>
      </c>
      <c r="BF470" s="32"/>
      <c r="BG470" s="114">
        <f t="shared" si="2260"/>
        <v>0</v>
      </c>
      <c r="BH470" s="108">
        <f t="shared" ref="BH470:BI470" si="2268">SUM(J470,L470,N470,P470,R470,T470,V470,X470,Z470,AB470,AD470,AF470,AH470,AJ470,AL470,AN470,AP470,AR470,AT470,AV470,AX470,AZ470,BB470,BD470,BF470)</f>
        <v>0</v>
      </c>
      <c r="BI470" s="119">
        <f t="shared" si="2268"/>
        <v>0</v>
      </c>
      <c r="BJ470" s="87">
        <f t="shared" si="2262"/>
        <v>0</v>
      </c>
      <c r="BK470" s="108">
        <f t="shared" si="2263"/>
        <v>6</v>
      </c>
      <c r="BL470" s="119">
        <f t="shared" si="2264"/>
        <v>4775.63</v>
      </c>
      <c r="BM470" s="87">
        <f t="shared" si="2265"/>
        <v>1</v>
      </c>
    </row>
    <row r="471" spans="1:65" s="88" customFormat="1">
      <c r="A471" s="22" t="s">
        <v>658</v>
      </c>
      <c r="B471" s="22" t="s">
        <v>60</v>
      </c>
      <c r="C471" s="22" t="s">
        <v>60</v>
      </c>
      <c r="D471" s="102" t="s">
        <v>559</v>
      </c>
      <c r="E471" s="22" t="s">
        <v>60</v>
      </c>
      <c r="F471" s="89"/>
      <c r="G471" s="27"/>
      <c r="H471" s="121"/>
      <c r="I471" s="118">
        <f>SUM(I472:I475)</f>
        <v>14851.94</v>
      </c>
      <c r="J471" s="112"/>
      <c r="K471" s="127">
        <f>SUM(K472:K475)</f>
        <v>0</v>
      </c>
      <c r="L471" s="26"/>
      <c r="M471" s="127">
        <f>SUM(M472:M475)</f>
        <v>0</v>
      </c>
      <c r="N471" s="26"/>
      <c r="O471" s="127">
        <f>SUM(O472:O475)</f>
        <v>0</v>
      </c>
      <c r="P471" s="26"/>
      <c r="Q471" s="127">
        <f>SUM(Q472:Q475)</f>
        <v>0</v>
      </c>
      <c r="R471" s="26"/>
      <c r="S471" s="127">
        <f>SUM(S472:S475)</f>
        <v>0</v>
      </c>
      <c r="T471" s="26"/>
      <c r="U471" s="127">
        <f>SUM(U472:U475)</f>
        <v>0</v>
      </c>
      <c r="V471" s="26"/>
      <c r="W471" s="127">
        <f>SUM(W472:W475)</f>
        <v>0</v>
      </c>
      <c r="X471" s="26"/>
      <c r="Y471" s="127">
        <f>SUM(Y472:Y475)</f>
        <v>0</v>
      </c>
      <c r="Z471" s="26"/>
      <c r="AA471" s="127">
        <f>SUM(AA472:AA475)</f>
        <v>0</v>
      </c>
      <c r="AB471" s="26"/>
      <c r="AC471" s="127">
        <f>SUM(AC472:AC475)</f>
        <v>0</v>
      </c>
      <c r="AD471" s="26"/>
      <c r="AE471" s="127">
        <f>SUM(AE472:AE475)</f>
        <v>0</v>
      </c>
      <c r="AF471" s="26"/>
      <c r="AG471" s="127">
        <f>SUM(AG472:AG475)</f>
        <v>0</v>
      </c>
      <c r="AH471" s="26"/>
      <c r="AI471" s="127">
        <f>SUM(AI472:AI475)</f>
        <v>0</v>
      </c>
      <c r="AJ471" s="26"/>
      <c r="AK471" s="127">
        <f>SUM(AK472:AK475)</f>
        <v>0</v>
      </c>
      <c r="AL471" s="26"/>
      <c r="AM471" s="127">
        <f>SUM(AM472:AM475)</f>
        <v>0</v>
      </c>
      <c r="AN471" s="26"/>
      <c r="AO471" s="127">
        <f>SUM(AO472:AO475)</f>
        <v>0</v>
      </c>
      <c r="AP471" s="26"/>
      <c r="AQ471" s="127">
        <f>SUM(AQ472:AQ475)</f>
        <v>0</v>
      </c>
      <c r="AR471" s="26"/>
      <c r="AS471" s="127">
        <f>SUM(AS472:AS475)</f>
        <v>0</v>
      </c>
      <c r="AT471" s="26"/>
      <c r="AU471" s="127">
        <f>SUM(AU472:AU475)</f>
        <v>0</v>
      </c>
      <c r="AV471" s="26"/>
      <c r="AW471" s="127">
        <f>SUM(AW472:AW475)</f>
        <v>0</v>
      </c>
      <c r="AX471" s="26"/>
      <c r="AY471" s="127">
        <f>SUM(AY472:AY475)</f>
        <v>0</v>
      </c>
      <c r="AZ471" s="26"/>
      <c r="BA471" s="127">
        <f>SUM(BA472:BA475)</f>
        <v>0</v>
      </c>
      <c r="BB471" s="26"/>
      <c r="BC471" s="127">
        <f>SUM(BC472:BC475)</f>
        <v>0</v>
      </c>
      <c r="BD471" s="26"/>
      <c r="BE471" s="127">
        <f>SUM(BE472:BE475)</f>
        <v>0</v>
      </c>
      <c r="BF471" s="26"/>
      <c r="BG471" s="127">
        <f>SUM(BG472:BG475)</f>
        <v>0</v>
      </c>
      <c r="BH471" s="109"/>
      <c r="BI471" s="121">
        <f>SUM(BI472:BI475)</f>
        <v>0</v>
      </c>
      <c r="BJ471" s="27"/>
      <c r="BK471" s="109"/>
      <c r="BL471" s="121">
        <f>SUM(BL472:BL475)</f>
        <v>14851.94</v>
      </c>
      <c r="BM471" s="27"/>
    </row>
    <row r="472" spans="1:65" s="88" customFormat="1" ht="22.5">
      <c r="A472" s="29" t="s">
        <v>659</v>
      </c>
      <c r="B472" s="29" t="s">
        <v>66</v>
      </c>
      <c r="C472" s="29">
        <v>100854</v>
      </c>
      <c r="D472" s="101" t="s">
        <v>561</v>
      </c>
      <c r="E472" s="29" t="s">
        <v>100</v>
      </c>
      <c r="F472" s="30">
        <v>8</v>
      </c>
      <c r="G472" s="31">
        <v>1232.71</v>
      </c>
      <c r="H472" s="119">
        <v>1514.7212884394987</v>
      </c>
      <c r="I472" s="120">
        <f t="shared" ref="I472:I475" si="2269">ROUND(SUM(F472*H472),2)</f>
        <v>12117.77</v>
      </c>
      <c r="J472" s="111"/>
      <c r="K472" s="114">
        <f t="shared" ref="K472:K475" si="2270">J472*$H472</f>
        <v>0</v>
      </c>
      <c r="L472" s="32"/>
      <c r="M472" s="114">
        <f t="shared" ref="M472:M475" si="2271">L472*$H472</f>
        <v>0</v>
      </c>
      <c r="N472" s="32"/>
      <c r="O472" s="114">
        <f t="shared" ref="O472:O475" si="2272">N472*$H472</f>
        <v>0</v>
      </c>
      <c r="P472" s="32"/>
      <c r="Q472" s="114">
        <f t="shared" ref="Q472:Q475" si="2273">P472*$H472</f>
        <v>0</v>
      </c>
      <c r="R472" s="32"/>
      <c r="S472" s="114">
        <f t="shared" ref="S472:S475" si="2274">R472*$H472</f>
        <v>0</v>
      </c>
      <c r="T472" s="32"/>
      <c r="U472" s="114">
        <f t="shared" ref="U472:U475" si="2275">T472*$H472</f>
        <v>0</v>
      </c>
      <c r="V472" s="32"/>
      <c r="W472" s="114">
        <f t="shared" ref="W472:W475" si="2276">V472*$H472</f>
        <v>0</v>
      </c>
      <c r="X472" s="32"/>
      <c r="Y472" s="114">
        <f t="shared" ref="Y472:Y475" si="2277">X472*$H472</f>
        <v>0</v>
      </c>
      <c r="Z472" s="32"/>
      <c r="AA472" s="114">
        <f t="shared" ref="AA472:AA475" si="2278">Z472*$H472</f>
        <v>0</v>
      </c>
      <c r="AB472" s="32"/>
      <c r="AC472" s="114">
        <f t="shared" ref="AC472:AC475" si="2279">AB472*$H472</f>
        <v>0</v>
      </c>
      <c r="AD472" s="32"/>
      <c r="AE472" s="114">
        <f t="shared" ref="AE472:AE475" si="2280">AD472*$H472</f>
        <v>0</v>
      </c>
      <c r="AF472" s="32"/>
      <c r="AG472" s="114">
        <f t="shared" ref="AG472:AG475" si="2281">AF472*$H472</f>
        <v>0</v>
      </c>
      <c r="AH472" s="32"/>
      <c r="AI472" s="114">
        <f t="shared" ref="AI472:AI475" si="2282">AH472*$H472</f>
        <v>0</v>
      </c>
      <c r="AJ472" s="32"/>
      <c r="AK472" s="114">
        <f t="shared" ref="AK472:AK475" si="2283">AJ472*$H472</f>
        <v>0</v>
      </c>
      <c r="AL472" s="32"/>
      <c r="AM472" s="114">
        <f t="shared" ref="AM472:AM475" si="2284">AL472*$H472</f>
        <v>0</v>
      </c>
      <c r="AN472" s="32"/>
      <c r="AO472" s="114">
        <f t="shared" ref="AO472:AO475" si="2285">AN472*$H472</f>
        <v>0</v>
      </c>
      <c r="AP472" s="32"/>
      <c r="AQ472" s="114">
        <f t="shared" ref="AQ472:AQ475" si="2286">AP472*$H472</f>
        <v>0</v>
      </c>
      <c r="AR472" s="32"/>
      <c r="AS472" s="114">
        <f t="shared" ref="AS472:AS475" si="2287">AR472*$H472</f>
        <v>0</v>
      </c>
      <c r="AT472" s="32"/>
      <c r="AU472" s="114">
        <f t="shared" ref="AU472:AU475" si="2288">AT472*$H472</f>
        <v>0</v>
      </c>
      <c r="AV472" s="32"/>
      <c r="AW472" s="114">
        <f t="shared" ref="AW472:AW475" si="2289">AV472*$H472</f>
        <v>0</v>
      </c>
      <c r="AX472" s="32"/>
      <c r="AY472" s="114">
        <f t="shared" ref="AY472:AY475" si="2290">AX472*$H472</f>
        <v>0</v>
      </c>
      <c r="AZ472" s="32"/>
      <c r="BA472" s="114">
        <f t="shared" ref="BA472:BA475" si="2291">AZ472*$H472</f>
        <v>0</v>
      </c>
      <c r="BB472" s="32"/>
      <c r="BC472" s="114">
        <f t="shared" ref="BC472:BC475" si="2292">BB472*$H472</f>
        <v>0</v>
      </c>
      <c r="BD472" s="32"/>
      <c r="BE472" s="114">
        <f t="shared" ref="BE472:BE475" si="2293">BD472*$H472</f>
        <v>0</v>
      </c>
      <c r="BF472" s="32"/>
      <c r="BG472" s="114">
        <f t="shared" ref="BG472:BG475" si="2294">BF472*$H472</f>
        <v>0</v>
      </c>
      <c r="BH472" s="108">
        <f t="shared" ref="BH472:BI472" si="2295">SUM(J472,L472,N472,P472,R472,T472,V472,X472,Z472,AB472,AD472,AF472,AH472,AJ472,AL472,AN472,AP472,AR472,AT472,AV472,AX472,AZ472,BB472,BD472,BF472)</f>
        <v>0</v>
      </c>
      <c r="BI472" s="119">
        <f t="shared" si="2295"/>
        <v>0</v>
      </c>
      <c r="BJ472" s="87">
        <f t="shared" ref="BJ472:BJ475" si="2296">BI472/I472</f>
        <v>0</v>
      </c>
      <c r="BK472" s="108">
        <f t="shared" ref="BK472:BK475" si="2297">F472-BH472</f>
        <v>8</v>
      </c>
      <c r="BL472" s="119">
        <f t="shared" ref="BL472:BL475" si="2298">I472-BI472</f>
        <v>12117.77</v>
      </c>
      <c r="BM472" s="87">
        <f t="shared" ref="BM472:BM475" si="2299">1-BJ472</f>
        <v>1</v>
      </c>
    </row>
    <row r="473" spans="1:65" s="88" customFormat="1" ht="33.75">
      <c r="A473" s="29" t="s">
        <v>660</v>
      </c>
      <c r="B473" s="29" t="s">
        <v>66</v>
      </c>
      <c r="C473" s="29">
        <v>36204</v>
      </c>
      <c r="D473" s="101" t="s">
        <v>563</v>
      </c>
      <c r="E473" s="29" t="s">
        <v>100</v>
      </c>
      <c r="F473" s="30">
        <v>2</v>
      </c>
      <c r="G473" s="31">
        <v>159.88</v>
      </c>
      <c r="H473" s="119">
        <v>196.45629515109559</v>
      </c>
      <c r="I473" s="120">
        <f t="shared" si="2269"/>
        <v>392.91</v>
      </c>
      <c r="J473" s="111"/>
      <c r="K473" s="114">
        <f t="shared" si="2270"/>
        <v>0</v>
      </c>
      <c r="L473" s="32"/>
      <c r="M473" s="114">
        <f t="shared" si="2271"/>
        <v>0</v>
      </c>
      <c r="N473" s="32"/>
      <c r="O473" s="114">
        <f t="shared" si="2272"/>
        <v>0</v>
      </c>
      <c r="P473" s="32"/>
      <c r="Q473" s="114">
        <f t="shared" si="2273"/>
        <v>0</v>
      </c>
      <c r="R473" s="32"/>
      <c r="S473" s="114">
        <f t="shared" si="2274"/>
        <v>0</v>
      </c>
      <c r="T473" s="32"/>
      <c r="U473" s="114">
        <f t="shared" si="2275"/>
        <v>0</v>
      </c>
      <c r="V473" s="32"/>
      <c r="W473" s="114">
        <f t="shared" si="2276"/>
        <v>0</v>
      </c>
      <c r="X473" s="32"/>
      <c r="Y473" s="114">
        <f t="shared" si="2277"/>
        <v>0</v>
      </c>
      <c r="Z473" s="32"/>
      <c r="AA473" s="114">
        <f t="shared" si="2278"/>
        <v>0</v>
      </c>
      <c r="AB473" s="32"/>
      <c r="AC473" s="114">
        <f t="shared" si="2279"/>
        <v>0</v>
      </c>
      <c r="AD473" s="32"/>
      <c r="AE473" s="114">
        <f t="shared" si="2280"/>
        <v>0</v>
      </c>
      <c r="AF473" s="32"/>
      <c r="AG473" s="114">
        <f t="shared" si="2281"/>
        <v>0</v>
      </c>
      <c r="AH473" s="32"/>
      <c r="AI473" s="114">
        <f t="shared" si="2282"/>
        <v>0</v>
      </c>
      <c r="AJ473" s="32"/>
      <c r="AK473" s="114">
        <f t="shared" si="2283"/>
        <v>0</v>
      </c>
      <c r="AL473" s="32"/>
      <c r="AM473" s="114">
        <f t="shared" si="2284"/>
        <v>0</v>
      </c>
      <c r="AN473" s="32"/>
      <c r="AO473" s="114">
        <f t="shared" si="2285"/>
        <v>0</v>
      </c>
      <c r="AP473" s="32"/>
      <c r="AQ473" s="114">
        <f t="shared" si="2286"/>
        <v>0</v>
      </c>
      <c r="AR473" s="32"/>
      <c r="AS473" s="114">
        <f t="shared" si="2287"/>
        <v>0</v>
      </c>
      <c r="AT473" s="32"/>
      <c r="AU473" s="114">
        <f t="shared" si="2288"/>
        <v>0</v>
      </c>
      <c r="AV473" s="32"/>
      <c r="AW473" s="114">
        <f t="shared" si="2289"/>
        <v>0</v>
      </c>
      <c r="AX473" s="32"/>
      <c r="AY473" s="114">
        <f t="shared" si="2290"/>
        <v>0</v>
      </c>
      <c r="AZ473" s="32"/>
      <c r="BA473" s="114">
        <f t="shared" si="2291"/>
        <v>0</v>
      </c>
      <c r="BB473" s="32"/>
      <c r="BC473" s="114">
        <f t="shared" si="2292"/>
        <v>0</v>
      </c>
      <c r="BD473" s="32"/>
      <c r="BE473" s="114">
        <f t="shared" si="2293"/>
        <v>0</v>
      </c>
      <c r="BF473" s="32"/>
      <c r="BG473" s="114">
        <f t="shared" si="2294"/>
        <v>0</v>
      </c>
      <c r="BH473" s="108">
        <f t="shared" ref="BH473:BI473" si="2300">SUM(J473,L473,N473,P473,R473,T473,V473,X473,Z473,AB473,AD473,AF473,AH473,AJ473,AL473,AN473,AP473,AR473,AT473,AV473,AX473,AZ473,BB473,BD473,BF473)</f>
        <v>0</v>
      </c>
      <c r="BI473" s="119">
        <f t="shared" si="2300"/>
        <v>0</v>
      </c>
      <c r="BJ473" s="87">
        <f t="shared" si="2296"/>
        <v>0</v>
      </c>
      <c r="BK473" s="108">
        <f t="shared" si="2297"/>
        <v>2</v>
      </c>
      <c r="BL473" s="119">
        <f t="shared" si="2298"/>
        <v>392.91</v>
      </c>
      <c r="BM473" s="87">
        <f t="shared" si="2299"/>
        <v>1</v>
      </c>
    </row>
    <row r="474" spans="1:65" s="88" customFormat="1" ht="33.75">
      <c r="A474" s="29" t="s">
        <v>661</v>
      </c>
      <c r="B474" s="29" t="s">
        <v>66</v>
      </c>
      <c r="C474" s="29">
        <v>100868</v>
      </c>
      <c r="D474" s="101" t="s">
        <v>565</v>
      </c>
      <c r="E474" s="29" t="s">
        <v>100</v>
      </c>
      <c r="F474" s="30">
        <v>4</v>
      </c>
      <c r="G474" s="31">
        <v>317.56</v>
      </c>
      <c r="H474" s="119">
        <v>390.20928876771274</v>
      </c>
      <c r="I474" s="120">
        <f t="shared" si="2269"/>
        <v>1560.84</v>
      </c>
      <c r="J474" s="111"/>
      <c r="K474" s="114">
        <f t="shared" si="2270"/>
        <v>0</v>
      </c>
      <c r="L474" s="32"/>
      <c r="M474" s="114">
        <f t="shared" si="2271"/>
        <v>0</v>
      </c>
      <c r="N474" s="32"/>
      <c r="O474" s="114">
        <f t="shared" si="2272"/>
        <v>0</v>
      </c>
      <c r="P474" s="32"/>
      <c r="Q474" s="114">
        <f t="shared" si="2273"/>
        <v>0</v>
      </c>
      <c r="R474" s="32"/>
      <c r="S474" s="114">
        <f t="shared" si="2274"/>
        <v>0</v>
      </c>
      <c r="T474" s="32"/>
      <c r="U474" s="114">
        <f t="shared" si="2275"/>
        <v>0</v>
      </c>
      <c r="V474" s="32"/>
      <c r="W474" s="114">
        <f t="shared" si="2276"/>
        <v>0</v>
      </c>
      <c r="X474" s="32"/>
      <c r="Y474" s="114">
        <f t="shared" si="2277"/>
        <v>0</v>
      </c>
      <c r="Z474" s="32"/>
      <c r="AA474" s="114">
        <f t="shared" si="2278"/>
        <v>0</v>
      </c>
      <c r="AB474" s="32"/>
      <c r="AC474" s="114">
        <f t="shared" si="2279"/>
        <v>0</v>
      </c>
      <c r="AD474" s="32"/>
      <c r="AE474" s="114">
        <f t="shared" si="2280"/>
        <v>0</v>
      </c>
      <c r="AF474" s="32"/>
      <c r="AG474" s="114">
        <f t="shared" si="2281"/>
        <v>0</v>
      </c>
      <c r="AH474" s="32"/>
      <c r="AI474" s="114">
        <f t="shared" si="2282"/>
        <v>0</v>
      </c>
      <c r="AJ474" s="32"/>
      <c r="AK474" s="114">
        <f t="shared" si="2283"/>
        <v>0</v>
      </c>
      <c r="AL474" s="32"/>
      <c r="AM474" s="114">
        <f t="shared" si="2284"/>
        <v>0</v>
      </c>
      <c r="AN474" s="32"/>
      <c r="AO474" s="114">
        <f t="shared" si="2285"/>
        <v>0</v>
      </c>
      <c r="AP474" s="32"/>
      <c r="AQ474" s="114">
        <f t="shared" si="2286"/>
        <v>0</v>
      </c>
      <c r="AR474" s="32"/>
      <c r="AS474" s="114">
        <f t="shared" si="2287"/>
        <v>0</v>
      </c>
      <c r="AT474" s="32"/>
      <c r="AU474" s="114">
        <f t="shared" si="2288"/>
        <v>0</v>
      </c>
      <c r="AV474" s="32"/>
      <c r="AW474" s="114">
        <f t="shared" si="2289"/>
        <v>0</v>
      </c>
      <c r="AX474" s="32"/>
      <c r="AY474" s="114">
        <f t="shared" si="2290"/>
        <v>0</v>
      </c>
      <c r="AZ474" s="32"/>
      <c r="BA474" s="114">
        <f t="shared" si="2291"/>
        <v>0</v>
      </c>
      <c r="BB474" s="32"/>
      <c r="BC474" s="114">
        <f t="shared" si="2292"/>
        <v>0</v>
      </c>
      <c r="BD474" s="32"/>
      <c r="BE474" s="114">
        <f t="shared" si="2293"/>
        <v>0</v>
      </c>
      <c r="BF474" s="32"/>
      <c r="BG474" s="114">
        <f t="shared" si="2294"/>
        <v>0</v>
      </c>
      <c r="BH474" s="108">
        <f t="shared" ref="BH474:BI474" si="2301">SUM(J474,L474,N474,P474,R474,T474,V474,X474,Z474,AB474,AD474,AF474,AH474,AJ474,AL474,AN474,AP474,AR474,AT474,AV474,AX474,AZ474,BB474,BD474,BF474)</f>
        <v>0</v>
      </c>
      <c r="BI474" s="119">
        <f t="shared" si="2301"/>
        <v>0</v>
      </c>
      <c r="BJ474" s="87">
        <f t="shared" si="2296"/>
        <v>0</v>
      </c>
      <c r="BK474" s="108">
        <f t="shared" si="2297"/>
        <v>4</v>
      </c>
      <c r="BL474" s="119">
        <f t="shared" si="2298"/>
        <v>1560.84</v>
      </c>
      <c r="BM474" s="87">
        <f t="shared" si="2299"/>
        <v>1</v>
      </c>
    </row>
    <row r="475" spans="1:65" s="88" customFormat="1" ht="33.75">
      <c r="A475" s="29" t="s">
        <v>662</v>
      </c>
      <c r="B475" s="29" t="s">
        <v>66</v>
      </c>
      <c r="C475" s="29">
        <v>100868</v>
      </c>
      <c r="D475" s="101" t="s">
        <v>567</v>
      </c>
      <c r="E475" s="29" t="s">
        <v>100</v>
      </c>
      <c r="F475" s="30">
        <v>2</v>
      </c>
      <c r="G475" s="31">
        <v>317.56</v>
      </c>
      <c r="H475" s="119">
        <v>390.20928876771274</v>
      </c>
      <c r="I475" s="120">
        <f t="shared" si="2269"/>
        <v>780.42</v>
      </c>
      <c r="J475" s="111"/>
      <c r="K475" s="114">
        <f t="shared" si="2270"/>
        <v>0</v>
      </c>
      <c r="L475" s="32"/>
      <c r="M475" s="114">
        <f t="shared" si="2271"/>
        <v>0</v>
      </c>
      <c r="N475" s="32"/>
      <c r="O475" s="114">
        <f t="shared" si="2272"/>
        <v>0</v>
      </c>
      <c r="P475" s="32"/>
      <c r="Q475" s="114">
        <f t="shared" si="2273"/>
        <v>0</v>
      </c>
      <c r="R475" s="32"/>
      <c r="S475" s="114">
        <f t="shared" si="2274"/>
        <v>0</v>
      </c>
      <c r="T475" s="32"/>
      <c r="U475" s="114">
        <f t="shared" si="2275"/>
        <v>0</v>
      </c>
      <c r="V475" s="32"/>
      <c r="W475" s="114">
        <f t="shared" si="2276"/>
        <v>0</v>
      </c>
      <c r="X475" s="32"/>
      <c r="Y475" s="114">
        <f t="shared" si="2277"/>
        <v>0</v>
      </c>
      <c r="Z475" s="32"/>
      <c r="AA475" s="114">
        <f t="shared" si="2278"/>
        <v>0</v>
      </c>
      <c r="AB475" s="32"/>
      <c r="AC475" s="114">
        <f t="shared" si="2279"/>
        <v>0</v>
      </c>
      <c r="AD475" s="32"/>
      <c r="AE475" s="114">
        <f t="shared" si="2280"/>
        <v>0</v>
      </c>
      <c r="AF475" s="32"/>
      <c r="AG475" s="114">
        <f t="shared" si="2281"/>
        <v>0</v>
      </c>
      <c r="AH475" s="32"/>
      <c r="AI475" s="114">
        <f t="shared" si="2282"/>
        <v>0</v>
      </c>
      <c r="AJ475" s="32"/>
      <c r="AK475" s="114">
        <f t="shared" si="2283"/>
        <v>0</v>
      </c>
      <c r="AL475" s="32"/>
      <c r="AM475" s="114">
        <f t="shared" si="2284"/>
        <v>0</v>
      </c>
      <c r="AN475" s="32"/>
      <c r="AO475" s="114">
        <f t="shared" si="2285"/>
        <v>0</v>
      </c>
      <c r="AP475" s="32"/>
      <c r="AQ475" s="114">
        <f t="shared" si="2286"/>
        <v>0</v>
      </c>
      <c r="AR475" s="32"/>
      <c r="AS475" s="114">
        <f t="shared" si="2287"/>
        <v>0</v>
      </c>
      <c r="AT475" s="32"/>
      <c r="AU475" s="114">
        <f t="shared" si="2288"/>
        <v>0</v>
      </c>
      <c r="AV475" s="32"/>
      <c r="AW475" s="114">
        <f t="shared" si="2289"/>
        <v>0</v>
      </c>
      <c r="AX475" s="32"/>
      <c r="AY475" s="114">
        <f t="shared" si="2290"/>
        <v>0</v>
      </c>
      <c r="AZ475" s="32"/>
      <c r="BA475" s="114">
        <f t="shared" si="2291"/>
        <v>0</v>
      </c>
      <c r="BB475" s="32"/>
      <c r="BC475" s="114">
        <f t="shared" si="2292"/>
        <v>0</v>
      </c>
      <c r="BD475" s="32"/>
      <c r="BE475" s="114">
        <f t="shared" si="2293"/>
        <v>0</v>
      </c>
      <c r="BF475" s="32"/>
      <c r="BG475" s="114">
        <f t="shared" si="2294"/>
        <v>0</v>
      </c>
      <c r="BH475" s="108">
        <f t="shared" ref="BH475:BI475" si="2302">SUM(J475,L475,N475,P475,R475,T475,V475,X475,Z475,AB475,AD475,AF475,AH475,AJ475,AL475,AN475,AP475,AR475,AT475,AV475,AX475,AZ475,BB475,BD475,BF475)</f>
        <v>0</v>
      </c>
      <c r="BI475" s="119">
        <f t="shared" si="2302"/>
        <v>0</v>
      </c>
      <c r="BJ475" s="87">
        <f t="shared" si="2296"/>
        <v>0</v>
      </c>
      <c r="BK475" s="108">
        <f t="shared" si="2297"/>
        <v>2</v>
      </c>
      <c r="BL475" s="119">
        <f t="shared" si="2298"/>
        <v>780.42</v>
      </c>
      <c r="BM475" s="87">
        <f t="shared" si="2299"/>
        <v>1</v>
      </c>
    </row>
    <row r="476" spans="1:65" s="88" customFormat="1">
      <c r="A476" s="22" t="s">
        <v>663</v>
      </c>
      <c r="B476" s="22" t="s">
        <v>60</v>
      </c>
      <c r="C476" s="22" t="s">
        <v>60</v>
      </c>
      <c r="D476" s="102" t="s">
        <v>569</v>
      </c>
      <c r="E476" s="22" t="s">
        <v>60</v>
      </c>
      <c r="F476" s="89"/>
      <c r="G476" s="27"/>
      <c r="H476" s="121"/>
      <c r="I476" s="118">
        <f>SUM(I477:I478)</f>
        <v>1771.09</v>
      </c>
      <c r="J476" s="112"/>
      <c r="K476" s="127">
        <f>SUM(K477:K478)</f>
        <v>0</v>
      </c>
      <c r="L476" s="26"/>
      <c r="M476" s="127">
        <f>SUM(M477:M478)</f>
        <v>0</v>
      </c>
      <c r="N476" s="26"/>
      <c r="O476" s="127">
        <f>SUM(O477:O478)</f>
        <v>0</v>
      </c>
      <c r="P476" s="26"/>
      <c r="Q476" s="127">
        <f>SUM(Q477:Q478)</f>
        <v>0</v>
      </c>
      <c r="R476" s="26"/>
      <c r="S476" s="127">
        <f>SUM(S477:S478)</f>
        <v>0</v>
      </c>
      <c r="T476" s="26"/>
      <c r="U476" s="127">
        <f>SUM(U477:U478)</f>
        <v>0</v>
      </c>
      <c r="V476" s="26"/>
      <c r="W476" s="127">
        <f>SUM(W477:W478)</f>
        <v>0</v>
      </c>
      <c r="X476" s="26"/>
      <c r="Y476" s="127">
        <f>SUM(Y477:Y478)</f>
        <v>0</v>
      </c>
      <c r="Z476" s="26"/>
      <c r="AA476" s="127">
        <f>SUM(AA477:AA478)</f>
        <v>0</v>
      </c>
      <c r="AB476" s="26"/>
      <c r="AC476" s="127">
        <f>SUM(AC477:AC478)</f>
        <v>0</v>
      </c>
      <c r="AD476" s="26"/>
      <c r="AE476" s="127">
        <f>SUM(AE477:AE478)</f>
        <v>0</v>
      </c>
      <c r="AF476" s="26"/>
      <c r="AG476" s="127">
        <f>SUM(AG477:AG478)</f>
        <v>0</v>
      </c>
      <c r="AH476" s="26"/>
      <c r="AI476" s="127">
        <f>SUM(AI477:AI478)</f>
        <v>0</v>
      </c>
      <c r="AJ476" s="26"/>
      <c r="AK476" s="127">
        <f>SUM(AK477:AK478)</f>
        <v>0</v>
      </c>
      <c r="AL476" s="26"/>
      <c r="AM476" s="127">
        <f>SUM(AM477:AM478)</f>
        <v>0</v>
      </c>
      <c r="AN476" s="26"/>
      <c r="AO476" s="127">
        <f>SUM(AO477:AO478)</f>
        <v>0</v>
      </c>
      <c r="AP476" s="26"/>
      <c r="AQ476" s="127">
        <f>SUM(AQ477:AQ478)</f>
        <v>0</v>
      </c>
      <c r="AR476" s="26"/>
      <c r="AS476" s="127">
        <f>SUM(AS477:AS478)</f>
        <v>0</v>
      </c>
      <c r="AT476" s="26"/>
      <c r="AU476" s="127">
        <f>SUM(AU477:AU478)</f>
        <v>0</v>
      </c>
      <c r="AV476" s="26"/>
      <c r="AW476" s="127">
        <f>SUM(AW477:AW478)</f>
        <v>0</v>
      </c>
      <c r="AX476" s="26"/>
      <c r="AY476" s="127">
        <f>SUM(AY477:AY478)</f>
        <v>0</v>
      </c>
      <c r="AZ476" s="26"/>
      <c r="BA476" s="127">
        <f>SUM(BA477:BA478)</f>
        <v>0</v>
      </c>
      <c r="BB476" s="26"/>
      <c r="BC476" s="127">
        <f>SUM(BC477:BC478)</f>
        <v>0</v>
      </c>
      <c r="BD476" s="26"/>
      <c r="BE476" s="127">
        <f>SUM(BE477:BE478)</f>
        <v>0</v>
      </c>
      <c r="BF476" s="26"/>
      <c r="BG476" s="127">
        <f>SUM(BG477:BG478)</f>
        <v>0</v>
      </c>
      <c r="BH476" s="109"/>
      <c r="BI476" s="121">
        <f>SUM(BI477:BI478)</f>
        <v>0</v>
      </c>
      <c r="BJ476" s="27"/>
      <c r="BK476" s="109"/>
      <c r="BL476" s="121">
        <f>SUM(BL477:BL478)</f>
        <v>1771.09</v>
      </c>
      <c r="BM476" s="27"/>
    </row>
    <row r="477" spans="1:65" s="88" customFormat="1" ht="22.5">
      <c r="A477" s="29" t="s">
        <v>664</v>
      </c>
      <c r="B477" s="29" t="s">
        <v>66</v>
      </c>
      <c r="C477" s="29">
        <v>11692</v>
      </c>
      <c r="D477" s="101" t="s">
        <v>601</v>
      </c>
      <c r="E477" s="29" t="s">
        <v>82</v>
      </c>
      <c r="F477" s="30">
        <v>2.19</v>
      </c>
      <c r="G477" s="31">
        <v>357.31</v>
      </c>
      <c r="H477" s="119">
        <v>439.05303240203881</v>
      </c>
      <c r="I477" s="120">
        <f t="shared" ref="I477:I478" si="2303">ROUND(SUM(F477*H477),2)</f>
        <v>961.53</v>
      </c>
      <c r="J477" s="111"/>
      <c r="K477" s="114">
        <f t="shared" ref="K477:K478" si="2304">J477*$H477</f>
        <v>0</v>
      </c>
      <c r="L477" s="32"/>
      <c r="M477" s="114">
        <f t="shared" ref="M477:M478" si="2305">L477*$H477</f>
        <v>0</v>
      </c>
      <c r="N477" s="32"/>
      <c r="O477" s="114">
        <f t="shared" ref="O477:O478" si="2306">N477*$H477</f>
        <v>0</v>
      </c>
      <c r="P477" s="32"/>
      <c r="Q477" s="114">
        <f t="shared" ref="Q477:Q478" si="2307">P477*$H477</f>
        <v>0</v>
      </c>
      <c r="R477" s="32"/>
      <c r="S477" s="114">
        <f t="shared" ref="S477:S478" si="2308">R477*$H477</f>
        <v>0</v>
      </c>
      <c r="T477" s="32"/>
      <c r="U477" s="114">
        <f t="shared" ref="U477:U478" si="2309">T477*$H477</f>
        <v>0</v>
      </c>
      <c r="V477" s="32"/>
      <c r="W477" s="114">
        <f t="shared" ref="W477:W478" si="2310">V477*$H477</f>
        <v>0</v>
      </c>
      <c r="X477" s="32"/>
      <c r="Y477" s="114">
        <f t="shared" ref="Y477:Y478" si="2311">X477*$H477</f>
        <v>0</v>
      </c>
      <c r="Z477" s="32"/>
      <c r="AA477" s="114">
        <f t="shared" ref="AA477:AA478" si="2312">Z477*$H477</f>
        <v>0</v>
      </c>
      <c r="AB477" s="32"/>
      <c r="AC477" s="114">
        <f t="shared" ref="AC477:AC478" si="2313">AB477*$H477</f>
        <v>0</v>
      </c>
      <c r="AD477" s="32"/>
      <c r="AE477" s="114">
        <f t="shared" ref="AE477:AE478" si="2314">AD477*$H477</f>
        <v>0</v>
      </c>
      <c r="AF477" s="32"/>
      <c r="AG477" s="114">
        <f t="shared" ref="AG477:AG478" si="2315">AF477*$H477</f>
        <v>0</v>
      </c>
      <c r="AH477" s="32"/>
      <c r="AI477" s="114">
        <f t="shared" ref="AI477:AI478" si="2316">AH477*$H477</f>
        <v>0</v>
      </c>
      <c r="AJ477" s="32"/>
      <c r="AK477" s="114">
        <f t="shared" ref="AK477:AK478" si="2317">AJ477*$H477</f>
        <v>0</v>
      </c>
      <c r="AL477" s="32"/>
      <c r="AM477" s="114">
        <f t="shared" ref="AM477:AM478" si="2318">AL477*$H477</f>
        <v>0</v>
      </c>
      <c r="AN477" s="32"/>
      <c r="AO477" s="114">
        <f t="shared" ref="AO477:AO478" si="2319">AN477*$H477</f>
        <v>0</v>
      </c>
      <c r="AP477" s="32"/>
      <c r="AQ477" s="114">
        <f t="shared" ref="AQ477:AQ478" si="2320">AP477*$H477</f>
        <v>0</v>
      </c>
      <c r="AR477" s="32"/>
      <c r="AS477" s="114">
        <f t="shared" ref="AS477:AS478" si="2321">AR477*$H477</f>
        <v>0</v>
      </c>
      <c r="AT477" s="32"/>
      <c r="AU477" s="114">
        <f t="shared" ref="AU477:AU478" si="2322">AT477*$H477</f>
        <v>0</v>
      </c>
      <c r="AV477" s="32"/>
      <c r="AW477" s="114">
        <f t="shared" ref="AW477:AW478" si="2323">AV477*$H477</f>
        <v>0</v>
      </c>
      <c r="AX477" s="32"/>
      <c r="AY477" s="114">
        <f t="shared" ref="AY477:AY478" si="2324">AX477*$H477</f>
        <v>0</v>
      </c>
      <c r="AZ477" s="32"/>
      <c r="BA477" s="114">
        <f t="shared" ref="BA477:BA478" si="2325">AZ477*$H477</f>
        <v>0</v>
      </c>
      <c r="BB477" s="32"/>
      <c r="BC477" s="114">
        <f t="shared" ref="BC477:BC478" si="2326">BB477*$H477</f>
        <v>0</v>
      </c>
      <c r="BD477" s="32"/>
      <c r="BE477" s="114">
        <f t="shared" ref="BE477:BE478" si="2327">BD477*$H477</f>
        <v>0</v>
      </c>
      <c r="BF477" s="32"/>
      <c r="BG477" s="114">
        <f t="shared" ref="BG477:BG478" si="2328">BF477*$H477</f>
        <v>0</v>
      </c>
      <c r="BH477" s="108">
        <f t="shared" ref="BH477:BI477" si="2329">SUM(J477,L477,N477,P477,R477,T477,V477,X477,Z477,AB477,AD477,AF477,AH477,AJ477,AL477,AN477,AP477,AR477,AT477,AV477,AX477,AZ477,BB477,BD477,BF477)</f>
        <v>0</v>
      </c>
      <c r="BI477" s="119">
        <f t="shared" si="2329"/>
        <v>0</v>
      </c>
      <c r="BJ477" s="87">
        <f t="shared" ref="BJ477:BJ478" si="2330">BI477/I477</f>
        <v>0</v>
      </c>
      <c r="BK477" s="108">
        <f t="shared" ref="BK477:BK478" si="2331">F477-BH477</f>
        <v>2.19</v>
      </c>
      <c r="BL477" s="119">
        <f t="shared" ref="BL477:BL478" si="2332">I477-BI477</f>
        <v>961.53</v>
      </c>
      <c r="BM477" s="87">
        <f t="shared" ref="BM477:BM478" si="2333">1-BJ477</f>
        <v>1</v>
      </c>
    </row>
    <row r="478" spans="1:65" s="88" customFormat="1">
      <c r="A478" s="29" t="s">
        <v>665</v>
      </c>
      <c r="B478" s="29" t="s">
        <v>66</v>
      </c>
      <c r="C478" s="29">
        <v>98697</v>
      </c>
      <c r="D478" s="101" t="s">
        <v>573</v>
      </c>
      <c r="E478" s="29" t="s">
        <v>132</v>
      </c>
      <c r="F478" s="30">
        <v>13.92</v>
      </c>
      <c r="G478" s="31">
        <v>47.33</v>
      </c>
      <c r="H478" s="119">
        <v>58.157846194028984</v>
      </c>
      <c r="I478" s="120">
        <f t="shared" si="2303"/>
        <v>809.56</v>
      </c>
      <c r="J478" s="111"/>
      <c r="K478" s="114">
        <f t="shared" si="2304"/>
        <v>0</v>
      </c>
      <c r="L478" s="32"/>
      <c r="M478" s="114">
        <f t="shared" si="2305"/>
        <v>0</v>
      </c>
      <c r="N478" s="32"/>
      <c r="O478" s="114">
        <f t="shared" si="2306"/>
        <v>0</v>
      </c>
      <c r="P478" s="32"/>
      <c r="Q478" s="114">
        <f t="shared" si="2307"/>
        <v>0</v>
      </c>
      <c r="R478" s="32"/>
      <c r="S478" s="114">
        <f t="shared" si="2308"/>
        <v>0</v>
      </c>
      <c r="T478" s="32"/>
      <c r="U478" s="114">
        <f t="shared" si="2309"/>
        <v>0</v>
      </c>
      <c r="V478" s="32"/>
      <c r="W478" s="114">
        <f t="shared" si="2310"/>
        <v>0</v>
      </c>
      <c r="X478" s="32"/>
      <c r="Y478" s="114">
        <f t="shared" si="2311"/>
        <v>0</v>
      </c>
      <c r="Z478" s="32"/>
      <c r="AA478" s="114">
        <f t="shared" si="2312"/>
        <v>0</v>
      </c>
      <c r="AB478" s="32"/>
      <c r="AC478" s="114">
        <f t="shared" si="2313"/>
        <v>0</v>
      </c>
      <c r="AD478" s="32"/>
      <c r="AE478" s="114">
        <f t="shared" si="2314"/>
        <v>0</v>
      </c>
      <c r="AF478" s="32"/>
      <c r="AG478" s="114">
        <f t="shared" si="2315"/>
        <v>0</v>
      </c>
      <c r="AH478" s="32"/>
      <c r="AI478" s="114">
        <f t="shared" si="2316"/>
        <v>0</v>
      </c>
      <c r="AJ478" s="32"/>
      <c r="AK478" s="114">
        <f t="shared" si="2317"/>
        <v>0</v>
      </c>
      <c r="AL478" s="32"/>
      <c r="AM478" s="114">
        <f t="shared" si="2318"/>
        <v>0</v>
      </c>
      <c r="AN478" s="32"/>
      <c r="AO478" s="114">
        <f t="shared" si="2319"/>
        <v>0</v>
      </c>
      <c r="AP478" s="32"/>
      <c r="AQ478" s="114">
        <f t="shared" si="2320"/>
        <v>0</v>
      </c>
      <c r="AR478" s="32"/>
      <c r="AS478" s="114">
        <f t="shared" si="2321"/>
        <v>0</v>
      </c>
      <c r="AT478" s="32"/>
      <c r="AU478" s="114">
        <f t="shared" si="2322"/>
        <v>0</v>
      </c>
      <c r="AV478" s="32"/>
      <c r="AW478" s="114">
        <f t="shared" si="2323"/>
        <v>0</v>
      </c>
      <c r="AX478" s="32"/>
      <c r="AY478" s="114">
        <f t="shared" si="2324"/>
        <v>0</v>
      </c>
      <c r="AZ478" s="32"/>
      <c r="BA478" s="114">
        <f t="shared" si="2325"/>
        <v>0</v>
      </c>
      <c r="BB478" s="32"/>
      <c r="BC478" s="114">
        <f t="shared" si="2326"/>
        <v>0</v>
      </c>
      <c r="BD478" s="32"/>
      <c r="BE478" s="114">
        <f t="shared" si="2327"/>
        <v>0</v>
      </c>
      <c r="BF478" s="32"/>
      <c r="BG478" s="114">
        <f t="shared" si="2328"/>
        <v>0</v>
      </c>
      <c r="BH478" s="108">
        <f t="shared" ref="BH478:BI478" si="2334">SUM(J478,L478,N478,P478,R478,T478,V478,X478,Z478,AB478,AD478,AF478,AH478,AJ478,AL478,AN478,AP478,AR478,AT478,AV478,AX478,AZ478,BB478,BD478,BF478)</f>
        <v>0</v>
      </c>
      <c r="BI478" s="119">
        <f t="shared" si="2334"/>
        <v>0</v>
      </c>
      <c r="BJ478" s="87">
        <f t="shared" si="2330"/>
        <v>0</v>
      </c>
      <c r="BK478" s="108">
        <f t="shared" si="2331"/>
        <v>13.92</v>
      </c>
      <c r="BL478" s="119">
        <f t="shared" si="2332"/>
        <v>809.56</v>
      </c>
      <c r="BM478" s="87">
        <f t="shared" si="2333"/>
        <v>1</v>
      </c>
    </row>
    <row r="479" spans="1:65" s="88" customFormat="1">
      <c r="A479" s="22" t="s">
        <v>666</v>
      </c>
      <c r="B479" s="22" t="s">
        <v>60</v>
      </c>
      <c r="C479" s="22" t="s">
        <v>60</v>
      </c>
      <c r="D479" s="102" t="s">
        <v>575</v>
      </c>
      <c r="E479" s="22" t="s">
        <v>60</v>
      </c>
      <c r="F479" s="89"/>
      <c r="G479" s="27"/>
      <c r="H479" s="121"/>
      <c r="I479" s="118">
        <f>SUM(I480:I485)</f>
        <v>3205.86</v>
      </c>
      <c r="J479" s="112"/>
      <c r="K479" s="127">
        <f>SUM(K480:K485)</f>
        <v>0</v>
      </c>
      <c r="L479" s="26"/>
      <c r="M479" s="127">
        <f>SUM(M480:M485)</f>
        <v>0</v>
      </c>
      <c r="N479" s="26"/>
      <c r="O479" s="127">
        <f>SUM(O480:O485)</f>
        <v>0</v>
      </c>
      <c r="P479" s="26"/>
      <c r="Q479" s="127">
        <f>SUM(Q480:Q485)</f>
        <v>0</v>
      </c>
      <c r="R479" s="26"/>
      <c r="S479" s="127">
        <f>SUM(S480:S485)</f>
        <v>0</v>
      </c>
      <c r="T479" s="26"/>
      <c r="U479" s="127">
        <f>SUM(U480:U485)</f>
        <v>0</v>
      </c>
      <c r="V479" s="26"/>
      <c r="W479" s="127">
        <f>SUM(W480:W485)</f>
        <v>0</v>
      </c>
      <c r="X479" s="26"/>
      <c r="Y479" s="127">
        <f>SUM(Y480:Y485)</f>
        <v>0</v>
      </c>
      <c r="Z479" s="26"/>
      <c r="AA479" s="127">
        <f>SUM(AA480:AA485)</f>
        <v>0</v>
      </c>
      <c r="AB479" s="26"/>
      <c r="AC479" s="127">
        <f>SUM(AC480:AC485)</f>
        <v>0</v>
      </c>
      <c r="AD479" s="26"/>
      <c r="AE479" s="127">
        <f>SUM(AE480:AE485)</f>
        <v>0</v>
      </c>
      <c r="AF479" s="26"/>
      <c r="AG479" s="127">
        <f>SUM(AG480:AG485)</f>
        <v>0</v>
      </c>
      <c r="AH479" s="26"/>
      <c r="AI479" s="127">
        <f>SUM(AI480:AI485)</f>
        <v>0</v>
      </c>
      <c r="AJ479" s="26"/>
      <c r="AK479" s="127">
        <f>SUM(AK480:AK485)</f>
        <v>0</v>
      </c>
      <c r="AL479" s="26"/>
      <c r="AM479" s="127">
        <f>SUM(AM480:AM485)</f>
        <v>0</v>
      </c>
      <c r="AN479" s="26"/>
      <c r="AO479" s="127">
        <f>SUM(AO480:AO485)</f>
        <v>0</v>
      </c>
      <c r="AP479" s="26"/>
      <c r="AQ479" s="127">
        <f>SUM(AQ480:AQ485)</f>
        <v>0</v>
      </c>
      <c r="AR479" s="26"/>
      <c r="AS479" s="127">
        <f>SUM(AS480:AS485)</f>
        <v>0</v>
      </c>
      <c r="AT479" s="26"/>
      <c r="AU479" s="127">
        <f>SUM(AU480:AU485)</f>
        <v>0</v>
      </c>
      <c r="AV479" s="26"/>
      <c r="AW479" s="127">
        <f>SUM(AW480:AW485)</f>
        <v>0</v>
      </c>
      <c r="AX479" s="26"/>
      <c r="AY479" s="127">
        <f>SUM(AY480:AY485)</f>
        <v>0</v>
      </c>
      <c r="AZ479" s="26"/>
      <c r="BA479" s="127">
        <f>SUM(BA480:BA485)</f>
        <v>0</v>
      </c>
      <c r="BB479" s="26"/>
      <c r="BC479" s="127">
        <f>SUM(BC480:BC485)</f>
        <v>0</v>
      </c>
      <c r="BD479" s="26"/>
      <c r="BE479" s="127">
        <f>SUM(BE480:BE485)</f>
        <v>0</v>
      </c>
      <c r="BF479" s="26"/>
      <c r="BG479" s="127">
        <f>SUM(BG480:BG485)</f>
        <v>0</v>
      </c>
      <c r="BH479" s="109"/>
      <c r="BI479" s="121">
        <f>SUM(BI480:BI485)</f>
        <v>0</v>
      </c>
      <c r="BJ479" s="27"/>
      <c r="BK479" s="109"/>
      <c r="BL479" s="121">
        <f>SUM(BL480:BL485)</f>
        <v>3205.86</v>
      </c>
      <c r="BM479" s="27"/>
    </row>
    <row r="480" spans="1:65" s="88" customFormat="1" ht="22.5">
      <c r="A480" s="29" t="s">
        <v>667</v>
      </c>
      <c r="B480" s="29" t="s">
        <v>66</v>
      </c>
      <c r="C480" s="29">
        <v>95544</v>
      </c>
      <c r="D480" s="101" t="s">
        <v>577</v>
      </c>
      <c r="E480" s="29" t="s">
        <v>100</v>
      </c>
      <c r="F480" s="30">
        <v>7</v>
      </c>
      <c r="G480" s="31">
        <v>24.93</v>
      </c>
      <c r="H480" s="119">
        <v>30.633321479339585</v>
      </c>
      <c r="I480" s="120">
        <f t="shared" ref="I480:I485" si="2335">ROUND(SUM(F480*H480),2)</f>
        <v>214.43</v>
      </c>
      <c r="J480" s="111"/>
      <c r="K480" s="114">
        <f t="shared" ref="K480:K485" si="2336">J480*$H480</f>
        <v>0</v>
      </c>
      <c r="L480" s="32"/>
      <c r="M480" s="114">
        <f t="shared" ref="M480:M485" si="2337">L480*$H480</f>
        <v>0</v>
      </c>
      <c r="N480" s="32"/>
      <c r="O480" s="114">
        <f t="shared" ref="O480:O485" si="2338">N480*$H480</f>
        <v>0</v>
      </c>
      <c r="P480" s="32"/>
      <c r="Q480" s="114">
        <f t="shared" ref="Q480:Q485" si="2339">P480*$H480</f>
        <v>0</v>
      </c>
      <c r="R480" s="32"/>
      <c r="S480" s="114">
        <f t="shared" ref="S480:S485" si="2340">R480*$H480</f>
        <v>0</v>
      </c>
      <c r="T480" s="32"/>
      <c r="U480" s="114">
        <f t="shared" ref="U480:U485" si="2341">T480*$H480</f>
        <v>0</v>
      </c>
      <c r="V480" s="32"/>
      <c r="W480" s="114">
        <f t="shared" ref="W480:W485" si="2342">V480*$H480</f>
        <v>0</v>
      </c>
      <c r="X480" s="32"/>
      <c r="Y480" s="114">
        <f t="shared" ref="Y480:Y485" si="2343">X480*$H480</f>
        <v>0</v>
      </c>
      <c r="Z480" s="32"/>
      <c r="AA480" s="114">
        <f t="shared" ref="AA480:AA485" si="2344">Z480*$H480</f>
        <v>0</v>
      </c>
      <c r="AB480" s="32"/>
      <c r="AC480" s="114">
        <f t="shared" ref="AC480:AC485" si="2345">AB480*$H480</f>
        <v>0</v>
      </c>
      <c r="AD480" s="32"/>
      <c r="AE480" s="114">
        <f t="shared" ref="AE480:AE485" si="2346">AD480*$H480</f>
        <v>0</v>
      </c>
      <c r="AF480" s="32"/>
      <c r="AG480" s="114">
        <f t="shared" ref="AG480:AG485" si="2347">AF480*$H480</f>
        <v>0</v>
      </c>
      <c r="AH480" s="32"/>
      <c r="AI480" s="114">
        <f t="shared" ref="AI480:AI485" si="2348">AH480*$H480</f>
        <v>0</v>
      </c>
      <c r="AJ480" s="32"/>
      <c r="AK480" s="114">
        <f t="shared" ref="AK480:AK485" si="2349">AJ480*$H480</f>
        <v>0</v>
      </c>
      <c r="AL480" s="32"/>
      <c r="AM480" s="114">
        <f t="shared" ref="AM480:AM485" si="2350">AL480*$H480</f>
        <v>0</v>
      </c>
      <c r="AN480" s="32"/>
      <c r="AO480" s="114">
        <f t="shared" ref="AO480:AO485" si="2351">AN480*$H480</f>
        <v>0</v>
      </c>
      <c r="AP480" s="32"/>
      <c r="AQ480" s="114">
        <f t="shared" ref="AQ480:AQ485" si="2352">AP480*$H480</f>
        <v>0</v>
      </c>
      <c r="AR480" s="32"/>
      <c r="AS480" s="114">
        <f t="shared" ref="AS480:AS485" si="2353">AR480*$H480</f>
        <v>0</v>
      </c>
      <c r="AT480" s="32"/>
      <c r="AU480" s="114">
        <f t="shared" ref="AU480:AU485" si="2354">AT480*$H480</f>
        <v>0</v>
      </c>
      <c r="AV480" s="32"/>
      <c r="AW480" s="114">
        <f t="shared" ref="AW480:AW485" si="2355">AV480*$H480</f>
        <v>0</v>
      </c>
      <c r="AX480" s="32"/>
      <c r="AY480" s="114">
        <f t="shared" ref="AY480:AY485" si="2356">AX480*$H480</f>
        <v>0</v>
      </c>
      <c r="AZ480" s="32"/>
      <c r="BA480" s="114">
        <f t="shared" ref="BA480:BA485" si="2357">AZ480*$H480</f>
        <v>0</v>
      </c>
      <c r="BB480" s="32"/>
      <c r="BC480" s="114">
        <f t="shared" ref="BC480:BC485" si="2358">BB480*$H480</f>
        <v>0</v>
      </c>
      <c r="BD480" s="32"/>
      <c r="BE480" s="114">
        <f t="shared" ref="BE480:BE485" si="2359">BD480*$H480</f>
        <v>0</v>
      </c>
      <c r="BF480" s="32"/>
      <c r="BG480" s="114">
        <f t="shared" ref="BG480:BG485" si="2360">BF480*$H480</f>
        <v>0</v>
      </c>
      <c r="BH480" s="108">
        <f t="shared" ref="BH480:BI480" si="2361">SUM(J480,L480,N480,P480,R480,T480,V480,X480,Z480,AB480,AD480,AF480,AH480,AJ480,AL480,AN480,AP480,AR480,AT480,AV480,AX480,AZ480,BB480,BD480,BF480)</f>
        <v>0</v>
      </c>
      <c r="BI480" s="119">
        <f t="shared" si="2361"/>
        <v>0</v>
      </c>
      <c r="BJ480" s="87">
        <f t="shared" ref="BJ480:BJ485" si="2362">BI480/I480</f>
        <v>0</v>
      </c>
      <c r="BK480" s="108">
        <f t="shared" ref="BK480:BK485" si="2363">F480-BH480</f>
        <v>7</v>
      </c>
      <c r="BL480" s="119">
        <f t="shared" ref="BL480:BL485" si="2364">I480-BI480</f>
        <v>214.43</v>
      </c>
      <c r="BM480" s="87">
        <f t="shared" ref="BM480:BM485" si="2365">1-BJ480</f>
        <v>1</v>
      </c>
    </row>
    <row r="481" spans="1:65" s="88" customFormat="1" ht="56.25">
      <c r="A481" s="29" t="s">
        <v>668</v>
      </c>
      <c r="B481" s="29" t="s">
        <v>66</v>
      </c>
      <c r="C481" s="29">
        <v>100855</v>
      </c>
      <c r="D481" s="101" t="s">
        <v>579</v>
      </c>
      <c r="E481" s="29" t="s">
        <v>100</v>
      </c>
      <c r="F481" s="30">
        <v>4</v>
      </c>
      <c r="G481" s="31">
        <v>24.53</v>
      </c>
      <c r="H481" s="119">
        <v>30.141812109434419</v>
      </c>
      <c r="I481" s="120">
        <f t="shared" si="2335"/>
        <v>120.57</v>
      </c>
      <c r="J481" s="111"/>
      <c r="K481" s="114">
        <f t="shared" si="2336"/>
        <v>0</v>
      </c>
      <c r="L481" s="32"/>
      <c r="M481" s="114">
        <f t="shared" si="2337"/>
        <v>0</v>
      </c>
      <c r="N481" s="32"/>
      <c r="O481" s="114">
        <f t="shared" si="2338"/>
        <v>0</v>
      </c>
      <c r="P481" s="32"/>
      <c r="Q481" s="114">
        <f t="shared" si="2339"/>
        <v>0</v>
      </c>
      <c r="R481" s="32"/>
      <c r="S481" s="114">
        <f t="shared" si="2340"/>
        <v>0</v>
      </c>
      <c r="T481" s="32"/>
      <c r="U481" s="114">
        <f t="shared" si="2341"/>
        <v>0</v>
      </c>
      <c r="V481" s="32"/>
      <c r="W481" s="114">
        <f t="shared" si="2342"/>
        <v>0</v>
      </c>
      <c r="X481" s="32"/>
      <c r="Y481" s="114">
        <f t="shared" si="2343"/>
        <v>0</v>
      </c>
      <c r="Z481" s="32"/>
      <c r="AA481" s="114">
        <f t="shared" si="2344"/>
        <v>0</v>
      </c>
      <c r="AB481" s="32"/>
      <c r="AC481" s="114">
        <f t="shared" si="2345"/>
        <v>0</v>
      </c>
      <c r="AD481" s="32"/>
      <c r="AE481" s="114">
        <f t="shared" si="2346"/>
        <v>0</v>
      </c>
      <c r="AF481" s="32"/>
      <c r="AG481" s="114">
        <f t="shared" si="2347"/>
        <v>0</v>
      </c>
      <c r="AH481" s="32"/>
      <c r="AI481" s="114">
        <f t="shared" si="2348"/>
        <v>0</v>
      </c>
      <c r="AJ481" s="32"/>
      <c r="AK481" s="114">
        <f t="shared" si="2349"/>
        <v>0</v>
      </c>
      <c r="AL481" s="32"/>
      <c r="AM481" s="114">
        <f t="shared" si="2350"/>
        <v>0</v>
      </c>
      <c r="AN481" s="32"/>
      <c r="AO481" s="114">
        <f t="shared" si="2351"/>
        <v>0</v>
      </c>
      <c r="AP481" s="32"/>
      <c r="AQ481" s="114">
        <f t="shared" si="2352"/>
        <v>0</v>
      </c>
      <c r="AR481" s="32"/>
      <c r="AS481" s="114">
        <f t="shared" si="2353"/>
        <v>0</v>
      </c>
      <c r="AT481" s="32"/>
      <c r="AU481" s="114">
        <f t="shared" si="2354"/>
        <v>0</v>
      </c>
      <c r="AV481" s="32"/>
      <c r="AW481" s="114">
        <f t="shared" si="2355"/>
        <v>0</v>
      </c>
      <c r="AX481" s="32"/>
      <c r="AY481" s="114">
        <f t="shared" si="2356"/>
        <v>0</v>
      </c>
      <c r="AZ481" s="32"/>
      <c r="BA481" s="114">
        <f t="shared" si="2357"/>
        <v>0</v>
      </c>
      <c r="BB481" s="32"/>
      <c r="BC481" s="114">
        <f t="shared" si="2358"/>
        <v>0</v>
      </c>
      <c r="BD481" s="32"/>
      <c r="BE481" s="114">
        <f t="shared" si="2359"/>
        <v>0</v>
      </c>
      <c r="BF481" s="32"/>
      <c r="BG481" s="114">
        <f t="shared" si="2360"/>
        <v>0</v>
      </c>
      <c r="BH481" s="108">
        <f t="shared" ref="BH481:BI481" si="2366">SUM(J481,L481,N481,P481,R481,T481,V481,X481,Z481,AB481,AD481,AF481,AH481,AJ481,AL481,AN481,AP481,AR481,AT481,AV481,AX481,AZ481,BB481,BD481,BF481)</f>
        <v>0</v>
      </c>
      <c r="BI481" s="119">
        <f t="shared" si="2366"/>
        <v>0</v>
      </c>
      <c r="BJ481" s="87">
        <f t="shared" si="2362"/>
        <v>0</v>
      </c>
      <c r="BK481" s="108">
        <f t="shared" si="2363"/>
        <v>4</v>
      </c>
      <c r="BL481" s="119">
        <f t="shared" si="2364"/>
        <v>120.57</v>
      </c>
      <c r="BM481" s="87">
        <f t="shared" si="2365"/>
        <v>1</v>
      </c>
    </row>
    <row r="482" spans="1:65" s="88" customFormat="1" ht="45">
      <c r="A482" s="29" t="s">
        <v>669</v>
      </c>
      <c r="B482" s="29" t="s">
        <v>66</v>
      </c>
      <c r="C482" s="29">
        <v>37401</v>
      </c>
      <c r="D482" s="101" t="s">
        <v>581</v>
      </c>
      <c r="E482" s="29" t="s">
        <v>100</v>
      </c>
      <c r="F482" s="30">
        <v>4</v>
      </c>
      <c r="G482" s="31">
        <v>86.98</v>
      </c>
      <c r="H482" s="119">
        <v>106.87871248587875</v>
      </c>
      <c r="I482" s="120">
        <f t="shared" si="2335"/>
        <v>427.51</v>
      </c>
      <c r="J482" s="111"/>
      <c r="K482" s="114">
        <f t="shared" si="2336"/>
        <v>0</v>
      </c>
      <c r="L482" s="32"/>
      <c r="M482" s="114">
        <f t="shared" si="2337"/>
        <v>0</v>
      </c>
      <c r="N482" s="32"/>
      <c r="O482" s="114">
        <f t="shared" si="2338"/>
        <v>0</v>
      </c>
      <c r="P482" s="32"/>
      <c r="Q482" s="114">
        <f t="shared" si="2339"/>
        <v>0</v>
      </c>
      <c r="R482" s="32"/>
      <c r="S482" s="114">
        <f t="shared" si="2340"/>
        <v>0</v>
      </c>
      <c r="T482" s="32"/>
      <c r="U482" s="114">
        <f t="shared" si="2341"/>
        <v>0</v>
      </c>
      <c r="V482" s="32"/>
      <c r="W482" s="114">
        <f t="shared" si="2342"/>
        <v>0</v>
      </c>
      <c r="X482" s="32"/>
      <c r="Y482" s="114">
        <f t="shared" si="2343"/>
        <v>0</v>
      </c>
      <c r="Z482" s="32"/>
      <c r="AA482" s="114">
        <f t="shared" si="2344"/>
        <v>0</v>
      </c>
      <c r="AB482" s="32"/>
      <c r="AC482" s="114">
        <f t="shared" si="2345"/>
        <v>0</v>
      </c>
      <c r="AD482" s="32"/>
      <c r="AE482" s="114">
        <f t="shared" si="2346"/>
        <v>0</v>
      </c>
      <c r="AF482" s="32"/>
      <c r="AG482" s="114">
        <f t="shared" si="2347"/>
        <v>0</v>
      </c>
      <c r="AH482" s="32"/>
      <c r="AI482" s="114">
        <f t="shared" si="2348"/>
        <v>0</v>
      </c>
      <c r="AJ482" s="32"/>
      <c r="AK482" s="114">
        <f t="shared" si="2349"/>
        <v>0</v>
      </c>
      <c r="AL482" s="32"/>
      <c r="AM482" s="114">
        <f t="shared" si="2350"/>
        <v>0</v>
      </c>
      <c r="AN482" s="32"/>
      <c r="AO482" s="114">
        <f t="shared" si="2351"/>
        <v>0</v>
      </c>
      <c r="AP482" s="32"/>
      <c r="AQ482" s="114">
        <f t="shared" si="2352"/>
        <v>0</v>
      </c>
      <c r="AR482" s="32"/>
      <c r="AS482" s="114">
        <f t="shared" si="2353"/>
        <v>0</v>
      </c>
      <c r="AT482" s="32"/>
      <c r="AU482" s="114">
        <f t="shared" si="2354"/>
        <v>0</v>
      </c>
      <c r="AV482" s="32"/>
      <c r="AW482" s="114">
        <f t="shared" si="2355"/>
        <v>0</v>
      </c>
      <c r="AX482" s="32"/>
      <c r="AY482" s="114">
        <f t="shared" si="2356"/>
        <v>0</v>
      </c>
      <c r="AZ482" s="32"/>
      <c r="BA482" s="114">
        <f t="shared" si="2357"/>
        <v>0</v>
      </c>
      <c r="BB482" s="32"/>
      <c r="BC482" s="114">
        <f t="shared" si="2358"/>
        <v>0</v>
      </c>
      <c r="BD482" s="32"/>
      <c r="BE482" s="114">
        <f t="shared" si="2359"/>
        <v>0</v>
      </c>
      <c r="BF482" s="32"/>
      <c r="BG482" s="114">
        <f t="shared" si="2360"/>
        <v>0</v>
      </c>
      <c r="BH482" s="108">
        <f t="shared" ref="BH482:BI482" si="2367">SUM(J482,L482,N482,P482,R482,T482,V482,X482,Z482,AB482,AD482,AF482,AH482,AJ482,AL482,AN482,AP482,AR482,AT482,AV482,AX482,AZ482,BB482,BD482,BF482)</f>
        <v>0</v>
      </c>
      <c r="BI482" s="119">
        <f t="shared" si="2367"/>
        <v>0</v>
      </c>
      <c r="BJ482" s="87">
        <f t="shared" si="2362"/>
        <v>0</v>
      </c>
      <c r="BK482" s="108">
        <f t="shared" si="2363"/>
        <v>4</v>
      </c>
      <c r="BL482" s="119">
        <f t="shared" si="2364"/>
        <v>427.51</v>
      </c>
      <c r="BM482" s="87">
        <f t="shared" si="2365"/>
        <v>1</v>
      </c>
    </row>
    <row r="483" spans="1:65" s="88" customFormat="1" ht="22.5">
      <c r="A483" s="29" t="s">
        <v>670</v>
      </c>
      <c r="B483" s="29" t="s">
        <v>66</v>
      </c>
      <c r="C483" s="29">
        <v>11186</v>
      </c>
      <c r="D483" s="101" t="s">
        <v>583</v>
      </c>
      <c r="E483" s="29" t="s">
        <v>82</v>
      </c>
      <c r="F483" s="30">
        <v>2</v>
      </c>
      <c r="G483" s="31">
        <v>425.79</v>
      </c>
      <c r="H483" s="119">
        <v>523.19943652980362</v>
      </c>
      <c r="I483" s="120">
        <f t="shared" si="2335"/>
        <v>1046.4000000000001</v>
      </c>
      <c r="J483" s="111"/>
      <c r="K483" s="114">
        <f t="shared" si="2336"/>
        <v>0</v>
      </c>
      <c r="L483" s="32"/>
      <c r="M483" s="114">
        <f t="shared" si="2337"/>
        <v>0</v>
      </c>
      <c r="N483" s="32"/>
      <c r="O483" s="114">
        <f t="shared" si="2338"/>
        <v>0</v>
      </c>
      <c r="P483" s="32"/>
      <c r="Q483" s="114">
        <f t="shared" si="2339"/>
        <v>0</v>
      </c>
      <c r="R483" s="32"/>
      <c r="S483" s="114">
        <f t="shared" si="2340"/>
        <v>0</v>
      </c>
      <c r="T483" s="32"/>
      <c r="U483" s="114">
        <f t="shared" si="2341"/>
        <v>0</v>
      </c>
      <c r="V483" s="32"/>
      <c r="W483" s="114">
        <f t="shared" si="2342"/>
        <v>0</v>
      </c>
      <c r="X483" s="32"/>
      <c r="Y483" s="114">
        <f t="shared" si="2343"/>
        <v>0</v>
      </c>
      <c r="Z483" s="32"/>
      <c r="AA483" s="114">
        <f t="shared" si="2344"/>
        <v>0</v>
      </c>
      <c r="AB483" s="32"/>
      <c r="AC483" s="114">
        <f t="shared" si="2345"/>
        <v>0</v>
      </c>
      <c r="AD483" s="32"/>
      <c r="AE483" s="114">
        <f t="shared" si="2346"/>
        <v>0</v>
      </c>
      <c r="AF483" s="32"/>
      <c r="AG483" s="114">
        <f t="shared" si="2347"/>
        <v>0</v>
      </c>
      <c r="AH483" s="32"/>
      <c r="AI483" s="114">
        <f t="shared" si="2348"/>
        <v>0</v>
      </c>
      <c r="AJ483" s="32"/>
      <c r="AK483" s="114">
        <f t="shared" si="2349"/>
        <v>0</v>
      </c>
      <c r="AL483" s="32"/>
      <c r="AM483" s="114">
        <f t="shared" si="2350"/>
        <v>0</v>
      </c>
      <c r="AN483" s="32"/>
      <c r="AO483" s="114">
        <f t="shared" si="2351"/>
        <v>0</v>
      </c>
      <c r="AP483" s="32"/>
      <c r="AQ483" s="114">
        <f t="shared" si="2352"/>
        <v>0</v>
      </c>
      <c r="AR483" s="32"/>
      <c r="AS483" s="114">
        <f t="shared" si="2353"/>
        <v>0</v>
      </c>
      <c r="AT483" s="32"/>
      <c r="AU483" s="114">
        <f t="shared" si="2354"/>
        <v>0</v>
      </c>
      <c r="AV483" s="32"/>
      <c r="AW483" s="114">
        <f t="shared" si="2355"/>
        <v>0</v>
      </c>
      <c r="AX483" s="32"/>
      <c r="AY483" s="114">
        <f t="shared" si="2356"/>
        <v>0</v>
      </c>
      <c r="AZ483" s="32"/>
      <c r="BA483" s="114">
        <f t="shared" si="2357"/>
        <v>0</v>
      </c>
      <c r="BB483" s="32"/>
      <c r="BC483" s="114">
        <f t="shared" si="2358"/>
        <v>0</v>
      </c>
      <c r="BD483" s="32"/>
      <c r="BE483" s="114">
        <f t="shared" si="2359"/>
        <v>0</v>
      </c>
      <c r="BF483" s="32"/>
      <c r="BG483" s="114">
        <f t="shared" si="2360"/>
        <v>0</v>
      </c>
      <c r="BH483" s="108">
        <f t="shared" ref="BH483:BI483" si="2368">SUM(J483,L483,N483,P483,R483,T483,V483,X483,Z483,AB483,AD483,AF483,AH483,AJ483,AL483,AN483,AP483,AR483,AT483,AV483,AX483,AZ483,BB483,BD483,BF483)</f>
        <v>0</v>
      </c>
      <c r="BI483" s="119">
        <f t="shared" si="2368"/>
        <v>0</v>
      </c>
      <c r="BJ483" s="87">
        <f t="shared" si="2362"/>
        <v>0</v>
      </c>
      <c r="BK483" s="108">
        <f t="shared" si="2363"/>
        <v>2</v>
      </c>
      <c r="BL483" s="119">
        <f t="shared" si="2364"/>
        <v>1046.4000000000001</v>
      </c>
      <c r="BM483" s="87">
        <f t="shared" si="2365"/>
        <v>1</v>
      </c>
    </row>
    <row r="484" spans="1:65" s="88" customFormat="1" ht="22.5">
      <c r="A484" s="29" t="s">
        <v>671</v>
      </c>
      <c r="B484" s="29" t="s">
        <v>66</v>
      </c>
      <c r="C484" s="29">
        <v>11186</v>
      </c>
      <c r="D484" s="101" t="s">
        <v>585</v>
      </c>
      <c r="E484" s="29" t="s">
        <v>82</v>
      </c>
      <c r="F484" s="30">
        <v>2.09</v>
      </c>
      <c r="G484" s="31">
        <v>425.79</v>
      </c>
      <c r="H484" s="119">
        <v>523.19943652980362</v>
      </c>
      <c r="I484" s="120">
        <f t="shared" si="2335"/>
        <v>1093.49</v>
      </c>
      <c r="J484" s="111"/>
      <c r="K484" s="114">
        <f t="shared" si="2336"/>
        <v>0</v>
      </c>
      <c r="L484" s="32"/>
      <c r="M484" s="114">
        <f t="shared" si="2337"/>
        <v>0</v>
      </c>
      <c r="N484" s="32"/>
      <c r="O484" s="114">
        <f t="shared" si="2338"/>
        <v>0</v>
      </c>
      <c r="P484" s="32"/>
      <c r="Q484" s="114">
        <f t="shared" si="2339"/>
        <v>0</v>
      </c>
      <c r="R484" s="32"/>
      <c r="S484" s="114">
        <f t="shared" si="2340"/>
        <v>0</v>
      </c>
      <c r="T484" s="32"/>
      <c r="U484" s="114">
        <f t="shared" si="2341"/>
        <v>0</v>
      </c>
      <c r="V484" s="32"/>
      <c r="W484" s="114">
        <f t="shared" si="2342"/>
        <v>0</v>
      </c>
      <c r="X484" s="32"/>
      <c r="Y484" s="114">
        <f t="shared" si="2343"/>
        <v>0</v>
      </c>
      <c r="Z484" s="32"/>
      <c r="AA484" s="114">
        <f t="shared" si="2344"/>
        <v>0</v>
      </c>
      <c r="AB484" s="32"/>
      <c r="AC484" s="114">
        <f t="shared" si="2345"/>
        <v>0</v>
      </c>
      <c r="AD484" s="32"/>
      <c r="AE484" s="114">
        <f t="shared" si="2346"/>
        <v>0</v>
      </c>
      <c r="AF484" s="32"/>
      <c r="AG484" s="114">
        <f t="shared" si="2347"/>
        <v>0</v>
      </c>
      <c r="AH484" s="32"/>
      <c r="AI484" s="114">
        <f t="shared" si="2348"/>
        <v>0</v>
      </c>
      <c r="AJ484" s="32"/>
      <c r="AK484" s="114">
        <f t="shared" si="2349"/>
        <v>0</v>
      </c>
      <c r="AL484" s="32"/>
      <c r="AM484" s="114">
        <f t="shared" si="2350"/>
        <v>0</v>
      </c>
      <c r="AN484" s="32"/>
      <c r="AO484" s="114">
        <f t="shared" si="2351"/>
        <v>0</v>
      </c>
      <c r="AP484" s="32"/>
      <c r="AQ484" s="114">
        <f t="shared" si="2352"/>
        <v>0</v>
      </c>
      <c r="AR484" s="32"/>
      <c r="AS484" s="114">
        <f t="shared" si="2353"/>
        <v>0</v>
      </c>
      <c r="AT484" s="32"/>
      <c r="AU484" s="114">
        <f t="shared" si="2354"/>
        <v>0</v>
      </c>
      <c r="AV484" s="32"/>
      <c r="AW484" s="114">
        <f t="shared" si="2355"/>
        <v>0</v>
      </c>
      <c r="AX484" s="32"/>
      <c r="AY484" s="114">
        <f t="shared" si="2356"/>
        <v>0</v>
      </c>
      <c r="AZ484" s="32"/>
      <c r="BA484" s="114">
        <f t="shared" si="2357"/>
        <v>0</v>
      </c>
      <c r="BB484" s="32"/>
      <c r="BC484" s="114">
        <f t="shared" si="2358"/>
        <v>0</v>
      </c>
      <c r="BD484" s="32"/>
      <c r="BE484" s="114">
        <f t="shared" si="2359"/>
        <v>0</v>
      </c>
      <c r="BF484" s="32"/>
      <c r="BG484" s="114">
        <f t="shared" si="2360"/>
        <v>0</v>
      </c>
      <c r="BH484" s="108">
        <f t="shared" ref="BH484:BI484" si="2369">SUM(J484,L484,N484,P484,R484,T484,V484,X484,Z484,AB484,AD484,AF484,AH484,AJ484,AL484,AN484,AP484,AR484,AT484,AV484,AX484,AZ484,BB484,BD484,BF484)</f>
        <v>0</v>
      </c>
      <c r="BI484" s="119">
        <f t="shared" si="2369"/>
        <v>0</v>
      </c>
      <c r="BJ484" s="87">
        <f t="shared" si="2362"/>
        <v>0</v>
      </c>
      <c r="BK484" s="108">
        <f t="shared" si="2363"/>
        <v>2.09</v>
      </c>
      <c r="BL484" s="119">
        <f t="shared" si="2364"/>
        <v>1093.49</v>
      </c>
      <c r="BM484" s="87">
        <f t="shared" si="2365"/>
        <v>1</v>
      </c>
    </row>
    <row r="485" spans="1:65" s="88" customFormat="1" ht="22.5">
      <c r="A485" s="29" t="s">
        <v>672</v>
      </c>
      <c r="B485" s="29" t="s">
        <v>66</v>
      </c>
      <c r="C485" s="29">
        <v>377</v>
      </c>
      <c r="D485" s="101" t="s">
        <v>587</v>
      </c>
      <c r="E485" s="29" t="s">
        <v>100</v>
      </c>
      <c r="F485" s="30">
        <v>7</v>
      </c>
      <c r="G485" s="31">
        <v>35.28</v>
      </c>
      <c r="H485" s="119">
        <v>43.351126425635805</v>
      </c>
      <c r="I485" s="120">
        <f t="shared" si="2335"/>
        <v>303.45999999999998</v>
      </c>
      <c r="J485" s="111"/>
      <c r="K485" s="114">
        <f t="shared" si="2336"/>
        <v>0</v>
      </c>
      <c r="L485" s="32"/>
      <c r="M485" s="114">
        <f t="shared" si="2337"/>
        <v>0</v>
      </c>
      <c r="N485" s="32"/>
      <c r="O485" s="114">
        <f t="shared" si="2338"/>
        <v>0</v>
      </c>
      <c r="P485" s="32"/>
      <c r="Q485" s="114">
        <f t="shared" si="2339"/>
        <v>0</v>
      </c>
      <c r="R485" s="32"/>
      <c r="S485" s="114">
        <f t="shared" si="2340"/>
        <v>0</v>
      </c>
      <c r="T485" s="32"/>
      <c r="U485" s="114">
        <f t="shared" si="2341"/>
        <v>0</v>
      </c>
      <c r="V485" s="32"/>
      <c r="W485" s="114">
        <f t="shared" si="2342"/>
        <v>0</v>
      </c>
      <c r="X485" s="32"/>
      <c r="Y485" s="114">
        <f t="shared" si="2343"/>
        <v>0</v>
      </c>
      <c r="Z485" s="32"/>
      <c r="AA485" s="114">
        <f t="shared" si="2344"/>
        <v>0</v>
      </c>
      <c r="AB485" s="32"/>
      <c r="AC485" s="114">
        <f t="shared" si="2345"/>
        <v>0</v>
      </c>
      <c r="AD485" s="32"/>
      <c r="AE485" s="114">
        <f t="shared" si="2346"/>
        <v>0</v>
      </c>
      <c r="AF485" s="32"/>
      <c r="AG485" s="114">
        <f t="shared" si="2347"/>
        <v>0</v>
      </c>
      <c r="AH485" s="32"/>
      <c r="AI485" s="114">
        <f t="shared" si="2348"/>
        <v>0</v>
      </c>
      <c r="AJ485" s="32"/>
      <c r="AK485" s="114">
        <f t="shared" si="2349"/>
        <v>0</v>
      </c>
      <c r="AL485" s="32"/>
      <c r="AM485" s="114">
        <f t="shared" si="2350"/>
        <v>0</v>
      </c>
      <c r="AN485" s="32"/>
      <c r="AO485" s="114">
        <f t="shared" si="2351"/>
        <v>0</v>
      </c>
      <c r="AP485" s="32"/>
      <c r="AQ485" s="114">
        <f t="shared" si="2352"/>
        <v>0</v>
      </c>
      <c r="AR485" s="32"/>
      <c r="AS485" s="114">
        <f t="shared" si="2353"/>
        <v>0</v>
      </c>
      <c r="AT485" s="32"/>
      <c r="AU485" s="114">
        <f t="shared" si="2354"/>
        <v>0</v>
      </c>
      <c r="AV485" s="32"/>
      <c r="AW485" s="114">
        <f t="shared" si="2355"/>
        <v>0</v>
      </c>
      <c r="AX485" s="32"/>
      <c r="AY485" s="114">
        <f t="shared" si="2356"/>
        <v>0</v>
      </c>
      <c r="AZ485" s="32"/>
      <c r="BA485" s="114">
        <f t="shared" si="2357"/>
        <v>0</v>
      </c>
      <c r="BB485" s="32"/>
      <c r="BC485" s="114">
        <f t="shared" si="2358"/>
        <v>0</v>
      </c>
      <c r="BD485" s="32"/>
      <c r="BE485" s="114">
        <f t="shared" si="2359"/>
        <v>0</v>
      </c>
      <c r="BF485" s="32"/>
      <c r="BG485" s="114">
        <f t="shared" si="2360"/>
        <v>0</v>
      </c>
      <c r="BH485" s="108">
        <f t="shared" ref="BH485:BI485" si="2370">SUM(J485,L485,N485,P485,R485,T485,V485,X485,Z485,AB485,AD485,AF485,AH485,AJ485,AL485,AN485,AP485,AR485,AT485,AV485,AX485,AZ485,BB485,BD485,BF485)</f>
        <v>0</v>
      </c>
      <c r="BI485" s="119">
        <f t="shared" si="2370"/>
        <v>0</v>
      </c>
      <c r="BJ485" s="87">
        <f t="shared" si="2362"/>
        <v>0</v>
      </c>
      <c r="BK485" s="108">
        <f t="shared" si="2363"/>
        <v>7</v>
      </c>
      <c r="BL485" s="119">
        <f t="shared" si="2364"/>
        <v>303.45999999999998</v>
      </c>
      <c r="BM485" s="87">
        <f t="shared" si="2365"/>
        <v>1</v>
      </c>
    </row>
    <row r="486" spans="1:65" s="88" customFormat="1">
      <c r="A486" s="22" t="s">
        <v>673</v>
      </c>
      <c r="B486" s="22" t="s">
        <v>60</v>
      </c>
      <c r="C486" s="22" t="s">
        <v>60</v>
      </c>
      <c r="D486" s="102" t="s">
        <v>226</v>
      </c>
      <c r="E486" s="22"/>
      <c r="F486" s="89"/>
      <c r="G486" s="27"/>
      <c r="H486" s="121"/>
      <c r="I486" s="118">
        <f>I487+I490+I495+I498</f>
        <v>14668.58</v>
      </c>
      <c r="J486" s="112"/>
      <c r="K486" s="127">
        <f>K487+K490+K495+K498</f>
        <v>0</v>
      </c>
      <c r="L486" s="26"/>
      <c r="M486" s="127">
        <f>M487+M490+M495+M498</f>
        <v>0</v>
      </c>
      <c r="N486" s="26"/>
      <c r="O486" s="127">
        <f>O487+O490+O495+O498</f>
        <v>0</v>
      </c>
      <c r="P486" s="26"/>
      <c r="Q486" s="127">
        <f>Q487+Q490+Q495+Q498</f>
        <v>0</v>
      </c>
      <c r="R486" s="26"/>
      <c r="S486" s="127">
        <f>S487+S490+S495+S498</f>
        <v>0</v>
      </c>
      <c r="T486" s="26"/>
      <c r="U486" s="127">
        <f>U487+U490+U495+U498</f>
        <v>0</v>
      </c>
      <c r="V486" s="26"/>
      <c r="W486" s="127">
        <f>W487+W490+W495+W498</f>
        <v>0</v>
      </c>
      <c r="X486" s="26"/>
      <c r="Y486" s="127">
        <f>Y487+Y490+Y495+Y498</f>
        <v>0</v>
      </c>
      <c r="Z486" s="26"/>
      <c r="AA486" s="127">
        <f>AA487+AA490+AA495+AA498</f>
        <v>0</v>
      </c>
      <c r="AB486" s="26"/>
      <c r="AC486" s="127">
        <f>AC487+AC490+AC495+AC498</f>
        <v>0</v>
      </c>
      <c r="AD486" s="26"/>
      <c r="AE486" s="127">
        <f>AE487+AE490+AE495+AE498</f>
        <v>0</v>
      </c>
      <c r="AF486" s="26"/>
      <c r="AG486" s="127">
        <f>AG487+AG490+AG495+AG498</f>
        <v>0</v>
      </c>
      <c r="AH486" s="26"/>
      <c r="AI486" s="127">
        <f>AI487+AI490+AI495+AI498</f>
        <v>0</v>
      </c>
      <c r="AJ486" s="26"/>
      <c r="AK486" s="127">
        <f>AK487+AK490+AK495+AK498</f>
        <v>0</v>
      </c>
      <c r="AL486" s="26"/>
      <c r="AM486" s="127">
        <f>AM487+AM490+AM495+AM498</f>
        <v>0</v>
      </c>
      <c r="AN486" s="26"/>
      <c r="AO486" s="127">
        <f>AO487+AO490+AO495+AO498</f>
        <v>0</v>
      </c>
      <c r="AP486" s="26"/>
      <c r="AQ486" s="127">
        <f>AQ487+AQ490+AQ495+AQ498</f>
        <v>0</v>
      </c>
      <c r="AR486" s="26"/>
      <c r="AS486" s="127">
        <f>AS487+AS490+AS495+AS498</f>
        <v>0</v>
      </c>
      <c r="AT486" s="26"/>
      <c r="AU486" s="127">
        <f>AU487+AU490+AU495+AU498</f>
        <v>0</v>
      </c>
      <c r="AV486" s="26"/>
      <c r="AW486" s="127">
        <f>AW487+AW490+AW495+AW498</f>
        <v>0</v>
      </c>
      <c r="AX486" s="26"/>
      <c r="AY486" s="127">
        <f>AY487+AY490+AY495+AY498</f>
        <v>0</v>
      </c>
      <c r="AZ486" s="26"/>
      <c r="BA486" s="127">
        <f>BA487+BA490+BA495+BA498</f>
        <v>0</v>
      </c>
      <c r="BB486" s="26"/>
      <c r="BC486" s="127">
        <f>BC487+BC490+BC495+BC498</f>
        <v>0</v>
      </c>
      <c r="BD486" s="26"/>
      <c r="BE486" s="127">
        <f>BE487+BE490+BE495+BE498</f>
        <v>0</v>
      </c>
      <c r="BF486" s="26"/>
      <c r="BG486" s="127">
        <f>BG487+BG490+BG495+BG498</f>
        <v>0</v>
      </c>
      <c r="BH486" s="109"/>
      <c r="BI486" s="121">
        <f>BI487+BI490+BI495+BI498</f>
        <v>0</v>
      </c>
      <c r="BJ486" s="27"/>
      <c r="BK486" s="109"/>
      <c r="BL486" s="121">
        <f>BL487+BL490+BL495+BL498</f>
        <v>14668.58</v>
      </c>
      <c r="BM486" s="27"/>
    </row>
    <row r="487" spans="1:65" s="88" customFormat="1">
      <c r="A487" s="22" t="s">
        <v>674</v>
      </c>
      <c r="B487" s="22" t="s">
        <v>60</v>
      </c>
      <c r="C487" s="22" t="s">
        <v>60</v>
      </c>
      <c r="D487" s="102" t="s">
        <v>549</v>
      </c>
      <c r="E487" s="22" t="s">
        <v>60</v>
      </c>
      <c r="F487" s="89"/>
      <c r="G487" s="27"/>
      <c r="H487" s="121"/>
      <c r="I487" s="118">
        <f>SUM(I488:I489)</f>
        <v>5839.09</v>
      </c>
      <c r="J487" s="112"/>
      <c r="K487" s="127">
        <f>SUM(K488:K489)</f>
        <v>0</v>
      </c>
      <c r="L487" s="26"/>
      <c r="M487" s="127">
        <f>SUM(M488:M489)</f>
        <v>0</v>
      </c>
      <c r="N487" s="26"/>
      <c r="O487" s="127">
        <f>SUM(O488:O489)</f>
        <v>0</v>
      </c>
      <c r="P487" s="26"/>
      <c r="Q487" s="127">
        <f>SUM(Q488:Q489)</f>
        <v>0</v>
      </c>
      <c r="R487" s="26"/>
      <c r="S487" s="127">
        <f>SUM(S488:S489)</f>
        <v>0</v>
      </c>
      <c r="T487" s="26"/>
      <c r="U487" s="127">
        <f>SUM(U488:U489)</f>
        <v>0</v>
      </c>
      <c r="V487" s="26"/>
      <c r="W487" s="127">
        <f>SUM(W488:W489)</f>
        <v>0</v>
      </c>
      <c r="X487" s="26"/>
      <c r="Y487" s="127">
        <f>SUM(Y488:Y489)</f>
        <v>0</v>
      </c>
      <c r="Z487" s="26"/>
      <c r="AA487" s="127">
        <f>SUM(AA488:AA489)</f>
        <v>0</v>
      </c>
      <c r="AB487" s="26"/>
      <c r="AC487" s="127">
        <f>SUM(AC488:AC489)</f>
        <v>0</v>
      </c>
      <c r="AD487" s="26"/>
      <c r="AE487" s="127">
        <f>SUM(AE488:AE489)</f>
        <v>0</v>
      </c>
      <c r="AF487" s="26"/>
      <c r="AG487" s="127">
        <f>SUM(AG488:AG489)</f>
        <v>0</v>
      </c>
      <c r="AH487" s="26"/>
      <c r="AI487" s="127">
        <f>SUM(AI488:AI489)</f>
        <v>0</v>
      </c>
      <c r="AJ487" s="26"/>
      <c r="AK487" s="127">
        <f>SUM(AK488:AK489)</f>
        <v>0</v>
      </c>
      <c r="AL487" s="26"/>
      <c r="AM487" s="127">
        <f>SUM(AM488:AM489)</f>
        <v>0</v>
      </c>
      <c r="AN487" s="26"/>
      <c r="AO487" s="127">
        <f>SUM(AO488:AO489)</f>
        <v>0</v>
      </c>
      <c r="AP487" s="26"/>
      <c r="AQ487" s="127">
        <f>SUM(AQ488:AQ489)</f>
        <v>0</v>
      </c>
      <c r="AR487" s="26"/>
      <c r="AS487" s="127">
        <f>SUM(AS488:AS489)</f>
        <v>0</v>
      </c>
      <c r="AT487" s="26"/>
      <c r="AU487" s="127">
        <f>SUM(AU488:AU489)</f>
        <v>0</v>
      </c>
      <c r="AV487" s="26"/>
      <c r="AW487" s="127">
        <f>SUM(AW488:AW489)</f>
        <v>0</v>
      </c>
      <c r="AX487" s="26"/>
      <c r="AY487" s="127">
        <f>SUM(AY488:AY489)</f>
        <v>0</v>
      </c>
      <c r="AZ487" s="26"/>
      <c r="BA487" s="127">
        <f>SUM(BA488:BA489)</f>
        <v>0</v>
      </c>
      <c r="BB487" s="26"/>
      <c r="BC487" s="127">
        <f>SUM(BC488:BC489)</f>
        <v>0</v>
      </c>
      <c r="BD487" s="26"/>
      <c r="BE487" s="127">
        <f>SUM(BE488:BE489)</f>
        <v>0</v>
      </c>
      <c r="BF487" s="26"/>
      <c r="BG487" s="127">
        <f>SUM(BG488:BG489)</f>
        <v>0</v>
      </c>
      <c r="BH487" s="109"/>
      <c r="BI487" s="121">
        <f>SUM(BI488:BI489)</f>
        <v>0</v>
      </c>
      <c r="BJ487" s="27"/>
      <c r="BK487" s="109"/>
      <c r="BL487" s="121">
        <f>SUM(BL488:BL489)</f>
        <v>5839.09</v>
      </c>
      <c r="BM487" s="27"/>
    </row>
    <row r="488" spans="1:65" s="88" customFormat="1" ht="56.25">
      <c r="A488" s="29" t="s">
        <v>675</v>
      </c>
      <c r="B488" s="29" t="s">
        <v>250</v>
      </c>
      <c r="C488" s="29">
        <v>2002</v>
      </c>
      <c r="D488" s="101" t="s">
        <v>551</v>
      </c>
      <c r="E488" s="29" t="s">
        <v>100</v>
      </c>
      <c r="F488" s="30">
        <v>2</v>
      </c>
      <c r="G488" s="31">
        <v>1404.36</v>
      </c>
      <c r="H488" s="119">
        <v>1725.6402468000538</v>
      </c>
      <c r="I488" s="120">
        <f t="shared" ref="I488:I489" si="2371">ROUND(SUM(F488*H488),2)</f>
        <v>3451.28</v>
      </c>
      <c r="J488" s="111"/>
      <c r="K488" s="114">
        <f t="shared" ref="K488:K489" si="2372">J488*$H488</f>
        <v>0</v>
      </c>
      <c r="L488" s="32"/>
      <c r="M488" s="114">
        <f t="shared" ref="M488:M489" si="2373">L488*$H488</f>
        <v>0</v>
      </c>
      <c r="N488" s="32"/>
      <c r="O488" s="114">
        <f t="shared" ref="O488:O489" si="2374">N488*$H488</f>
        <v>0</v>
      </c>
      <c r="P488" s="32"/>
      <c r="Q488" s="114">
        <f t="shared" ref="Q488:Q489" si="2375">P488*$H488</f>
        <v>0</v>
      </c>
      <c r="R488" s="32"/>
      <c r="S488" s="114">
        <f t="shared" ref="S488:S489" si="2376">R488*$H488</f>
        <v>0</v>
      </c>
      <c r="T488" s="32"/>
      <c r="U488" s="114">
        <f t="shared" ref="U488:U489" si="2377">T488*$H488</f>
        <v>0</v>
      </c>
      <c r="V488" s="32"/>
      <c r="W488" s="114">
        <f t="shared" ref="W488:W489" si="2378">V488*$H488</f>
        <v>0</v>
      </c>
      <c r="X488" s="32"/>
      <c r="Y488" s="114">
        <f t="shared" ref="Y488:Y489" si="2379">X488*$H488</f>
        <v>0</v>
      </c>
      <c r="Z488" s="32"/>
      <c r="AA488" s="114">
        <f t="shared" ref="AA488:AA489" si="2380">Z488*$H488</f>
        <v>0</v>
      </c>
      <c r="AB488" s="32"/>
      <c r="AC488" s="114">
        <f t="shared" ref="AC488:AC489" si="2381">AB488*$H488</f>
        <v>0</v>
      </c>
      <c r="AD488" s="32"/>
      <c r="AE488" s="114">
        <f t="shared" ref="AE488:AE489" si="2382">AD488*$H488</f>
        <v>0</v>
      </c>
      <c r="AF488" s="32"/>
      <c r="AG488" s="114">
        <f t="shared" ref="AG488:AG489" si="2383">AF488*$H488</f>
        <v>0</v>
      </c>
      <c r="AH488" s="32"/>
      <c r="AI488" s="114">
        <f t="shared" ref="AI488:AI489" si="2384">AH488*$H488</f>
        <v>0</v>
      </c>
      <c r="AJ488" s="32"/>
      <c r="AK488" s="114">
        <f t="shared" ref="AK488:AK489" si="2385">AJ488*$H488</f>
        <v>0</v>
      </c>
      <c r="AL488" s="32"/>
      <c r="AM488" s="114">
        <f t="shared" ref="AM488:AM489" si="2386">AL488*$H488</f>
        <v>0</v>
      </c>
      <c r="AN488" s="32"/>
      <c r="AO488" s="114">
        <f t="shared" ref="AO488:AO489" si="2387">AN488*$H488</f>
        <v>0</v>
      </c>
      <c r="AP488" s="32"/>
      <c r="AQ488" s="114">
        <f t="shared" ref="AQ488:AQ489" si="2388">AP488*$H488</f>
        <v>0</v>
      </c>
      <c r="AR488" s="32"/>
      <c r="AS488" s="114">
        <f t="shared" ref="AS488:AS489" si="2389">AR488*$H488</f>
        <v>0</v>
      </c>
      <c r="AT488" s="32"/>
      <c r="AU488" s="114">
        <f t="shared" ref="AU488:AU489" si="2390">AT488*$H488</f>
        <v>0</v>
      </c>
      <c r="AV488" s="32"/>
      <c r="AW488" s="114">
        <f t="shared" ref="AW488:AW489" si="2391">AV488*$H488</f>
        <v>0</v>
      </c>
      <c r="AX488" s="32"/>
      <c r="AY488" s="114">
        <f t="shared" ref="AY488:AY489" si="2392">AX488*$H488</f>
        <v>0</v>
      </c>
      <c r="AZ488" s="32"/>
      <c r="BA488" s="114">
        <f t="shared" ref="BA488:BA489" si="2393">AZ488*$H488</f>
        <v>0</v>
      </c>
      <c r="BB488" s="32"/>
      <c r="BC488" s="114">
        <f t="shared" ref="BC488:BC489" si="2394">BB488*$H488</f>
        <v>0</v>
      </c>
      <c r="BD488" s="32"/>
      <c r="BE488" s="114">
        <f t="shared" ref="BE488:BE489" si="2395">BD488*$H488</f>
        <v>0</v>
      </c>
      <c r="BF488" s="32"/>
      <c r="BG488" s="114">
        <f t="shared" ref="BG488:BG489" si="2396">BF488*$H488</f>
        <v>0</v>
      </c>
      <c r="BH488" s="108">
        <f t="shared" ref="BH488:BI488" si="2397">SUM(J488,L488,N488,P488,R488,T488,V488,X488,Z488,AB488,AD488,AF488,AH488,AJ488,AL488,AN488,AP488,AR488,AT488,AV488,AX488,AZ488,BB488,BD488,BF488)</f>
        <v>0</v>
      </c>
      <c r="BI488" s="119">
        <f t="shared" si="2397"/>
        <v>0</v>
      </c>
      <c r="BJ488" s="87">
        <f t="shared" ref="BJ488:BJ489" si="2398">BI488/I488</f>
        <v>0</v>
      </c>
      <c r="BK488" s="108">
        <f t="shared" ref="BK488:BK489" si="2399">F488-BH488</f>
        <v>2</v>
      </c>
      <c r="BL488" s="119">
        <f t="shared" ref="BL488:BL489" si="2400">I488-BI488</f>
        <v>3451.28</v>
      </c>
      <c r="BM488" s="87">
        <f t="shared" ref="BM488:BM489" si="2401">1-BJ488</f>
        <v>1</v>
      </c>
    </row>
    <row r="489" spans="1:65" s="88" customFormat="1" ht="22.5">
      <c r="A489" s="29" t="s">
        <v>676</v>
      </c>
      <c r="B489" s="29" t="s">
        <v>250</v>
      </c>
      <c r="C489" s="29">
        <v>7712</v>
      </c>
      <c r="D489" s="101" t="s">
        <v>557</v>
      </c>
      <c r="E489" s="29" t="s">
        <v>100</v>
      </c>
      <c r="F489" s="30">
        <v>3</v>
      </c>
      <c r="G489" s="31">
        <v>647.75</v>
      </c>
      <c r="H489" s="119">
        <v>795.93798589018115</v>
      </c>
      <c r="I489" s="120">
        <f t="shared" si="2371"/>
        <v>2387.81</v>
      </c>
      <c r="J489" s="111"/>
      <c r="K489" s="114">
        <f t="shared" si="2372"/>
        <v>0</v>
      </c>
      <c r="L489" s="32"/>
      <c r="M489" s="114">
        <f t="shared" si="2373"/>
        <v>0</v>
      </c>
      <c r="N489" s="32"/>
      <c r="O489" s="114">
        <f t="shared" si="2374"/>
        <v>0</v>
      </c>
      <c r="P489" s="32"/>
      <c r="Q489" s="114">
        <f t="shared" si="2375"/>
        <v>0</v>
      </c>
      <c r="R489" s="32"/>
      <c r="S489" s="114">
        <f t="shared" si="2376"/>
        <v>0</v>
      </c>
      <c r="T489" s="32"/>
      <c r="U489" s="114">
        <f t="shared" si="2377"/>
        <v>0</v>
      </c>
      <c r="V489" s="32"/>
      <c r="W489" s="114">
        <f t="shared" si="2378"/>
        <v>0</v>
      </c>
      <c r="X489" s="32"/>
      <c r="Y489" s="114">
        <f t="shared" si="2379"/>
        <v>0</v>
      </c>
      <c r="Z489" s="32"/>
      <c r="AA489" s="114">
        <f t="shared" si="2380"/>
        <v>0</v>
      </c>
      <c r="AB489" s="32"/>
      <c r="AC489" s="114">
        <f t="shared" si="2381"/>
        <v>0</v>
      </c>
      <c r="AD489" s="32"/>
      <c r="AE489" s="114">
        <f t="shared" si="2382"/>
        <v>0</v>
      </c>
      <c r="AF489" s="32"/>
      <c r="AG489" s="114">
        <f t="shared" si="2383"/>
        <v>0</v>
      </c>
      <c r="AH489" s="32"/>
      <c r="AI489" s="114">
        <f t="shared" si="2384"/>
        <v>0</v>
      </c>
      <c r="AJ489" s="32"/>
      <c r="AK489" s="114">
        <f t="shared" si="2385"/>
        <v>0</v>
      </c>
      <c r="AL489" s="32"/>
      <c r="AM489" s="114">
        <f t="shared" si="2386"/>
        <v>0</v>
      </c>
      <c r="AN489" s="32"/>
      <c r="AO489" s="114">
        <f t="shared" si="2387"/>
        <v>0</v>
      </c>
      <c r="AP489" s="32"/>
      <c r="AQ489" s="114">
        <f t="shared" si="2388"/>
        <v>0</v>
      </c>
      <c r="AR489" s="32"/>
      <c r="AS489" s="114">
        <f t="shared" si="2389"/>
        <v>0</v>
      </c>
      <c r="AT489" s="32"/>
      <c r="AU489" s="114">
        <f t="shared" si="2390"/>
        <v>0</v>
      </c>
      <c r="AV489" s="32"/>
      <c r="AW489" s="114">
        <f t="shared" si="2391"/>
        <v>0</v>
      </c>
      <c r="AX489" s="32"/>
      <c r="AY489" s="114">
        <f t="shared" si="2392"/>
        <v>0</v>
      </c>
      <c r="AZ489" s="32"/>
      <c r="BA489" s="114">
        <f t="shared" si="2393"/>
        <v>0</v>
      </c>
      <c r="BB489" s="32"/>
      <c r="BC489" s="114">
        <f t="shared" si="2394"/>
        <v>0</v>
      </c>
      <c r="BD489" s="32"/>
      <c r="BE489" s="114">
        <f t="shared" si="2395"/>
        <v>0</v>
      </c>
      <c r="BF489" s="32"/>
      <c r="BG489" s="114">
        <f t="shared" si="2396"/>
        <v>0</v>
      </c>
      <c r="BH489" s="108">
        <f t="shared" ref="BH489:BI489" si="2402">SUM(J489,L489,N489,P489,R489,T489,V489,X489,Z489,AB489,AD489,AF489,AH489,AJ489,AL489,AN489,AP489,AR489,AT489,AV489,AX489,AZ489,BB489,BD489,BF489)</f>
        <v>0</v>
      </c>
      <c r="BI489" s="119">
        <f t="shared" si="2402"/>
        <v>0</v>
      </c>
      <c r="BJ489" s="87">
        <f t="shared" si="2398"/>
        <v>0</v>
      </c>
      <c r="BK489" s="108">
        <f t="shared" si="2399"/>
        <v>3</v>
      </c>
      <c r="BL489" s="119">
        <f t="shared" si="2400"/>
        <v>2387.81</v>
      </c>
      <c r="BM489" s="87">
        <f t="shared" si="2401"/>
        <v>1</v>
      </c>
    </row>
    <row r="490" spans="1:65" s="88" customFormat="1">
      <c r="A490" s="22" t="s">
        <v>677</v>
      </c>
      <c r="B490" s="22" t="s">
        <v>60</v>
      </c>
      <c r="C490" s="22" t="s">
        <v>60</v>
      </c>
      <c r="D490" s="102" t="s">
        <v>559</v>
      </c>
      <c r="E490" s="22" t="s">
        <v>60</v>
      </c>
      <c r="F490" s="89"/>
      <c r="G490" s="27"/>
      <c r="H490" s="121"/>
      <c r="I490" s="118">
        <f>SUM(I491:I494)</f>
        <v>5911.25</v>
      </c>
      <c r="J490" s="112"/>
      <c r="K490" s="127">
        <f>SUM(K491:K494)</f>
        <v>0</v>
      </c>
      <c r="L490" s="26"/>
      <c r="M490" s="127">
        <f>SUM(M491:M494)</f>
        <v>0</v>
      </c>
      <c r="N490" s="26"/>
      <c r="O490" s="127">
        <f>SUM(O491:O494)</f>
        <v>0</v>
      </c>
      <c r="P490" s="26"/>
      <c r="Q490" s="127">
        <f>SUM(Q491:Q494)</f>
        <v>0</v>
      </c>
      <c r="R490" s="26"/>
      <c r="S490" s="127">
        <f>SUM(S491:S494)</f>
        <v>0</v>
      </c>
      <c r="T490" s="26"/>
      <c r="U490" s="127">
        <f>SUM(U491:U494)</f>
        <v>0</v>
      </c>
      <c r="V490" s="26"/>
      <c r="W490" s="127">
        <f>SUM(W491:W494)</f>
        <v>0</v>
      </c>
      <c r="X490" s="26"/>
      <c r="Y490" s="127">
        <f>SUM(Y491:Y494)</f>
        <v>0</v>
      </c>
      <c r="Z490" s="26"/>
      <c r="AA490" s="127">
        <f>SUM(AA491:AA494)</f>
        <v>0</v>
      </c>
      <c r="AB490" s="26"/>
      <c r="AC490" s="127">
        <f>SUM(AC491:AC494)</f>
        <v>0</v>
      </c>
      <c r="AD490" s="26"/>
      <c r="AE490" s="127">
        <f>SUM(AE491:AE494)</f>
        <v>0</v>
      </c>
      <c r="AF490" s="26"/>
      <c r="AG490" s="127">
        <f>SUM(AG491:AG494)</f>
        <v>0</v>
      </c>
      <c r="AH490" s="26"/>
      <c r="AI490" s="127">
        <f>SUM(AI491:AI494)</f>
        <v>0</v>
      </c>
      <c r="AJ490" s="26"/>
      <c r="AK490" s="127">
        <f>SUM(AK491:AK494)</f>
        <v>0</v>
      </c>
      <c r="AL490" s="26"/>
      <c r="AM490" s="127">
        <f>SUM(AM491:AM494)</f>
        <v>0</v>
      </c>
      <c r="AN490" s="26"/>
      <c r="AO490" s="127">
        <f>SUM(AO491:AO494)</f>
        <v>0</v>
      </c>
      <c r="AP490" s="26"/>
      <c r="AQ490" s="127">
        <f>SUM(AQ491:AQ494)</f>
        <v>0</v>
      </c>
      <c r="AR490" s="26"/>
      <c r="AS490" s="127">
        <f>SUM(AS491:AS494)</f>
        <v>0</v>
      </c>
      <c r="AT490" s="26"/>
      <c r="AU490" s="127">
        <f>SUM(AU491:AU494)</f>
        <v>0</v>
      </c>
      <c r="AV490" s="26"/>
      <c r="AW490" s="127">
        <f>SUM(AW491:AW494)</f>
        <v>0</v>
      </c>
      <c r="AX490" s="26"/>
      <c r="AY490" s="127">
        <f>SUM(AY491:AY494)</f>
        <v>0</v>
      </c>
      <c r="AZ490" s="26"/>
      <c r="BA490" s="127">
        <f>SUM(BA491:BA494)</f>
        <v>0</v>
      </c>
      <c r="BB490" s="26"/>
      <c r="BC490" s="127">
        <f>SUM(BC491:BC494)</f>
        <v>0</v>
      </c>
      <c r="BD490" s="26"/>
      <c r="BE490" s="127">
        <f>SUM(BE491:BE494)</f>
        <v>0</v>
      </c>
      <c r="BF490" s="26"/>
      <c r="BG490" s="127">
        <f>SUM(BG491:BG494)</f>
        <v>0</v>
      </c>
      <c r="BH490" s="109"/>
      <c r="BI490" s="121">
        <f>SUM(BI491:BI494)</f>
        <v>0</v>
      </c>
      <c r="BJ490" s="27"/>
      <c r="BK490" s="109"/>
      <c r="BL490" s="121">
        <f>SUM(BL491:BL494)</f>
        <v>5911.25</v>
      </c>
      <c r="BM490" s="27"/>
    </row>
    <row r="491" spans="1:65" s="88" customFormat="1" ht="22.5">
      <c r="A491" s="29" t="s">
        <v>678</v>
      </c>
      <c r="B491" s="29" t="s">
        <v>66</v>
      </c>
      <c r="C491" s="29">
        <v>100854</v>
      </c>
      <c r="D491" s="101" t="s">
        <v>561</v>
      </c>
      <c r="E491" s="29" t="s">
        <v>100</v>
      </c>
      <c r="F491" s="30">
        <v>3</v>
      </c>
      <c r="G491" s="31">
        <v>1232.71</v>
      </c>
      <c r="H491" s="119">
        <v>1514.7212884394987</v>
      </c>
      <c r="I491" s="120">
        <f t="shared" ref="I491:I494" si="2403">ROUND(SUM(F491*H491),2)</f>
        <v>4544.16</v>
      </c>
      <c r="J491" s="111"/>
      <c r="K491" s="114">
        <f t="shared" ref="K491:K494" si="2404">J491*$H491</f>
        <v>0</v>
      </c>
      <c r="L491" s="32"/>
      <c r="M491" s="114">
        <f t="shared" ref="M491:M494" si="2405">L491*$H491</f>
        <v>0</v>
      </c>
      <c r="N491" s="32"/>
      <c r="O491" s="114">
        <f t="shared" ref="O491:O494" si="2406">N491*$H491</f>
        <v>0</v>
      </c>
      <c r="P491" s="32"/>
      <c r="Q491" s="114">
        <f t="shared" ref="Q491:Q494" si="2407">P491*$H491</f>
        <v>0</v>
      </c>
      <c r="R491" s="32"/>
      <c r="S491" s="114">
        <f t="shared" ref="S491:S494" si="2408">R491*$H491</f>
        <v>0</v>
      </c>
      <c r="T491" s="32"/>
      <c r="U491" s="114">
        <f t="shared" ref="U491:U494" si="2409">T491*$H491</f>
        <v>0</v>
      </c>
      <c r="V491" s="32"/>
      <c r="W491" s="114">
        <f t="shared" ref="W491:W494" si="2410">V491*$H491</f>
        <v>0</v>
      </c>
      <c r="X491" s="32"/>
      <c r="Y491" s="114">
        <f t="shared" ref="Y491:Y494" si="2411">X491*$H491</f>
        <v>0</v>
      </c>
      <c r="Z491" s="32"/>
      <c r="AA491" s="114">
        <f t="shared" ref="AA491:AA494" si="2412">Z491*$H491</f>
        <v>0</v>
      </c>
      <c r="AB491" s="32"/>
      <c r="AC491" s="114">
        <f t="shared" ref="AC491:AC494" si="2413">AB491*$H491</f>
        <v>0</v>
      </c>
      <c r="AD491" s="32"/>
      <c r="AE491" s="114">
        <f t="shared" ref="AE491:AE494" si="2414">AD491*$H491</f>
        <v>0</v>
      </c>
      <c r="AF491" s="32"/>
      <c r="AG491" s="114">
        <f t="shared" ref="AG491:AG494" si="2415">AF491*$H491</f>
        <v>0</v>
      </c>
      <c r="AH491" s="32"/>
      <c r="AI491" s="114">
        <f t="shared" ref="AI491:AI494" si="2416">AH491*$H491</f>
        <v>0</v>
      </c>
      <c r="AJ491" s="32"/>
      <c r="AK491" s="114">
        <f t="shared" ref="AK491:AK494" si="2417">AJ491*$H491</f>
        <v>0</v>
      </c>
      <c r="AL491" s="32"/>
      <c r="AM491" s="114">
        <f t="shared" ref="AM491:AM494" si="2418">AL491*$H491</f>
        <v>0</v>
      </c>
      <c r="AN491" s="32"/>
      <c r="AO491" s="114">
        <f t="shared" ref="AO491:AO494" si="2419">AN491*$H491</f>
        <v>0</v>
      </c>
      <c r="AP491" s="32"/>
      <c r="AQ491" s="114">
        <f t="shared" ref="AQ491:AQ494" si="2420">AP491*$H491</f>
        <v>0</v>
      </c>
      <c r="AR491" s="32"/>
      <c r="AS491" s="114">
        <f t="shared" ref="AS491:AS494" si="2421">AR491*$H491</f>
        <v>0</v>
      </c>
      <c r="AT491" s="32"/>
      <c r="AU491" s="114">
        <f t="shared" ref="AU491:AU494" si="2422">AT491*$H491</f>
        <v>0</v>
      </c>
      <c r="AV491" s="32"/>
      <c r="AW491" s="114">
        <f t="shared" ref="AW491:AW494" si="2423">AV491*$H491</f>
        <v>0</v>
      </c>
      <c r="AX491" s="32"/>
      <c r="AY491" s="114">
        <f t="shared" ref="AY491:AY494" si="2424">AX491*$H491</f>
        <v>0</v>
      </c>
      <c r="AZ491" s="32"/>
      <c r="BA491" s="114">
        <f t="shared" ref="BA491:BA494" si="2425">AZ491*$H491</f>
        <v>0</v>
      </c>
      <c r="BB491" s="32"/>
      <c r="BC491" s="114">
        <f t="shared" ref="BC491:BC494" si="2426">BB491*$H491</f>
        <v>0</v>
      </c>
      <c r="BD491" s="32"/>
      <c r="BE491" s="114">
        <f t="shared" ref="BE491:BE494" si="2427">BD491*$H491</f>
        <v>0</v>
      </c>
      <c r="BF491" s="32"/>
      <c r="BG491" s="114">
        <f t="shared" ref="BG491:BG494" si="2428">BF491*$H491</f>
        <v>0</v>
      </c>
      <c r="BH491" s="108">
        <f t="shared" ref="BH491:BI491" si="2429">SUM(J491,L491,N491,P491,R491,T491,V491,X491,Z491,AB491,AD491,AF491,AH491,AJ491,AL491,AN491,AP491,AR491,AT491,AV491,AX491,AZ491,BB491,BD491,BF491)</f>
        <v>0</v>
      </c>
      <c r="BI491" s="119">
        <f t="shared" si="2429"/>
        <v>0</v>
      </c>
      <c r="BJ491" s="87">
        <f t="shared" ref="BJ491:BJ494" si="2430">BI491/I491</f>
        <v>0</v>
      </c>
      <c r="BK491" s="108">
        <f t="shared" ref="BK491:BK494" si="2431">F491-BH491</f>
        <v>3</v>
      </c>
      <c r="BL491" s="119">
        <f t="shared" ref="BL491:BL494" si="2432">I491-BI491</f>
        <v>4544.16</v>
      </c>
      <c r="BM491" s="87">
        <f t="shared" ref="BM491:BM494" si="2433">1-BJ491</f>
        <v>1</v>
      </c>
    </row>
    <row r="492" spans="1:65" s="88" customFormat="1" ht="33.75">
      <c r="A492" s="29" t="s">
        <v>679</v>
      </c>
      <c r="B492" s="29" t="s">
        <v>66</v>
      </c>
      <c r="C492" s="29">
        <v>36204</v>
      </c>
      <c r="D492" s="101" t="s">
        <v>563</v>
      </c>
      <c r="E492" s="29" t="s">
        <v>100</v>
      </c>
      <c r="F492" s="30">
        <v>1</v>
      </c>
      <c r="G492" s="31">
        <v>159.88</v>
      </c>
      <c r="H492" s="119">
        <v>196.45629515109559</v>
      </c>
      <c r="I492" s="120">
        <f t="shared" si="2403"/>
        <v>196.46</v>
      </c>
      <c r="J492" s="111"/>
      <c r="K492" s="114">
        <f t="shared" si="2404"/>
        <v>0</v>
      </c>
      <c r="L492" s="32"/>
      <c r="M492" s="114">
        <f t="shared" si="2405"/>
        <v>0</v>
      </c>
      <c r="N492" s="32"/>
      <c r="O492" s="114">
        <f t="shared" si="2406"/>
        <v>0</v>
      </c>
      <c r="P492" s="32"/>
      <c r="Q492" s="114">
        <f t="shared" si="2407"/>
        <v>0</v>
      </c>
      <c r="R492" s="32"/>
      <c r="S492" s="114">
        <f t="shared" si="2408"/>
        <v>0</v>
      </c>
      <c r="T492" s="32"/>
      <c r="U492" s="114">
        <f t="shared" si="2409"/>
        <v>0</v>
      </c>
      <c r="V492" s="32"/>
      <c r="W492" s="114">
        <f t="shared" si="2410"/>
        <v>0</v>
      </c>
      <c r="X492" s="32"/>
      <c r="Y492" s="114">
        <f t="shared" si="2411"/>
        <v>0</v>
      </c>
      <c r="Z492" s="32"/>
      <c r="AA492" s="114">
        <f t="shared" si="2412"/>
        <v>0</v>
      </c>
      <c r="AB492" s="32"/>
      <c r="AC492" s="114">
        <f t="shared" si="2413"/>
        <v>0</v>
      </c>
      <c r="AD492" s="32"/>
      <c r="AE492" s="114">
        <f t="shared" si="2414"/>
        <v>0</v>
      </c>
      <c r="AF492" s="32"/>
      <c r="AG492" s="114">
        <f t="shared" si="2415"/>
        <v>0</v>
      </c>
      <c r="AH492" s="32"/>
      <c r="AI492" s="114">
        <f t="shared" si="2416"/>
        <v>0</v>
      </c>
      <c r="AJ492" s="32"/>
      <c r="AK492" s="114">
        <f t="shared" si="2417"/>
        <v>0</v>
      </c>
      <c r="AL492" s="32"/>
      <c r="AM492" s="114">
        <f t="shared" si="2418"/>
        <v>0</v>
      </c>
      <c r="AN492" s="32"/>
      <c r="AO492" s="114">
        <f t="shared" si="2419"/>
        <v>0</v>
      </c>
      <c r="AP492" s="32"/>
      <c r="AQ492" s="114">
        <f t="shared" si="2420"/>
        <v>0</v>
      </c>
      <c r="AR492" s="32"/>
      <c r="AS492" s="114">
        <f t="shared" si="2421"/>
        <v>0</v>
      </c>
      <c r="AT492" s="32"/>
      <c r="AU492" s="114">
        <f t="shared" si="2422"/>
        <v>0</v>
      </c>
      <c r="AV492" s="32"/>
      <c r="AW492" s="114">
        <f t="shared" si="2423"/>
        <v>0</v>
      </c>
      <c r="AX492" s="32"/>
      <c r="AY492" s="114">
        <f t="shared" si="2424"/>
        <v>0</v>
      </c>
      <c r="AZ492" s="32"/>
      <c r="BA492" s="114">
        <f t="shared" si="2425"/>
        <v>0</v>
      </c>
      <c r="BB492" s="32"/>
      <c r="BC492" s="114">
        <f t="shared" si="2426"/>
        <v>0</v>
      </c>
      <c r="BD492" s="32"/>
      <c r="BE492" s="114">
        <f t="shared" si="2427"/>
        <v>0</v>
      </c>
      <c r="BF492" s="32"/>
      <c r="BG492" s="114">
        <f t="shared" si="2428"/>
        <v>0</v>
      </c>
      <c r="BH492" s="108">
        <f t="shared" ref="BH492:BI492" si="2434">SUM(J492,L492,N492,P492,R492,T492,V492,X492,Z492,AB492,AD492,AF492,AH492,AJ492,AL492,AN492,AP492,AR492,AT492,AV492,AX492,AZ492,BB492,BD492,BF492)</f>
        <v>0</v>
      </c>
      <c r="BI492" s="119">
        <f t="shared" si="2434"/>
        <v>0</v>
      </c>
      <c r="BJ492" s="87">
        <f t="shared" si="2430"/>
        <v>0</v>
      </c>
      <c r="BK492" s="108">
        <f t="shared" si="2431"/>
        <v>1</v>
      </c>
      <c r="BL492" s="119">
        <f t="shared" si="2432"/>
        <v>196.46</v>
      </c>
      <c r="BM492" s="87">
        <f t="shared" si="2433"/>
        <v>1</v>
      </c>
    </row>
    <row r="493" spans="1:65" s="88" customFormat="1" ht="33.75">
      <c r="A493" s="29" t="s">
        <v>680</v>
      </c>
      <c r="B493" s="29" t="s">
        <v>66</v>
      </c>
      <c r="C493" s="29">
        <v>100868</v>
      </c>
      <c r="D493" s="101" t="s">
        <v>565</v>
      </c>
      <c r="E493" s="29" t="s">
        <v>100</v>
      </c>
      <c r="F493" s="30">
        <v>2</v>
      </c>
      <c r="G493" s="31">
        <v>317.56</v>
      </c>
      <c r="H493" s="119">
        <v>390.20928876771274</v>
      </c>
      <c r="I493" s="120">
        <f t="shared" si="2403"/>
        <v>780.42</v>
      </c>
      <c r="J493" s="111"/>
      <c r="K493" s="114">
        <f t="shared" si="2404"/>
        <v>0</v>
      </c>
      <c r="L493" s="32"/>
      <c r="M493" s="114">
        <f t="shared" si="2405"/>
        <v>0</v>
      </c>
      <c r="N493" s="32"/>
      <c r="O493" s="114">
        <f t="shared" si="2406"/>
        <v>0</v>
      </c>
      <c r="P493" s="32"/>
      <c r="Q493" s="114">
        <f t="shared" si="2407"/>
        <v>0</v>
      </c>
      <c r="R493" s="32"/>
      <c r="S493" s="114">
        <f t="shared" si="2408"/>
        <v>0</v>
      </c>
      <c r="T493" s="32"/>
      <c r="U493" s="114">
        <f t="shared" si="2409"/>
        <v>0</v>
      </c>
      <c r="V493" s="32"/>
      <c r="W493" s="114">
        <f t="shared" si="2410"/>
        <v>0</v>
      </c>
      <c r="X493" s="32"/>
      <c r="Y493" s="114">
        <f t="shared" si="2411"/>
        <v>0</v>
      </c>
      <c r="Z493" s="32"/>
      <c r="AA493" s="114">
        <f t="shared" si="2412"/>
        <v>0</v>
      </c>
      <c r="AB493" s="32"/>
      <c r="AC493" s="114">
        <f t="shared" si="2413"/>
        <v>0</v>
      </c>
      <c r="AD493" s="32"/>
      <c r="AE493" s="114">
        <f t="shared" si="2414"/>
        <v>0</v>
      </c>
      <c r="AF493" s="32"/>
      <c r="AG493" s="114">
        <f t="shared" si="2415"/>
        <v>0</v>
      </c>
      <c r="AH493" s="32"/>
      <c r="AI493" s="114">
        <f t="shared" si="2416"/>
        <v>0</v>
      </c>
      <c r="AJ493" s="32"/>
      <c r="AK493" s="114">
        <f t="shared" si="2417"/>
        <v>0</v>
      </c>
      <c r="AL493" s="32"/>
      <c r="AM493" s="114">
        <f t="shared" si="2418"/>
        <v>0</v>
      </c>
      <c r="AN493" s="32"/>
      <c r="AO493" s="114">
        <f t="shared" si="2419"/>
        <v>0</v>
      </c>
      <c r="AP493" s="32"/>
      <c r="AQ493" s="114">
        <f t="shared" si="2420"/>
        <v>0</v>
      </c>
      <c r="AR493" s="32"/>
      <c r="AS493" s="114">
        <f t="shared" si="2421"/>
        <v>0</v>
      </c>
      <c r="AT493" s="32"/>
      <c r="AU493" s="114">
        <f t="shared" si="2422"/>
        <v>0</v>
      </c>
      <c r="AV493" s="32"/>
      <c r="AW493" s="114">
        <f t="shared" si="2423"/>
        <v>0</v>
      </c>
      <c r="AX493" s="32"/>
      <c r="AY493" s="114">
        <f t="shared" si="2424"/>
        <v>0</v>
      </c>
      <c r="AZ493" s="32"/>
      <c r="BA493" s="114">
        <f t="shared" si="2425"/>
        <v>0</v>
      </c>
      <c r="BB493" s="32"/>
      <c r="BC493" s="114">
        <f t="shared" si="2426"/>
        <v>0</v>
      </c>
      <c r="BD493" s="32"/>
      <c r="BE493" s="114">
        <f t="shared" si="2427"/>
        <v>0</v>
      </c>
      <c r="BF493" s="32"/>
      <c r="BG493" s="114">
        <f t="shared" si="2428"/>
        <v>0</v>
      </c>
      <c r="BH493" s="108">
        <f t="shared" ref="BH493:BI493" si="2435">SUM(J493,L493,N493,P493,R493,T493,V493,X493,Z493,AB493,AD493,AF493,AH493,AJ493,AL493,AN493,AP493,AR493,AT493,AV493,AX493,AZ493,BB493,BD493,BF493)</f>
        <v>0</v>
      </c>
      <c r="BI493" s="119">
        <f t="shared" si="2435"/>
        <v>0</v>
      </c>
      <c r="BJ493" s="87">
        <f t="shared" si="2430"/>
        <v>0</v>
      </c>
      <c r="BK493" s="108">
        <f t="shared" si="2431"/>
        <v>2</v>
      </c>
      <c r="BL493" s="119">
        <f t="shared" si="2432"/>
        <v>780.42</v>
      </c>
      <c r="BM493" s="87">
        <f t="shared" si="2433"/>
        <v>1</v>
      </c>
    </row>
    <row r="494" spans="1:65" s="88" customFormat="1" ht="33.75">
      <c r="A494" s="29" t="s">
        <v>681</v>
      </c>
      <c r="B494" s="29" t="s">
        <v>66</v>
      </c>
      <c r="C494" s="29">
        <v>100868</v>
      </c>
      <c r="D494" s="101" t="s">
        <v>567</v>
      </c>
      <c r="E494" s="29" t="s">
        <v>100</v>
      </c>
      <c r="F494" s="30">
        <v>1</v>
      </c>
      <c r="G494" s="31">
        <v>317.56</v>
      </c>
      <c r="H494" s="119">
        <v>390.20928876771274</v>
      </c>
      <c r="I494" s="120">
        <f t="shared" si="2403"/>
        <v>390.21</v>
      </c>
      <c r="J494" s="111"/>
      <c r="K494" s="114">
        <f t="shared" si="2404"/>
        <v>0</v>
      </c>
      <c r="L494" s="32"/>
      <c r="M494" s="114">
        <f t="shared" si="2405"/>
        <v>0</v>
      </c>
      <c r="N494" s="32"/>
      <c r="O494" s="114">
        <f t="shared" si="2406"/>
        <v>0</v>
      </c>
      <c r="P494" s="32"/>
      <c r="Q494" s="114">
        <f t="shared" si="2407"/>
        <v>0</v>
      </c>
      <c r="R494" s="32"/>
      <c r="S494" s="114">
        <f t="shared" si="2408"/>
        <v>0</v>
      </c>
      <c r="T494" s="32"/>
      <c r="U494" s="114">
        <f t="shared" si="2409"/>
        <v>0</v>
      </c>
      <c r="V494" s="32"/>
      <c r="W494" s="114">
        <f t="shared" si="2410"/>
        <v>0</v>
      </c>
      <c r="X494" s="32"/>
      <c r="Y494" s="114">
        <f t="shared" si="2411"/>
        <v>0</v>
      </c>
      <c r="Z494" s="32"/>
      <c r="AA494" s="114">
        <f t="shared" si="2412"/>
        <v>0</v>
      </c>
      <c r="AB494" s="32"/>
      <c r="AC494" s="114">
        <f t="shared" si="2413"/>
        <v>0</v>
      </c>
      <c r="AD494" s="32"/>
      <c r="AE494" s="114">
        <f t="shared" si="2414"/>
        <v>0</v>
      </c>
      <c r="AF494" s="32"/>
      <c r="AG494" s="114">
        <f t="shared" si="2415"/>
        <v>0</v>
      </c>
      <c r="AH494" s="32"/>
      <c r="AI494" s="114">
        <f t="shared" si="2416"/>
        <v>0</v>
      </c>
      <c r="AJ494" s="32"/>
      <c r="AK494" s="114">
        <f t="shared" si="2417"/>
        <v>0</v>
      </c>
      <c r="AL494" s="32"/>
      <c r="AM494" s="114">
        <f t="shared" si="2418"/>
        <v>0</v>
      </c>
      <c r="AN494" s="32"/>
      <c r="AO494" s="114">
        <f t="shared" si="2419"/>
        <v>0</v>
      </c>
      <c r="AP494" s="32"/>
      <c r="AQ494" s="114">
        <f t="shared" si="2420"/>
        <v>0</v>
      </c>
      <c r="AR494" s="32"/>
      <c r="AS494" s="114">
        <f t="shared" si="2421"/>
        <v>0</v>
      </c>
      <c r="AT494" s="32"/>
      <c r="AU494" s="114">
        <f t="shared" si="2422"/>
        <v>0</v>
      </c>
      <c r="AV494" s="32"/>
      <c r="AW494" s="114">
        <f t="shared" si="2423"/>
        <v>0</v>
      </c>
      <c r="AX494" s="32"/>
      <c r="AY494" s="114">
        <f t="shared" si="2424"/>
        <v>0</v>
      </c>
      <c r="AZ494" s="32"/>
      <c r="BA494" s="114">
        <f t="shared" si="2425"/>
        <v>0</v>
      </c>
      <c r="BB494" s="32"/>
      <c r="BC494" s="114">
        <f t="shared" si="2426"/>
        <v>0</v>
      </c>
      <c r="BD494" s="32"/>
      <c r="BE494" s="114">
        <f t="shared" si="2427"/>
        <v>0</v>
      </c>
      <c r="BF494" s="32"/>
      <c r="BG494" s="114">
        <f t="shared" si="2428"/>
        <v>0</v>
      </c>
      <c r="BH494" s="108">
        <f t="shared" ref="BH494:BI494" si="2436">SUM(J494,L494,N494,P494,R494,T494,V494,X494,Z494,AB494,AD494,AF494,AH494,AJ494,AL494,AN494,AP494,AR494,AT494,AV494,AX494,AZ494,BB494,BD494,BF494)</f>
        <v>0</v>
      </c>
      <c r="BI494" s="119">
        <f t="shared" si="2436"/>
        <v>0</v>
      </c>
      <c r="BJ494" s="87">
        <f t="shared" si="2430"/>
        <v>0</v>
      </c>
      <c r="BK494" s="108">
        <f t="shared" si="2431"/>
        <v>1</v>
      </c>
      <c r="BL494" s="119">
        <f t="shared" si="2432"/>
        <v>390.21</v>
      </c>
      <c r="BM494" s="87">
        <f t="shared" si="2433"/>
        <v>1</v>
      </c>
    </row>
    <row r="495" spans="1:65" s="88" customFormat="1">
      <c r="A495" s="22" t="s">
        <v>682</v>
      </c>
      <c r="B495" s="22" t="s">
        <v>60</v>
      </c>
      <c r="C495" s="22" t="s">
        <v>60</v>
      </c>
      <c r="D495" s="102" t="s">
        <v>569</v>
      </c>
      <c r="E495" s="22" t="s">
        <v>60</v>
      </c>
      <c r="F495" s="89"/>
      <c r="G495" s="27"/>
      <c r="H495" s="121"/>
      <c r="I495" s="118">
        <f>SUM(I496:I497)</f>
        <v>874.31</v>
      </c>
      <c r="J495" s="112"/>
      <c r="K495" s="127">
        <f>SUM(K496:K497)</f>
        <v>0</v>
      </c>
      <c r="L495" s="26"/>
      <c r="M495" s="127">
        <f>SUM(M496:M497)</f>
        <v>0</v>
      </c>
      <c r="N495" s="26"/>
      <c r="O495" s="127">
        <f>SUM(O496:O497)</f>
        <v>0</v>
      </c>
      <c r="P495" s="26"/>
      <c r="Q495" s="127">
        <f>SUM(Q496:Q497)</f>
        <v>0</v>
      </c>
      <c r="R495" s="26"/>
      <c r="S495" s="127">
        <f>SUM(S496:S497)</f>
        <v>0</v>
      </c>
      <c r="T495" s="26"/>
      <c r="U495" s="127">
        <f>SUM(U496:U497)</f>
        <v>0</v>
      </c>
      <c r="V495" s="26"/>
      <c r="W495" s="127">
        <f>SUM(W496:W497)</f>
        <v>0</v>
      </c>
      <c r="X495" s="26"/>
      <c r="Y495" s="127">
        <f>SUM(Y496:Y497)</f>
        <v>0</v>
      </c>
      <c r="Z495" s="26"/>
      <c r="AA495" s="127">
        <f>SUM(AA496:AA497)</f>
        <v>0</v>
      </c>
      <c r="AB495" s="26"/>
      <c r="AC495" s="127">
        <f>SUM(AC496:AC497)</f>
        <v>0</v>
      </c>
      <c r="AD495" s="26"/>
      <c r="AE495" s="127">
        <f>SUM(AE496:AE497)</f>
        <v>0</v>
      </c>
      <c r="AF495" s="26"/>
      <c r="AG495" s="127">
        <f>SUM(AG496:AG497)</f>
        <v>0</v>
      </c>
      <c r="AH495" s="26"/>
      <c r="AI495" s="127">
        <f>SUM(AI496:AI497)</f>
        <v>0</v>
      </c>
      <c r="AJ495" s="26"/>
      <c r="AK495" s="127">
        <f>SUM(AK496:AK497)</f>
        <v>0</v>
      </c>
      <c r="AL495" s="26"/>
      <c r="AM495" s="127">
        <f>SUM(AM496:AM497)</f>
        <v>0</v>
      </c>
      <c r="AN495" s="26"/>
      <c r="AO495" s="127">
        <f>SUM(AO496:AO497)</f>
        <v>0</v>
      </c>
      <c r="AP495" s="26"/>
      <c r="AQ495" s="127">
        <f>SUM(AQ496:AQ497)</f>
        <v>0</v>
      </c>
      <c r="AR495" s="26"/>
      <c r="AS495" s="127">
        <f>SUM(AS496:AS497)</f>
        <v>0</v>
      </c>
      <c r="AT495" s="26"/>
      <c r="AU495" s="127">
        <f>SUM(AU496:AU497)</f>
        <v>0</v>
      </c>
      <c r="AV495" s="26"/>
      <c r="AW495" s="127">
        <f>SUM(AW496:AW497)</f>
        <v>0</v>
      </c>
      <c r="AX495" s="26"/>
      <c r="AY495" s="127">
        <f>SUM(AY496:AY497)</f>
        <v>0</v>
      </c>
      <c r="AZ495" s="26"/>
      <c r="BA495" s="127">
        <f>SUM(BA496:BA497)</f>
        <v>0</v>
      </c>
      <c r="BB495" s="26"/>
      <c r="BC495" s="127">
        <f>SUM(BC496:BC497)</f>
        <v>0</v>
      </c>
      <c r="BD495" s="26"/>
      <c r="BE495" s="127">
        <f>SUM(BE496:BE497)</f>
        <v>0</v>
      </c>
      <c r="BF495" s="26"/>
      <c r="BG495" s="127">
        <f>SUM(BG496:BG497)</f>
        <v>0</v>
      </c>
      <c r="BH495" s="109"/>
      <c r="BI495" s="121">
        <f>SUM(BI496:BI497)</f>
        <v>0</v>
      </c>
      <c r="BJ495" s="27"/>
      <c r="BK495" s="109"/>
      <c r="BL495" s="121">
        <f>SUM(BL496:BL497)</f>
        <v>874.31</v>
      </c>
      <c r="BM495" s="27"/>
    </row>
    <row r="496" spans="1:65" s="88" customFormat="1" ht="22.5">
      <c r="A496" s="29" t="s">
        <v>683</v>
      </c>
      <c r="B496" s="29" t="s">
        <v>66</v>
      </c>
      <c r="C496" s="29">
        <v>11692</v>
      </c>
      <c r="D496" s="101" t="s">
        <v>684</v>
      </c>
      <c r="E496" s="29" t="s">
        <v>82</v>
      </c>
      <c r="F496" s="30">
        <v>1.08</v>
      </c>
      <c r="G496" s="31">
        <v>357.31</v>
      </c>
      <c r="H496" s="119">
        <v>439.05303240203881</v>
      </c>
      <c r="I496" s="120">
        <f t="shared" ref="I496:I497" si="2437">ROUND(SUM(F496*H496),2)</f>
        <v>474.18</v>
      </c>
      <c r="J496" s="111"/>
      <c r="K496" s="114">
        <f t="shared" ref="K496:K497" si="2438">J496*$H496</f>
        <v>0</v>
      </c>
      <c r="L496" s="32"/>
      <c r="M496" s="114">
        <f t="shared" ref="M496:M497" si="2439">L496*$H496</f>
        <v>0</v>
      </c>
      <c r="N496" s="32"/>
      <c r="O496" s="114">
        <f t="shared" ref="O496:O497" si="2440">N496*$H496</f>
        <v>0</v>
      </c>
      <c r="P496" s="32"/>
      <c r="Q496" s="114">
        <f t="shared" ref="Q496:Q497" si="2441">P496*$H496</f>
        <v>0</v>
      </c>
      <c r="R496" s="32"/>
      <c r="S496" s="114">
        <f t="shared" ref="S496:S497" si="2442">R496*$H496</f>
        <v>0</v>
      </c>
      <c r="T496" s="32"/>
      <c r="U496" s="114">
        <f t="shared" ref="U496:U497" si="2443">T496*$H496</f>
        <v>0</v>
      </c>
      <c r="V496" s="32"/>
      <c r="W496" s="114">
        <f t="shared" ref="W496:W497" si="2444">V496*$H496</f>
        <v>0</v>
      </c>
      <c r="X496" s="32"/>
      <c r="Y496" s="114">
        <f t="shared" ref="Y496:Y497" si="2445">X496*$H496</f>
        <v>0</v>
      </c>
      <c r="Z496" s="32"/>
      <c r="AA496" s="114">
        <f t="shared" ref="AA496:AA497" si="2446">Z496*$H496</f>
        <v>0</v>
      </c>
      <c r="AB496" s="32"/>
      <c r="AC496" s="114">
        <f t="shared" ref="AC496:AC497" si="2447">AB496*$H496</f>
        <v>0</v>
      </c>
      <c r="AD496" s="32"/>
      <c r="AE496" s="114">
        <f t="shared" ref="AE496:AE497" si="2448">AD496*$H496</f>
        <v>0</v>
      </c>
      <c r="AF496" s="32"/>
      <c r="AG496" s="114">
        <f t="shared" ref="AG496:AG497" si="2449">AF496*$H496</f>
        <v>0</v>
      </c>
      <c r="AH496" s="32"/>
      <c r="AI496" s="114">
        <f t="shared" ref="AI496:AI497" si="2450">AH496*$H496</f>
        <v>0</v>
      </c>
      <c r="AJ496" s="32"/>
      <c r="AK496" s="114">
        <f t="shared" ref="AK496:AK497" si="2451">AJ496*$H496</f>
        <v>0</v>
      </c>
      <c r="AL496" s="32"/>
      <c r="AM496" s="114">
        <f t="shared" ref="AM496:AM497" si="2452">AL496*$H496</f>
        <v>0</v>
      </c>
      <c r="AN496" s="32"/>
      <c r="AO496" s="114">
        <f t="shared" ref="AO496:AO497" si="2453">AN496*$H496</f>
        <v>0</v>
      </c>
      <c r="AP496" s="32"/>
      <c r="AQ496" s="114">
        <f t="shared" ref="AQ496:AQ497" si="2454">AP496*$H496</f>
        <v>0</v>
      </c>
      <c r="AR496" s="32"/>
      <c r="AS496" s="114">
        <f t="shared" ref="AS496:AS497" si="2455">AR496*$H496</f>
        <v>0</v>
      </c>
      <c r="AT496" s="32"/>
      <c r="AU496" s="114">
        <f t="shared" ref="AU496:AU497" si="2456">AT496*$H496</f>
        <v>0</v>
      </c>
      <c r="AV496" s="32"/>
      <c r="AW496" s="114">
        <f t="shared" ref="AW496:AW497" si="2457">AV496*$H496</f>
        <v>0</v>
      </c>
      <c r="AX496" s="32"/>
      <c r="AY496" s="114">
        <f t="shared" ref="AY496:AY497" si="2458">AX496*$H496</f>
        <v>0</v>
      </c>
      <c r="AZ496" s="32"/>
      <c r="BA496" s="114">
        <f t="shared" ref="BA496:BA497" si="2459">AZ496*$H496</f>
        <v>0</v>
      </c>
      <c r="BB496" s="32"/>
      <c r="BC496" s="114">
        <f t="shared" ref="BC496:BC497" si="2460">BB496*$H496</f>
        <v>0</v>
      </c>
      <c r="BD496" s="32"/>
      <c r="BE496" s="114">
        <f t="shared" ref="BE496:BE497" si="2461">BD496*$H496</f>
        <v>0</v>
      </c>
      <c r="BF496" s="32"/>
      <c r="BG496" s="114">
        <f t="shared" ref="BG496:BG497" si="2462">BF496*$H496</f>
        <v>0</v>
      </c>
      <c r="BH496" s="108">
        <f t="shared" ref="BH496:BI496" si="2463">SUM(J496,L496,N496,P496,R496,T496,V496,X496,Z496,AB496,AD496,AF496,AH496,AJ496,AL496,AN496,AP496,AR496,AT496,AV496,AX496,AZ496,BB496,BD496,BF496)</f>
        <v>0</v>
      </c>
      <c r="BI496" s="119">
        <f t="shared" si="2463"/>
        <v>0</v>
      </c>
      <c r="BJ496" s="87">
        <f t="shared" ref="BJ496:BJ497" si="2464">BI496/I496</f>
        <v>0</v>
      </c>
      <c r="BK496" s="108">
        <f t="shared" ref="BK496:BK497" si="2465">F496-BH496</f>
        <v>1.08</v>
      </c>
      <c r="BL496" s="119">
        <f t="shared" ref="BL496:BL497" si="2466">I496-BI496</f>
        <v>474.18</v>
      </c>
      <c r="BM496" s="87">
        <f t="shared" ref="BM496:BM497" si="2467">1-BJ496</f>
        <v>1</v>
      </c>
    </row>
    <row r="497" spans="1:65" s="88" customFormat="1">
      <c r="A497" s="29" t="s">
        <v>685</v>
      </c>
      <c r="B497" s="29" t="s">
        <v>66</v>
      </c>
      <c r="C497" s="29">
        <v>98697</v>
      </c>
      <c r="D497" s="101" t="s">
        <v>573</v>
      </c>
      <c r="E497" s="29" t="s">
        <v>132</v>
      </c>
      <c r="F497" s="30">
        <v>6.88</v>
      </c>
      <c r="G497" s="31">
        <v>47.33</v>
      </c>
      <c r="H497" s="119">
        <v>58.157846194028984</v>
      </c>
      <c r="I497" s="120">
        <f t="shared" si="2437"/>
        <v>400.13</v>
      </c>
      <c r="J497" s="111"/>
      <c r="K497" s="114">
        <f t="shared" si="2438"/>
        <v>0</v>
      </c>
      <c r="L497" s="32"/>
      <c r="M497" s="114">
        <f t="shared" si="2439"/>
        <v>0</v>
      </c>
      <c r="N497" s="32"/>
      <c r="O497" s="114">
        <f t="shared" si="2440"/>
        <v>0</v>
      </c>
      <c r="P497" s="32"/>
      <c r="Q497" s="114">
        <f t="shared" si="2441"/>
        <v>0</v>
      </c>
      <c r="R497" s="32"/>
      <c r="S497" s="114">
        <f t="shared" si="2442"/>
        <v>0</v>
      </c>
      <c r="T497" s="32"/>
      <c r="U497" s="114">
        <f t="shared" si="2443"/>
        <v>0</v>
      </c>
      <c r="V497" s="32"/>
      <c r="W497" s="114">
        <f t="shared" si="2444"/>
        <v>0</v>
      </c>
      <c r="X497" s="32"/>
      <c r="Y497" s="114">
        <f t="shared" si="2445"/>
        <v>0</v>
      </c>
      <c r="Z497" s="32"/>
      <c r="AA497" s="114">
        <f t="shared" si="2446"/>
        <v>0</v>
      </c>
      <c r="AB497" s="32"/>
      <c r="AC497" s="114">
        <f t="shared" si="2447"/>
        <v>0</v>
      </c>
      <c r="AD497" s="32"/>
      <c r="AE497" s="114">
        <f t="shared" si="2448"/>
        <v>0</v>
      </c>
      <c r="AF497" s="32"/>
      <c r="AG497" s="114">
        <f t="shared" si="2449"/>
        <v>0</v>
      </c>
      <c r="AH497" s="32"/>
      <c r="AI497" s="114">
        <f t="shared" si="2450"/>
        <v>0</v>
      </c>
      <c r="AJ497" s="32"/>
      <c r="AK497" s="114">
        <f t="shared" si="2451"/>
        <v>0</v>
      </c>
      <c r="AL497" s="32"/>
      <c r="AM497" s="114">
        <f t="shared" si="2452"/>
        <v>0</v>
      </c>
      <c r="AN497" s="32"/>
      <c r="AO497" s="114">
        <f t="shared" si="2453"/>
        <v>0</v>
      </c>
      <c r="AP497" s="32"/>
      <c r="AQ497" s="114">
        <f t="shared" si="2454"/>
        <v>0</v>
      </c>
      <c r="AR497" s="32"/>
      <c r="AS497" s="114">
        <f t="shared" si="2455"/>
        <v>0</v>
      </c>
      <c r="AT497" s="32"/>
      <c r="AU497" s="114">
        <f t="shared" si="2456"/>
        <v>0</v>
      </c>
      <c r="AV497" s="32"/>
      <c r="AW497" s="114">
        <f t="shared" si="2457"/>
        <v>0</v>
      </c>
      <c r="AX497" s="32"/>
      <c r="AY497" s="114">
        <f t="shared" si="2458"/>
        <v>0</v>
      </c>
      <c r="AZ497" s="32"/>
      <c r="BA497" s="114">
        <f t="shared" si="2459"/>
        <v>0</v>
      </c>
      <c r="BB497" s="32"/>
      <c r="BC497" s="114">
        <f t="shared" si="2460"/>
        <v>0</v>
      </c>
      <c r="BD497" s="32"/>
      <c r="BE497" s="114">
        <f t="shared" si="2461"/>
        <v>0</v>
      </c>
      <c r="BF497" s="32"/>
      <c r="BG497" s="114">
        <f t="shared" si="2462"/>
        <v>0</v>
      </c>
      <c r="BH497" s="108">
        <f t="shared" ref="BH497:BI497" si="2468">SUM(J497,L497,N497,P497,R497,T497,V497,X497,Z497,AB497,AD497,AF497,AH497,AJ497,AL497,AN497,AP497,AR497,AT497,AV497,AX497,AZ497,BB497,BD497,BF497)</f>
        <v>0</v>
      </c>
      <c r="BI497" s="119">
        <f t="shared" si="2468"/>
        <v>0</v>
      </c>
      <c r="BJ497" s="87">
        <f t="shared" si="2464"/>
        <v>0</v>
      </c>
      <c r="BK497" s="108">
        <f t="shared" si="2465"/>
        <v>6.88</v>
      </c>
      <c r="BL497" s="119">
        <f t="shared" si="2466"/>
        <v>400.13</v>
      </c>
      <c r="BM497" s="87">
        <f t="shared" si="2467"/>
        <v>1</v>
      </c>
    </row>
    <row r="498" spans="1:65" s="88" customFormat="1">
      <c r="A498" s="22" t="s">
        <v>686</v>
      </c>
      <c r="B498" s="22" t="s">
        <v>60</v>
      </c>
      <c r="C498" s="22" t="s">
        <v>60</v>
      </c>
      <c r="D498" s="102" t="s">
        <v>575</v>
      </c>
      <c r="E498" s="22" t="s">
        <v>60</v>
      </c>
      <c r="F498" s="89"/>
      <c r="G498" s="27"/>
      <c r="H498" s="121"/>
      <c r="I498" s="118">
        <f>SUM(I499:I503)</f>
        <v>2043.93</v>
      </c>
      <c r="J498" s="112"/>
      <c r="K498" s="127">
        <f>SUM(K499:K503)</f>
        <v>0</v>
      </c>
      <c r="L498" s="26"/>
      <c r="M498" s="127">
        <f>SUM(M499:M503)</f>
        <v>0</v>
      </c>
      <c r="N498" s="26"/>
      <c r="O498" s="127">
        <f>SUM(O499:O503)</f>
        <v>0</v>
      </c>
      <c r="P498" s="26"/>
      <c r="Q498" s="127">
        <f>SUM(Q499:Q503)</f>
        <v>0</v>
      </c>
      <c r="R498" s="26"/>
      <c r="S498" s="127">
        <f>SUM(S499:S503)</f>
        <v>0</v>
      </c>
      <c r="T498" s="26"/>
      <c r="U498" s="127">
        <f>SUM(U499:U503)</f>
        <v>0</v>
      </c>
      <c r="V498" s="26"/>
      <c r="W498" s="127">
        <f>SUM(W499:W503)</f>
        <v>0</v>
      </c>
      <c r="X498" s="26"/>
      <c r="Y498" s="127">
        <f>SUM(Y499:Y503)</f>
        <v>0</v>
      </c>
      <c r="Z498" s="26"/>
      <c r="AA498" s="127">
        <f>SUM(AA499:AA503)</f>
        <v>0</v>
      </c>
      <c r="AB498" s="26"/>
      <c r="AC498" s="127">
        <f>SUM(AC499:AC503)</f>
        <v>0</v>
      </c>
      <c r="AD498" s="26"/>
      <c r="AE498" s="127">
        <f>SUM(AE499:AE503)</f>
        <v>0</v>
      </c>
      <c r="AF498" s="26"/>
      <c r="AG498" s="127">
        <f>SUM(AG499:AG503)</f>
        <v>0</v>
      </c>
      <c r="AH498" s="26"/>
      <c r="AI498" s="127">
        <f>SUM(AI499:AI503)</f>
        <v>0</v>
      </c>
      <c r="AJ498" s="26"/>
      <c r="AK498" s="127">
        <f>SUM(AK499:AK503)</f>
        <v>0</v>
      </c>
      <c r="AL498" s="26"/>
      <c r="AM498" s="127">
        <f>SUM(AM499:AM503)</f>
        <v>0</v>
      </c>
      <c r="AN498" s="26"/>
      <c r="AO498" s="127">
        <f>SUM(AO499:AO503)</f>
        <v>0</v>
      </c>
      <c r="AP498" s="26"/>
      <c r="AQ498" s="127">
        <f>SUM(AQ499:AQ503)</f>
        <v>0</v>
      </c>
      <c r="AR498" s="26"/>
      <c r="AS498" s="127">
        <f>SUM(AS499:AS503)</f>
        <v>0</v>
      </c>
      <c r="AT498" s="26"/>
      <c r="AU498" s="127">
        <f>SUM(AU499:AU503)</f>
        <v>0</v>
      </c>
      <c r="AV498" s="26"/>
      <c r="AW498" s="127">
        <f>SUM(AW499:AW503)</f>
        <v>0</v>
      </c>
      <c r="AX498" s="26"/>
      <c r="AY498" s="127">
        <f>SUM(AY499:AY503)</f>
        <v>0</v>
      </c>
      <c r="AZ498" s="26"/>
      <c r="BA498" s="127">
        <f>SUM(BA499:BA503)</f>
        <v>0</v>
      </c>
      <c r="BB498" s="26"/>
      <c r="BC498" s="127">
        <f>SUM(BC499:BC503)</f>
        <v>0</v>
      </c>
      <c r="BD498" s="26"/>
      <c r="BE498" s="127">
        <f>SUM(BE499:BE503)</f>
        <v>0</v>
      </c>
      <c r="BF498" s="26"/>
      <c r="BG498" s="127">
        <f>SUM(BG499:BG503)</f>
        <v>0</v>
      </c>
      <c r="BH498" s="109"/>
      <c r="BI498" s="121">
        <f>SUM(BI499:BI503)</f>
        <v>0</v>
      </c>
      <c r="BJ498" s="27"/>
      <c r="BK498" s="109"/>
      <c r="BL498" s="121">
        <f>SUM(BL499:BL503)</f>
        <v>2043.93</v>
      </c>
      <c r="BM498" s="27"/>
    </row>
    <row r="499" spans="1:65" s="88" customFormat="1" ht="22.5">
      <c r="A499" s="29" t="s">
        <v>687</v>
      </c>
      <c r="B499" s="29" t="s">
        <v>66</v>
      </c>
      <c r="C499" s="29">
        <v>95544</v>
      </c>
      <c r="D499" s="101" t="s">
        <v>577</v>
      </c>
      <c r="E499" s="29" t="s">
        <v>100</v>
      </c>
      <c r="F499" s="30">
        <v>2</v>
      </c>
      <c r="G499" s="31">
        <v>24.93</v>
      </c>
      <c r="H499" s="119">
        <v>30.633321479339585</v>
      </c>
      <c r="I499" s="120">
        <f t="shared" ref="I499:I503" si="2469">ROUND(SUM(F499*H499),2)</f>
        <v>61.27</v>
      </c>
      <c r="J499" s="111"/>
      <c r="K499" s="114">
        <f t="shared" ref="K499:K503" si="2470">J499*$H499</f>
        <v>0</v>
      </c>
      <c r="L499" s="32"/>
      <c r="M499" s="114">
        <f t="shared" ref="M499:M503" si="2471">L499*$H499</f>
        <v>0</v>
      </c>
      <c r="N499" s="32"/>
      <c r="O499" s="114">
        <f t="shared" ref="O499:O503" si="2472">N499*$H499</f>
        <v>0</v>
      </c>
      <c r="P499" s="32"/>
      <c r="Q499" s="114">
        <f t="shared" ref="Q499:Q503" si="2473">P499*$H499</f>
        <v>0</v>
      </c>
      <c r="R499" s="32"/>
      <c r="S499" s="114">
        <f t="shared" ref="S499:S503" si="2474">R499*$H499</f>
        <v>0</v>
      </c>
      <c r="T499" s="32"/>
      <c r="U499" s="114">
        <f t="shared" ref="U499:U503" si="2475">T499*$H499</f>
        <v>0</v>
      </c>
      <c r="V499" s="32"/>
      <c r="W499" s="114">
        <f t="shared" ref="W499:W503" si="2476">V499*$H499</f>
        <v>0</v>
      </c>
      <c r="X499" s="32"/>
      <c r="Y499" s="114">
        <f t="shared" ref="Y499:Y503" si="2477">X499*$H499</f>
        <v>0</v>
      </c>
      <c r="Z499" s="32"/>
      <c r="AA499" s="114">
        <f t="shared" ref="AA499:AA503" si="2478">Z499*$H499</f>
        <v>0</v>
      </c>
      <c r="AB499" s="32"/>
      <c r="AC499" s="114">
        <f t="shared" ref="AC499:AC503" si="2479">AB499*$H499</f>
        <v>0</v>
      </c>
      <c r="AD499" s="32"/>
      <c r="AE499" s="114">
        <f t="shared" ref="AE499:AE503" si="2480">AD499*$H499</f>
        <v>0</v>
      </c>
      <c r="AF499" s="32"/>
      <c r="AG499" s="114">
        <f t="shared" ref="AG499:AG503" si="2481">AF499*$H499</f>
        <v>0</v>
      </c>
      <c r="AH499" s="32"/>
      <c r="AI499" s="114">
        <f t="shared" ref="AI499:AI503" si="2482">AH499*$H499</f>
        <v>0</v>
      </c>
      <c r="AJ499" s="32"/>
      <c r="AK499" s="114">
        <f t="shared" ref="AK499:AK503" si="2483">AJ499*$H499</f>
        <v>0</v>
      </c>
      <c r="AL499" s="32"/>
      <c r="AM499" s="114">
        <f t="shared" ref="AM499:AM503" si="2484">AL499*$H499</f>
        <v>0</v>
      </c>
      <c r="AN499" s="32"/>
      <c r="AO499" s="114">
        <f t="shared" ref="AO499:AO503" si="2485">AN499*$H499</f>
        <v>0</v>
      </c>
      <c r="AP499" s="32"/>
      <c r="AQ499" s="114">
        <f t="shared" ref="AQ499:AQ503" si="2486">AP499*$H499</f>
        <v>0</v>
      </c>
      <c r="AR499" s="32"/>
      <c r="AS499" s="114">
        <f t="shared" ref="AS499:AS503" si="2487">AR499*$H499</f>
        <v>0</v>
      </c>
      <c r="AT499" s="32"/>
      <c r="AU499" s="114">
        <f t="shared" ref="AU499:AU503" si="2488">AT499*$H499</f>
        <v>0</v>
      </c>
      <c r="AV499" s="32"/>
      <c r="AW499" s="114">
        <f t="shared" ref="AW499:AW503" si="2489">AV499*$H499</f>
        <v>0</v>
      </c>
      <c r="AX499" s="32"/>
      <c r="AY499" s="114">
        <f t="shared" ref="AY499:AY503" si="2490">AX499*$H499</f>
        <v>0</v>
      </c>
      <c r="AZ499" s="32"/>
      <c r="BA499" s="114">
        <f t="shared" ref="BA499:BA503" si="2491">AZ499*$H499</f>
        <v>0</v>
      </c>
      <c r="BB499" s="32"/>
      <c r="BC499" s="114">
        <f t="shared" ref="BC499:BC503" si="2492">BB499*$H499</f>
        <v>0</v>
      </c>
      <c r="BD499" s="32"/>
      <c r="BE499" s="114">
        <f t="shared" ref="BE499:BE503" si="2493">BD499*$H499</f>
        <v>0</v>
      </c>
      <c r="BF499" s="32"/>
      <c r="BG499" s="114">
        <f t="shared" ref="BG499:BG503" si="2494">BF499*$H499</f>
        <v>0</v>
      </c>
      <c r="BH499" s="108">
        <f t="shared" ref="BH499:BI499" si="2495">SUM(J499,L499,N499,P499,R499,T499,V499,X499,Z499,AB499,AD499,AF499,AH499,AJ499,AL499,AN499,AP499,AR499,AT499,AV499,AX499,AZ499,BB499,BD499,BF499)</f>
        <v>0</v>
      </c>
      <c r="BI499" s="119">
        <f t="shared" si="2495"/>
        <v>0</v>
      </c>
      <c r="BJ499" s="87">
        <f t="shared" ref="BJ499:BJ503" si="2496">BI499/I499</f>
        <v>0</v>
      </c>
      <c r="BK499" s="108">
        <f t="shared" ref="BK499:BK503" si="2497">F499-BH499</f>
        <v>2</v>
      </c>
      <c r="BL499" s="119">
        <f t="shared" ref="BL499:BL503" si="2498">I499-BI499</f>
        <v>61.27</v>
      </c>
      <c r="BM499" s="87">
        <f t="shared" ref="BM499:BM503" si="2499">1-BJ499</f>
        <v>1</v>
      </c>
    </row>
    <row r="500" spans="1:65" s="88" customFormat="1" ht="56.25">
      <c r="A500" s="29" t="s">
        <v>688</v>
      </c>
      <c r="B500" s="29" t="s">
        <v>66</v>
      </c>
      <c r="C500" s="29">
        <v>100855</v>
      </c>
      <c r="D500" s="101" t="s">
        <v>579</v>
      </c>
      <c r="E500" s="29" t="s">
        <v>100</v>
      </c>
      <c r="F500" s="30">
        <v>2</v>
      </c>
      <c r="G500" s="31">
        <v>24.53</v>
      </c>
      <c r="H500" s="119">
        <v>30.141812109434419</v>
      </c>
      <c r="I500" s="120">
        <f t="shared" si="2469"/>
        <v>60.28</v>
      </c>
      <c r="J500" s="111"/>
      <c r="K500" s="114">
        <f t="shared" si="2470"/>
        <v>0</v>
      </c>
      <c r="L500" s="32"/>
      <c r="M500" s="114">
        <f t="shared" si="2471"/>
        <v>0</v>
      </c>
      <c r="N500" s="32"/>
      <c r="O500" s="114">
        <f t="shared" si="2472"/>
        <v>0</v>
      </c>
      <c r="P500" s="32"/>
      <c r="Q500" s="114">
        <f t="shared" si="2473"/>
        <v>0</v>
      </c>
      <c r="R500" s="32"/>
      <c r="S500" s="114">
        <f t="shared" si="2474"/>
        <v>0</v>
      </c>
      <c r="T500" s="32"/>
      <c r="U500" s="114">
        <f t="shared" si="2475"/>
        <v>0</v>
      </c>
      <c r="V500" s="32"/>
      <c r="W500" s="114">
        <f t="shared" si="2476"/>
        <v>0</v>
      </c>
      <c r="X500" s="32"/>
      <c r="Y500" s="114">
        <f t="shared" si="2477"/>
        <v>0</v>
      </c>
      <c r="Z500" s="32"/>
      <c r="AA500" s="114">
        <f t="shared" si="2478"/>
        <v>0</v>
      </c>
      <c r="AB500" s="32"/>
      <c r="AC500" s="114">
        <f t="shared" si="2479"/>
        <v>0</v>
      </c>
      <c r="AD500" s="32"/>
      <c r="AE500" s="114">
        <f t="shared" si="2480"/>
        <v>0</v>
      </c>
      <c r="AF500" s="32"/>
      <c r="AG500" s="114">
        <f t="shared" si="2481"/>
        <v>0</v>
      </c>
      <c r="AH500" s="32"/>
      <c r="AI500" s="114">
        <f t="shared" si="2482"/>
        <v>0</v>
      </c>
      <c r="AJ500" s="32"/>
      <c r="AK500" s="114">
        <f t="shared" si="2483"/>
        <v>0</v>
      </c>
      <c r="AL500" s="32"/>
      <c r="AM500" s="114">
        <f t="shared" si="2484"/>
        <v>0</v>
      </c>
      <c r="AN500" s="32"/>
      <c r="AO500" s="114">
        <f t="shared" si="2485"/>
        <v>0</v>
      </c>
      <c r="AP500" s="32"/>
      <c r="AQ500" s="114">
        <f t="shared" si="2486"/>
        <v>0</v>
      </c>
      <c r="AR500" s="32"/>
      <c r="AS500" s="114">
        <f t="shared" si="2487"/>
        <v>0</v>
      </c>
      <c r="AT500" s="32"/>
      <c r="AU500" s="114">
        <f t="shared" si="2488"/>
        <v>0</v>
      </c>
      <c r="AV500" s="32"/>
      <c r="AW500" s="114">
        <f t="shared" si="2489"/>
        <v>0</v>
      </c>
      <c r="AX500" s="32"/>
      <c r="AY500" s="114">
        <f t="shared" si="2490"/>
        <v>0</v>
      </c>
      <c r="AZ500" s="32"/>
      <c r="BA500" s="114">
        <f t="shared" si="2491"/>
        <v>0</v>
      </c>
      <c r="BB500" s="32"/>
      <c r="BC500" s="114">
        <f t="shared" si="2492"/>
        <v>0</v>
      </c>
      <c r="BD500" s="32"/>
      <c r="BE500" s="114">
        <f t="shared" si="2493"/>
        <v>0</v>
      </c>
      <c r="BF500" s="32"/>
      <c r="BG500" s="114">
        <f t="shared" si="2494"/>
        <v>0</v>
      </c>
      <c r="BH500" s="108">
        <f t="shared" ref="BH500:BI500" si="2500">SUM(J500,L500,N500,P500,R500,T500,V500,X500,Z500,AB500,AD500,AF500,AH500,AJ500,AL500,AN500,AP500,AR500,AT500,AV500,AX500,AZ500,BB500,BD500,BF500)</f>
        <v>0</v>
      </c>
      <c r="BI500" s="119">
        <f t="shared" si="2500"/>
        <v>0</v>
      </c>
      <c r="BJ500" s="87">
        <f t="shared" si="2496"/>
        <v>0</v>
      </c>
      <c r="BK500" s="108">
        <f t="shared" si="2497"/>
        <v>2</v>
      </c>
      <c r="BL500" s="119">
        <f t="shared" si="2498"/>
        <v>60.28</v>
      </c>
      <c r="BM500" s="87">
        <f t="shared" si="2499"/>
        <v>1</v>
      </c>
    </row>
    <row r="501" spans="1:65" s="88" customFormat="1" ht="45">
      <c r="A501" s="29" t="s">
        <v>689</v>
      </c>
      <c r="B501" s="29" t="s">
        <v>66</v>
      </c>
      <c r="C501" s="29">
        <v>37401</v>
      </c>
      <c r="D501" s="101" t="s">
        <v>581</v>
      </c>
      <c r="E501" s="29" t="s">
        <v>100</v>
      </c>
      <c r="F501" s="30">
        <v>2</v>
      </c>
      <c r="G501" s="31">
        <v>86.98</v>
      </c>
      <c r="H501" s="119">
        <v>106.87871248587875</v>
      </c>
      <c r="I501" s="120">
        <f t="shared" si="2469"/>
        <v>213.76</v>
      </c>
      <c r="J501" s="111"/>
      <c r="K501" s="114">
        <f t="shared" si="2470"/>
        <v>0</v>
      </c>
      <c r="L501" s="32"/>
      <c r="M501" s="114">
        <f t="shared" si="2471"/>
        <v>0</v>
      </c>
      <c r="N501" s="32"/>
      <c r="O501" s="114">
        <f t="shared" si="2472"/>
        <v>0</v>
      </c>
      <c r="P501" s="32"/>
      <c r="Q501" s="114">
        <f t="shared" si="2473"/>
        <v>0</v>
      </c>
      <c r="R501" s="32"/>
      <c r="S501" s="114">
        <f t="shared" si="2474"/>
        <v>0</v>
      </c>
      <c r="T501" s="32"/>
      <c r="U501" s="114">
        <f t="shared" si="2475"/>
        <v>0</v>
      </c>
      <c r="V501" s="32"/>
      <c r="W501" s="114">
        <f t="shared" si="2476"/>
        <v>0</v>
      </c>
      <c r="X501" s="32"/>
      <c r="Y501" s="114">
        <f t="shared" si="2477"/>
        <v>0</v>
      </c>
      <c r="Z501" s="32"/>
      <c r="AA501" s="114">
        <f t="shared" si="2478"/>
        <v>0</v>
      </c>
      <c r="AB501" s="32"/>
      <c r="AC501" s="114">
        <f t="shared" si="2479"/>
        <v>0</v>
      </c>
      <c r="AD501" s="32"/>
      <c r="AE501" s="114">
        <f t="shared" si="2480"/>
        <v>0</v>
      </c>
      <c r="AF501" s="32"/>
      <c r="AG501" s="114">
        <f t="shared" si="2481"/>
        <v>0</v>
      </c>
      <c r="AH501" s="32"/>
      <c r="AI501" s="114">
        <f t="shared" si="2482"/>
        <v>0</v>
      </c>
      <c r="AJ501" s="32"/>
      <c r="AK501" s="114">
        <f t="shared" si="2483"/>
        <v>0</v>
      </c>
      <c r="AL501" s="32"/>
      <c r="AM501" s="114">
        <f t="shared" si="2484"/>
        <v>0</v>
      </c>
      <c r="AN501" s="32"/>
      <c r="AO501" s="114">
        <f t="shared" si="2485"/>
        <v>0</v>
      </c>
      <c r="AP501" s="32"/>
      <c r="AQ501" s="114">
        <f t="shared" si="2486"/>
        <v>0</v>
      </c>
      <c r="AR501" s="32"/>
      <c r="AS501" s="114">
        <f t="shared" si="2487"/>
        <v>0</v>
      </c>
      <c r="AT501" s="32"/>
      <c r="AU501" s="114">
        <f t="shared" si="2488"/>
        <v>0</v>
      </c>
      <c r="AV501" s="32"/>
      <c r="AW501" s="114">
        <f t="shared" si="2489"/>
        <v>0</v>
      </c>
      <c r="AX501" s="32"/>
      <c r="AY501" s="114">
        <f t="shared" si="2490"/>
        <v>0</v>
      </c>
      <c r="AZ501" s="32"/>
      <c r="BA501" s="114">
        <f t="shared" si="2491"/>
        <v>0</v>
      </c>
      <c r="BB501" s="32"/>
      <c r="BC501" s="114">
        <f t="shared" si="2492"/>
        <v>0</v>
      </c>
      <c r="BD501" s="32"/>
      <c r="BE501" s="114">
        <f t="shared" si="2493"/>
        <v>0</v>
      </c>
      <c r="BF501" s="32"/>
      <c r="BG501" s="114">
        <f t="shared" si="2494"/>
        <v>0</v>
      </c>
      <c r="BH501" s="108">
        <f t="shared" ref="BH501:BI501" si="2501">SUM(J501,L501,N501,P501,R501,T501,V501,X501,Z501,AB501,AD501,AF501,AH501,AJ501,AL501,AN501,AP501,AR501,AT501,AV501,AX501,AZ501,BB501,BD501,BF501)</f>
        <v>0</v>
      </c>
      <c r="BI501" s="119">
        <f t="shared" si="2501"/>
        <v>0</v>
      </c>
      <c r="BJ501" s="87">
        <f t="shared" si="2496"/>
        <v>0</v>
      </c>
      <c r="BK501" s="108">
        <f t="shared" si="2497"/>
        <v>2</v>
      </c>
      <c r="BL501" s="119">
        <f t="shared" si="2498"/>
        <v>213.76</v>
      </c>
      <c r="BM501" s="87">
        <f t="shared" si="2499"/>
        <v>1</v>
      </c>
    </row>
    <row r="502" spans="1:65" s="88" customFormat="1" ht="22.5">
      <c r="A502" s="29" t="s">
        <v>690</v>
      </c>
      <c r="B502" s="29" t="s">
        <v>66</v>
      </c>
      <c r="C502" s="29">
        <v>11186</v>
      </c>
      <c r="D502" s="101" t="s">
        <v>691</v>
      </c>
      <c r="E502" s="29" t="s">
        <v>82</v>
      </c>
      <c r="F502" s="30">
        <v>3.1</v>
      </c>
      <c r="G502" s="31">
        <v>425.79</v>
      </c>
      <c r="H502" s="119">
        <v>523.19943652980362</v>
      </c>
      <c r="I502" s="120">
        <f t="shared" si="2469"/>
        <v>1621.92</v>
      </c>
      <c r="J502" s="111"/>
      <c r="K502" s="114">
        <f t="shared" si="2470"/>
        <v>0</v>
      </c>
      <c r="L502" s="32"/>
      <c r="M502" s="114">
        <f t="shared" si="2471"/>
        <v>0</v>
      </c>
      <c r="N502" s="32"/>
      <c r="O502" s="114">
        <f t="shared" si="2472"/>
        <v>0</v>
      </c>
      <c r="P502" s="32"/>
      <c r="Q502" s="114">
        <f t="shared" si="2473"/>
        <v>0</v>
      </c>
      <c r="R502" s="32"/>
      <c r="S502" s="114">
        <f t="shared" si="2474"/>
        <v>0</v>
      </c>
      <c r="T502" s="32"/>
      <c r="U502" s="114">
        <f t="shared" si="2475"/>
        <v>0</v>
      </c>
      <c r="V502" s="32"/>
      <c r="W502" s="114">
        <f t="shared" si="2476"/>
        <v>0</v>
      </c>
      <c r="X502" s="32"/>
      <c r="Y502" s="114">
        <f t="shared" si="2477"/>
        <v>0</v>
      </c>
      <c r="Z502" s="32"/>
      <c r="AA502" s="114">
        <f t="shared" si="2478"/>
        <v>0</v>
      </c>
      <c r="AB502" s="32"/>
      <c r="AC502" s="114">
        <f t="shared" si="2479"/>
        <v>0</v>
      </c>
      <c r="AD502" s="32"/>
      <c r="AE502" s="114">
        <f t="shared" si="2480"/>
        <v>0</v>
      </c>
      <c r="AF502" s="32"/>
      <c r="AG502" s="114">
        <f t="shared" si="2481"/>
        <v>0</v>
      </c>
      <c r="AH502" s="32"/>
      <c r="AI502" s="114">
        <f t="shared" si="2482"/>
        <v>0</v>
      </c>
      <c r="AJ502" s="32"/>
      <c r="AK502" s="114">
        <f t="shared" si="2483"/>
        <v>0</v>
      </c>
      <c r="AL502" s="32"/>
      <c r="AM502" s="114">
        <f t="shared" si="2484"/>
        <v>0</v>
      </c>
      <c r="AN502" s="32"/>
      <c r="AO502" s="114">
        <f t="shared" si="2485"/>
        <v>0</v>
      </c>
      <c r="AP502" s="32"/>
      <c r="AQ502" s="114">
        <f t="shared" si="2486"/>
        <v>0</v>
      </c>
      <c r="AR502" s="32"/>
      <c r="AS502" s="114">
        <f t="shared" si="2487"/>
        <v>0</v>
      </c>
      <c r="AT502" s="32"/>
      <c r="AU502" s="114">
        <f t="shared" si="2488"/>
        <v>0</v>
      </c>
      <c r="AV502" s="32"/>
      <c r="AW502" s="114">
        <f t="shared" si="2489"/>
        <v>0</v>
      </c>
      <c r="AX502" s="32"/>
      <c r="AY502" s="114">
        <f t="shared" si="2490"/>
        <v>0</v>
      </c>
      <c r="AZ502" s="32"/>
      <c r="BA502" s="114">
        <f t="shared" si="2491"/>
        <v>0</v>
      </c>
      <c r="BB502" s="32"/>
      <c r="BC502" s="114">
        <f t="shared" si="2492"/>
        <v>0</v>
      </c>
      <c r="BD502" s="32"/>
      <c r="BE502" s="114">
        <f t="shared" si="2493"/>
        <v>0</v>
      </c>
      <c r="BF502" s="32"/>
      <c r="BG502" s="114">
        <f t="shared" si="2494"/>
        <v>0</v>
      </c>
      <c r="BH502" s="108">
        <f t="shared" ref="BH502:BI502" si="2502">SUM(J502,L502,N502,P502,R502,T502,V502,X502,Z502,AB502,AD502,AF502,AH502,AJ502,AL502,AN502,AP502,AR502,AT502,AV502,AX502,AZ502,BB502,BD502,BF502)</f>
        <v>0</v>
      </c>
      <c r="BI502" s="119">
        <f t="shared" si="2502"/>
        <v>0</v>
      </c>
      <c r="BJ502" s="87">
        <f t="shared" si="2496"/>
        <v>0</v>
      </c>
      <c r="BK502" s="108">
        <f t="shared" si="2497"/>
        <v>3.1</v>
      </c>
      <c r="BL502" s="119">
        <f t="shared" si="2498"/>
        <v>1621.92</v>
      </c>
      <c r="BM502" s="87">
        <f t="shared" si="2499"/>
        <v>1</v>
      </c>
    </row>
    <row r="503" spans="1:65" s="88" customFormat="1" ht="22.5">
      <c r="A503" s="29" t="s">
        <v>692</v>
      </c>
      <c r="B503" s="29" t="s">
        <v>66</v>
      </c>
      <c r="C503" s="29">
        <v>377</v>
      </c>
      <c r="D503" s="101" t="s">
        <v>587</v>
      </c>
      <c r="E503" s="29" t="s">
        <v>100</v>
      </c>
      <c r="F503" s="30">
        <v>2</v>
      </c>
      <c r="G503" s="31">
        <v>35.28</v>
      </c>
      <c r="H503" s="119">
        <v>43.351126425635805</v>
      </c>
      <c r="I503" s="120">
        <f t="shared" si="2469"/>
        <v>86.7</v>
      </c>
      <c r="J503" s="111"/>
      <c r="K503" s="114">
        <f t="shared" si="2470"/>
        <v>0</v>
      </c>
      <c r="L503" s="32"/>
      <c r="M503" s="114">
        <f t="shared" si="2471"/>
        <v>0</v>
      </c>
      <c r="N503" s="32"/>
      <c r="O503" s="114">
        <f t="shared" si="2472"/>
        <v>0</v>
      </c>
      <c r="P503" s="32"/>
      <c r="Q503" s="114">
        <f t="shared" si="2473"/>
        <v>0</v>
      </c>
      <c r="R503" s="32"/>
      <c r="S503" s="114">
        <f t="shared" si="2474"/>
        <v>0</v>
      </c>
      <c r="T503" s="32"/>
      <c r="U503" s="114">
        <f t="shared" si="2475"/>
        <v>0</v>
      </c>
      <c r="V503" s="32"/>
      <c r="W503" s="114">
        <f t="shared" si="2476"/>
        <v>0</v>
      </c>
      <c r="X503" s="32"/>
      <c r="Y503" s="114">
        <f t="shared" si="2477"/>
        <v>0</v>
      </c>
      <c r="Z503" s="32"/>
      <c r="AA503" s="114">
        <f t="shared" si="2478"/>
        <v>0</v>
      </c>
      <c r="AB503" s="32"/>
      <c r="AC503" s="114">
        <f t="shared" si="2479"/>
        <v>0</v>
      </c>
      <c r="AD503" s="32"/>
      <c r="AE503" s="114">
        <f t="shared" si="2480"/>
        <v>0</v>
      </c>
      <c r="AF503" s="32"/>
      <c r="AG503" s="114">
        <f t="shared" si="2481"/>
        <v>0</v>
      </c>
      <c r="AH503" s="32"/>
      <c r="AI503" s="114">
        <f t="shared" si="2482"/>
        <v>0</v>
      </c>
      <c r="AJ503" s="32"/>
      <c r="AK503" s="114">
        <f t="shared" si="2483"/>
        <v>0</v>
      </c>
      <c r="AL503" s="32"/>
      <c r="AM503" s="114">
        <f t="shared" si="2484"/>
        <v>0</v>
      </c>
      <c r="AN503" s="32"/>
      <c r="AO503" s="114">
        <f t="shared" si="2485"/>
        <v>0</v>
      </c>
      <c r="AP503" s="32"/>
      <c r="AQ503" s="114">
        <f t="shared" si="2486"/>
        <v>0</v>
      </c>
      <c r="AR503" s="32"/>
      <c r="AS503" s="114">
        <f t="shared" si="2487"/>
        <v>0</v>
      </c>
      <c r="AT503" s="32"/>
      <c r="AU503" s="114">
        <f t="shared" si="2488"/>
        <v>0</v>
      </c>
      <c r="AV503" s="32"/>
      <c r="AW503" s="114">
        <f t="shared" si="2489"/>
        <v>0</v>
      </c>
      <c r="AX503" s="32"/>
      <c r="AY503" s="114">
        <f t="shared" si="2490"/>
        <v>0</v>
      </c>
      <c r="AZ503" s="32"/>
      <c r="BA503" s="114">
        <f t="shared" si="2491"/>
        <v>0</v>
      </c>
      <c r="BB503" s="32"/>
      <c r="BC503" s="114">
        <f t="shared" si="2492"/>
        <v>0</v>
      </c>
      <c r="BD503" s="32"/>
      <c r="BE503" s="114">
        <f t="shared" si="2493"/>
        <v>0</v>
      </c>
      <c r="BF503" s="32"/>
      <c r="BG503" s="114">
        <f t="shared" si="2494"/>
        <v>0</v>
      </c>
      <c r="BH503" s="108">
        <f t="shared" ref="BH503:BI503" si="2503">SUM(J503,L503,N503,P503,R503,T503,V503,X503,Z503,AB503,AD503,AF503,AH503,AJ503,AL503,AN503,AP503,AR503,AT503,AV503,AX503,AZ503,BB503,BD503,BF503)</f>
        <v>0</v>
      </c>
      <c r="BI503" s="119">
        <f t="shared" si="2503"/>
        <v>0</v>
      </c>
      <c r="BJ503" s="87">
        <f t="shared" si="2496"/>
        <v>0</v>
      </c>
      <c r="BK503" s="108">
        <f t="shared" si="2497"/>
        <v>2</v>
      </c>
      <c r="BL503" s="119">
        <f t="shared" si="2498"/>
        <v>86.7</v>
      </c>
      <c r="BM503" s="87">
        <f t="shared" si="2499"/>
        <v>1</v>
      </c>
    </row>
    <row r="504" spans="1:65" s="88" customFormat="1">
      <c r="A504" s="14">
        <v>12</v>
      </c>
      <c r="B504" s="14" t="s">
        <v>60</v>
      </c>
      <c r="C504" s="14" t="s">
        <v>60</v>
      </c>
      <c r="D504" s="103" t="s">
        <v>693</v>
      </c>
      <c r="E504" s="16"/>
      <c r="F504" s="17"/>
      <c r="G504" s="20"/>
      <c r="H504" s="122"/>
      <c r="I504" s="116">
        <f>I505+I569+I625+I684+I736+I789</f>
        <v>1002590.1</v>
      </c>
      <c r="J504" s="113"/>
      <c r="K504" s="126">
        <f>K505+K569+K625+K684+K736+K789</f>
        <v>0</v>
      </c>
      <c r="L504" s="19"/>
      <c r="M504" s="126">
        <f>M505+M569+M625+M684+M736+M789</f>
        <v>2877.7259221235195</v>
      </c>
      <c r="N504" s="19"/>
      <c r="O504" s="126">
        <f>O505+O569+O625+O684+O736+O789</f>
        <v>0</v>
      </c>
      <c r="P504" s="19"/>
      <c r="Q504" s="126">
        <f>Q505+Q569+Q625+Q684+Q736+Q789</f>
        <v>0</v>
      </c>
      <c r="R504" s="19"/>
      <c r="S504" s="126">
        <f>S505+S569+S625+S684+S736+S789</f>
        <v>0</v>
      </c>
      <c r="T504" s="19"/>
      <c r="U504" s="126">
        <f>U505+U569+U625+U684+U736+U789</f>
        <v>0</v>
      </c>
      <c r="V504" s="19"/>
      <c r="W504" s="126">
        <f>W505+W569+W625+W684+W736+W789</f>
        <v>0</v>
      </c>
      <c r="X504" s="19"/>
      <c r="Y504" s="126">
        <f>Y505+Y569+Y625+Y684+Y736+Y789</f>
        <v>0</v>
      </c>
      <c r="Z504" s="19"/>
      <c r="AA504" s="126">
        <f>AA505+AA569+AA625+AA684+AA736+AA789</f>
        <v>0</v>
      </c>
      <c r="AB504" s="19"/>
      <c r="AC504" s="126">
        <f>AC505+AC569+AC625+AC684+AC736+AC789</f>
        <v>0</v>
      </c>
      <c r="AD504" s="19"/>
      <c r="AE504" s="126">
        <f>AE505+AE569+AE625+AE684+AE736+AE789</f>
        <v>0</v>
      </c>
      <c r="AF504" s="19"/>
      <c r="AG504" s="126">
        <f>AG505+AG569+AG625+AG684+AG736+AG789</f>
        <v>0</v>
      </c>
      <c r="AH504" s="19"/>
      <c r="AI504" s="126">
        <f>AI505+AI569+AI625+AI684+AI736+AI789</f>
        <v>0</v>
      </c>
      <c r="AJ504" s="19"/>
      <c r="AK504" s="126">
        <f>AK505+AK569+AK625+AK684+AK736+AK789</f>
        <v>0</v>
      </c>
      <c r="AL504" s="19"/>
      <c r="AM504" s="126">
        <f>AM505+AM569+AM625+AM684+AM736+AM789</f>
        <v>0</v>
      </c>
      <c r="AN504" s="19"/>
      <c r="AO504" s="126">
        <f>AO505+AO569+AO625+AO684+AO736+AO789</f>
        <v>0</v>
      </c>
      <c r="AP504" s="19"/>
      <c r="AQ504" s="126">
        <f>AQ505+AQ569+AQ625+AQ684+AQ736+AQ789</f>
        <v>0</v>
      </c>
      <c r="AR504" s="19"/>
      <c r="AS504" s="126">
        <f>AS505+AS569+AS625+AS684+AS736+AS789</f>
        <v>0</v>
      </c>
      <c r="AT504" s="19"/>
      <c r="AU504" s="126">
        <f>AU505+AU569+AU625+AU684+AU736+AU789</f>
        <v>0</v>
      </c>
      <c r="AV504" s="19"/>
      <c r="AW504" s="126">
        <f>AW505+AW569+AW625+AW684+AW736+AW789</f>
        <v>0</v>
      </c>
      <c r="AX504" s="19"/>
      <c r="AY504" s="126">
        <f>AY505+AY569+AY625+AY684+AY736+AY789</f>
        <v>0</v>
      </c>
      <c r="AZ504" s="19"/>
      <c r="BA504" s="126">
        <f>BA505+BA569+BA625+BA684+BA736+BA789</f>
        <v>0</v>
      </c>
      <c r="BB504" s="19"/>
      <c r="BC504" s="126">
        <f>BC505+BC569+BC625+BC684+BC736+BC789</f>
        <v>0</v>
      </c>
      <c r="BD504" s="19"/>
      <c r="BE504" s="126">
        <f>BE505+BE569+BE625+BE684+BE736+BE789</f>
        <v>0</v>
      </c>
      <c r="BF504" s="19"/>
      <c r="BG504" s="126">
        <f>BG505+BG569+BG625+BG684+BG736+BG789</f>
        <v>0</v>
      </c>
      <c r="BH504" s="110"/>
      <c r="BI504" s="122">
        <f>BI505+BI569+BI625+BI684+BI736+BI789</f>
        <v>2877.7259221235195</v>
      </c>
      <c r="BJ504" s="20"/>
      <c r="BK504" s="110"/>
      <c r="BL504" s="122">
        <f>BL505+BL569+BL625+BL684+BL736+BL789</f>
        <v>999712.37407787645</v>
      </c>
      <c r="BM504" s="20"/>
    </row>
    <row r="505" spans="1:65" s="88" customFormat="1">
      <c r="A505" s="22" t="s">
        <v>694</v>
      </c>
      <c r="B505" s="22" t="s">
        <v>60</v>
      </c>
      <c r="C505" s="22" t="s">
        <v>60</v>
      </c>
      <c r="D505" s="102" t="s">
        <v>107</v>
      </c>
      <c r="E505" s="22"/>
      <c r="F505" s="89"/>
      <c r="G505" s="27"/>
      <c r="H505" s="121"/>
      <c r="I505" s="118">
        <f>I506+I524+I532+I567</f>
        <v>247271.27000000002</v>
      </c>
      <c r="J505" s="112"/>
      <c r="K505" s="127">
        <f>K506+K524+K532+K567</f>
        <v>0</v>
      </c>
      <c r="L505" s="26"/>
      <c r="M505" s="127">
        <f>M506+M524+M532+M567</f>
        <v>0</v>
      </c>
      <c r="N505" s="26"/>
      <c r="O505" s="127">
        <f>O506+O524+O532+O567</f>
        <v>0</v>
      </c>
      <c r="P505" s="26"/>
      <c r="Q505" s="127">
        <f>Q506+Q524+Q532+Q567</f>
        <v>0</v>
      </c>
      <c r="R505" s="26"/>
      <c r="S505" s="127">
        <f>S506+S524+S532+S567</f>
        <v>0</v>
      </c>
      <c r="T505" s="26"/>
      <c r="U505" s="127">
        <f>U506+U524+U532+U567</f>
        <v>0</v>
      </c>
      <c r="V505" s="26"/>
      <c r="W505" s="127">
        <f>W506+W524+W532+W567</f>
        <v>0</v>
      </c>
      <c r="X505" s="26"/>
      <c r="Y505" s="127">
        <f>Y506+Y524+Y532+Y567</f>
        <v>0</v>
      </c>
      <c r="Z505" s="26"/>
      <c r="AA505" s="127">
        <f>AA506+AA524+AA532+AA567</f>
        <v>0</v>
      </c>
      <c r="AB505" s="26"/>
      <c r="AC505" s="127">
        <f>AC506+AC524+AC532+AC567</f>
        <v>0</v>
      </c>
      <c r="AD505" s="26"/>
      <c r="AE505" s="127">
        <f>AE506+AE524+AE532+AE567</f>
        <v>0</v>
      </c>
      <c r="AF505" s="26"/>
      <c r="AG505" s="127">
        <f>AG506+AG524+AG532+AG567</f>
        <v>0</v>
      </c>
      <c r="AH505" s="26"/>
      <c r="AI505" s="127">
        <f>AI506+AI524+AI532+AI567</f>
        <v>0</v>
      </c>
      <c r="AJ505" s="26"/>
      <c r="AK505" s="127">
        <f>AK506+AK524+AK532+AK567</f>
        <v>0</v>
      </c>
      <c r="AL505" s="26"/>
      <c r="AM505" s="127">
        <f>AM506+AM524+AM532+AM567</f>
        <v>0</v>
      </c>
      <c r="AN505" s="26"/>
      <c r="AO505" s="127">
        <f>AO506+AO524+AO532+AO567</f>
        <v>0</v>
      </c>
      <c r="AP505" s="26"/>
      <c r="AQ505" s="127">
        <f>AQ506+AQ524+AQ532+AQ567</f>
        <v>0</v>
      </c>
      <c r="AR505" s="26"/>
      <c r="AS505" s="127">
        <f>AS506+AS524+AS532+AS567</f>
        <v>0</v>
      </c>
      <c r="AT505" s="26"/>
      <c r="AU505" s="127">
        <f>AU506+AU524+AU532+AU567</f>
        <v>0</v>
      </c>
      <c r="AV505" s="26"/>
      <c r="AW505" s="127">
        <f>AW506+AW524+AW532+AW567</f>
        <v>0</v>
      </c>
      <c r="AX505" s="26"/>
      <c r="AY505" s="127">
        <f>AY506+AY524+AY532+AY567</f>
        <v>0</v>
      </c>
      <c r="AZ505" s="26"/>
      <c r="BA505" s="127">
        <f>BA506+BA524+BA532+BA567</f>
        <v>0</v>
      </c>
      <c r="BB505" s="26"/>
      <c r="BC505" s="127">
        <f>BC506+BC524+BC532+BC567</f>
        <v>0</v>
      </c>
      <c r="BD505" s="26"/>
      <c r="BE505" s="127">
        <f>BE506+BE524+BE532+BE567</f>
        <v>0</v>
      </c>
      <c r="BF505" s="26"/>
      <c r="BG505" s="127">
        <f>BG506+BG524+BG532+BG567</f>
        <v>0</v>
      </c>
      <c r="BH505" s="109"/>
      <c r="BI505" s="121">
        <f>BI506+BI524+BI532+BI567</f>
        <v>0</v>
      </c>
      <c r="BJ505" s="27"/>
      <c r="BK505" s="109"/>
      <c r="BL505" s="121">
        <f>BL506+BL524+BL532+BL567</f>
        <v>247271.27000000002</v>
      </c>
      <c r="BM505" s="27"/>
    </row>
    <row r="506" spans="1:65" s="88" customFormat="1">
      <c r="A506" s="22" t="s">
        <v>695</v>
      </c>
      <c r="B506" s="22" t="s">
        <v>60</v>
      </c>
      <c r="C506" s="22" t="s">
        <v>60</v>
      </c>
      <c r="D506" s="102" t="s">
        <v>696</v>
      </c>
      <c r="E506" s="22" t="s">
        <v>60</v>
      </c>
      <c r="F506" s="89"/>
      <c r="G506" s="27"/>
      <c r="H506" s="121"/>
      <c r="I506" s="118">
        <f>SUM(I507:I523)</f>
        <v>18567.48</v>
      </c>
      <c r="J506" s="112"/>
      <c r="K506" s="127">
        <f>SUM(K507:K523)</f>
        <v>0</v>
      </c>
      <c r="L506" s="26"/>
      <c r="M506" s="127">
        <f>SUM(M507:M523)</f>
        <v>0</v>
      </c>
      <c r="N506" s="26"/>
      <c r="O506" s="127">
        <f>SUM(O507:O523)</f>
        <v>0</v>
      </c>
      <c r="P506" s="26"/>
      <c r="Q506" s="127">
        <f>SUM(Q507:Q523)</f>
        <v>0</v>
      </c>
      <c r="R506" s="26"/>
      <c r="S506" s="127">
        <f>SUM(S507:S523)</f>
        <v>0</v>
      </c>
      <c r="T506" s="26"/>
      <c r="U506" s="127">
        <f>SUM(U507:U523)</f>
        <v>0</v>
      </c>
      <c r="V506" s="26"/>
      <c r="W506" s="127">
        <f>SUM(W507:W523)</f>
        <v>0</v>
      </c>
      <c r="X506" s="26"/>
      <c r="Y506" s="127">
        <f>SUM(Y507:Y523)</f>
        <v>0</v>
      </c>
      <c r="Z506" s="26"/>
      <c r="AA506" s="127">
        <f>SUM(AA507:AA523)</f>
        <v>0</v>
      </c>
      <c r="AB506" s="26"/>
      <c r="AC506" s="127">
        <f>SUM(AC507:AC523)</f>
        <v>0</v>
      </c>
      <c r="AD506" s="26"/>
      <c r="AE506" s="127">
        <f>SUM(AE507:AE523)</f>
        <v>0</v>
      </c>
      <c r="AF506" s="26"/>
      <c r="AG506" s="127">
        <f>SUM(AG507:AG523)</f>
        <v>0</v>
      </c>
      <c r="AH506" s="26"/>
      <c r="AI506" s="127">
        <f>SUM(AI507:AI523)</f>
        <v>0</v>
      </c>
      <c r="AJ506" s="26"/>
      <c r="AK506" s="127">
        <f>SUM(AK507:AK523)</f>
        <v>0</v>
      </c>
      <c r="AL506" s="26"/>
      <c r="AM506" s="127">
        <f>SUM(AM507:AM523)</f>
        <v>0</v>
      </c>
      <c r="AN506" s="26"/>
      <c r="AO506" s="127">
        <f>SUM(AO507:AO523)</f>
        <v>0</v>
      </c>
      <c r="AP506" s="26"/>
      <c r="AQ506" s="127">
        <f>SUM(AQ507:AQ523)</f>
        <v>0</v>
      </c>
      <c r="AR506" s="26"/>
      <c r="AS506" s="127">
        <f>SUM(AS507:AS523)</f>
        <v>0</v>
      </c>
      <c r="AT506" s="26"/>
      <c r="AU506" s="127">
        <f>SUM(AU507:AU523)</f>
        <v>0</v>
      </c>
      <c r="AV506" s="26"/>
      <c r="AW506" s="127">
        <f>SUM(AW507:AW523)</f>
        <v>0</v>
      </c>
      <c r="AX506" s="26"/>
      <c r="AY506" s="127">
        <f>SUM(AY507:AY523)</f>
        <v>0</v>
      </c>
      <c r="AZ506" s="26"/>
      <c r="BA506" s="127">
        <f>SUM(BA507:BA523)</f>
        <v>0</v>
      </c>
      <c r="BB506" s="26"/>
      <c r="BC506" s="127">
        <f>SUM(BC507:BC523)</f>
        <v>0</v>
      </c>
      <c r="BD506" s="26"/>
      <c r="BE506" s="127">
        <f>SUM(BE507:BE523)</f>
        <v>0</v>
      </c>
      <c r="BF506" s="26"/>
      <c r="BG506" s="127">
        <f>SUM(BG507:BG523)</f>
        <v>0</v>
      </c>
      <c r="BH506" s="109"/>
      <c r="BI506" s="121">
        <f>SUM(BI507:BI523)</f>
        <v>0</v>
      </c>
      <c r="BJ506" s="27"/>
      <c r="BK506" s="109"/>
      <c r="BL506" s="121">
        <f>SUM(BL507:BL523)</f>
        <v>18567.48</v>
      </c>
      <c r="BM506" s="27"/>
    </row>
    <row r="507" spans="1:65" s="88" customFormat="1">
      <c r="A507" s="29" t="s">
        <v>697</v>
      </c>
      <c r="B507" s="29" t="s">
        <v>66</v>
      </c>
      <c r="C507" s="29">
        <v>94473</v>
      </c>
      <c r="D507" s="101" t="s">
        <v>698</v>
      </c>
      <c r="E507" s="29" t="s">
        <v>100</v>
      </c>
      <c r="F507" s="30">
        <v>10</v>
      </c>
      <c r="G507" s="31">
        <v>108.11</v>
      </c>
      <c r="H507" s="119">
        <v>132.84269495111923</v>
      </c>
      <c r="I507" s="120">
        <f t="shared" ref="I507:I523" si="2504">ROUND(SUM(F507*H507),2)</f>
        <v>1328.43</v>
      </c>
      <c r="J507" s="111"/>
      <c r="K507" s="114">
        <f t="shared" ref="K507:K523" si="2505">J507*$H507</f>
        <v>0</v>
      </c>
      <c r="L507" s="32"/>
      <c r="M507" s="114">
        <f t="shared" ref="M507:M523" si="2506">L507*$H507</f>
        <v>0</v>
      </c>
      <c r="N507" s="32"/>
      <c r="O507" s="114">
        <f t="shared" ref="O507:O523" si="2507">N507*$H507</f>
        <v>0</v>
      </c>
      <c r="P507" s="32"/>
      <c r="Q507" s="114">
        <f t="shared" ref="Q507:Q523" si="2508">P507*$H507</f>
        <v>0</v>
      </c>
      <c r="R507" s="32"/>
      <c r="S507" s="114">
        <f t="shared" ref="S507:S523" si="2509">R507*$H507</f>
        <v>0</v>
      </c>
      <c r="T507" s="32"/>
      <c r="U507" s="114">
        <f t="shared" ref="U507:U523" si="2510">T507*$H507</f>
        <v>0</v>
      </c>
      <c r="V507" s="32"/>
      <c r="W507" s="114">
        <f t="shared" ref="W507:W523" si="2511">V507*$H507</f>
        <v>0</v>
      </c>
      <c r="X507" s="32"/>
      <c r="Y507" s="114">
        <f t="shared" ref="Y507:Y523" si="2512">X507*$H507</f>
        <v>0</v>
      </c>
      <c r="Z507" s="32"/>
      <c r="AA507" s="114">
        <f t="shared" ref="AA507:AA523" si="2513">Z507*$H507</f>
        <v>0</v>
      </c>
      <c r="AB507" s="32"/>
      <c r="AC507" s="114">
        <f t="shared" ref="AC507:AC523" si="2514">AB507*$H507</f>
        <v>0</v>
      </c>
      <c r="AD507" s="32"/>
      <c r="AE507" s="114">
        <f t="shared" ref="AE507:AE523" si="2515">AD507*$H507</f>
        <v>0</v>
      </c>
      <c r="AF507" s="32"/>
      <c r="AG507" s="114">
        <f t="shared" ref="AG507:AG523" si="2516">AF507*$H507</f>
        <v>0</v>
      </c>
      <c r="AH507" s="32"/>
      <c r="AI507" s="114">
        <f t="shared" ref="AI507:AI523" si="2517">AH507*$H507</f>
        <v>0</v>
      </c>
      <c r="AJ507" s="32"/>
      <c r="AK507" s="114">
        <f t="shared" ref="AK507:AK523" si="2518">AJ507*$H507</f>
        <v>0</v>
      </c>
      <c r="AL507" s="32"/>
      <c r="AM507" s="114">
        <f t="shared" ref="AM507:AM523" si="2519">AL507*$H507</f>
        <v>0</v>
      </c>
      <c r="AN507" s="32"/>
      <c r="AO507" s="114">
        <f t="shared" ref="AO507:AO523" si="2520">AN507*$H507</f>
        <v>0</v>
      </c>
      <c r="AP507" s="32"/>
      <c r="AQ507" s="114">
        <f t="shared" ref="AQ507:AQ523" si="2521">AP507*$H507</f>
        <v>0</v>
      </c>
      <c r="AR507" s="32"/>
      <c r="AS507" s="114">
        <f t="shared" ref="AS507:AS523" si="2522">AR507*$H507</f>
        <v>0</v>
      </c>
      <c r="AT507" s="32"/>
      <c r="AU507" s="114">
        <f t="shared" ref="AU507:AU523" si="2523">AT507*$H507</f>
        <v>0</v>
      </c>
      <c r="AV507" s="32"/>
      <c r="AW507" s="114">
        <f t="shared" ref="AW507:AW523" si="2524">AV507*$H507</f>
        <v>0</v>
      </c>
      <c r="AX507" s="32"/>
      <c r="AY507" s="114">
        <f t="shared" ref="AY507:AY523" si="2525">AX507*$H507</f>
        <v>0</v>
      </c>
      <c r="AZ507" s="32"/>
      <c r="BA507" s="114">
        <f t="shared" ref="BA507:BA523" si="2526">AZ507*$H507</f>
        <v>0</v>
      </c>
      <c r="BB507" s="32"/>
      <c r="BC507" s="114">
        <f t="shared" ref="BC507:BC523" si="2527">BB507*$H507</f>
        <v>0</v>
      </c>
      <c r="BD507" s="32"/>
      <c r="BE507" s="114">
        <f t="shared" ref="BE507:BE523" si="2528">BD507*$H507</f>
        <v>0</v>
      </c>
      <c r="BF507" s="32"/>
      <c r="BG507" s="114">
        <f t="shared" ref="BG507:BG523" si="2529">BF507*$H507</f>
        <v>0</v>
      </c>
      <c r="BH507" s="108">
        <f t="shared" ref="BH507:BI507" si="2530">SUM(J507,L507,N507,P507,R507,T507,V507,X507,Z507,AB507,AD507,AF507,AH507,AJ507,AL507,AN507,AP507,AR507,AT507,AV507,AX507,AZ507,BB507,BD507,BF507)</f>
        <v>0</v>
      </c>
      <c r="BI507" s="119">
        <f t="shared" si="2530"/>
        <v>0</v>
      </c>
      <c r="BJ507" s="87">
        <f t="shared" ref="BJ507:BJ523" si="2531">BI507/I507</f>
        <v>0</v>
      </c>
      <c r="BK507" s="108">
        <f t="shared" ref="BK507:BK523" si="2532">F507-BH507</f>
        <v>10</v>
      </c>
      <c r="BL507" s="119">
        <f t="shared" ref="BL507:BL523" si="2533">I507-BI507</f>
        <v>1328.43</v>
      </c>
      <c r="BM507" s="87">
        <f t="shared" ref="BM507:BM523" si="2534">1-BJ507</f>
        <v>1</v>
      </c>
    </row>
    <row r="508" spans="1:65" s="88" customFormat="1">
      <c r="A508" s="29" t="s">
        <v>699</v>
      </c>
      <c r="B508" s="29" t="s">
        <v>250</v>
      </c>
      <c r="C508" s="29">
        <v>5096</v>
      </c>
      <c r="D508" s="101" t="s">
        <v>700</v>
      </c>
      <c r="E508" s="29" t="s">
        <v>100</v>
      </c>
      <c r="F508" s="30">
        <v>1</v>
      </c>
      <c r="G508" s="31">
        <v>319.8</v>
      </c>
      <c r="H508" s="119">
        <v>392.96174123918172</v>
      </c>
      <c r="I508" s="120">
        <f t="shared" si="2504"/>
        <v>392.96</v>
      </c>
      <c r="J508" s="111"/>
      <c r="K508" s="114">
        <f t="shared" si="2505"/>
        <v>0</v>
      </c>
      <c r="L508" s="32"/>
      <c r="M508" s="114">
        <f t="shared" si="2506"/>
        <v>0</v>
      </c>
      <c r="N508" s="32"/>
      <c r="O508" s="114">
        <f t="shared" si="2507"/>
        <v>0</v>
      </c>
      <c r="P508" s="32"/>
      <c r="Q508" s="114">
        <f t="shared" si="2508"/>
        <v>0</v>
      </c>
      <c r="R508" s="32"/>
      <c r="S508" s="114">
        <f t="shared" si="2509"/>
        <v>0</v>
      </c>
      <c r="T508" s="32"/>
      <c r="U508" s="114">
        <f t="shared" si="2510"/>
        <v>0</v>
      </c>
      <c r="V508" s="32"/>
      <c r="W508" s="114">
        <f t="shared" si="2511"/>
        <v>0</v>
      </c>
      <c r="X508" s="32"/>
      <c r="Y508" s="114">
        <f t="shared" si="2512"/>
        <v>0</v>
      </c>
      <c r="Z508" s="32"/>
      <c r="AA508" s="114">
        <f t="shared" si="2513"/>
        <v>0</v>
      </c>
      <c r="AB508" s="32"/>
      <c r="AC508" s="114">
        <f t="shared" si="2514"/>
        <v>0</v>
      </c>
      <c r="AD508" s="32"/>
      <c r="AE508" s="114">
        <f t="shared" si="2515"/>
        <v>0</v>
      </c>
      <c r="AF508" s="32"/>
      <c r="AG508" s="114">
        <f t="shared" si="2516"/>
        <v>0</v>
      </c>
      <c r="AH508" s="32"/>
      <c r="AI508" s="114">
        <f t="shared" si="2517"/>
        <v>0</v>
      </c>
      <c r="AJ508" s="32"/>
      <c r="AK508" s="114">
        <f t="shared" si="2518"/>
        <v>0</v>
      </c>
      <c r="AL508" s="32"/>
      <c r="AM508" s="114">
        <f t="shared" si="2519"/>
        <v>0</v>
      </c>
      <c r="AN508" s="32"/>
      <c r="AO508" s="114">
        <f t="shared" si="2520"/>
        <v>0</v>
      </c>
      <c r="AP508" s="32"/>
      <c r="AQ508" s="114">
        <f t="shared" si="2521"/>
        <v>0</v>
      </c>
      <c r="AR508" s="32"/>
      <c r="AS508" s="114">
        <f t="shared" si="2522"/>
        <v>0</v>
      </c>
      <c r="AT508" s="32"/>
      <c r="AU508" s="114">
        <f t="shared" si="2523"/>
        <v>0</v>
      </c>
      <c r="AV508" s="32"/>
      <c r="AW508" s="114">
        <f t="shared" si="2524"/>
        <v>0</v>
      </c>
      <c r="AX508" s="32"/>
      <c r="AY508" s="114">
        <f t="shared" si="2525"/>
        <v>0</v>
      </c>
      <c r="AZ508" s="32"/>
      <c r="BA508" s="114">
        <f t="shared" si="2526"/>
        <v>0</v>
      </c>
      <c r="BB508" s="32"/>
      <c r="BC508" s="114">
        <f t="shared" si="2527"/>
        <v>0</v>
      </c>
      <c r="BD508" s="32"/>
      <c r="BE508" s="114">
        <f t="shared" si="2528"/>
        <v>0</v>
      </c>
      <c r="BF508" s="32"/>
      <c r="BG508" s="114">
        <f t="shared" si="2529"/>
        <v>0</v>
      </c>
      <c r="BH508" s="108">
        <f t="shared" ref="BH508:BI508" si="2535">SUM(J508,L508,N508,P508,R508,T508,V508,X508,Z508,AB508,AD508,AF508,AH508,AJ508,AL508,AN508,AP508,AR508,AT508,AV508,AX508,AZ508,BB508,BD508,BF508)</f>
        <v>0</v>
      </c>
      <c r="BI508" s="119">
        <f t="shared" si="2535"/>
        <v>0</v>
      </c>
      <c r="BJ508" s="87">
        <f t="shared" si="2531"/>
        <v>0</v>
      </c>
      <c r="BK508" s="108">
        <f t="shared" si="2532"/>
        <v>1</v>
      </c>
      <c r="BL508" s="119">
        <f t="shared" si="2533"/>
        <v>392.96</v>
      </c>
      <c r="BM508" s="87">
        <f t="shared" si="2534"/>
        <v>1</v>
      </c>
    </row>
    <row r="509" spans="1:65" s="88" customFormat="1">
      <c r="A509" s="29" t="s">
        <v>701</v>
      </c>
      <c r="B509" s="29" t="s">
        <v>66</v>
      </c>
      <c r="C509" s="29">
        <v>92377</v>
      </c>
      <c r="D509" s="101" t="s">
        <v>702</v>
      </c>
      <c r="E509" s="29" t="s">
        <v>100</v>
      </c>
      <c r="F509" s="30">
        <v>1</v>
      </c>
      <c r="G509" s="31">
        <v>80.25</v>
      </c>
      <c r="H509" s="119">
        <v>98.609067337224303</v>
      </c>
      <c r="I509" s="120">
        <f t="shared" si="2504"/>
        <v>98.61</v>
      </c>
      <c r="J509" s="111"/>
      <c r="K509" s="114">
        <f t="shared" si="2505"/>
        <v>0</v>
      </c>
      <c r="L509" s="32"/>
      <c r="M509" s="114">
        <f t="shared" si="2506"/>
        <v>0</v>
      </c>
      <c r="N509" s="32"/>
      <c r="O509" s="114">
        <f t="shared" si="2507"/>
        <v>0</v>
      </c>
      <c r="P509" s="32"/>
      <c r="Q509" s="114">
        <f t="shared" si="2508"/>
        <v>0</v>
      </c>
      <c r="R509" s="32"/>
      <c r="S509" s="114">
        <f t="shared" si="2509"/>
        <v>0</v>
      </c>
      <c r="T509" s="32"/>
      <c r="U509" s="114">
        <f t="shared" si="2510"/>
        <v>0</v>
      </c>
      <c r="V509" s="32"/>
      <c r="W509" s="114">
        <f t="shared" si="2511"/>
        <v>0</v>
      </c>
      <c r="X509" s="32"/>
      <c r="Y509" s="114">
        <f t="shared" si="2512"/>
        <v>0</v>
      </c>
      <c r="Z509" s="32"/>
      <c r="AA509" s="114">
        <f t="shared" si="2513"/>
        <v>0</v>
      </c>
      <c r="AB509" s="32"/>
      <c r="AC509" s="114">
        <f t="shared" si="2514"/>
        <v>0</v>
      </c>
      <c r="AD509" s="32"/>
      <c r="AE509" s="114">
        <f t="shared" si="2515"/>
        <v>0</v>
      </c>
      <c r="AF509" s="32"/>
      <c r="AG509" s="114">
        <f t="shared" si="2516"/>
        <v>0</v>
      </c>
      <c r="AH509" s="32"/>
      <c r="AI509" s="114">
        <f t="shared" si="2517"/>
        <v>0</v>
      </c>
      <c r="AJ509" s="32"/>
      <c r="AK509" s="114">
        <f t="shared" si="2518"/>
        <v>0</v>
      </c>
      <c r="AL509" s="32"/>
      <c r="AM509" s="114">
        <f t="shared" si="2519"/>
        <v>0</v>
      </c>
      <c r="AN509" s="32"/>
      <c r="AO509" s="114">
        <f t="shared" si="2520"/>
        <v>0</v>
      </c>
      <c r="AP509" s="32"/>
      <c r="AQ509" s="114">
        <f t="shared" si="2521"/>
        <v>0</v>
      </c>
      <c r="AR509" s="32"/>
      <c r="AS509" s="114">
        <f t="shared" si="2522"/>
        <v>0</v>
      </c>
      <c r="AT509" s="32"/>
      <c r="AU509" s="114">
        <f t="shared" si="2523"/>
        <v>0</v>
      </c>
      <c r="AV509" s="32"/>
      <c r="AW509" s="114">
        <f t="shared" si="2524"/>
        <v>0</v>
      </c>
      <c r="AX509" s="32"/>
      <c r="AY509" s="114">
        <f t="shared" si="2525"/>
        <v>0</v>
      </c>
      <c r="AZ509" s="32"/>
      <c r="BA509" s="114">
        <f t="shared" si="2526"/>
        <v>0</v>
      </c>
      <c r="BB509" s="32"/>
      <c r="BC509" s="114">
        <f t="shared" si="2527"/>
        <v>0</v>
      </c>
      <c r="BD509" s="32"/>
      <c r="BE509" s="114">
        <f t="shared" si="2528"/>
        <v>0</v>
      </c>
      <c r="BF509" s="32"/>
      <c r="BG509" s="114">
        <f t="shared" si="2529"/>
        <v>0</v>
      </c>
      <c r="BH509" s="108">
        <f t="shared" ref="BH509:BI509" si="2536">SUM(J509,L509,N509,P509,R509,T509,V509,X509,Z509,AB509,AD509,AF509,AH509,AJ509,AL509,AN509,AP509,AR509,AT509,AV509,AX509,AZ509,BB509,BD509,BF509)</f>
        <v>0</v>
      </c>
      <c r="BI509" s="119">
        <f t="shared" si="2536"/>
        <v>0</v>
      </c>
      <c r="BJ509" s="87">
        <f t="shared" si="2531"/>
        <v>0</v>
      </c>
      <c r="BK509" s="108">
        <f t="shared" si="2532"/>
        <v>1</v>
      </c>
      <c r="BL509" s="119">
        <f t="shared" si="2533"/>
        <v>98.61</v>
      </c>
      <c r="BM509" s="87">
        <f t="shared" si="2534"/>
        <v>1</v>
      </c>
    </row>
    <row r="510" spans="1:65" s="88" customFormat="1">
      <c r="A510" s="29" t="s">
        <v>703</v>
      </c>
      <c r="B510" s="29" t="s">
        <v>66</v>
      </c>
      <c r="C510" s="29">
        <v>92367</v>
      </c>
      <c r="D510" s="101" t="s">
        <v>704</v>
      </c>
      <c r="E510" s="29" t="s">
        <v>132</v>
      </c>
      <c r="F510" s="30">
        <v>37.5</v>
      </c>
      <c r="G510" s="31">
        <v>108.65</v>
      </c>
      <c r="H510" s="119">
        <v>133.50623260049122</v>
      </c>
      <c r="I510" s="120">
        <f t="shared" si="2504"/>
        <v>5006.4799999999996</v>
      </c>
      <c r="J510" s="111"/>
      <c r="K510" s="114">
        <f t="shared" si="2505"/>
        <v>0</v>
      </c>
      <c r="L510" s="32"/>
      <c r="M510" s="114">
        <f t="shared" si="2506"/>
        <v>0</v>
      </c>
      <c r="N510" s="32"/>
      <c r="O510" s="114">
        <f t="shared" si="2507"/>
        <v>0</v>
      </c>
      <c r="P510" s="32"/>
      <c r="Q510" s="114">
        <f t="shared" si="2508"/>
        <v>0</v>
      </c>
      <c r="R510" s="32"/>
      <c r="S510" s="114">
        <f t="shared" si="2509"/>
        <v>0</v>
      </c>
      <c r="T510" s="32"/>
      <c r="U510" s="114">
        <f t="shared" si="2510"/>
        <v>0</v>
      </c>
      <c r="V510" s="32"/>
      <c r="W510" s="114">
        <f t="shared" si="2511"/>
        <v>0</v>
      </c>
      <c r="X510" s="32"/>
      <c r="Y510" s="114">
        <f t="shared" si="2512"/>
        <v>0</v>
      </c>
      <c r="Z510" s="32"/>
      <c r="AA510" s="114">
        <f t="shared" si="2513"/>
        <v>0</v>
      </c>
      <c r="AB510" s="32"/>
      <c r="AC510" s="114">
        <f t="shared" si="2514"/>
        <v>0</v>
      </c>
      <c r="AD510" s="32"/>
      <c r="AE510" s="114">
        <f t="shared" si="2515"/>
        <v>0</v>
      </c>
      <c r="AF510" s="32"/>
      <c r="AG510" s="114">
        <f t="shared" si="2516"/>
        <v>0</v>
      </c>
      <c r="AH510" s="32"/>
      <c r="AI510" s="114">
        <f t="shared" si="2517"/>
        <v>0</v>
      </c>
      <c r="AJ510" s="32"/>
      <c r="AK510" s="114">
        <f t="shared" si="2518"/>
        <v>0</v>
      </c>
      <c r="AL510" s="32"/>
      <c r="AM510" s="114">
        <f t="shared" si="2519"/>
        <v>0</v>
      </c>
      <c r="AN510" s="32"/>
      <c r="AO510" s="114">
        <f t="shared" si="2520"/>
        <v>0</v>
      </c>
      <c r="AP510" s="32"/>
      <c r="AQ510" s="114">
        <f t="shared" si="2521"/>
        <v>0</v>
      </c>
      <c r="AR510" s="32"/>
      <c r="AS510" s="114">
        <f t="shared" si="2522"/>
        <v>0</v>
      </c>
      <c r="AT510" s="32"/>
      <c r="AU510" s="114">
        <f t="shared" si="2523"/>
        <v>0</v>
      </c>
      <c r="AV510" s="32"/>
      <c r="AW510" s="114">
        <f t="shared" si="2524"/>
        <v>0</v>
      </c>
      <c r="AX510" s="32"/>
      <c r="AY510" s="114">
        <f t="shared" si="2525"/>
        <v>0</v>
      </c>
      <c r="AZ510" s="32"/>
      <c r="BA510" s="114">
        <f t="shared" si="2526"/>
        <v>0</v>
      </c>
      <c r="BB510" s="32"/>
      <c r="BC510" s="114">
        <f t="shared" si="2527"/>
        <v>0</v>
      </c>
      <c r="BD510" s="32"/>
      <c r="BE510" s="114">
        <f t="shared" si="2528"/>
        <v>0</v>
      </c>
      <c r="BF510" s="32"/>
      <c r="BG510" s="114">
        <f t="shared" si="2529"/>
        <v>0</v>
      </c>
      <c r="BH510" s="108">
        <f t="shared" ref="BH510:BI510" si="2537">SUM(J510,L510,N510,P510,R510,T510,V510,X510,Z510,AB510,AD510,AF510,AH510,AJ510,AL510,AN510,AP510,AR510,AT510,AV510,AX510,AZ510,BB510,BD510,BF510)</f>
        <v>0</v>
      </c>
      <c r="BI510" s="119">
        <f t="shared" si="2537"/>
        <v>0</v>
      </c>
      <c r="BJ510" s="87">
        <f t="shared" si="2531"/>
        <v>0</v>
      </c>
      <c r="BK510" s="108">
        <f t="shared" si="2532"/>
        <v>37.5</v>
      </c>
      <c r="BL510" s="119">
        <f t="shared" si="2533"/>
        <v>5006.4799999999996</v>
      </c>
      <c r="BM510" s="87">
        <f t="shared" si="2534"/>
        <v>1</v>
      </c>
    </row>
    <row r="511" spans="1:65" s="88" customFormat="1">
      <c r="A511" s="29" t="s">
        <v>705</v>
      </c>
      <c r="B511" s="29" t="s">
        <v>66</v>
      </c>
      <c r="C511" s="29">
        <v>92642</v>
      </c>
      <c r="D511" s="101" t="s">
        <v>706</v>
      </c>
      <c r="E511" s="29" t="s">
        <v>100</v>
      </c>
      <c r="F511" s="30">
        <v>1</v>
      </c>
      <c r="G511" s="31">
        <v>178.13</v>
      </c>
      <c r="H511" s="119">
        <v>218.88141015301886</v>
      </c>
      <c r="I511" s="120">
        <f t="shared" si="2504"/>
        <v>218.88</v>
      </c>
      <c r="J511" s="111"/>
      <c r="K511" s="114">
        <f t="shared" si="2505"/>
        <v>0</v>
      </c>
      <c r="L511" s="32"/>
      <c r="M511" s="114">
        <f t="shared" si="2506"/>
        <v>0</v>
      </c>
      <c r="N511" s="32"/>
      <c r="O511" s="114">
        <f t="shared" si="2507"/>
        <v>0</v>
      </c>
      <c r="P511" s="32"/>
      <c r="Q511" s="114">
        <f t="shared" si="2508"/>
        <v>0</v>
      </c>
      <c r="R511" s="32"/>
      <c r="S511" s="114">
        <f t="shared" si="2509"/>
        <v>0</v>
      </c>
      <c r="T511" s="32"/>
      <c r="U511" s="114">
        <f t="shared" si="2510"/>
        <v>0</v>
      </c>
      <c r="V511" s="32"/>
      <c r="W511" s="114">
        <f t="shared" si="2511"/>
        <v>0</v>
      </c>
      <c r="X511" s="32"/>
      <c r="Y511" s="114">
        <f t="shared" si="2512"/>
        <v>0</v>
      </c>
      <c r="Z511" s="32"/>
      <c r="AA511" s="114">
        <f t="shared" si="2513"/>
        <v>0</v>
      </c>
      <c r="AB511" s="32"/>
      <c r="AC511" s="114">
        <f t="shared" si="2514"/>
        <v>0</v>
      </c>
      <c r="AD511" s="32"/>
      <c r="AE511" s="114">
        <f t="shared" si="2515"/>
        <v>0</v>
      </c>
      <c r="AF511" s="32"/>
      <c r="AG511" s="114">
        <f t="shared" si="2516"/>
        <v>0</v>
      </c>
      <c r="AH511" s="32"/>
      <c r="AI511" s="114">
        <f t="shared" si="2517"/>
        <v>0</v>
      </c>
      <c r="AJ511" s="32"/>
      <c r="AK511" s="114">
        <f t="shared" si="2518"/>
        <v>0</v>
      </c>
      <c r="AL511" s="32"/>
      <c r="AM511" s="114">
        <f t="shared" si="2519"/>
        <v>0</v>
      </c>
      <c r="AN511" s="32"/>
      <c r="AO511" s="114">
        <f t="shared" si="2520"/>
        <v>0</v>
      </c>
      <c r="AP511" s="32"/>
      <c r="AQ511" s="114">
        <f t="shared" si="2521"/>
        <v>0</v>
      </c>
      <c r="AR511" s="32"/>
      <c r="AS511" s="114">
        <f t="shared" si="2522"/>
        <v>0</v>
      </c>
      <c r="AT511" s="32"/>
      <c r="AU511" s="114">
        <f t="shared" si="2523"/>
        <v>0</v>
      </c>
      <c r="AV511" s="32"/>
      <c r="AW511" s="114">
        <f t="shared" si="2524"/>
        <v>0</v>
      </c>
      <c r="AX511" s="32"/>
      <c r="AY511" s="114">
        <f t="shared" si="2525"/>
        <v>0</v>
      </c>
      <c r="AZ511" s="32"/>
      <c r="BA511" s="114">
        <f t="shared" si="2526"/>
        <v>0</v>
      </c>
      <c r="BB511" s="32"/>
      <c r="BC511" s="114">
        <f t="shared" si="2527"/>
        <v>0</v>
      </c>
      <c r="BD511" s="32"/>
      <c r="BE511" s="114">
        <f t="shared" si="2528"/>
        <v>0</v>
      </c>
      <c r="BF511" s="32"/>
      <c r="BG511" s="114">
        <f t="shared" si="2529"/>
        <v>0</v>
      </c>
      <c r="BH511" s="108">
        <f t="shared" ref="BH511:BI511" si="2538">SUM(J511,L511,N511,P511,R511,T511,V511,X511,Z511,AB511,AD511,AF511,AH511,AJ511,AL511,AN511,AP511,AR511,AT511,AV511,AX511,AZ511,BB511,BD511,BF511)</f>
        <v>0</v>
      </c>
      <c r="BI511" s="119">
        <f t="shared" si="2538"/>
        <v>0</v>
      </c>
      <c r="BJ511" s="87">
        <f t="shared" si="2531"/>
        <v>0</v>
      </c>
      <c r="BK511" s="108">
        <f t="shared" si="2532"/>
        <v>1</v>
      </c>
      <c r="BL511" s="119">
        <f t="shared" si="2533"/>
        <v>218.88</v>
      </c>
      <c r="BM511" s="87">
        <f t="shared" si="2534"/>
        <v>1</v>
      </c>
    </row>
    <row r="512" spans="1:65" s="88" customFormat="1">
      <c r="A512" s="29" t="s">
        <v>707</v>
      </c>
      <c r="B512" s="29" t="s">
        <v>250</v>
      </c>
      <c r="C512" s="29">
        <v>1521</v>
      </c>
      <c r="D512" s="101" t="s">
        <v>708</v>
      </c>
      <c r="E512" s="29" t="s">
        <v>100</v>
      </c>
      <c r="F512" s="30">
        <v>4</v>
      </c>
      <c r="G512" s="31">
        <v>140.56</v>
      </c>
      <c r="H512" s="119">
        <v>172.71639258467599</v>
      </c>
      <c r="I512" s="120">
        <f t="shared" si="2504"/>
        <v>690.87</v>
      </c>
      <c r="J512" s="111"/>
      <c r="K512" s="114">
        <f t="shared" si="2505"/>
        <v>0</v>
      </c>
      <c r="L512" s="32"/>
      <c r="M512" s="114">
        <f t="shared" si="2506"/>
        <v>0</v>
      </c>
      <c r="N512" s="32"/>
      <c r="O512" s="114">
        <f t="shared" si="2507"/>
        <v>0</v>
      </c>
      <c r="P512" s="32"/>
      <c r="Q512" s="114">
        <f t="shared" si="2508"/>
        <v>0</v>
      </c>
      <c r="R512" s="32"/>
      <c r="S512" s="114">
        <f t="shared" si="2509"/>
        <v>0</v>
      </c>
      <c r="T512" s="32"/>
      <c r="U512" s="114">
        <f t="shared" si="2510"/>
        <v>0</v>
      </c>
      <c r="V512" s="32"/>
      <c r="W512" s="114">
        <f t="shared" si="2511"/>
        <v>0</v>
      </c>
      <c r="X512" s="32"/>
      <c r="Y512" s="114">
        <f t="shared" si="2512"/>
        <v>0</v>
      </c>
      <c r="Z512" s="32"/>
      <c r="AA512" s="114">
        <f t="shared" si="2513"/>
        <v>0</v>
      </c>
      <c r="AB512" s="32"/>
      <c r="AC512" s="114">
        <f t="shared" si="2514"/>
        <v>0</v>
      </c>
      <c r="AD512" s="32"/>
      <c r="AE512" s="114">
        <f t="shared" si="2515"/>
        <v>0</v>
      </c>
      <c r="AF512" s="32"/>
      <c r="AG512" s="114">
        <f t="shared" si="2516"/>
        <v>0</v>
      </c>
      <c r="AH512" s="32"/>
      <c r="AI512" s="114">
        <f t="shared" si="2517"/>
        <v>0</v>
      </c>
      <c r="AJ512" s="32"/>
      <c r="AK512" s="114">
        <f t="shared" si="2518"/>
        <v>0</v>
      </c>
      <c r="AL512" s="32"/>
      <c r="AM512" s="114">
        <f t="shared" si="2519"/>
        <v>0</v>
      </c>
      <c r="AN512" s="32"/>
      <c r="AO512" s="114">
        <f t="shared" si="2520"/>
        <v>0</v>
      </c>
      <c r="AP512" s="32"/>
      <c r="AQ512" s="114">
        <f t="shared" si="2521"/>
        <v>0</v>
      </c>
      <c r="AR512" s="32"/>
      <c r="AS512" s="114">
        <f t="shared" si="2522"/>
        <v>0</v>
      </c>
      <c r="AT512" s="32"/>
      <c r="AU512" s="114">
        <f t="shared" si="2523"/>
        <v>0</v>
      </c>
      <c r="AV512" s="32"/>
      <c r="AW512" s="114">
        <f t="shared" si="2524"/>
        <v>0</v>
      </c>
      <c r="AX512" s="32"/>
      <c r="AY512" s="114">
        <f t="shared" si="2525"/>
        <v>0</v>
      </c>
      <c r="AZ512" s="32"/>
      <c r="BA512" s="114">
        <f t="shared" si="2526"/>
        <v>0</v>
      </c>
      <c r="BB512" s="32"/>
      <c r="BC512" s="114">
        <f t="shared" si="2527"/>
        <v>0</v>
      </c>
      <c r="BD512" s="32"/>
      <c r="BE512" s="114">
        <f t="shared" si="2528"/>
        <v>0</v>
      </c>
      <c r="BF512" s="32"/>
      <c r="BG512" s="114">
        <f t="shared" si="2529"/>
        <v>0</v>
      </c>
      <c r="BH512" s="108">
        <f t="shared" ref="BH512:BI512" si="2539">SUM(J512,L512,N512,P512,R512,T512,V512,X512,Z512,AB512,AD512,AF512,AH512,AJ512,AL512,AN512,AP512,AR512,AT512,AV512,AX512,AZ512,BB512,BD512,BF512)</f>
        <v>0</v>
      </c>
      <c r="BI512" s="119">
        <f t="shared" si="2539"/>
        <v>0</v>
      </c>
      <c r="BJ512" s="87">
        <f t="shared" si="2531"/>
        <v>0</v>
      </c>
      <c r="BK512" s="108">
        <f t="shared" si="2532"/>
        <v>4</v>
      </c>
      <c r="BL512" s="119">
        <f t="shared" si="2533"/>
        <v>690.87</v>
      </c>
      <c r="BM512" s="87">
        <f t="shared" si="2534"/>
        <v>1</v>
      </c>
    </row>
    <row r="513" spans="1:65" s="88" customFormat="1">
      <c r="A513" s="29" t="s">
        <v>709</v>
      </c>
      <c r="B513" s="29" t="s">
        <v>66</v>
      </c>
      <c r="C513" s="29">
        <v>20963</v>
      </c>
      <c r="D513" s="101" t="s">
        <v>710</v>
      </c>
      <c r="E513" s="29" t="s">
        <v>100</v>
      </c>
      <c r="F513" s="30">
        <v>3</v>
      </c>
      <c r="G513" s="31">
        <v>487.63</v>
      </c>
      <c r="H513" s="119">
        <v>599.18678511714245</v>
      </c>
      <c r="I513" s="120">
        <f t="shared" si="2504"/>
        <v>1797.56</v>
      </c>
      <c r="J513" s="111"/>
      <c r="K513" s="114">
        <f t="shared" si="2505"/>
        <v>0</v>
      </c>
      <c r="L513" s="32"/>
      <c r="M513" s="114">
        <f t="shared" si="2506"/>
        <v>0</v>
      </c>
      <c r="N513" s="32"/>
      <c r="O513" s="114">
        <f t="shared" si="2507"/>
        <v>0</v>
      </c>
      <c r="P513" s="32"/>
      <c r="Q513" s="114">
        <f t="shared" si="2508"/>
        <v>0</v>
      </c>
      <c r="R513" s="32"/>
      <c r="S513" s="114">
        <f t="shared" si="2509"/>
        <v>0</v>
      </c>
      <c r="T513" s="32"/>
      <c r="U513" s="114">
        <f t="shared" si="2510"/>
        <v>0</v>
      </c>
      <c r="V513" s="32"/>
      <c r="W513" s="114">
        <f t="shared" si="2511"/>
        <v>0</v>
      </c>
      <c r="X513" s="32"/>
      <c r="Y513" s="114">
        <f t="shared" si="2512"/>
        <v>0</v>
      </c>
      <c r="Z513" s="32"/>
      <c r="AA513" s="114">
        <f t="shared" si="2513"/>
        <v>0</v>
      </c>
      <c r="AB513" s="32"/>
      <c r="AC513" s="114">
        <f t="shared" si="2514"/>
        <v>0</v>
      </c>
      <c r="AD513" s="32"/>
      <c r="AE513" s="114">
        <f t="shared" si="2515"/>
        <v>0</v>
      </c>
      <c r="AF513" s="32"/>
      <c r="AG513" s="114">
        <f t="shared" si="2516"/>
        <v>0</v>
      </c>
      <c r="AH513" s="32"/>
      <c r="AI513" s="114">
        <f t="shared" si="2517"/>
        <v>0</v>
      </c>
      <c r="AJ513" s="32"/>
      <c r="AK513" s="114">
        <f t="shared" si="2518"/>
        <v>0</v>
      </c>
      <c r="AL513" s="32"/>
      <c r="AM513" s="114">
        <f t="shared" si="2519"/>
        <v>0</v>
      </c>
      <c r="AN513" s="32"/>
      <c r="AO513" s="114">
        <f t="shared" si="2520"/>
        <v>0</v>
      </c>
      <c r="AP513" s="32"/>
      <c r="AQ513" s="114">
        <f t="shared" si="2521"/>
        <v>0</v>
      </c>
      <c r="AR513" s="32"/>
      <c r="AS513" s="114">
        <f t="shared" si="2522"/>
        <v>0</v>
      </c>
      <c r="AT513" s="32"/>
      <c r="AU513" s="114">
        <f t="shared" si="2523"/>
        <v>0</v>
      </c>
      <c r="AV513" s="32"/>
      <c r="AW513" s="114">
        <f t="shared" si="2524"/>
        <v>0</v>
      </c>
      <c r="AX513" s="32"/>
      <c r="AY513" s="114">
        <f t="shared" si="2525"/>
        <v>0</v>
      </c>
      <c r="AZ513" s="32"/>
      <c r="BA513" s="114">
        <f t="shared" si="2526"/>
        <v>0</v>
      </c>
      <c r="BB513" s="32"/>
      <c r="BC513" s="114">
        <f t="shared" si="2527"/>
        <v>0</v>
      </c>
      <c r="BD513" s="32"/>
      <c r="BE513" s="114">
        <f t="shared" si="2528"/>
        <v>0</v>
      </c>
      <c r="BF513" s="32"/>
      <c r="BG513" s="114">
        <f t="shared" si="2529"/>
        <v>0</v>
      </c>
      <c r="BH513" s="108">
        <f t="shared" ref="BH513:BI513" si="2540">SUM(J513,L513,N513,P513,R513,T513,V513,X513,Z513,AB513,AD513,AF513,AH513,AJ513,AL513,AN513,AP513,AR513,AT513,AV513,AX513,AZ513,BB513,BD513,BF513)</f>
        <v>0</v>
      </c>
      <c r="BI513" s="119">
        <f t="shared" si="2540"/>
        <v>0</v>
      </c>
      <c r="BJ513" s="87">
        <f t="shared" si="2531"/>
        <v>0</v>
      </c>
      <c r="BK513" s="108">
        <f t="shared" si="2532"/>
        <v>3</v>
      </c>
      <c r="BL513" s="119">
        <f t="shared" si="2533"/>
        <v>1797.56</v>
      </c>
      <c r="BM513" s="87">
        <f t="shared" si="2534"/>
        <v>1</v>
      </c>
    </row>
    <row r="514" spans="1:65" s="88" customFormat="1" ht="22.5">
      <c r="A514" s="29" t="s">
        <v>711</v>
      </c>
      <c r="B514" s="29" t="s">
        <v>66</v>
      </c>
      <c r="C514" s="29">
        <v>20971</v>
      </c>
      <c r="D514" s="101" t="s">
        <v>712</v>
      </c>
      <c r="E514" s="29" t="s">
        <v>100</v>
      </c>
      <c r="F514" s="30">
        <v>3</v>
      </c>
      <c r="G514" s="31">
        <v>15.91</v>
      </c>
      <c r="H514" s="119">
        <v>19.549785187978053</v>
      </c>
      <c r="I514" s="120">
        <f t="shared" si="2504"/>
        <v>58.65</v>
      </c>
      <c r="J514" s="111"/>
      <c r="K514" s="114">
        <f t="shared" si="2505"/>
        <v>0</v>
      </c>
      <c r="L514" s="32"/>
      <c r="M514" s="114">
        <f t="shared" si="2506"/>
        <v>0</v>
      </c>
      <c r="N514" s="32"/>
      <c r="O514" s="114">
        <f t="shared" si="2507"/>
        <v>0</v>
      </c>
      <c r="P514" s="32"/>
      <c r="Q514" s="114">
        <f t="shared" si="2508"/>
        <v>0</v>
      </c>
      <c r="R514" s="32"/>
      <c r="S514" s="114">
        <f t="shared" si="2509"/>
        <v>0</v>
      </c>
      <c r="T514" s="32"/>
      <c r="U514" s="114">
        <f t="shared" si="2510"/>
        <v>0</v>
      </c>
      <c r="V514" s="32"/>
      <c r="W514" s="114">
        <f t="shared" si="2511"/>
        <v>0</v>
      </c>
      <c r="X514" s="32"/>
      <c r="Y514" s="114">
        <f t="shared" si="2512"/>
        <v>0</v>
      </c>
      <c r="Z514" s="32"/>
      <c r="AA514" s="114">
        <f t="shared" si="2513"/>
        <v>0</v>
      </c>
      <c r="AB514" s="32"/>
      <c r="AC514" s="114">
        <f t="shared" si="2514"/>
        <v>0</v>
      </c>
      <c r="AD514" s="32"/>
      <c r="AE514" s="114">
        <f t="shared" si="2515"/>
        <v>0</v>
      </c>
      <c r="AF514" s="32"/>
      <c r="AG514" s="114">
        <f t="shared" si="2516"/>
        <v>0</v>
      </c>
      <c r="AH514" s="32"/>
      <c r="AI514" s="114">
        <f t="shared" si="2517"/>
        <v>0</v>
      </c>
      <c r="AJ514" s="32"/>
      <c r="AK514" s="114">
        <f t="shared" si="2518"/>
        <v>0</v>
      </c>
      <c r="AL514" s="32"/>
      <c r="AM514" s="114">
        <f t="shared" si="2519"/>
        <v>0</v>
      </c>
      <c r="AN514" s="32"/>
      <c r="AO514" s="114">
        <f t="shared" si="2520"/>
        <v>0</v>
      </c>
      <c r="AP514" s="32"/>
      <c r="AQ514" s="114">
        <f t="shared" si="2521"/>
        <v>0</v>
      </c>
      <c r="AR514" s="32"/>
      <c r="AS514" s="114">
        <f t="shared" si="2522"/>
        <v>0</v>
      </c>
      <c r="AT514" s="32"/>
      <c r="AU514" s="114">
        <f t="shared" si="2523"/>
        <v>0</v>
      </c>
      <c r="AV514" s="32"/>
      <c r="AW514" s="114">
        <f t="shared" si="2524"/>
        <v>0</v>
      </c>
      <c r="AX514" s="32"/>
      <c r="AY514" s="114">
        <f t="shared" si="2525"/>
        <v>0</v>
      </c>
      <c r="AZ514" s="32"/>
      <c r="BA514" s="114">
        <f t="shared" si="2526"/>
        <v>0</v>
      </c>
      <c r="BB514" s="32"/>
      <c r="BC514" s="114">
        <f t="shared" si="2527"/>
        <v>0</v>
      </c>
      <c r="BD514" s="32"/>
      <c r="BE514" s="114">
        <f t="shared" si="2528"/>
        <v>0</v>
      </c>
      <c r="BF514" s="32"/>
      <c r="BG514" s="114">
        <f t="shared" si="2529"/>
        <v>0</v>
      </c>
      <c r="BH514" s="108">
        <f t="shared" ref="BH514:BI514" si="2541">SUM(J514,L514,N514,P514,R514,T514,V514,X514,Z514,AB514,AD514,AF514,AH514,AJ514,AL514,AN514,AP514,AR514,AT514,AV514,AX514,AZ514,BB514,BD514,BF514)</f>
        <v>0</v>
      </c>
      <c r="BI514" s="119">
        <f t="shared" si="2541"/>
        <v>0</v>
      </c>
      <c r="BJ514" s="87">
        <f t="shared" si="2531"/>
        <v>0</v>
      </c>
      <c r="BK514" s="108">
        <f t="shared" si="2532"/>
        <v>3</v>
      </c>
      <c r="BL514" s="119">
        <f t="shared" si="2533"/>
        <v>58.65</v>
      </c>
      <c r="BM514" s="87">
        <f t="shared" si="2534"/>
        <v>1</v>
      </c>
    </row>
    <row r="515" spans="1:65" s="88" customFormat="1">
      <c r="A515" s="29" t="s">
        <v>713</v>
      </c>
      <c r="B515" s="29" t="s">
        <v>66</v>
      </c>
      <c r="C515" s="29">
        <v>37554</v>
      </c>
      <c r="D515" s="101" t="s">
        <v>714</v>
      </c>
      <c r="E515" s="29" t="s">
        <v>100</v>
      </c>
      <c r="F515" s="30">
        <v>3</v>
      </c>
      <c r="G515" s="31">
        <v>196.24</v>
      </c>
      <c r="H515" s="119">
        <v>241.13449687547535</v>
      </c>
      <c r="I515" s="120">
        <f t="shared" si="2504"/>
        <v>723.4</v>
      </c>
      <c r="J515" s="111"/>
      <c r="K515" s="114">
        <f t="shared" si="2505"/>
        <v>0</v>
      </c>
      <c r="L515" s="32"/>
      <c r="M515" s="114">
        <f t="shared" si="2506"/>
        <v>0</v>
      </c>
      <c r="N515" s="32"/>
      <c r="O515" s="114">
        <f t="shared" si="2507"/>
        <v>0</v>
      </c>
      <c r="P515" s="32"/>
      <c r="Q515" s="114">
        <f t="shared" si="2508"/>
        <v>0</v>
      </c>
      <c r="R515" s="32"/>
      <c r="S515" s="114">
        <f t="shared" si="2509"/>
        <v>0</v>
      </c>
      <c r="T515" s="32"/>
      <c r="U515" s="114">
        <f t="shared" si="2510"/>
        <v>0</v>
      </c>
      <c r="V515" s="32"/>
      <c r="W515" s="114">
        <f t="shared" si="2511"/>
        <v>0</v>
      </c>
      <c r="X515" s="32"/>
      <c r="Y515" s="114">
        <f t="shared" si="2512"/>
        <v>0</v>
      </c>
      <c r="Z515" s="32"/>
      <c r="AA515" s="114">
        <f t="shared" si="2513"/>
        <v>0</v>
      </c>
      <c r="AB515" s="32"/>
      <c r="AC515" s="114">
        <f t="shared" si="2514"/>
        <v>0</v>
      </c>
      <c r="AD515" s="32"/>
      <c r="AE515" s="114">
        <f t="shared" si="2515"/>
        <v>0</v>
      </c>
      <c r="AF515" s="32"/>
      <c r="AG515" s="114">
        <f t="shared" si="2516"/>
        <v>0</v>
      </c>
      <c r="AH515" s="32"/>
      <c r="AI515" s="114">
        <f t="shared" si="2517"/>
        <v>0</v>
      </c>
      <c r="AJ515" s="32"/>
      <c r="AK515" s="114">
        <f t="shared" si="2518"/>
        <v>0</v>
      </c>
      <c r="AL515" s="32"/>
      <c r="AM515" s="114">
        <f t="shared" si="2519"/>
        <v>0</v>
      </c>
      <c r="AN515" s="32"/>
      <c r="AO515" s="114">
        <f t="shared" si="2520"/>
        <v>0</v>
      </c>
      <c r="AP515" s="32"/>
      <c r="AQ515" s="114">
        <f t="shared" si="2521"/>
        <v>0</v>
      </c>
      <c r="AR515" s="32"/>
      <c r="AS515" s="114">
        <f t="shared" si="2522"/>
        <v>0</v>
      </c>
      <c r="AT515" s="32"/>
      <c r="AU515" s="114">
        <f t="shared" si="2523"/>
        <v>0</v>
      </c>
      <c r="AV515" s="32"/>
      <c r="AW515" s="114">
        <f t="shared" si="2524"/>
        <v>0</v>
      </c>
      <c r="AX515" s="32"/>
      <c r="AY515" s="114">
        <f t="shared" si="2525"/>
        <v>0</v>
      </c>
      <c r="AZ515" s="32"/>
      <c r="BA515" s="114">
        <f t="shared" si="2526"/>
        <v>0</v>
      </c>
      <c r="BB515" s="32"/>
      <c r="BC515" s="114">
        <f t="shared" si="2527"/>
        <v>0</v>
      </c>
      <c r="BD515" s="32"/>
      <c r="BE515" s="114">
        <f t="shared" si="2528"/>
        <v>0</v>
      </c>
      <c r="BF515" s="32"/>
      <c r="BG515" s="114">
        <f t="shared" si="2529"/>
        <v>0</v>
      </c>
      <c r="BH515" s="108">
        <f t="shared" ref="BH515:BI515" si="2542">SUM(J515,L515,N515,P515,R515,T515,V515,X515,Z515,AB515,AD515,AF515,AH515,AJ515,AL515,AN515,AP515,AR515,AT515,AV515,AX515,AZ515,BB515,BD515,BF515)</f>
        <v>0</v>
      </c>
      <c r="BI515" s="119">
        <f t="shared" si="2542"/>
        <v>0</v>
      </c>
      <c r="BJ515" s="87">
        <f t="shared" si="2531"/>
        <v>0</v>
      </c>
      <c r="BK515" s="108">
        <f t="shared" si="2532"/>
        <v>3</v>
      </c>
      <c r="BL515" s="119">
        <f t="shared" si="2533"/>
        <v>723.4</v>
      </c>
      <c r="BM515" s="87">
        <f t="shared" si="2534"/>
        <v>1</v>
      </c>
    </row>
    <row r="516" spans="1:65" s="88" customFormat="1">
      <c r="A516" s="29" t="s">
        <v>715</v>
      </c>
      <c r="B516" s="29" t="s">
        <v>66</v>
      </c>
      <c r="C516" s="29">
        <v>21034</v>
      </c>
      <c r="D516" s="101" t="s">
        <v>716</v>
      </c>
      <c r="E516" s="29" t="s">
        <v>100</v>
      </c>
      <c r="F516" s="30">
        <v>6</v>
      </c>
      <c r="G516" s="31">
        <v>718.71</v>
      </c>
      <c r="H516" s="119">
        <v>883.13174811135798</v>
      </c>
      <c r="I516" s="120">
        <f t="shared" si="2504"/>
        <v>5298.79</v>
      </c>
      <c r="J516" s="111"/>
      <c r="K516" s="114">
        <f t="shared" si="2505"/>
        <v>0</v>
      </c>
      <c r="L516" s="32"/>
      <c r="M516" s="114">
        <f t="shared" si="2506"/>
        <v>0</v>
      </c>
      <c r="N516" s="32"/>
      <c r="O516" s="114">
        <f t="shared" si="2507"/>
        <v>0</v>
      </c>
      <c r="P516" s="32"/>
      <c r="Q516" s="114">
        <f t="shared" si="2508"/>
        <v>0</v>
      </c>
      <c r="R516" s="32"/>
      <c r="S516" s="114">
        <f t="shared" si="2509"/>
        <v>0</v>
      </c>
      <c r="T516" s="32"/>
      <c r="U516" s="114">
        <f t="shared" si="2510"/>
        <v>0</v>
      </c>
      <c r="V516" s="32"/>
      <c r="W516" s="114">
        <f t="shared" si="2511"/>
        <v>0</v>
      </c>
      <c r="X516" s="32"/>
      <c r="Y516" s="114">
        <f t="shared" si="2512"/>
        <v>0</v>
      </c>
      <c r="Z516" s="32"/>
      <c r="AA516" s="114">
        <f t="shared" si="2513"/>
        <v>0</v>
      </c>
      <c r="AB516" s="32"/>
      <c r="AC516" s="114">
        <f t="shared" si="2514"/>
        <v>0</v>
      </c>
      <c r="AD516" s="32"/>
      <c r="AE516" s="114">
        <f t="shared" si="2515"/>
        <v>0</v>
      </c>
      <c r="AF516" s="32"/>
      <c r="AG516" s="114">
        <f t="shared" si="2516"/>
        <v>0</v>
      </c>
      <c r="AH516" s="32"/>
      <c r="AI516" s="114">
        <f t="shared" si="2517"/>
        <v>0</v>
      </c>
      <c r="AJ516" s="32"/>
      <c r="AK516" s="114">
        <f t="shared" si="2518"/>
        <v>0</v>
      </c>
      <c r="AL516" s="32"/>
      <c r="AM516" s="114">
        <f t="shared" si="2519"/>
        <v>0</v>
      </c>
      <c r="AN516" s="32"/>
      <c r="AO516" s="114">
        <f t="shared" si="2520"/>
        <v>0</v>
      </c>
      <c r="AP516" s="32"/>
      <c r="AQ516" s="114">
        <f t="shared" si="2521"/>
        <v>0</v>
      </c>
      <c r="AR516" s="32"/>
      <c r="AS516" s="114">
        <f t="shared" si="2522"/>
        <v>0</v>
      </c>
      <c r="AT516" s="32"/>
      <c r="AU516" s="114">
        <f t="shared" si="2523"/>
        <v>0</v>
      </c>
      <c r="AV516" s="32"/>
      <c r="AW516" s="114">
        <f t="shared" si="2524"/>
        <v>0</v>
      </c>
      <c r="AX516" s="32"/>
      <c r="AY516" s="114">
        <f t="shared" si="2525"/>
        <v>0</v>
      </c>
      <c r="AZ516" s="32"/>
      <c r="BA516" s="114">
        <f t="shared" si="2526"/>
        <v>0</v>
      </c>
      <c r="BB516" s="32"/>
      <c r="BC516" s="114">
        <f t="shared" si="2527"/>
        <v>0</v>
      </c>
      <c r="BD516" s="32"/>
      <c r="BE516" s="114">
        <f t="shared" si="2528"/>
        <v>0</v>
      </c>
      <c r="BF516" s="32"/>
      <c r="BG516" s="114">
        <f t="shared" si="2529"/>
        <v>0</v>
      </c>
      <c r="BH516" s="108">
        <f t="shared" ref="BH516:BI516" si="2543">SUM(J516,L516,N516,P516,R516,T516,V516,X516,Z516,AB516,AD516,AF516,AH516,AJ516,AL516,AN516,AP516,AR516,AT516,AV516,AX516,AZ516,BB516,BD516,BF516)</f>
        <v>0</v>
      </c>
      <c r="BI516" s="119">
        <f t="shared" si="2543"/>
        <v>0</v>
      </c>
      <c r="BJ516" s="87">
        <f t="shared" si="2531"/>
        <v>0</v>
      </c>
      <c r="BK516" s="108">
        <f t="shared" si="2532"/>
        <v>6</v>
      </c>
      <c r="BL516" s="119">
        <f t="shared" si="2533"/>
        <v>5298.79</v>
      </c>
      <c r="BM516" s="87">
        <f t="shared" si="2534"/>
        <v>1</v>
      </c>
    </row>
    <row r="517" spans="1:65" s="88" customFormat="1">
      <c r="A517" s="29" t="s">
        <v>717</v>
      </c>
      <c r="B517" s="29" t="s">
        <v>66</v>
      </c>
      <c r="C517" s="29">
        <v>92377</v>
      </c>
      <c r="D517" s="101" t="s">
        <v>718</v>
      </c>
      <c r="E517" s="29" t="s">
        <v>100</v>
      </c>
      <c r="F517" s="30">
        <v>3</v>
      </c>
      <c r="G517" s="31">
        <v>80.25</v>
      </c>
      <c r="H517" s="119">
        <v>98.609067337224303</v>
      </c>
      <c r="I517" s="120">
        <f t="shared" si="2504"/>
        <v>295.83</v>
      </c>
      <c r="J517" s="111"/>
      <c r="K517" s="114">
        <f t="shared" si="2505"/>
        <v>0</v>
      </c>
      <c r="L517" s="32"/>
      <c r="M517" s="114">
        <f t="shared" si="2506"/>
        <v>0</v>
      </c>
      <c r="N517" s="32"/>
      <c r="O517" s="114">
        <f t="shared" si="2507"/>
        <v>0</v>
      </c>
      <c r="P517" s="32"/>
      <c r="Q517" s="114">
        <f t="shared" si="2508"/>
        <v>0</v>
      </c>
      <c r="R517" s="32"/>
      <c r="S517" s="114">
        <f t="shared" si="2509"/>
        <v>0</v>
      </c>
      <c r="T517" s="32"/>
      <c r="U517" s="114">
        <f t="shared" si="2510"/>
        <v>0</v>
      </c>
      <c r="V517" s="32"/>
      <c r="W517" s="114">
        <f t="shared" si="2511"/>
        <v>0</v>
      </c>
      <c r="X517" s="32"/>
      <c r="Y517" s="114">
        <f t="shared" si="2512"/>
        <v>0</v>
      </c>
      <c r="Z517" s="32"/>
      <c r="AA517" s="114">
        <f t="shared" si="2513"/>
        <v>0</v>
      </c>
      <c r="AB517" s="32"/>
      <c r="AC517" s="114">
        <f t="shared" si="2514"/>
        <v>0</v>
      </c>
      <c r="AD517" s="32"/>
      <c r="AE517" s="114">
        <f t="shared" si="2515"/>
        <v>0</v>
      </c>
      <c r="AF517" s="32"/>
      <c r="AG517" s="114">
        <f t="shared" si="2516"/>
        <v>0</v>
      </c>
      <c r="AH517" s="32"/>
      <c r="AI517" s="114">
        <f t="shared" si="2517"/>
        <v>0</v>
      </c>
      <c r="AJ517" s="32"/>
      <c r="AK517" s="114">
        <f t="shared" si="2518"/>
        <v>0</v>
      </c>
      <c r="AL517" s="32"/>
      <c r="AM517" s="114">
        <f t="shared" si="2519"/>
        <v>0</v>
      </c>
      <c r="AN517" s="32"/>
      <c r="AO517" s="114">
        <f t="shared" si="2520"/>
        <v>0</v>
      </c>
      <c r="AP517" s="32"/>
      <c r="AQ517" s="114">
        <f t="shared" si="2521"/>
        <v>0</v>
      </c>
      <c r="AR517" s="32"/>
      <c r="AS517" s="114">
        <f t="shared" si="2522"/>
        <v>0</v>
      </c>
      <c r="AT517" s="32"/>
      <c r="AU517" s="114">
        <f t="shared" si="2523"/>
        <v>0</v>
      </c>
      <c r="AV517" s="32"/>
      <c r="AW517" s="114">
        <f t="shared" si="2524"/>
        <v>0</v>
      </c>
      <c r="AX517" s="32"/>
      <c r="AY517" s="114">
        <f t="shared" si="2525"/>
        <v>0</v>
      </c>
      <c r="AZ517" s="32"/>
      <c r="BA517" s="114">
        <f t="shared" si="2526"/>
        <v>0</v>
      </c>
      <c r="BB517" s="32"/>
      <c r="BC517" s="114">
        <f t="shared" si="2527"/>
        <v>0</v>
      </c>
      <c r="BD517" s="32"/>
      <c r="BE517" s="114">
        <f t="shared" si="2528"/>
        <v>0</v>
      </c>
      <c r="BF517" s="32"/>
      <c r="BG517" s="114">
        <f t="shared" si="2529"/>
        <v>0</v>
      </c>
      <c r="BH517" s="108">
        <f t="shared" ref="BH517:BI517" si="2544">SUM(J517,L517,N517,P517,R517,T517,V517,X517,Z517,AB517,AD517,AF517,AH517,AJ517,AL517,AN517,AP517,AR517,AT517,AV517,AX517,AZ517,BB517,BD517,BF517)</f>
        <v>0</v>
      </c>
      <c r="BI517" s="119">
        <f t="shared" si="2544"/>
        <v>0</v>
      </c>
      <c r="BJ517" s="87">
        <f t="shared" si="2531"/>
        <v>0</v>
      </c>
      <c r="BK517" s="108">
        <f t="shared" si="2532"/>
        <v>3</v>
      </c>
      <c r="BL517" s="119">
        <f t="shared" si="2533"/>
        <v>295.83</v>
      </c>
      <c r="BM517" s="87">
        <f t="shared" si="2534"/>
        <v>1</v>
      </c>
    </row>
    <row r="518" spans="1:65" s="88" customFormat="1">
      <c r="A518" s="29" t="s">
        <v>719</v>
      </c>
      <c r="B518" s="29" t="s">
        <v>66</v>
      </c>
      <c r="C518" s="29">
        <v>20972</v>
      </c>
      <c r="D518" s="101" t="s">
        <v>720</v>
      </c>
      <c r="E518" s="29" t="s">
        <v>100</v>
      </c>
      <c r="F518" s="30">
        <v>3</v>
      </c>
      <c r="G518" s="31">
        <v>119.35</v>
      </c>
      <c r="H518" s="119">
        <v>146.65410824545444</v>
      </c>
      <c r="I518" s="120">
        <f t="shared" si="2504"/>
        <v>439.96</v>
      </c>
      <c r="J518" s="111"/>
      <c r="K518" s="114">
        <f t="shared" si="2505"/>
        <v>0</v>
      </c>
      <c r="L518" s="32"/>
      <c r="M518" s="114">
        <f t="shared" si="2506"/>
        <v>0</v>
      </c>
      <c r="N518" s="32"/>
      <c r="O518" s="114">
        <f t="shared" si="2507"/>
        <v>0</v>
      </c>
      <c r="P518" s="32"/>
      <c r="Q518" s="114">
        <f t="shared" si="2508"/>
        <v>0</v>
      </c>
      <c r="R518" s="32"/>
      <c r="S518" s="114">
        <f t="shared" si="2509"/>
        <v>0</v>
      </c>
      <c r="T518" s="32"/>
      <c r="U518" s="114">
        <f t="shared" si="2510"/>
        <v>0</v>
      </c>
      <c r="V518" s="32"/>
      <c r="W518" s="114">
        <f t="shared" si="2511"/>
        <v>0</v>
      </c>
      <c r="X518" s="32"/>
      <c r="Y518" s="114">
        <f t="shared" si="2512"/>
        <v>0</v>
      </c>
      <c r="Z518" s="32"/>
      <c r="AA518" s="114">
        <f t="shared" si="2513"/>
        <v>0</v>
      </c>
      <c r="AB518" s="32"/>
      <c r="AC518" s="114">
        <f t="shared" si="2514"/>
        <v>0</v>
      </c>
      <c r="AD518" s="32"/>
      <c r="AE518" s="114">
        <f t="shared" si="2515"/>
        <v>0</v>
      </c>
      <c r="AF518" s="32"/>
      <c r="AG518" s="114">
        <f t="shared" si="2516"/>
        <v>0</v>
      </c>
      <c r="AH518" s="32"/>
      <c r="AI518" s="114">
        <f t="shared" si="2517"/>
        <v>0</v>
      </c>
      <c r="AJ518" s="32"/>
      <c r="AK518" s="114">
        <f t="shared" si="2518"/>
        <v>0</v>
      </c>
      <c r="AL518" s="32"/>
      <c r="AM518" s="114">
        <f t="shared" si="2519"/>
        <v>0</v>
      </c>
      <c r="AN518" s="32"/>
      <c r="AO518" s="114">
        <f t="shared" si="2520"/>
        <v>0</v>
      </c>
      <c r="AP518" s="32"/>
      <c r="AQ518" s="114">
        <f t="shared" si="2521"/>
        <v>0</v>
      </c>
      <c r="AR518" s="32"/>
      <c r="AS518" s="114">
        <f t="shared" si="2522"/>
        <v>0</v>
      </c>
      <c r="AT518" s="32"/>
      <c r="AU518" s="114">
        <f t="shared" si="2523"/>
        <v>0</v>
      </c>
      <c r="AV518" s="32"/>
      <c r="AW518" s="114">
        <f t="shared" si="2524"/>
        <v>0</v>
      </c>
      <c r="AX518" s="32"/>
      <c r="AY518" s="114">
        <f t="shared" si="2525"/>
        <v>0</v>
      </c>
      <c r="AZ518" s="32"/>
      <c r="BA518" s="114">
        <f t="shared" si="2526"/>
        <v>0</v>
      </c>
      <c r="BB518" s="32"/>
      <c r="BC518" s="114">
        <f t="shared" si="2527"/>
        <v>0</v>
      </c>
      <c r="BD518" s="32"/>
      <c r="BE518" s="114">
        <f t="shared" si="2528"/>
        <v>0</v>
      </c>
      <c r="BF518" s="32"/>
      <c r="BG518" s="114">
        <f t="shared" si="2529"/>
        <v>0</v>
      </c>
      <c r="BH518" s="108">
        <f t="shared" ref="BH518:BI518" si="2545">SUM(J518,L518,N518,P518,R518,T518,V518,X518,Z518,AB518,AD518,AF518,AH518,AJ518,AL518,AN518,AP518,AR518,AT518,AV518,AX518,AZ518,BB518,BD518,BF518)</f>
        <v>0</v>
      </c>
      <c r="BI518" s="119">
        <f t="shared" si="2545"/>
        <v>0</v>
      </c>
      <c r="BJ518" s="87">
        <f t="shared" si="2531"/>
        <v>0</v>
      </c>
      <c r="BK518" s="108">
        <f t="shared" si="2532"/>
        <v>3</v>
      </c>
      <c r="BL518" s="119">
        <f t="shared" si="2533"/>
        <v>439.96</v>
      </c>
      <c r="BM518" s="87">
        <f t="shared" si="2534"/>
        <v>1</v>
      </c>
    </row>
    <row r="519" spans="1:65" s="88" customFormat="1">
      <c r="A519" s="29" t="s">
        <v>721</v>
      </c>
      <c r="B519" s="29" t="s">
        <v>66</v>
      </c>
      <c r="C519" s="29">
        <v>94499</v>
      </c>
      <c r="D519" s="101" t="s">
        <v>722</v>
      </c>
      <c r="E519" s="29" t="s">
        <v>100</v>
      </c>
      <c r="F519" s="30">
        <v>1</v>
      </c>
      <c r="G519" s="31">
        <v>264.63</v>
      </c>
      <c r="H519" s="119">
        <v>325.17031139501142</v>
      </c>
      <c r="I519" s="120">
        <f t="shared" si="2504"/>
        <v>325.17</v>
      </c>
      <c r="J519" s="111"/>
      <c r="K519" s="114">
        <f t="shared" si="2505"/>
        <v>0</v>
      </c>
      <c r="L519" s="32"/>
      <c r="M519" s="114">
        <f t="shared" si="2506"/>
        <v>0</v>
      </c>
      <c r="N519" s="32"/>
      <c r="O519" s="114">
        <f t="shared" si="2507"/>
        <v>0</v>
      </c>
      <c r="P519" s="32"/>
      <c r="Q519" s="114">
        <f t="shared" si="2508"/>
        <v>0</v>
      </c>
      <c r="R519" s="32"/>
      <c r="S519" s="114">
        <f t="shared" si="2509"/>
        <v>0</v>
      </c>
      <c r="T519" s="32"/>
      <c r="U519" s="114">
        <f t="shared" si="2510"/>
        <v>0</v>
      </c>
      <c r="V519" s="32"/>
      <c r="W519" s="114">
        <f t="shared" si="2511"/>
        <v>0</v>
      </c>
      <c r="X519" s="32"/>
      <c r="Y519" s="114">
        <f t="shared" si="2512"/>
        <v>0</v>
      </c>
      <c r="Z519" s="32"/>
      <c r="AA519" s="114">
        <f t="shared" si="2513"/>
        <v>0</v>
      </c>
      <c r="AB519" s="32"/>
      <c r="AC519" s="114">
        <f t="shared" si="2514"/>
        <v>0</v>
      </c>
      <c r="AD519" s="32"/>
      <c r="AE519" s="114">
        <f t="shared" si="2515"/>
        <v>0</v>
      </c>
      <c r="AF519" s="32"/>
      <c r="AG519" s="114">
        <f t="shared" si="2516"/>
        <v>0</v>
      </c>
      <c r="AH519" s="32"/>
      <c r="AI519" s="114">
        <f t="shared" si="2517"/>
        <v>0</v>
      </c>
      <c r="AJ519" s="32"/>
      <c r="AK519" s="114">
        <f t="shared" si="2518"/>
        <v>0</v>
      </c>
      <c r="AL519" s="32"/>
      <c r="AM519" s="114">
        <f t="shared" si="2519"/>
        <v>0</v>
      </c>
      <c r="AN519" s="32"/>
      <c r="AO519" s="114">
        <f t="shared" si="2520"/>
        <v>0</v>
      </c>
      <c r="AP519" s="32"/>
      <c r="AQ519" s="114">
        <f t="shared" si="2521"/>
        <v>0</v>
      </c>
      <c r="AR519" s="32"/>
      <c r="AS519" s="114">
        <f t="shared" si="2522"/>
        <v>0</v>
      </c>
      <c r="AT519" s="32"/>
      <c r="AU519" s="114">
        <f t="shared" si="2523"/>
        <v>0</v>
      </c>
      <c r="AV519" s="32"/>
      <c r="AW519" s="114">
        <f t="shared" si="2524"/>
        <v>0</v>
      </c>
      <c r="AX519" s="32"/>
      <c r="AY519" s="114">
        <f t="shared" si="2525"/>
        <v>0</v>
      </c>
      <c r="AZ519" s="32"/>
      <c r="BA519" s="114">
        <f t="shared" si="2526"/>
        <v>0</v>
      </c>
      <c r="BB519" s="32"/>
      <c r="BC519" s="114">
        <f t="shared" si="2527"/>
        <v>0</v>
      </c>
      <c r="BD519" s="32"/>
      <c r="BE519" s="114">
        <f t="shared" si="2528"/>
        <v>0</v>
      </c>
      <c r="BF519" s="32"/>
      <c r="BG519" s="114">
        <f t="shared" si="2529"/>
        <v>0</v>
      </c>
      <c r="BH519" s="108">
        <f t="shared" ref="BH519:BI519" si="2546">SUM(J519,L519,N519,P519,R519,T519,V519,X519,Z519,AB519,AD519,AF519,AH519,AJ519,AL519,AN519,AP519,AR519,AT519,AV519,AX519,AZ519,BB519,BD519,BF519)</f>
        <v>0</v>
      </c>
      <c r="BI519" s="119">
        <f t="shared" si="2546"/>
        <v>0</v>
      </c>
      <c r="BJ519" s="87">
        <f t="shared" si="2531"/>
        <v>0</v>
      </c>
      <c r="BK519" s="108">
        <f t="shared" si="2532"/>
        <v>1</v>
      </c>
      <c r="BL519" s="119">
        <f t="shared" si="2533"/>
        <v>325.17</v>
      </c>
      <c r="BM519" s="87">
        <f t="shared" si="2534"/>
        <v>1</v>
      </c>
    </row>
    <row r="520" spans="1:65" s="88" customFormat="1">
      <c r="A520" s="29" t="s">
        <v>723</v>
      </c>
      <c r="B520" s="29" t="s">
        <v>66</v>
      </c>
      <c r="C520" s="29">
        <v>103019</v>
      </c>
      <c r="D520" s="101" t="s">
        <v>724</v>
      </c>
      <c r="E520" s="29" t="s">
        <v>100</v>
      </c>
      <c r="F520" s="30">
        <v>3</v>
      </c>
      <c r="G520" s="31">
        <v>184.25</v>
      </c>
      <c r="H520" s="119">
        <v>226.40150351256793</v>
      </c>
      <c r="I520" s="120">
        <f t="shared" si="2504"/>
        <v>679.2</v>
      </c>
      <c r="J520" s="111"/>
      <c r="K520" s="114">
        <f t="shared" si="2505"/>
        <v>0</v>
      </c>
      <c r="L520" s="32"/>
      <c r="M520" s="114">
        <f t="shared" si="2506"/>
        <v>0</v>
      </c>
      <c r="N520" s="32"/>
      <c r="O520" s="114">
        <f t="shared" si="2507"/>
        <v>0</v>
      </c>
      <c r="P520" s="32"/>
      <c r="Q520" s="114">
        <f t="shared" si="2508"/>
        <v>0</v>
      </c>
      <c r="R520" s="32"/>
      <c r="S520" s="114">
        <f t="shared" si="2509"/>
        <v>0</v>
      </c>
      <c r="T520" s="32"/>
      <c r="U520" s="114">
        <f t="shared" si="2510"/>
        <v>0</v>
      </c>
      <c r="V520" s="32"/>
      <c r="W520" s="114">
        <f t="shared" si="2511"/>
        <v>0</v>
      </c>
      <c r="X520" s="32"/>
      <c r="Y520" s="114">
        <f t="shared" si="2512"/>
        <v>0</v>
      </c>
      <c r="Z520" s="32"/>
      <c r="AA520" s="114">
        <f t="shared" si="2513"/>
        <v>0</v>
      </c>
      <c r="AB520" s="32"/>
      <c r="AC520" s="114">
        <f t="shared" si="2514"/>
        <v>0</v>
      </c>
      <c r="AD520" s="32"/>
      <c r="AE520" s="114">
        <f t="shared" si="2515"/>
        <v>0</v>
      </c>
      <c r="AF520" s="32"/>
      <c r="AG520" s="114">
        <f t="shared" si="2516"/>
        <v>0</v>
      </c>
      <c r="AH520" s="32"/>
      <c r="AI520" s="114">
        <f t="shared" si="2517"/>
        <v>0</v>
      </c>
      <c r="AJ520" s="32"/>
      <c r="AK520" s="114">
        <f t="shared" si="2518"/>
        <v>0</v>
      </c>
      <c r="AL520" s="32"/>
      <c r="AM520" s="114">
        <f t="shared" si="2519"/>
        <v>0</v>
      </c>
      <c r="AN520" s="32"/>
      <c r="AO520" s="114">
        <f t="shared" si="2520"/>
        <v>0</v>
      </c>
      <c r="AP520" s="32"/>
      <c r="AQ520" s="114">
        <f t="shared" si="2521"/>
        <v>0</v>
      </c>
      <c r="AR520" s="32"/>
      <c r="AS520" s="114">
        <f t="shared" si="2522"/>
        <v>0</v>
      </c>
      <c r="AT520" s="32"/>
      <c r="AU520" s="114">
        <f t="shared" si="2523"/>
        <v>0</v>
      </c>
      <c r="AV520" s="32"/>
      <c r="AW520" s="114">
        <f t="shared" si="2524"/>
        <v>0</v>
      </c>
      <c r="AX520" s="32"/>
      <c r="AY520" s="114">
        <f t="shared" si="2525"/>
        <v>0</v>
      </c>
      <c r="AZ520" s="32"/>
      <c r="BA520" s="114">
        <f t="shared" si="2526"/>
        <v>0</v>
      </c>
      <c r="BB520" s="32"/>
      <c r="BC520" s="114">
        <f t="shared" si="2527"/>
        <v>0</v>
      </c>
      <c r="BD520" s="32"/>
      <c r="BE520" s="114">
        <f t="shared" si="2528"/>
        <v>0</v>
      </c>
      <c r="BF520" s="32"/>
      <c r="BG520" s="114">
        <f t="shared" si="2529"/>
        <v>0</v>
      </c>
      <c r="BH520" s="108">
        <f t="shared" ref="BH520:BI520" si="2547">SUM(J520,L520,N520,P520,R520,T520,V520,X520,Z520,AB520,AD520,AF520,AH520,AJ520,AL520,AN520,AP520,AR520,AT520,AV520,AX520,AZ520,BB520,BD520,BF520)</f>
        <v>0</v>
      </c>
      <c r="BI520" s="119">
        <f t="shared" si="2547"/>
        <v>0</v>
      </c>
      <c r="BJ520" s="87">
        <f t="shared" si="2531"/>
        <v>0</v>
      </c>
      <c r="BK520" s="108">
        <f t="shared" si="2532"/>
        <v>3</v>
      </c>
      <c r="BL520" s="119">
        <f t="shared" si="2533"/>
        <v>679.2</v>
      </c>
      <c r="BM520" s="87">
        <f t="shared" si="2534"/>
        <v>1</v>
      </c>
    </row>
    <row r="521" spans="1:65" s="88" customFormat="1">
      <c r="A521" s="29" t="s">
        <v>725</v>
      </c>
      <c r="B521" s="29" t="s">
        <v>66</v>
      </c>
      <c r="C521" s="29">
        <v>20964</v>
      </c>
      <c r="D521" s="101" t="s">
        <v>726</v>
      </c>
      <c r="E521" s="29" t="s">
        <v>100</v>
      </c>
      <c r="F521" s="30">
        <v>3</v>
      </c>
      <c r="G521" s="31">
        <v>65.239999999999995</v>
      </c>
      <c r="H521" s="119">
        <v>80.165178231532863</v>
      </c>
      <c r="I521" s="120">
        <f t="shared" si="2504"/>
        <v>240.5</v>
      </c>
      <c r="J521" s="111"/>
      <c r="K521" s="114">
        <f t="shared" si="2505"/>
        <v>0</v>
      </c>
      <c r="L521" s="32"/>
      <c r="M521" s="114">
        <f t="shared" si="2506"/>
        <v>0</v>
      </c>
      <c r="N521" s="32"/>
      <c r="O521" s="114">
        <f t="shared" si="2507"/>
        <v>0</v>
      </c>
      <c r="P521" s="32"/>
      <c r="Q521" s="114">
        <f t="shared" si="2508"/>
        <v>0</v>
      </c>
      <c r="R521" s="32"/>
      <c r="S521" s="114">
        <f t="shared" si="2509"/>
        <v>0</v>
      </c>
      <c r="T521" s="32"/>
      <c r="U521" s="114">
        <f t="shared" si="2510"/>
        <v>0</v>
      </c>
      <c r="V521" s="32"/>
      <c r="W521" s="114">
        <f t="shared" si="2511"/>
        <v>0</v>
      </c>
      <c r="X521" s="32"/>
      <c r="Y521" s="114">
        <f t="shared" si="2512"/>
        <v>0</v>
      </c>
      <c r="Z521" s="32"/>
      <c r="AA521" s="114">
        <f t="shared" si="2513"/>
        <v>0</v>
      </c>
      <c r="AB521" s="32"/>
      <c r="AC521" s="114">
        <f t="shared" si="2514"/>
        <v>0</v>
      </c>
      <c r="AD521" s="32"/>
      <c r="AE521" s="114">
        <f t="shared" si="2515"/>
        <v>0</v>
      </c>
      <c r="AF521" s="32"/>
      <c r="AG521" s="114">
        <f t="shared" si="2516"/>
        <v>0</v>
      </c>
      <c r="AH521" s="32"/>
      <c r="AI521" s="114">
        <f t="shared" si="2517"/>
        <v>0</v>
      </c>
      <c r="AJ521" s="32"/>
      <c r="AK521" s="114">
        <f t="shared" si="2518"/>
        <v>0</v>
      </c>
      <c r="AL521" s="32"/>
      <c r="AM521" s="114">
        <f t="shared" si="2519"/>
        <v>0</v>
      </c>
      <c r="AN521" s="32"/>
      <c r="AO521" s="114">
        <f t="shared" si="2520"/>
        <v>0</v>
      </c>
      <c r="AP521" s="32"/>
      <c r="AQ521" s="114">
        <f t="shared" si="2521"/>
        <v>0</v>
      </c>
      <c r="AR521" s="32"/>
      <c r="AS521" s="114">
        <f t="shared" si="2522"/>
        <v>0</v>
      </c>
      <c r="AT521" s="32"/>
      <c r="AU521" s="114">
        <f t="shared" si="2523"/>
        <v>0</v>
      </c>
      <c r="AV521" s="32"/>
      <c r="AW521" s="114">
        <f t="shared" si="2524"/>
        <v>0</v>
      </c>
      <c r="AX521" s="32"/>
      <c r="AY521" s="114">
        <f t="shared" si="2525"/>
        <v>0</v>
      </c>
      <c r="AZ521" s="32"/>
      <c r="BA521" s="114">
        <f t="shared" si="2526"/>
        <v>0</v>
      </c>
      <c r="BB521" s="32"/>
      <c r="BC521" s="114">
        <f t="shared" si="2527"/>
        <v>0</v>
      </c>
      <c r="BD521" s="32"/>
      <c r="BE521" s="114">
        <f t="shared" si="2528"/>
        <v>0</v>
      </c>
      <c r="BF521" s="32"/>
      <c r="BG521" s="114">
        <f t="shared" si="2529"/>
        <v>0</v>
      </c>
      <c r="BH521" s="108">
        <f t="shared" ref="BH521:BI521" si="2548">SUM(J521,L521,N521,P521,R521,T521,V521,X521,Z521,AB521,AD521,AF521,AH521,AJ521,AL521,AN521,AP521,AR521,AT521,AV521,AX521,AZ521,BB521,BD521,BF521)</f>
        <v>0</v>
      </c>
      <c r="BI521" s="119">
        <f t="shared" si="2548"/>
        <v>0</v>
      </c>
      <c r="BJ521" s="87">
        <f t="shared" si="2531"/>
        <v>0</v>
      </c>
      <c r="BK521" s="108">
        <f t="shared" si="2532"/>
        <v>3</v>
      </c>
      <c r="BL521" s="119">
        <f t="shared" si="2533"/>
        <v>240.5</v>
      </c>
      <c r="BM521" s="87">
        <f t="shared" si="2534"/>
        <v>1</v>
      </c>
    </row>
    <row r="522" spans="1:65" s="88" customFormat="1">
      <c r="A522" s="29" t="s">
        <v>727</v>
      </c>
      <c r="B522" s="29" t="s">
        <v>66</v>
      </c>
      <c r="C522" s="29">
        <v>10905</v>
      </c>
      <c r="D522" s="101" t="s">
        <v>728</v>
      </c>
      <c r="E522" s="29" t="s">
        <v>100</v>
      </c>
      <c r="F522" s="30">
        <v>1</v>
      </c>
      <c r="G522" s="31">
        <v>87.52</v>
      </c>
      <c r="H522" s="119">
        <v>107.54225013525073</v>
      </c>
      <c r="I522" s="120">
        <f t="shared" si="2504"/>
        <v>107.54</v>
      </c>
      <c r="J522" s="111"/>
      <c r="K522" s="114">
        <f t="shared" si="2505"/>
        <v>0</v>
      </c>
      <c r="L522" s="32"/>
      <c r="M522" s="114">
        <f t="shared" si="2506"/>
        <v>0</v>
      </c>
      <c r="N522" s="32"/>
      <c r="O522" s="114">
        <f t="shared" si="2507"/>
        <v>0</v>
      </c>
      <c r="P522" s="32"/>
      <c r="Q522" s="114">
        <f t="shared" si="2508"/>
        <v>0</v>
      </c>
      <c r="R522" s="32"/>
      <c r="S522" s="114">
        <f t="shared" si="2509"/>
        <v>0</v>
      </c>
      <c r="T522" s="32"/>
      <c r="U522" s="114">
        <f t="shared" si="2510"/>
        <v>0</v>
      </c>
      <c r="V522" s="32"/>
      <c r="W522" s="114">
        <f t="shared" si="2511"/>
        <v>0</v>
      </c>
      <c r="X522" s="32"/>
      <c r="Y522" s="114">
        <f t="shared" si="2512"/>
        <v>0</v>
      </c>
      <c r="Z522" s="32"/>
      <c r="AA522" s="114">
        <f t="shared" si="2513"/>
        <v>0</v>
      </c>
      <c r="AB522" s="32"/>
      <c r="AC522" s="114">
        <f t="shared" si="2514"/>
        <v>0</v>
      </c>
      <c r="AD522" s="32"/>
      <c r="AE522" s="114">
        <f t="shared" si="2515"/>
        <v>0</v>
      </c>
      <c r="AF522" s="32"/>
      <c r="AG522" s="114">
        <f t="shared" si="2516"/>
        <v>0</v>
      </c>
      <c r="AH522" s="32"/>
      <c r="AI522" s="114">
        <f t="shared" si="2517"/>
        <v>0</v>
      </c>
      <c r="AJ522" s="32"/>
      <c r="AK522" s="114">
        <f t="shared" si="2518"/>
        <v>0</v>
      </c>
      <c r="AL522" s="32"/>
      <c r="AM522" s="114">
        <f t="shared" si="2519"/>
        <v>0</v>
      </c>
      <c r="AN522" s="32"/>
      <c r="AO522" s="114">
        <f t="shared" si="2520"/>
        <v>0</v>
      </c>
      <c r="AP522" s="32"/>
      <c r="AQ522" s="114">
        <f t="shared" si="2521"/>
        <v>0</v>
      </c>
      <c r="AR522" s="32"/>
      <c r="AS522" s="114">
        <f t="shared" si="2522"/>
        <v>0</v>
      </c>
      <c r="AT522" s="32"/>
      <c r="AU522" s="114">
        <f t="shared" si="2523"/>
        <v>0</v>
      </c>
      <c r="AV522" s="32"/>
      <c r="AW522" s="114">
        <f t="shared" si="2524"/>
        <v>0</v>
      </c>
      <c r="AX522" s="32"/>
      <c r="AY522" s="114">
        <f t="shared" si="2525"/>
        <v>0</v>
      </c>
      <c r="AZ522" s="32"/>
      <c r="BA522" s="114">
        <f t="shared" si="2526"/>
        <v>0</v>
      </c>
      <c r="BB522" s="32"/>
      <c r="BC522" s="114">
        <f t="shared" si="2527"/>
        <v>0</v>
      </c>
      <c r="BD522" s="32"/>
      <c r="BE522" s="114">
        <f t="shared" si="2528"/>
        <v>0</v>
      </c>
      <c r="BF522" s="32"/>
      <c r="BG522" s="114">
        <f t="shared" si="2529"/>
        <v>0</v>
      </c>
      <c r="BH522" s="108">
        <f t="shared" ref="BH522:BI522" si="2549">SUM(J522,L522,N522,P522,R522,T522,V522,X522,Z522,AB522,AD522,AF522,AH522,AJ522,AL522,AN522,AP522,AR522,AT522,AV522,AX522,AZ522,BB522,BD522,BF522)</f>
        <v>0</v>
      </c>
      <c r="BI522" s="119">
        <f t="shared" si="2549"/>
        <v>0</v>
      </c>
      <c r="BJ522" s="87">
        <f t="shared" si="2531"/>
        <v>0</v>
      </c>
      <c r="BK522" s="108">
        <f t="shared" si="2532"/>
        <v>1</v>
      </c>
      <c r="BL522" s="119">
        <f t="shared" si="2533"/>
        <v>107.54</v>
      </c>
      <c r="BM522" s="87">
        <f t="shared" si="2534"/>
        <v>1</v>
      </c>
    </row>
    <row r="523" spans="1:65" s="88" customFormat="1" ht="22.5">
      <c r="A523" s="29" t="s">
        <v>729</v>
      </c>
      <c r="B523" s="29" t="s">
        <v>66</v>
      </c>
      <c r="C523" s="29">
        <v>6240</v>
      </c>
      <c r="D523" s="101" t="s">
        <v>730</v>
      </c>
      <c r="E523" s="29" t="s">
        <v>100</v>
      </c>
      <c r="F523" s="30">
        <v>1</v>
      </c>
      <c r="G523" s="31">
        <v>703.67</v>
      </c>
      <c r="H523" s="119">
        <v>864.6509958029236</v>
      </c>
      <c r="I523" s="120">
        <f t="shared" si="2504"/>
        <v>864.65</v>
      </c>
      <c r="J523" s="111"/>
      <c r="K523" s="114">
        <f t="shared" si="2505"/>
        <v>0</v>
      </c>
      <c r="L523" s="32"/>
      <c r="M523" s="114">
        <f t="shared" si="2506"/>
        <v>0</v>
      </c>
      <c r="N523" s="32"/>
      <c r="O523" s="114">
        <f t="shared" si="2507"/>
        <v>0</v>
      </c>
      <c r="P523" s="32"/>
      <c r="Q523" s="114">
        <f t="shared" si="2508"/>
        <v>0</v>
      </c>
      <c r="R523" s="32"/>
      <c r="S523" s="114">
        <f t="shared" si="2509"/>
        <v>0</v>
      </c>
      <c r="T523" s="32"/>
      <c r="U523" s="114">
        <f t="shared" si="2510"/>
        <v>0</v>
      </c>
      <c r="V523" s="32"/>
      <c r="W523" s="114">
        <f t="shared" si="2511"/>
        <v>0</v>
      </c>
      <c r="X523" s="32"/>
      <c r="Y523" s="114">
        <f t="shared" si="2512"/>
        <v>0</v>
      </c>
      <c r="Z523" s="32"/>
      <c r="AA523" s="114">
        <f t="shared" si="2513"/>
        <v>0</v>
      </c>
      <c r="AB523" s="32"/>
      <c r="AC523" s="114">
        <f t="shared" si="2514"/>
        <v>0</v>
      </c>
      <c r="AD523" s="32"/>
      <c r="AE523" s="114">
        <f t="shared" si="2515"/>
        <v>0</v>
      </c>
      <c r="AF523" s="32"/>
      <c r="AG523" s="114">
        <f t="shared" si="2516"/>
        <v>0</v>
      </c>
      <c r="AH523" s="32"/>
      <c r="AI523" s="114">
        <f t="shared" si="2517"/>
        <v>0</v>
      </c>
      <c r="AJ523" s="32"/>
      <c r="AK523" s="114">
        <f t="shared" si="2518"/>
        <v>0</v>
      </c>
      <c r="AL523" s="32"/>
      <c r="AM523" s="114">
        <f t="shared" si="2519"/>
        <v>0</v>
      </c>
      <c r="AN523" s="32"/>
      <c r="AO523" s="114">
        <f t="shared" si="2520"/>
        <v>0</v>
      </c>
      <c r="AP523" s="32"/>
      <c r="AQ523" s="114">
        <f t="shared" si="2521"/>
        <v>0</v>
      </c>
      <c r="AR523" s="32"/>
      <c r="AS523" s="114">
        <f t="shared" si="2522"/>
        <v>0</v>
      </c>
      <c r="AT523" s="32"/>
      <c r="AU523" s="114">
        <f t="shared" si="2523"/>
        <v>0</v>
      </c>
      <c r="AV523" s="32"/>
      <c r="AW523" s="114">
        <f t="shared" si="2524"/>
        <v>0</v>
      </c>
      <c r="AX523" s="32"/>
      <c r="AY523" s="114">
        <f t="shared" si="2525"/>
        <v>0</v>
      </c>
      <c r="AZ523" s="32"/>
      <c r="BA523" s="114">
        <f t="shared" si="2526"/>
        <v>0</v>
      </c>
      <c r="BB523" s="32"/>
      <c r="BC523" s="114">
        <f t="shared" si="2527"/>
        <v>0</v>
      </c>
      <c r="BD523" s="32"/>
      <c r="BE523" s="114">
        <f t="shared" si="2528"/>
        <v>0</v>
      </c>
      <c r="BF523" s="32"/>
      <c r="BG523" s="114">
        <f t="shared" si="2529"/>
        <v>0</v>
      </c>
      <c r="BH523" s="108">
        <f t="shared" ref="BH523:BI523" si="2550">SUM(J523,L523,N523,P523,R523,T523,V523,X523,Z523,AB523,AD523,AF523,AH523,AJ523,AL523,AN523,AP523,AR523,AT523,AV523,AX523,AZ523,BB523,BD523,BF523)</f>
        <v>0</v>
      </c>
      <c r="BI523" s="119">
        <f t="shared" si="2550"/>
        <v>0</v>
      </c>
      <c r="BJ523" s="87">
        <f t="shared" si="2531"/>
        <v>0</v>
      </c>
      <c r="BK523" s="108">
        <f t="shared" si="2532"/>
        <v>1</v>
      </c>
      <c r="BL523" s="119">
        <f t="shared" si="2533"/>
        <v>864.65</v>
      </c>
      <c r="BM523" s="87">
        <f t="shared" si="2534"/>
        <v>1</v>
      </c>
    </row>
    <row r="524" spans="1:65" s="88" customFormat="1">
      <c r="A524" s="22" t="s">
        <v>731</v>
      </c>
      <c r="B524" s="22" t="s">
        <v>60</v>
      </c>
      <c r="C524" s="22" t="s">
        <v>60</v>
      </c>
      <c r="D524" s="102" t="s">
        <v>732</v>
      </c>
      <c r="E524" s="22" t="s">
        <v>60</v>
      </c>
      <c r="F524" s="89"/>
      <c r="G524" s="27"/>
      <c r="H524" s="121"/>
      <c r="I524" s="118">
        <f>SUM(I525:I531)</f>
        <v>31009.31</v>
      </c>
      <c r="J524" s="112"/>
      <c r="K524" s="127">
        <f>SUM(K525:K531)</f>
        <v>0</v>
      </c>
      <c r="L524" s="26"/>
      <c r="M524" s="127">
        <f>SUM(M525:M531)</f>
        <v>0</v>
      </c>
      <c r="N524" s="26"/>
      <c r="O524" s="127">
        <f>SUM(O525:O531)</f>
        <v>0</v>
      </c>
      <c r="P524" s="26"/>
      <c r="Q524" s="127">
        <f>SUM(Q525:Q531)</f>
        <v>0</v>
      </c>
      <c r="R524" s="26"/>
      <c r="S524" s="127">
        <f>SUM(S525:S531)</f>
        <v>0</v>
      </c>
      <c r="T524" s="26"/>
      <c r="U524" s="127">
        <f>SUM(U525:U531)</f>
        <v>0</v>
      </c>
      <c r="V524" s="26"/>
      <c r="W524" s="127">
        <f>SUM(W525:W531)</f>
        <v>0</v>
      </c>
      <c r="X524" s="26"/>
      <c r="Y524" s="127">
        <f>SUM(Y525:Y531)</f>
        <v>0</v>
      </c>
      <c r="Z524" s="26"/>
      <c r="AA524" s="127">
        <f>SUM(AA525:AA531)</f>
        <v>0</v>
      </c>
      <c r="AB524" s="26"/>
      <c r="AC524" s="127">
        <f>SUM(AC525:AC531)</f>
        <v>0</v>
      </c>
      <c r="AD524" s="26"/>
      <c r="AE524" s="127">
        <f>SUM(AE525:AE531)</f>
        <v>0</v>
      </c>
      <c r="AF524" s="26"/>
      <c r="AG524" s="127">
        <f>SUM(AG525:AG531)</f>
        <v>0</v>
      </c>
      <c r="AH524" s="26"/>
      <c r="AI524" s="127">
        <f>SUM(AI525:AI531)</f>
        <v>0</v>
      </c>
      <c r="AJ524" s="26"/>
      <c r="AK524" s="127">
        <f>SUM(AK525:AK531)</f>
        <v>0</v>
      </c>
      <c r="AL524" s="26"/>
      <c r="AM524" s="127">
        <f>SUM(AM525:AM531)</f>
        <v>0</v>
      </c>
      <c r="AN524" s="26"/>
      <c r="AO524" s="127">
        <f>SUM(AO525:AO531)</f>
        <v>0</v>
      </c>
      <c r="AP524" s="26"/>
      <c r="AQ524" s="127">
        <f>SUM(AQ525:AQ531)</f>
        <v>0</v>
      </c>
      <c r="AR524" s="26"/>
      <c r="AS524" s="127">
        <f>SUM(AS525:AS531)</f>
        <v>0</v>
      </c>
      <c r="AT524" s="26"/>
      <c r="AU524" s="127">
        <f>SUM(AU525:AU531)</f>
        <v>0</v>
      </c>
      <c r="AV524" s="26"/>
      <c r="AW524" s="127">
        <f>SUM(AW525:AW531)</f>
        <v>0</v>
      </c>
      <c r="AX524" s="26"/>
      <c r="AY524" s="127">
        <f>SUM(AY525:AY531)</f>
        <v>0</v>
      </c>
      <c r="AZ524" s="26"/>
      <c r="BA524" s="127">
        <f>SUM(BA525:BA531)</f>
        <v>0</v>
      </c>
      <c r="BB524" s="26"/>
      <c r="BC524" s="127">
        <f>SUM(BC525:BC531)</f>
        <v>0</v>
      </c>
      <c r="BD524" s="26"/>
      <c r="BE524" s="127">
        <f>SUM(BE525:BE531)</f>
        <v>0</v>
      </c>
      <c r="BF524" s="26"/>
      <c r="BG524" s="127">
        <f>SUM(BG525:BG531)</f>
        <v>0</v>
      </c>
      <c r="BH524" s="109"/>
      <c r="BI524" s="121">
        <f>SUM(BI525:BI531)</f>
        <v>0</v>
      </c>
      <c r="BJ524" s="27"/>
      <c r="BK524" s="109"/>
      <c r="BL524" s="121">
        <f>SUM(BL525:BL531)</f>
        <v>31009.31</v>
      </c>
      <c r="BM524" s="27"/>
    </row>
    <row r="525" spans="1:65" s="88" customFormat="1">
      <c r="A525" s="29" t="s">
        <v>733</v>
      </c>
      <c r="B525" s="29" t="s">
        <v>250</v>
      </c>
      <c r="C525" s="29">
        <v>12016</v>
      </c>
      <c r="D525" s="101" t="s">
        <v>734</v>
      </c>
      <c r="E525" s="29" t="s">
        <v>100</v>
      </c>
      <c r="F525" s="30">
        <v>4</v>
      </c>
      <c r="G525" s="31">
        <v>195.97</v>
      </c>
      <c r="H525" s="119">
        <v>240.80272805078937</v>
      </c>
      <c r="I525" s="120">
        <f t="shared" ref="I525:I531" si="2551">ROUND(SUM(F525*H525),2)</f>
        <v>963.21</v>
      </c>
      <c r="J525" s="111"/>
      <c r="K525" s="114">
        <f t="shared" ref="K525:K531" si="2552">J525*$H525</f>
        <v>0</v>
      </c>
      <c r="L525" s="32"/>
      <c r="M525" s="114">
        <f t="shared" ref="M525:M531" si="2553">L525*$H525</f>
        <v>0</v>
      </c>
      <c r="N525" s="32"/>
      <c r="O525" s="114">
        <f t="shared" ref="O525:O531" si="2554">N525*$H525</f>
        <v>0</v>
      </c>
      <c r="P525" s="32"/>
      <c r="Q525" s="114">
        <f t="shared" ref="Q525:Q531" si="2555">P525*$H525</f>
        <v>0</v>
      </c>
      <c r="R525" s="32"/>
      <c r="S525" s="114">
        <f t="shared" ref="S525:S531" si="2556">R525*$H525</f>
        <v>0</v>
      </c>
      <c r="T525" s="32"/>
      <c r="U525" s="114">
        <f t="shared" ref="U525:U531" si="2557">T525*$H525</f>
        <v>0</v>
      </c>
      <c r="V525" s="32"/>
      <c r="W525" s="114">
        <f t="shared" ref="W525:W531" si="2558">V525*$H525</f>
        <v>0</v>
      </c>
      <c r="X525" s="32"/>
      <c r="Y525" s="114">
        <f t="shared" ref="Y525:Y531" si="2559">X525*$H525</f>
        <v>0</v>
      </c>
      <c r="Z525" s="32"/>
      <c r="AA525" s="114">
        <f t="shared" ref="AA525:AA531" si="2560">Z525*$H525</f>
        <v>0</v>
      </c>
      <c r="AB525" s="32"/>
      <c r="AC525" s="114">
        <f t="shared" ref="AC525:AC531" si="2561">AB525*$H525</f>
        <v>0</v>
      </c>
      <c r="AD525" s="32"/>
      <c r="AE525" s="114">
        <f t="shared" ref="AE525:AE531" si="2562">AD525*$H525</f>
        <v>0</v>
      </c>
      <c r="AF525" s="32"/>
      <c r="AG525" s="114">
        <f t="shared" ref="AG525:AG531" si="2563">AF525*$H525</f>
        <v>0</v>
      </c>
      <c r="AH525" s="32"/>
      <c r="AI525" s="114">
        <f t="shared" ref="AI525:AI531" si="2564">AH525*$H525</f>
        <v>0</v>
      </c>
      <c r="AJ525" s="32"/>
      <c r="AK525" s="114">
        <f t="shared" ref="AK525:AK531" si="2565">AJ525*$H525</f>
        <v>0</v>
      </c>
      <c r="AL525" s="32"/>
      <c r="AM525" s="114">
        <f t="shared" ref="AM525:AM531" si="2566">AL525*$H525</f>
        <v>0</v>
      </c>
      <c r="AN525" s="32"/>
      <c r="AO525" s="114">
        <f t="shared" ref="AO525:AO531" si="2567">AN525*$H525</f>
        <v>0</v>
      </c>
      <c r="AP525" s="32"/>
      <c r="AQ525" s="114">
        <f t="shared" ref="AQ525:AQ531" si="2568">AP525*$H525</f>
        <v>0</v>
      </c>
      <c r="AR525" s="32"/>
      <c r="AS525" s="114">
        <f t="shared" ref="AS525:AS531" si="2569">AR525*$H525</f>
        <v>0</v>
      </c>
      <c r="AT525" s="32"/>
      <c r="AU525" s="114">
        <f t="shared" ref="AU525:AU531" si="2570">AT525*$H525</f>
        <v>0</v>
      </c>
      <c r="AV525" s="32"/>
      <c r="AW525" s="114">
        <f t="shared" ref="AW525:AW531" si="2571">AV525*$H525</f>
        <v>0</v>
      </c>
      <c r="AX525" s="32"/>
      <c r="AY525" s="114">
        <f t="shared" ref="AY525:AY531" si="2572">AX525*$H525</f>
        <v>0</v>
      </c>
      <c r="AZ525" s="32"/>
      <c r="BA525" s="114">
        <f t="shared" ref="BA525:BA531" si="2573">AZ525*$H525</f>
        <v>0</v>
      </c>
      <c r="BB525" s="32"/>
      <c r="BC525" s="114">
        <f t="shared" ref="BC525:BC531" si="2574">BB525*$H525</f>
        <v>0</v>
      </c>
      <c r="BD525" s="32"/>
      <c r="BE525" s="114">
        <f t="shared" ref="BE525:BE531" si="2575">BD525*$H525</f>
        <v>0</v>
      </c>
      <c r="BF525" s="32"/>
      <c r="BG525" s="114">
        <f t="shared" ref="BG525:BG531" si="2576">BF525*$H525</f>
        <v>0</v>
      </c>
      <c r="BH525" s="108">
        <f t="shared" ref="BH525:BI525" si="2577">SUM(J525,L525,N525,P525,R525,T525,V525,X525,Z525,AB525,AD525,AF525,AH525,AJ525,AL525,AN525,AP525,AR525,AT525,AV525,AX525,AZ525,BB525,BD525,BF525)</f>
        <v>0</v>
      </c>
      <c r="BI525" s="119">
        <f t="shared" si="2577"/>
        <v>0</v>
      </c>
      <c r="BJ525" s="87">
        <f t="shared" ref="BJ525:BJ531" si="2578">BI525/I525</f>
        <v>0</v>
      </c>
      <c r="BK525" s="108">
        <f t="shared" ref="BK525:BK531" si="2579">F525-BH525</f>
        <v>4</v>
      </c>
      <c r="BL525" s="119">
        <f t="shared" ref="BL525:BL531" si="2580">I525-BI525</f>
        <v>963.21</v>
      </c>
      <c r="BM525" s="87">
        <f t="shared" ref="BM525:BM531" si="2581">1-BJ525</f>
        <v>1</v>
      </c>
    </row>
    <row r="526" spans="1:65" s="88" customFormat="1">
      <c r="A526" s="29" t="s">
        <v>735</v>
      </c>
      <c r="B526" s="29" t="s">
        <v>250</v>
      </c>
      <c r="C526" s="29">
        <v>12018</v>
      </c>
      <c r="D526" s="101" t="s">
        <v>736</v>
      </c>
      <c r="E526" s="29" t="s">
        <v>100</v>
      </c>
      <c r="F526" s="30">
        <v>67</v>
      </c>
      <c r="G526" s="31">
        <v>215.73</v>
      </c>
      <c r="H526" s="119">
        <v>265.08329092410463</v>
      </c>
      <c r="I526" s="120">
        <f t="shared" si="2551"/>
        <v>17760.580000000002</v>
      </c>
      <c r="J526" s="111"/>
      <c r="K526" s="114">
        <f t="shared" si="2552"/>
        <v>0</v>
      </c>
      <c r="L526" s="32"/>
      <c r="M526" s="114">
        <f t="shared" si="2553"/>
        <v>0</v>
      </c>
      <c r="N526" s="32"/>
      <c r="O526" s="114">
        <f t="shared" si="2554"/>
        <v>0</v>
      </c>
      <c r="P526" s="32"/>
      <c r="Q526" s="114">
        <f t="shared" si="2555"/>
        <v>0</v>
      </c>
      <c r="R526" s="32"/>
      <c r="S526" s="114">
        <f t="shared" si="2556"/>
        <v>0</v>
      </c>
      <c r="T526" s="32"/>
      <c r="U526" s="114">
        <f t="shared" si="2557"/>
        <v>0</v>
      </c>
      <c r="V526" s="32"/>
      <c r="W526" s="114">
        <f t="shared" si="2558"/>
        <v>0</v>
      </c>
      <c r="X526" s="32"/>
      <c r="Y526" s="114">
        <f t="shared" si="2559"/>
        <v>0</v>
      </c>
      <c r="Z526" s="32"/>
      <c r="AA526" s="114">
        <f t="shared" si="2560"/>
        <v>0</v>
      </c>
      <c r="AB526" s="32"/>
      <c r="AC526" s="114">
        <f t="shared" si="2561"/>
        <v>0</v>
      </c>
      <c r="AD526" s="32"/>
      <c r="AE526" s="114">
        <f t="shared" si="2562"/>
        <v>0</v>
      </c>
      <c r="AF526" s="32"/>
      <c r="AG526" s="114">
        <f t="shared" si="2563"/>
        <v>0</v>
      </c>
      <c r="AH526" s="32"/>
      <c r="AI526" s="114">
        <f t="shared" si="2564"/>
        <v>0</v>
      </c>
      <c r="AJ526" s="32"/>
      <c r="AK526" s="114">
        <f t="shared" si="2565"/>
        <v>0</v>
      </c>
      <c r="AL526" s="32"/>
      <c r="AM526" s="114">
        <f t="shared" si="2566"/>
        <v>0</v>
      </c>
      <c r="AN526" s="32"/>
      <c r="AO526" s="114">
        <f t="shared" si="2567"/>
        <v>0</v>
      </c>
      <c r="AP526" s="32"/>
      <c r="AQ526" s="114">
        <f t="shared" si="2568"/>
        <v>0</v>
      </c>
      <c r="AR526" s="32"/>
      <c r="AS526" s="114">
        <f t="shared" si="2569"/>
        <v>0</v>
      </c>
      <c r="AT526" s="32"/>
      <c r="AU526" s="114">
        <f t="shared" si="2570"/>
        <v>0</v>
      </c>
      <c r="AV526" s="32"/>
      <c r="AW526" s="114">
        <f t="shared" si="2571"/>
        <v>0</v>
      </c>
      <c r="AX526" s="32"/>
      <c r="AY526" s="114">
        <f t="shared" si="2572"/>
        <v>0</v>
      </c>
      <c r="AZ526" s="32"/>
      <c r="BA526" s="114">
        <f t="shared" si="2573"/>
        <v>0</v>
      </c>
      <c r="BB526" s="32"/>
      <c r="BC526" s="114">
        <f t="shared" si="2574"/>
        <v>0</v>
      </c>
      <c r="BD526" s="32"/>
      <c r="BE526" s="114">
        <f t="shared" si="2575"/>
        <v>0</v>
      </c>
      <c r="BF526" s="32"/>
      <c r="BG526" s="114">
        <f t="shared" si="2576"/>
        <v>0</v>
      </c>
      <c r="BH526" s="108">
        <f t="shared" ref="BH526:BI526" si="2582">SUM(J526,L526,N526,P526,R526,T526,V526,X526,Z526,AB526,AD526,AF526,AH526,AJ526,AL526,AN526,AP526,AR526,AT526,AV526,AX526,AZ526,BB526,BD526,BF526)</f>
        <v>0</v>
      </c>
      <c r="BI526" s="119">
        <f t="shared" si="2582"/>
        <v>0</v>
      </c>
      <c r="BJ526" s="87">
        <f t="shared" si="2578"/>
        <v>0</v>
      </c>
      <c r="BK526" s="108">
        <f t="shared" si="2579"/>
        <v>67</v>
      </c>
      <c r="BL526" s="119">
        <f t="shared" si="2580"/>
        <v>17760.580000000002</v>
      </c>
      <c r="BM526" s="87">
        <f t="shared" si="2581"/>
        <v>1</v>
      </c>
    </row>
    <row r="527" spans="1:65" s="88" customFormat="1">
      <c r="A527" s="29" t="s">
        <v>737</v>
      </c>
      <c r="B527" s="29" t="s">
        <v>79</v>
      </c>
      <c r="C527" s="29" t="s">
        <v>738</v>
      </c>
      <c r="D527" s="101" t="s">
        <v>739</v>
      </c>
      <c r="E527" s="29" t="s">
        <v>100</v>
      </c>
      <c r="F527" s="30">
        <v>1</v>
      </c>
      <c r="G527" s="31">
        <v>4453.16</v>
      </c>
      <c r="H527" s="119">
        <v>5471.9246642172429</v>
      </c>
      <c r="I527" s="120">
        <f t="shared" si="2551"/>
        <v>5471.92</v>
      </c>
      <c r="J527" s="111"/>
      <c r="K527" s="114">
        <f t="shared" si="2552"/>
        <v>0</v>
      </c>
      <c r="L527" s="32"/>
      <c r="M527" s="114">
        <f t="shared" si="2553"/>
        <v>0</v>
      </c>
      <c r="N527" s="32"/>
      <c r="O527" s="114">
        <f t="shared" si="2554"/>
        <v>0</v>
      </c>
      <c r="P527" s="32"/>
      <c r="Q527" s="114">
        <f t="shared" si="2555"/>
        <v>0</v>
      </c>
      <c r="R527" s="32"/>
      <c r="S527" s="114">
        <f t="shared" si="2556"/>
        <v>0</v>
      </c>
      <c r="T527" s="32"/>
      <c r="U527" s="114">
        <f t="shared" si="2557"/>
        <v>0</v>
      </c>
      <c r="V527" s="32"/>
      <c r="W527" s="114">
        <f t="shared" si="2558"/>
        <v>0</v>
      </c>
      <c r="X527" s="32"/>
      <c r="Y527" s="114">
        <f t="shared" si="2559"/>
        <v>0</v>
      </c>
      <c r="Z527" s="32"/>
      <c r="AA527" s="114">
        <f t="shared" si="2560"/>
        <v>0</v>
      </c>
      <c r="AB527" s="32"/>
      <c r="AC527" s="114">
        <f t="shared" si="2561"/>
        <v>0</v>
      </c>
      <c r="AD527" s="32"/>
      <c r="AE527" s="114">
        <f t="shared" si="2562"/>
        <v>0</v>
      </c>
      <c r="AF527" s="32"/>
      <c r="AG527" s="114">
        <f t="shared" si="2563"/>
        <v>0</v>
      </c>
      <c r="AH527" s="32"/>
      <c r="AI527" s="114">
        <f t="shared" si="2564"/>
        <v>0</v>
      </c>
      <c r="AJ527" s="32"/>
      <c r="AK527" s="114">
        <f t="shared" si="2565"/>
        <v>0</v>
      </c>
      <c r="AL527" s="32"/>
      <c r="AM527" s="114">
        <f t="shared" si="2566"/>
        <v>0</v>
      </c>
      <c r="AN527" s="32"/>
      <c r="AO527" s="114">
        <f t="shared" si="2567"/>
        <v>0</v>
      </c>
      <c r="AP527" s="32"/>
      <c r="AQ527" s="114">
        <f t="shared" si="2568"/>
        <v>0</v>
      </c>
      <c r="AR527" s="32"/>
      <c r="AS527" s="114">
        <f t="shared" si="2569"/>
        <v>0</v>
      </c>
      <c r="AT527" s="32"/>
      <c r="AU527" s="114">
        <f t="shared" si="2570"/>
        <v>0</v>
      </c>
      <c r="AV527" s="32"/>
      <c r="AW527" s="114">
        <f t="shared" si="2571"/>
        <v>0</v>
      </c>
      <c r="AX527" s="32"/>
      <c r="AY527" s="114">
        <f t="shared" si="2572"/>
        <v>0</v>
      </c>
      <c r="AZ527" s="32"/>
      <c r="BA527" s="114">
        <f t="shared" si="2573"/>
        <v>0</v>
      </c>
      <c r="BB527" s="32"/>
      <c r="BC527" s="114">
        <f t="shared" si="2574"/>
        <v>0</v>
      </c>
      <c r="BD527" s="32"/>
      <c r="BE527" s="114">
        <f t="shared" si="2575"/>
        <v>0</v>
      </c>
      <c r="BF527" s="32"/>
      <c r="BG527" s="114">
        <f t="shared" si="2576"/>
        <v>0</v>
      </c>
      <c r="BH527" s="108">
        <f t="shared" ref="BH527:BI527" si="2583">SUM(J527,L527,N527,P527,R527,T527,V527,X527,Z527,AB527,AD527,AF527,AH527,AJ527,AL527,AN527,AP527,AR527,AT527,AV527,AX527,AZ527,BB527,BD527,BF527)</f>
        <v>0</v>
      </c>
      <c r="BI527" s="119">
        <f t="shared" si="2583"/>
        <v>0</v>
      </c>
      <c r="BJ527" s="87">
        <f t="shared" si="2578"/>
        <v>0</v>
      </c>
      <c r="BK527" s="108">
        <f t="shared" si="2579"/>
        <v>1</v>
      </c>
      <c r="BL527" s="119">
        <f t="shared" si="2580"/>
        <v>5471.92</v>
      </c>
      <c r="BM527" s="87">
        <f t="shared" si="2581"/>
        <v>1</v>
      </c>
    </row>
    <row r="528" spans="1:65" s="88" customFormat="1">
      <c r="A528" s="29" t="s">
        <v>740</v>
      </c>
      <c r="B528" s="29" t="s">
        <v>66</v>
      </c>
      <c r="C528" s="29">
        <v>101908</v>
      </c>
      <c r="D528" s="101" t="s">
        <v>741</v>
      </c>
      <c r="E528" s="29" t="s">
        <v>100</v>
      </c>
      <c r="F528" s="30">
        <v>15</v>
      </c>
      <c r="G528" s="31">
        <v>261.85000000000002</v>
      </c>
      <c r="H528" s="119">
        <v>321.75432127417054</v>
      </c>
      <c r="I528" s="120">
        <f t="shared" si="2551"/>
        <v>4826.3100000000004</v>
      </c>
      <c r="J528" s="111"/>
      <c r="K528" s="114">
        <f t="shared" si="2552"/>
        <v>0</v>
      </c>
      <c r="L528" s="32"/>
      <c r="M528" s="114">
        <f t="shared" si="2553"/>
        <v>0</v>
      </c>
      <c r="N528" s="32"/>
      <c r="O528" s="114">
        <f t="shared" si="2554"/>
        <v>0</v>
      </c>
      <c r="P528" s="32"/>
      <c r="Q528" s="114">
        <f t="shared" si="2555"/>
        <v>0</v>
      </c>
      <c r="R528" s="32"/>
      <c r="S528" s="114">
        <f t="shared" si="2556"/>
        <v>0</v>
      </c>
      <c r="T528" s="32"/>
      <c r="U528" s="114">
        <f t="shared" si="2557"/>
        <v>0</v>
      </c>
      <c r="V528" s="32"/>
      <c r="W528" s="114">
        <f t="shared" si="2558"/>
        <v>0</v>
      </c>
      <c r="X528" s="32"/>
      <c r="Y528" s="114">
        <f t="shared" si="2559"/>
        <v>0</v>
      </c>
      <c r="Z528" s="32"/>
      <c r="AA528" s="114">
        <f t="shared" si="2560"/>
        <v>0</v>
      </c>
      <c r="AB528" s="32"/>
      <c r="AC528" s="114">
        <f t="shared" si="2561"/>
        <v>0</v>
      </c>
      <c r="AD528" s="32"/>
      <c r="AE528" s="114">
        <f t="shared" si="2562"/>
        <v>0</v>
      </c>
      <c r="AF528" s="32"/>
      <c r="AG528" s="114">
        <f t="shared" si="2563"/>
        <v>0</v>
      </c>
      <c r="AH528" s="32"/>
      <c r="AI528" s="114">
        <f t="shared" si="2564"/>
        <v>0</v>
      </c>
      <c r="AJ528" s="32"/>
      <c r="AK528" s="114">
        <f t="shared" si="2565"/>
        <v>0</v>
      </c>
      <c r="AL528" s="32"/>
      <c r="AM528" s="114">
        <f t="shared" si="2566"/>
        <v>0</v>
      </c>
      <c r="AN528" s="32"/>
      <c r="AO528" s="114">
        <f t="shared" si="2567"/>
        <v>0</v>
      </c>
      <c r="AP528" s="32"/>
      <c r="AQ528" s="114">
        <f t="shared" si="2568"/>
        <v>0</v>
      </c>
      <c r="AR528" s="32"/>
      <c r="AS528" s="114">
        <f t="shared" si="2569"/>
        <v>0</v>
      </c>
      <c r="AT528" s="32"/>
      <c r="AU528" s="114">
        <f t="shared" si="2570"/>
        <v>0</v>
      </c>
      <c r="AV528" s="32"/>
      <c r="AW528" s="114">
        <f t="shared" si="2571"/>
        <v>0</v>
      </c>
      <c r="AX528" s="32"/>
      <c r="AY528" s="114">
        <f t="shared" si="2572"/>
        <v>0</v>
      </c>
      <c r="AZ528" s="32"/>
      <c r="BA528" s="114">
        <f t="shared" si="2573"/>
        <v>0</v>
      </c>
      <c r="BB528" s="32"/>
      <c r="BC528" s="114">
        <f t="shared" si="2574"/>
        <v>0</v>
      </c>
      <c r="BD528" s="32"/>
      <c r="BE528" s="114">
        <f t="shared" si="2575"/>
        <v>0</v>
      </c>
      <c r="BF528" s="32"/>
      <c r="BG528" s="114">
        <f t="shared" si="2576"/>
        <v>0</v>
      </c>
      <c r="BH528" s="108">
        <f t="shared" ref="BH528:BI528" si="2584">SUM(J528,L528,N528,P528,R528,T528,V528,X528,Z528,AB528,AD528,AF528,AH528,AJ528,AL528,AN528,AP528,AR528,AT528,AV528,AX528,AZ528,BB528,BD528,BF528)</f>
        <v>0</v>
      </c>
      <c r="BI528" s="119">
        <f t="shared" si="2584"/>
        <v>0</v>
      </c>
      <c r="BJ528" s="87">
        <f t="shared" si="2578"/>
        <v>0</v>
      </c>
      <c r="BK528" s="108">
        <f t="shared" si="2579"/>
        <v>15</v>
      </c>
      <c r="BL528" s="119">
        <f t="shared" si="2580"/>
        <v>4826.3100000000004</v>
      </c>
      <c r="BM528" s="87">
        <f t="shared" si="2581"/>
        <v>1</v>
      </c>
    </row>
    <row r="529" spans="1:65" s="88" customFormat="1">
      <c r="A529" s="29" t="s">
        <v>742</v>
      </c>
      <c r="B529" s="29" t="s">
        <v>66</v>
      </c>
      <c r="C529" s="29">
        <v>101908</v>
      </c>
      <c r="D529" s="101" t="s">
        <v>743</v>
      </c>
      <c r="E529" s="29" t="s">
        <v>100</v>
      </c>
      <c r="F529" s="30">
        <v>1</v>
      </c>
      <c r="G529" s="31">
        <v>261.85000000000002</v>
      </c>
      <c r="H529" s="119">
        <v>321.75432127417054</v>
      </c>
      <c r="I529" s="120">
        <f t="shared" si="2551"/>
        <v>321.75</v>
      </c>
      <c r="J529" s="111"/>
      <c r="K529" s="114">
        <f t="shared" si="2552"/>
        <v>0</v>
      </c>
      <c r="L529" s="32"/>
      <c r="M529" s="114">
        <f t="shared" si="2553"/>
        <v>0</v>
      </c>
      <c r="N529" s="32"/>
      <c r="O529" s="114">
        <f t="shared" si="2554"/>
        <v>0</v>
      </c>
      <c r="P529" s="32"/>
      <c r="Q529" s="114">
        <f t="shared" si="2555"/>
        <v>0</v>
      </c>
      <c r="R529" s="32"/>
      <c r="S529" s="114">
        <f t="shared" si="2556"/>
        <v>0</v>
      </c>
      <c r="T529" s="32"/>
      <c r="U529" s="114">
        <f t="shared" si="2557"/>
        <v>0</v>
      </c>
      <c r="V529" s="32"/>
      <c r="W529" s="114">
        <f t="shared" si="2558"/>
        <v>0</v>
      </c>
      <c r="X529" s="32"/>
      <c r="Y529" s="114">
        <f t="shared" si="2559"/>
        <v>0</v>
      </c>
      <c r="Z529" s="32"/>
      <c r="AA529" s="114">
        <f t="shared" si="2560"/>
        <v>0</v>
      </c>
      <c r="AB529" s="32"/>
      <c r="AC529" s="114">
        <f t="shared" si="2561"/>
        <v>0</v>
      </c>
      <c r="AD529" s="32"/>
      <c r="AE529" s="114">
        <f t="shared" si="2562"/>
        <v>0</v>
      </c>
      <c r="AF529" s="32"/>
      <c r="AG529" s="114">
        <f t="shared" si="2563"/>
        <v>0</v>
      </c>
      <c r="AH529" s="32"/>
      <c r="AI529" s="114">
        <f t="shared" si="2564"/>
        <v>0</v>
      </c>
      <c r="AJ529" s="32"/>
      <c r="AK529" s="114">
        <f t="shared" si="2565"/>
        <v>0</v>
      </c>
      <c r="AL529" s="32"/>
      <c r="AM529" s="114">
        <f t="shared" si="2566"/>
        <v>0</v>
      </c>
      <c r="AN529" s="32"/>
      <c r="AO529" s="114">
        <f t="shared" si="2567"/>
        <v>0</v>
      </c>
      <c r="AP529" s="32"/>
      <c r="AQ529" s="114">
        <f t="shared" si="2568"/>
        <v>0</v>
      </c>
      <c r="AR529" s="32"/>
      <c r="AS529" s="114">
        <f t="shared" si="2569"/>
        <v>0</v>
      </c>
      <c r="AT529" s="32"/>
      <c r="AU529" s="114">
        <f t="shared" si="2570"/>
        <v>0</v>
      </c>
      <c r="AV529" s="32"/>
      <c r="AW529" s="114">
        <f t="shared" si="2571"/>
        <v>0</v>
      </c>
      <c r="AX529" s="32"/>
      <c r="AY529" s="114">
        <f t="shared" si="2572"/>
        <v>0</v>
      </c>
      <c r="AZ529" s="32"/>
      <c r="BA529" s="114">
        <f t="shared" si="2573"/>
        <v>0</v>
      </c>
      <c r="BB529" s="32"/>
      <c r="BC529" s="114">
        <f t="shared" si="2574"/>
        <v>0</v>
      </c>
      <c r="BD529" s="32"/>
      <c r="BE529" s="114">
        <f t="shared" si="2575"/>
        <v>0</v>
      </c>
      <c r="BF529" s="32"/>
      <c r="BG529" s="114">
        <f t="shared" si="2576"/>
        <v>0</v>
      </c>
      <c r="BH529" s="108">
        <f t="shared" ref="BH529:BI529" si="2585">SUM(J529,L529,N529,P529,R529,T529,V529,X529,Z529,AB529,AD529,AF529,AH529,AJ529,AL529,AN529,AP529,AR529,AT529,AV529,AX529,AZ529,BB529,BD529,BF529)</f>
        <v>0</v>
      </c>
      <c r="BI529" s="119">
        <f t="shared" si="2585"/>
        <v>0</v>
      </c>
      <c r="BJ529" s="87">
        <f t="shared" si="2578"/>
        <v>0</v>
      </c>
      <c r="BK529" s="108">
        <f t="shared" si="2579"/>
        <v>1</v>
      </c>
      <c r="BL529" s="119">
        <f t="shared" si="2580"/>
        <v>321.75</v>
      </c>
      <c r="BM529" s="87">
        <f t="shared" si="2581"/>
        <v>1</v>
      </c>
    </row>
    <row r="530" spans="1:65" s="88" customFormat="1">
      <c r="A530" s="29" t="s">
        <v>744</v>
      </c>
      <c r="B530" s="29" t="s">
        <v>66</v>
      </c>
      <c r="C530" s="29">
        <v>97599</v>
      </c>
      <c r="D530" s="101" t="s">
        <v>745</v>
      </c>
      <c r="E530" s="29" t="s">
        <v>100</v>
      </c>
      <c r="F530" s="30">
        <v>50</v>
      </c>
      <c r="G530" s="31">
        <v>21.85</v>
      </c>
      <c r="H530" s="119">
        <v>26.848699331069795</v>
      </c>
      <c r="I530" s="120">
        <f t="shared" si="2551"/>
        <v>1342.43</v>
      </c>
      <c r="J530" s="111"/>
      <c r="K530" s="114">
        <f t="shared" si="2552"/>
        <v>0</v>
      </c>
      <c r="L530" s="32"/>
      <c r="M530" s="114">
        <f t="shared" si="2553"/>
        <v>0</v>
      </c>
      <c r="N530" s="32"/>
      <c r="O530" s="114">
        <f t="shared" si="2554"/>
        <v>0</v>
      </c>
      <c r="P530" s="32"/>
      <c r="Q530" s="114">
        <f t="shared" si="2555"/>
        <v>0</v>
      </c>
      <c r="R530" s="32"/>
      <c r="S530" s="114">
        <f t="shared" si="2556"/>
        <v>0</v>
      </c>
      <c r="T530" s="32"/>
      <c r="U530" s="114">
        <f t="shared" si="2557"/>
        <v>0</v>
      </c>
      <c r="V530" s="32"/>
      <c r="W530" s="114">
        <f t="shared" si="2558"/>
        <v>0</v>
      </c>
      <c r="X530" s="32"/>
      <c r="Y530" s="114">
        <f t="shared" si="2559"/>
        <v>0</v>
      </c>
      <c r="Z530" s="32"/>
      <c r="AA530" s="114">
        <f t="shared" si="2560"/>
        <v>0</v>
      </c>
      <c r="AB530" s="32"/>
      <c r="AC530" s="114">
        <f t="shared" si="2561"/>
        <v>0</v>
      </c>
      <c r="AD530" s="32"/>
      <c r="AE530" s="114">
        <f t="shared" si="2562"/>
        <v>0</v>
      </c>
      <c r="AF530" s="32"/>
      <c r="AG530" s="114">
        <f t="shared" si="2563"/>
        <v>0</v>
      </c>
      <c r="AH530" s="32"/>
      <c r="AI530" s="114">
        <f t="shared" si="2564"/>
        <v>0</v>
      </c>
      <c r="AJ530" s="32"/>
      <c r="AK530" s="114">
        <f t="shared" si="2565"/>
        <v>0</v>
      </c>
      <c r="AL530" s="32"/>
      <c r="AM530" s="114">
        <f t="shared" si="2566"/>
        <v>0</v>
      </c>
      <c r="AN530" s="32"/>
      <c r="AO530" s="114">
        <f t="shared" si="2567"/>
        <v>0</v>
      </c>
      <c r="AP530" s="32"/>
      <c r="AQ530" s="114">
        <f t="shared" si="2568"/>
        <v>0</v>
      </c>
      <c r="AR530" s="32"/>
      <c r="AS530" s="114">
        <f t="shared" si="2569"/>
        <v>0</v>
      </c>
      <c r="AT530" s="32"/>
      <c r="AU530" s="114">
        <f t="shared" si="2570"/>
        <v>0</v>
      </c>
      <c r="AV530" s="32"/>
      <c r="AW530" s="114">
        <f t="shared" si="2571"/>
        <v>0</v>
      </c>
      <c r="AX530" s="32"/>
      <c r="AY530" s="114">
        <f t="shared" si="2572"/>
        <v>0</v>
      </c>
      <c r="AZ530" s="32"/>
      <c r="BA530" s="114">
        <f t="shared" si="2573"/>
        <v>0</v>
      </c>
      <c r="BB530" s="32"/>
      <c r="BC530" s="114">
        <f t="shared" si="2574"/>
        <v>0</v>
      </c>
      <c r="BD530" s="32"/>
      <c r="BE530" s="114">
        <f t="shared" si="2575"/>
        <v>0</v>
      </c>
      <c r="BF530" s="32"/>
      <c r="BG530" s="114">
        <f t="shared" si="2576"/>
        <v>0</v>
      </c>
      <c r="BH530" s="108">
        <f t="shared" ref="BH530:BI530" si="2586">SUM(J530,L530,N530,P530,R530,T530,V530,X530,Z530,AB530,AD530,AF530,AH530,AJ530,AL530,AN530,AP530,AR530,AT530,AV530,AX530,AZ530,BB530,BD530,BF530)</f>
        <v>0</v>
      </c>
      <c r="BI530" s="119">
        <f t="shared" si="2586"/>
        <v>0</v>
      </c>
      <c r="BJ530" s="87">
        <f t="shared" si="2578"/>
        <v>0</v>
      </c>
      <c r="BK530" s="108">
        <f t="shared" si="2579"/>
        <v>50</v>
      </c>
      <c r="BL530" s="119">
        <f t="shared" si="2580"/>
        <v>1342.43</v>
      </c>
      <c r="BM530" s="87">
        <f t="shared" si="2581"/>
        <v>1</v>
      </c>
    </row>
    <row r="531" spans="1:65" s="88" customFormat="1">
      <c r="A531" s="29" t="s">
        <v>746</v>
      </c>
      <c r="B531" s="29" t="s">
        <v>250</v>
      </c>
      <c r="C531" s="29">
        <v>10446</v>
      </c>
      <c r="D531" s="101" t="s">
        <v>747</v>
      </c>
      <c r="E531" s="29" t="s">
        <v>100</v>
      </c>
      <c r="F531" s="30">
        <v>1</v>
      </c>
      <c r="G531" s="31">
        <v>262.95</v>
      </c>
      <c r="H531" s="119">
        <v>323.1059720414097</v>
      </c>
      <c r="I531" s="120">
        <f t="shared" si="2551"/>
        <v>323.11</v>
      </c>
      <c r="J531" s="111"/>
      <c r="K531" s="114">
        <f t="shared" si="2552"/>
        <v>0</v>
      </c>
      <c r="L531" s="32"/>
      <c r="M531" s="114">
        <f t="shared" si="2553"/>
        <v>0</v>
      </c>
      <c r="N531" s="32"/>
      <c r="O531" s="114">
        <f t="shared" si="2554"/>
        <v>0</v>
      </c>
      <c r="P531" s="32"/>
      <c r="Q531" s="114">
        <f t="shared" si="2555"/>
        <v>0</v>
      </c>
      <c r="R531" s="32"/>
      <c r="S531" s="114">
        <f t="shared" si="2556"/>
        <v>0</v>
      </c>
      <c r="T531" s="32"/>
      <c r="U531" s="114">
        <f t="shared" si="2557"/>
        <v>0</v>
      </c>
      <c r="V531" s="32"/>
      <c r="W531" s="114">
        <f t="shared" si="2558"/>
        <v>0</v>
      </c>
      <c r="X531" s="32"/>
      <c r="Y531" s="114">
        <f t="shared" si="2559"/>
        <v>0</v>
      </c>
      <c r="Z531" s="32"/>
      <c r="AA531" s="114">
        <f t="shared" si="2560"/>
        <v>0</v>
      </c>
      <c r="AB531" s="32"/>
      <c r="AC531" s="114">
        <f t="shared" si="2561"/>
        <v>0</v>
      </c>
      <c r="AD531" s="32"/>
      <c r="AE531" s="114">
        <f t="shared" si="2562"/>
        <v>0</v>
      </c>
      <c r="AF531" s="32"/>
      <c r="AG531" s="114">
        <f t="shared" si="2563"/>
        <v>0</v>
      </c>
      <c r="AH531" s="32"/>
      <c r="AI531" s="114">
        <f t="shared" si="2564"/>
        <v>0</v>
      </c>
      <c r="AJ531" s="32"/>
      <c r="AK531" s="114">
        <f t="shared" si="2565"/>
        <v>0</v>
      </c>
      <c r="AL531" s="32"/>
      <c r="AM531" s="114">
        <f t="shared" si="2566"/>
        <v>0</v>
      </c>
      <c r="AN531" s="32"/>
      <c r="AO531" s="114">
        <f t="shared" si="2567"/>
        <v>0</v>
      </c>
      <c r="AP531" s="32"/>
      <c r="AQ531" s="114">
        <f t="shared" si="2568"/>
        <v>0</v>
      </c>
      <c r="AR531" s="32"/>
      <c r="AS531" s="114">
        <f t="shared" si="2569"/>
        <v>0</v>
      </c>
      <c r="AT531" s="32"/>
      <c r="AU531" s="114">
        <f t="shared" si="2570"/>
        <v>0</v>
      </c>
      <c r="AV531" s="32"/>
      <c r="AW531" s="114">
        <f t="shared" si="2571"/>
        <v>0</v>
      </c>
      <c r="AX531" s="32"/>
      <c r="AY531" s="114">
        <f t="shared" si="2572"/>
        <v>0</v>
      </c>
      <c r="AZ531" s="32"/>
      <c r="BA531" s="114">
        <f t="shared" si="2573"/>
        <v>0</v>
      </c>
      <c r="BB531" s="32"/>
      <c r="BC531" s="114">
        <f t="shared" si="2574"/>
        <v>0</v>
      </c>
      <c r="BD531" s="32"/>
      <c r="BE531" s="114">
        <f t="shared" si="2575"/>
        <v>0</v>
      </c>
      <c r="BF531" s="32"/>
      <c r="BG531" s="114">
        <f t="shared" si="2576"/>
        <v>0</v>
      </c>
      <c r="BH531" s="108">
        <f t="shared" ref="BH531:BI531" si="2587">SUM(J531,L531,N531,P531,R531,T531,V531,X531,Z531,AB531,AD531,AF531,AH531,AJ531,AL531,AN531,AP531,AR531,AT531,AV531,AX531,AZ531,BB531,BD531,BF531)</f>
        <v>0</v>
      </c>
      <c r="BI531" s="119">
        <f t="shared" si="2587"/>
        <v>0</v>
      </c>
      <c r="BJ531" s="87">
        <f t="shared" si="2578"/>
        <v>0</v>
      </c>
      <c r="BK531" s="108">
        <f t="shared" si="2579"/>
        <v>1</v>
      </c>
      <c r="BL531" s="119">
        <f t="shared" si="2580"/>
        <v>323.11</v>
      </c>
      <c r="BM531" s="87">
        <f t="shared" si="2581"/>
        <v>1</v>
      </c>
    </row>
    <row r="532" spans="1:65" s="88" customFormat="1">
      <c r="A532" s="22" t="s">
        <v>748</v>
      </c>
      <c r="B532" s="22" t="s">
        <v>60</v>
      </c>
      <c r="C532" s="22" t="s">
        <v>60</v>
      </c>
      <c r="D532" s="102" t="s">
        <v>749</v>
      </c>
      <c r="E532" s="22" t="s">
        <v>60</v>
      </c>
      <c r="F532" s="89"/>
      <c r="G532" s="27"/>
      <c r="H532" s="121"/>
      <c r="I532" s="118">
        <f>SUM(I533:I566)</f>
        <v>89079.02</v>
      </c>
      <c r="J532" s="112"/>
      <c r="K532" s="127">
        <f>SUM(K533:K566)</f>
        <v>0</v>
      </c>
      <c r="L532" s="26"/>
      <c r="M532" s="127">
        <f>SUM(M533:M566)</f>
        <v>0</v>
      </c>
      <c r="N532" s="26"/>
      <c r="O532" s="127">
        <f>SUM(O533:O566)</f>
        <v>0</v>
      </c>
      <c r="P532" s="26"/>
      <c r="Q532" s="127">
        <f>SUM(Q533:Q566)</f>
        <v>0</v>
      </c>
      <c r="R532" s="26"/>
      <c r="S532" s="127">
        <f>SUM(S533:S566)</f>
        <v>0</v>
      </c>
      <c r="T532" s="26"/>
      <c r="U532" s="127">
        <f>SUM(U533:U566)</f>
        <v>0</v>
      </c>
      <c r="V532" s="26"/>
      <c r="W532" s="127">
        <f>SUM(W533:W566)</f>
        <v>0</v>
      </c>
      <c r="X532" s="26"/>
      <c r="Y532" s="127">
        <f>SUM(Y533:Y566)</f>
        <v>0</v>
      </c>
      <c r="Z532" s="26"/>
      <c r="AA532" s="127">
        <f>SUM(AA533:AA566)</f>
        <v>0</v>
      </c>
      <c r="AB532" s="26"/>
      <c r="AC532" s="127">
        <f>SUM(AC533:AC566)</f>
        <v>0</v>
      </c>
      <c r="AD532" s="26"/>
      <c r="AE532" s="127">
        <f>SUM(AE533:AE566)</f>
        <v>0</v>
      </c>
      <c r="AF532" s="26"/>
      <c r="AG532" s="127">
        <f>SUM(AG533:AG566)</f>
        <v>0</v>
      </c>
      <c r="AH532" s="26"/>
      <c r="AI532" s="127">
        <f>SUM(AI533:AI566)</f>
        <v>0</v>
      </c>
      <c r="AJ532" s="26"/>
      <c r="AK532" s="127">
        <f>SUM(AK533:AK566)</f>
        <v>0</v>
      </c>
      <c r="AL532" s="26"/>
      <c r="AM532" s="127">
        <f>SUM(AM533:AM566)</f>
        <v>0</v>
      </c>
      <c r="AN532" s="26"/>
      <c r="AO532" s="127">
        <f>SUM(AO533:AO566)</f>
        <v>0</v>
      </c>
      <c r="AP532" s="26"/>
      <c r="AQ532" s="127">
        <f>SUM(AQ533:AQ566)</f>
        <v>0</v>
      </c>
      <c r="AR532" s="26"/>
      <c r="AS532" s="127">
        <f>SUM(AS533:AS566)</f>
        <v>0</v>
      </c>
      <c r="AT532" s="26"/>
      <c r="AU532" s="127">
        <f>SUM(AU533:AU566)</f>
        <v>0</v>
      </c>
      <c r="AV532" s="26"/>
      <c r="AW532" s="127">
        <f>SUM(AW533:AW566)</f>
        <v>0</v>
      </c>
      <c r="AX532" s="26"/>
      <c r="AY532" s="127">
        <f>SUM(AY533:AY566)</f>
        <v>0</v>
      </c>
      <c r="AZ532" s="26"/>
      <c r="BA532" s="127">
        <f>SUM(BA533:BA566)</f>
        <v>0</v>
      </c>
      <c r="BB532" s="26"/>
      <c r="BC532" s="127">
        <f>SUM(BC533:BC566)</f>
        <v>0</v>
      </c>
      <c r="BD532" s="26"/>
      <c r="BE532" s="127">
        <f>SUM(BE533:BE566)</f>
        <v>0</v>
      </c>
      <c r="BF532" s="26"/>
      <c r="BG532" s="127">
        <f>SUM(BG533:BG566)</f>
        <v>0</v>
      </c>
      <c r="BH532" s="109"/>
      <c r="BI532" s="121">
        <f>SUM(BI533:BI566)</f>
        <v>0</v>
      </c>
      <c r="BJ532" s="27"/>
      <c r="BK532" s="109"/>
      <c r="BL532" s="121">
        <f>SUM(BL533:BL566)</f>
        <v>89079.02</v>
      </c>
      <c r="BM532" s="27"/>
    </row>
    <row r="533" spans="1:65" s="88" customFormat="1">
      <c r="A533" s="29" t="s">
        <v>750</v>
      </c>
      <c r="B533" s="29" t="s">
        <v>66</v>
      </c>
      <c r="C533" s="29">
        <v>790</v>
      </c>
      <c r="D533" s="101" t="s">
        <v>751</v>
      </c>
      <c r="E533" s="29" t="s">
        <v>100</v>
      </c>
      <c r="F533" s="30">
        <v>31</v>
      </c>
      <c r="G533" s="31">
        <v>20.149999999999999</v>
      </c>
      <c r="H533" s="119">
        <v>24.759784508972828</v>
      </c>
      <c r="I533" s="120">
        <f t="shared" ref="I533:I566" si="2588">ROUND(SUM(F533*H533),2)</f>
        <v>767.55</v>
      </c>
      <c r="J533" s="111"/>
      <c r="K533" s="114">
        <f t="shared" ref="K533:K566" si="2589">J533*$H533</f>
        <v>0</v>
      </c>
      <c r="L533" s="32"/>
      <c r="M533" s="114">
        <f t="shared" ref="M533:M566" si="2590">L533*$H533</f>
        <v>0</v>
      </c>
      <c r="N533" s="32"/>
      <c r="O533" s="114">
        <f t="shared" ref="O533:O566" si="2591">N533*$H533</f>
        <v>0</v>
      </c>
      <c r="P533" s="32"/>
      <c r="Q533" s="114">
        <f t="shared" ref="Q533:Q566" si="2592">P533*$H533</f>
        <v>0</v>
      </c>
      <c r="R533" s="32"/>
      <c r="S533" s="114">
        <f t="shared" ref="S533:S566" si="2593">R533*$H533</f>
        <v>0</v>
      </c>
      <c r="T533" s="32"/>
      <c r="U533" s="114">
        <f t="shared" ref="U533:U566" si="2594">T533*$H533</f>
        <v>0</v>
      </c>
      <c r="V533" s="32"/>
      <c r="W533" s="114">
        <f t="shared" ref="W533:W566" si="2595">V533*$H533</f>
        <v>0</v>
      </c>
      <c r="X533" s="32"/>
      <c r="Y533" s="114">
        <f t="shared" ref="Y533:Y566" si="2596">X533*$H533</f>
        <v>0</v>
      </c>
      <c r="Z533" s="32"/>
      <c r="AA533" s="114">
        <f t="shared" ref="AA533:AA566" si="2597">Z533*$H533</f>
        <v>0</v>
      </c>
      <c r="AB533" s="32"/>
      <c r="AC533" s="114">
        <f t="shared" ref="AC533:AC566" si="2598">AB533*$H533</f>
        <v>0</v>
      </c>
      <c r="AD533" s="32"/>
      <c r="AE533" s="114">
        <f t="shared" ref="AE533:AE566" si="2599">AD533*$H533</f>
        <v>0</v>
      </c>
      <c r="AF533" s="32"/>
      <c r="AG533" s="114">
        <f t="shared" ref="AG533:AG566" si="2600">AF533*$H533</f>
        <v>0</v>
      </c>
      <c r="AH533" s="32"/>
      <c r="AI533" s="114">
        <f t="shared" ref="AI533:AI566" si="2601">AH533*$H533</f>
        <v>0</v>
      </c>
      <c r="AJ533" s="32"/>
      <c r="AK533" s="114">
        <f t="shared" ref="AK533:AK566" si="2602">AJ533*$H533</f>
        <v>0</v>
      </c>
      <c r="AL533" s="32"/>
      <c r="AM533" s="114">
        <f t="shared" ref="AM533:AM566" si="2603">AL533*$H533</f>
        <v>0</v>
      </c>
      <c r="AN533" s="32"/>
      <c r="AO533" s="114">
        <f t="shared" ref="AO533:AO566" si="2604">AN533*$H533</f>
        <v>0</v>
      </c>
      <c r="AP533" s="32"/>
      <c r="AQ533" s="114">
        <f t="shared" ref="AQ533:AQ566" si="2605">AP533*$H533</f>
        <v>0</v>
      </c>
      <c r="AR533" s="32"/>
      <c r="AS533" s="114">
        <f t="shared" ref="AS533:AS566" si="2606">AR533*$H533</f>
        <v>0</v>
      </c>
      <c r="AT533" s="32"/>
      <c r="AU533" s="114">
        <f t="shared" ref="AU533:AU566" si="2607">AT533*$H533</f>
        <v>0</v>
      </c>
      <c r="AV533" s="32"/>
      <c r="AW533" s="114">
        <f t="shared" ref="AW533:AW566" si="2608">AV533*$H533</f>
        <v>0</v>
      </c>
      <c r="AX533" s="32"/>
      <c r="AY533" s="114">
        <f t="shared" ref="AY533:AY566" si="2609">AX533*$H533</f>
        <v>0</v>
      </c>
      <c r="AZ533" s="32"/>
      <c r="BA533" s="114">
        <f t="shared" ref="BA533:BA566" si="2610">AZ533*$H533</f>
        <v>0</v>
      </c>
      <c r="BB533" s="32"/>
      <c r="BC533" s="114">
        <f t="shared" ref="BC533:BC566" si="2611">BB533*$H533</f>
        <v>0</v>
      </c>
      <c r="BD533" s="32"/>
      <c r="BE533" s="114">
        <f t="shared" ref="BE533:BE566" si="2612">BD533*$H533</f>
        <v>0</v>
      </c>
      <c r="BF533" s="32"/>
      <c r="BG533" s="114">
        <f t="shared" ref="BG533:BG566" si="2613">BF533*$H533</f>
        <v>0</v>
      </c>
      <c r="BH533" s="108">
        <f t="shared" ref="BH533:BI533" si="2614">SUM(J533,L533,N533,P533,R533,T533,V533,X533,Z533,AB533,AD533,AF533,AH533,AJ533,AL533,AN533,AP533,AR533,AT533,AV533,AX533,AZ533,BB533,BD533,BF533)</f>
        <v>0</v>
      </c>
      <c r="BI533" s="119">
        <f t="shared" si="2614"/>
        <v>0</v>
      </c>
      <c r="BJ533" s="87">
        <f t="shared" ref="BJ533:BJ566" si="2615">BI533/I533</f>
        <v>0</v>
      </c>
      <c r="BK533" s="108">
        <f t="shared" ref="BK533:BK566" si="2616">F533-BH533</f>
        <v>31</v>
      </c>
      <c r="BL533" s="119">
        <f t="shared" ref="BL533:BL566" si="2617">I533-BI533</f>
        <v>767.55</v>
      </c>
      <c r="BM533" s="87">
        <f t="shared" ref="BM533:BM566" si="2618">1-BJ533</f>
        <v>1</v>
      </c>
    </row>
    <row r="534" spans="1:65" s="88" customFormat="1">
      <c r="A534" s="29" t="s">
        <v>752</v>
      </c>
      <c r="B534" s="29" t="s">
        <v>66</v>
      </c>
      <c r="C534" s="29">
        <v>789</v>
      </c>
      <c r="D534" s="101" t="s">
        <v>753</v>
      </c>
      <c r="E534" s="29" t="s">
        <v>100</v>
      </c>
      <c r="F534" s="30">
        <v>37</v>
      </c>
      <c r="G534" s="31">
        <v>15.48</v>
      </c>
      <c r="H534" s="119">
        <v>19.021412615329996</v>
      </c>
      <c r="I534" s="120">
        <f t="shared" si="2588"/>
        <v>703.79</v>
      </c>
      <c r="J534" s="111"/>
      <c r="K534" s="114">
        <f t="shared" si="2589"/>
        <v>0</v>
      </c>
      <c r="L534" s="32"/>
      <c r="M534" s="114">
        <f t="shared" si="2590"/>
        <v>0</v>
      </c>
      <c r="N534" s="32"/>
      <c r="O534" s="114">
        <f t="shared" si="2591"/>
        <v>0</v>
      </c>
      <c r="P534" s="32"/>
      <c r="Q534" s="114">
        <f t="shared" si="2592"/>
        <v>0</v>
      </c>
      <c r="R534" s="32"/>
      <c r="S534" s="114">
        <f t="shared" si="2593"/>
        <v>0</v>
      </c>
      <c r="T534" s="32"/>
      <c r="U534" s="114">
        <f t="shared" si="2594"/>
        <v>0</v>
      </c>
      <c r="V534" s="32"/>
      <c r="W534" s="114">
        <f t="shared" si="2595"/>
        <v>0</v>
      </c>
      <c r="X534" s="32"/>
      <c r="Y534" s="114">
        <f t="shared" si="2596"/>
        <v>0</v>
      </c>
      <c r="Z534" s="32"/>
      <c r="AA534" s="114">
        <f t="shared" si="2597"/>
        <v>0</v>
      </c>
      <c r="AB534" s="32"/>
      <c r="AC534" s="114">
        <f t="shared" si="2598"/>
        <v>0</v>
      </c>
      <c r="AD534" s="32"/>
      <c r="AE534" s="114">
        <f t="shared" si="2599"/>
        <v>0</v>
      </c>
      <c r="AF534" s="32"/>
      <c r="AG534" s="114">
        <f t="shared" si="2600"/>
        <v>0</v>
      </c>
      <c r="AH534" s="32"/>
      <c r="AI534" s="114">
        <f t="shared" si="2601"/>
        <v>0</v>
      </c>
      <c r="AJ534" s="32"/>
      <c r="AK534" s="114">
        <f t="shared" si="2602"/>
        <v>0</v>
      </c>
      <c r="AL534" s="32"/>
      <c r="AM534" s="114">
        <f t="shared" si="2603"/>
        <v>0</v>
      </c>
      <c r="AN534" s="32"/>
      <c r="AO534" s="114">
        <f t="shared" si="2604"/>
        <v>0</v>
      </c>
      <c r="AP534" s="32"/>
      <c r="AQ534" s="114">
        <f t="shared" si="2605"/>
        <v>0</v>
      </c>
      <c r="AR534" s="32"/>
      <c r="AS534" s="114">
        <f t="shared" si="2606"/>
        <v>0</v>
      </c>
      <c r="AT534" s="32"/>
      <c r="AU534" s="114">
        <f t="shared" si="2607"/>
        <v>0</v>
      </c>
      <c r="AV534" s="32"/>
      <c r="AW534" s="114">
        <f t="shared" si="2608"/>
        <v>0</v>
      </c>
      <c r="AX534" s="32"/>
      <c r="AY534" s="114">
        <f t="shared" si="2609"/>
        <v>0</v>
      </c>
      <c r="AZ534" s="32"/>
      <c r="BA534" s="114">
        <f t="shared" si="2610"/>
        <v>0</v>
      </c>
      <c r="BB534" s="32"/>
      <c r="BC534" s="114">
        <f t="shared" si="2611"/>
        <v>0</v>
      </c>
      <c r="BD534" s="32"/>
      <c r="BE534" s="114">
        <f t="shared" si="2612"/>
        <v>0</v>
      </c>
      <c r="BF534" s="32"/>
      <c r="BG534" s="114">
        <f t="shared" si="2613"/>
        <v>0</v>
      </c>
      <c r="BH534" s="108">
        <f t="shared" ref="BH534:BI534" si="2619">SUM(J534,L534,N534,P534,R534,T534,V534,X534,Z534,AB534,AD534,AF534,AH534,AJ534,AL534,AN534,AP534,AR534,AT534,AV534,AX534,AZ534,BB534,BD534,BF534)</f>
        <v>0</v>
      </c>
      <c r="BI534" s="119">
        <f t="shared" si="2619"/>
        <v>0</v>
      </c>
      <c r="BJ534" s="87">
        <f t="shared" si="2615"/>
        <v>0</v>
      </c>
      <c r="BK534" s="108">
        <f t="shared" si="2616"/>
        <v>37</v>
      </c>
      <c r="BL534" s="119">
        <f t="shared" si="2617"/>
        <v>703.79</v>
      </c>
      <c r="BM534" s="87">
        <f t="shared" si="2618"/>
        <v>1</v>
      </c>
    </row>
    <row r="535" spans="1:65" s="88" customFormat="1">
      <c r="A535" s="29" t="s">
        <v>754</v>
      </c>
      <c r="B535" s="29" t="s">
        <v>66</v>
      </c>
      <c r="C535" s="29">
        <v>788</v>
      </c>
      <c r="D535" s="101" t="s">
        <v>755</v>
      </c>
      <c r="E535" s="29" t="s">
        <v>100</v>
      </c>
      <c r="F535" s="30">
        <v>5</v>
      </c>
      <c r="G535" s="31">
        <v>27.03</v>
      </c>
      <c r="H535" s="119">
        <v>33.213745671341719</v>
      </c>
      <c r="I535" s="120">
        <f t="shared" si="2588"/>
        <v>166.07</v>
      </c>
      <c r="J535" s="111"/>
      <c r="K535" s="114">
        <f t="shared" si="2589"/>
        <v>0</v>
      </c>
      <c r="L535" s="32"/>
      <c r="M535" s="114">
        <f t="shared" si="2590"/>
        <v>0</v>
      </c>
      <c r="N535" s="32"/>
      <c r="O535" s="114">
        <f t="shared" si="2591"/>
        <v>0</v>
      </c>
      <c r="P535" s="32"/>
      <c r="Q535" s="114">
        <f t="shared" si="2592"/>
        <v>0</v>
      </c>
      <c r="R535" s="32"/>
      <c r="S535" s="114">
        <f t="shared" si="2593"/>
        <v>0</v>
      </c>
      <c r="T535" s="32"/>
      <c r="U535" s="114">
        <f t="shared" si="2594"/>
        <v>0</v>
      </c>
      <c r="V535" s="32"/>
      <c r="W535" s="114">
        <f t="shared" si="2595"/>
        <v>0</v>
      </c>
      <c r="X535" s="32"/>
      <c r="Y535" s="114">
        <f t="shared" si="2596"/>
        <v>0</v>
      </c>
      <c r="Z535" s="32"/>
      <c r="AA535" s="114">
        <f t="shared" si="2597"/>
        <v>0</v>
      </c>
      <c r="AB535" s="32"/>
      <c r="AC535" s="114">
        <f t="shared" si="2598"/>
        <v>0</v>
      </c>
      <c r="AD535" s="32"/>
      <c r="AE535" s="114">
        <f t="shared" si="2599"/>
        <v>0</v>
      </c>
      <c r="AF535" s="32"/>
      <c r="AG535" s="114">
        <f t="shared" si="2600"/>
        <v>0</v>
      </c>
      <c r="AH535" s="32"/>
      <c r="AI535" s="114">
        <f t="shared" si="2601"/>
        <v>0</v>
      </c>
      <c r="AJ535" s="32"/>
      <c r="AK535" s="114">
        <f t="shared" si="2602"/>
        <v>0</v>
      </c>
      <c r="AL535" s="32"/>
      <c r="AM535" s="114">
        <f t="shared" si="2603"/>
        <v>0</v>
      </c>
      <c r="AN535" s="32"/>
      <c r="AO535" s="114">
        <f t="shared" si="2604"/>
        <v>0</v>
      </c>
      <c r="AP535" s="32"/>
      <c r="AQ535" s="114">
        <f t="shared" si="2605"/>
        <v>0</v>
      </c>
      <c r="AR535" s="32"/>
      <c r="AS535" s="114">
        <f t="shared" si="2606"/>
        <v>0</v>
      </c>
      <c r="AT535" s="32"/>
      <c r="AU535" s="114">
        <f t="shared" si="2607"/>
        <v>0</v>
      </c>
      <c r="AV535" s="32"/>
      <c r="AW535" s="114">
        <f t="shared" si="2608"/>
        <v>0</v>
      </c>
      <c r="AX535" s="32"/>
      <c r="AY535" s="114">
        <f t="shared" si="2609"/>
        <v>0</v>
      </c>
      <c r="AZ535" s="32"/>
      <c r="BA535" s="114">
        <f t="shared" si="2610"/>
        <v>0</v>
      </c>
      <c r="BB535" s="32"/>
      <c r="BC535" s="114">
        <f t="shared" si="2611"/>
        <v>0</v>
      </c>
      <c r="BD535" s="32"/>
      <c r="BE535" s="114">
        <f t="shared" si="2612"/>
        <v>0</v>
      </c>
      <c r="BF535" s="32"/>
      <c r="BG535" s="114">
        <f t="shared" si="2613"/>
        <v>0</v>
      </c>
      <c r="BH535" s="108">
        <f t="shared" ref="BH535:BI535" si="2620">SUM(J535,L535,N535,P535,R535,T535,V535,X535,Z535,AB535,AD535,AF535,AH535,AJ535,AL535,AN535,AP535,AR535,AT535,AV535,AX535,AZ535,BB535,BD535,BF535)</f>
        <v>0</v>
      </c>
      <c r="BI535" s="119">
        <f t="shared" si="2620"/>
        <v>0</v>
      </c>
      <c r="BJ535" s="87">
        <f t="shared" si="2615"/>
        <v>0</v>
      </c>
      <c r="BK535" s="108">
        <f t="shared" si="2616"/>
        <v>5</v>
      </c>
      <c r="BL535" s="119">
        <f t="shared" si="2617"/>
        <v>166.07</v>
      </c>
      <c r="BM535" s="87">
        <f t="shared" si="2618"/>
        <v>1</v>
      </c>
    </row>
    <row r="536" spans="1:65" s="88" customFormat="1">
      <c r="A536" s="29" t="s">
        <v>756</v>
      </c>
      <c r="B536" s="29" t="s">
        <v>66</v>
      </c>
      <c r="C536" s="29">
        <v>787</v>
      </c>
      <c r="D536" s="101" t="s">
        <v>757</v>
      </c>
      <c r="E536" s="29" t="s">
        <v>100</v>
      </c>
      <c r="F536" s="30">
        <v>13</v>
      </c>
      <c r="G536" s="31">
        <v>43.5</v>
      </c>
      <c r="H536" s="119">
        <v>53.451643977187004</v>
      </c>
      <c r="I536" s="120">
        <f t="shared" si="2588"/>
        <v>694.87</v>
      </c>
      <c r="J536" s="111"/>
      <c r="K536" s="114">
        <f t="shared" si="2589"/>
        <v>0</v>
      </c>
      <c r="L536" s="32"/>
      <c r="M536" s="114">
        <f t="shared" si="2590"/>
        <v>0</v>
      </c>
      <c r="N536" s="32"/>
      <c r="O536" s="114">
        <f t="shared" si="2591"/>
        <v>0</v>
      </c>
      <c r="P536" s="32"/>
      <c r="Q536" s="114">
        <f t="shared" si="2592"/>
        <v>0</v>
      </c>
      <c r="R536" s="32"/>
      <c r="S536" s="114">
        <f t="shared" si="2593"/>
        <v>0</v>
      </c>
      <c r="T536" s="32"/>
      <c r="U536" s="114">
        <f t="shared" si="2594"/>
        <v>0</v>
      </c>
      <c r="V536" s="32"/>
      <c r="W536" s="114">
        <f t="shared" si="2595"/>
        <v>0</v>
      </c>
      <c r="X536" s="32"/>
      <c r="Y536" s="114">
        <f t="shared" si="2596"/>
        <v>0</v>
      </c>
      <c r="Z536" s="32"/>
      <c r="AA536" s="114">
        <f t="shared" si="2597"/>
        <v>0</v>
      </c>
      <c r="AB536" s="32"/>
      <c r="AC536" s="114">
        <f t="shared" si="2598"/>
        <v>0</v>
      </c>
      <c r="AD536" s="32"/>
      <c r="AE536" s="114">
        <f t="shared" si="2599"/>
        <v>0</v>
      </c>
      <c r="AF536" s="32"/>
      <c r="AG536" s="114">
        <f t="shared" si="2600"/>
        <v>0</v>
      </c>
      <c r="AH536" s="32"/>
      <c r="AI536" s="114">
        <f t="shared" si="2601"/>
        <v>0</v>
      </c>
      <c r="AJ536" s="32"/>
      <c r="AK536" s="114">
        <f t="shared" si="2602"/>
        <v>0</v>
      </c>
      <c r="AL536" s="32"/>
      <c r="AM536" s="114">
        <f t="shared" si="2603"/>
        <v>0</v>
      </c>
      <c r="AN536" s="32"/>
      <c r="AO536" s="114">
        <f t="shared" si="2604"/>
        <v>0</v>
      </c>
      <c r="AP536" s="32"/>
      <c r="AQ536" s="114">
        <f t="shared" si="2605"/>
        <v>0</v>
      </c>
      <c r="AR536" s="32"/>
      <c r="AS536" s="114">
        <f t="shared" si="2606"/>
        <v>0</v>
      </c>
      <c r="AT536" s="32"/>
      <c r="AU536" s="114">
        <f t="shared" si="2607"/>
        <v>0</v>
      </c>
      <c r="AV536" s="32"/>
      <c r="AW536" s="114">
        <f t="shared" si="2608"/>
        <v>0</v>
      </c>
      <c r="AX536" s="32"/>
      <c r="AY536" s="114">
        <f t="shared" si="2609"/>
        <v>0</v>
      </c>
      <c r="AZ536" s="32"/>
      <c r="BA536" s="114">
        <f t="shared" si="2610"/>
        <v>0</v>
      </c>
      <c r="BB536" s="32"/>
      <c r="BC536" s="114">
        <f t="shared" si="2611"/>
        <v>0</v>
      </c>
      <c r="BD536" s="32"/>
      <c r="BE536" s="114">
        <f t="shared" si="2612"/>
        <v>0</v>
      </c>
      <c r="BF536" s="32"/>
      <c r="BG536" s="114">
        <f t="shared" si="2613"/>
        <v>0</v>
      </c>
      <c r="BH536" s="108">
        <f t="shared" ref="BH536:BI536" si="2621">SUM(J536,L536,N536,P536,R536,T536,V536,X536,Z536,AB536,AD536,AF536,AH536,AJ536,AL536,AN536,AP536,AR536,AT536,AV536,AX536,AZ536,BB536,BD536,BF536)</f>
        <v>0</v>
      </c>
      <c r="BI536" s="119">
        <f t="shared" si="2621"/>
        <v>0</v>
      </c>
      <c r="BJ536" s="87">
        <f t="shared" si="2615"/>
        <v>0</v>
      </c>
      <c r="BK536" s="108">
        <f t="shared" si="2616"/>
        <v>13</v>
      </c>
      <c r="BL536" s="119">
        <f t="shared" si="2617"/>
        <v>694.87</v>
      </c>
      <c r="BM536" s="87">
        <f t="shared" si="2618"/>
        <v>1</v>
      </c>
    </row>
    <row r="537" spans="1:65" s="88" customFormat="1">
      <c r="A537" s="29" t="s">
        <v>758</v>
      </c>
      <c r="B537" s="29" t="s">
        <v>66</v>
      </c>
      <c r="C537" s="29">
        <v>774</v>
      </c>
      <c r="D537" s="101" t="s">
        <v>759</v>
      </c>
      <c r="E537" s="29" t="s">
        <v>100</v>
      </c>
      <c r="F537" s="30">
        <v>1</v>
      </c>
      <c r="G537" s="31">
        <v>43.5</v>
      </c>
      <c r="H537" s="119">
        <v>53.451643977187004</v>
      </c>
      <c r="I537" s="120">
        <f t="shared" si="2588"/>
        <v>53.45</v>
      </c>
      <c r="J537" s="111"/>
      <c r="K537" s="114">
        <f t="shared" si="2589"/>
        <v>0</v>
      </c>
      <c r="L537" s="32"/>
      <c r="M537" s="114">
        <f t="shared" si="2590"/>
        <v>0</v>
      </c>
      <c r="N537" s="32"/>
      <c r="O537" s="114">
        <f t="shared" si="2591"/>
        <v>0</v>
      </c>
      <c r="P537" s="32"/>
      <c r="Q537" s="114">
        <f t="shared" si="2592"/>
        <v>0</v>
      </c>
      <c r="R537" s="32"/>
      <c r="S537" s="114">
        <f t="shared" si="2593"/>
        <v>0</v>
      </c>
      <c r="T537" s="32"/>
      <c r="U537" s="114">
        <f t="shared" si="2594"/>
        <v>0</v>
      </c>
      <c r="V537" s="32"/>
      <c r="W537" s="114">
        <f t="shared" si="2595"/>
        <v>0</v>
      </c>
      <c r="X537" s="32"/>
      <c r="Y537" s="114">
        <f t="shared" si="2596"/>
        <v>0</v>
      </c>
      <c r="Z537" s="32"/>
      <c r="AA537" s="114">
        <f t="shared" si="2597"/>
        <v>0</v>
      </c>
      <c r="AB537" s="32"/>
      <c r="AC537" s="114">
        <f t="shared" si="2598"/>
        <v>0</v>
      </c>
      <c r="AD537" s="32"/>
      <c r="AE537" s="114">
        <f t="shared" si="2599"/>
        <v>0</v>
      </c>
      <c r="AF537" s="32"/>
      <c r="AG537" s="114">
        <f t="shared" si="2600"/>
        <v>0</v>
      </c>
      <c r="AH537" s="32"/>
      <c r="AI537" s="114">
        <f t="shared" si="2601"/>
        <v>0</v>
      </c>
      <c r="AJ537" s="32"/>
      <c r="AK537" s="114">
        <f t="shared" si="2602"/>
        <v>0</v>
      </c>
      <c r="AL537" s="32"/>
      <c r="AM537" s="114">
        <f t="shared" si="2603"/>
        <v>0</v>
      </c>
      <c r="AN537" s="32"/>
      <c r="AO537" s="114">
        <f t="shared" si="2604"/>
        <v>0</v>
      </c>
      <c r="AP537" s="32"/>
      <c r="AQ537" s="114">
        <f t="shared" si="2605"/>
        <v>0</v>
      </c>
      <c r="AR537" s="32"/>
      <c r="AS537" s="114">
        <f t="shared" si="2606"/>
        <v>0</v>
      </c>
      <c r="AT537" s="32"/>
      <c r="AU537" s="114">
        <f t="shared" si="2607"/>
        <v>0</v>
      </c>
      <c r="AV537" s="32"/>
      <c r="AW537" s="114">
        <f t="shared" si="2608"/>
        <v>0</v>
      </c>
      <c r="AX537" s="32"/>
      <c r="AY537" s="114">
        <f t="shared" si="2609"/>
        <v>0</v>
      </c>
      <c r="AZ537" s="32"/>
      <c r="BA537" s="114">
        <f t="shared" si="2610"/>
        <v>0</v>
      </c>
      <c r="BB537" s="32"/>
      <c r="BC537" s="114">
        <f t="shared" si="2611"/>
        <v>0</v>
      </c>
      <c r="BD537" s="32"/>
      <c r="BE537" s="114">
        <f t="shared" si="2612"/>
        <v>0</v>
      </c>
      <c r="BF537" s="32"/>
      <c r="BG537" s="114">
        <f t="shared" si="2613"/>
        <v>0</v>
      </c>
      <c r="BH537" s="108">
        <f t="shared" ref="BH537:BI537" si="2622">SUM(J537,L537,N537,P537,R537,T537,V537,X537,Z537,AB537,AD537,AF537,AH537,AJ537,AL537,AN537,AP537,AR537,AT537,AV537,AX537,AZ537,BB537,BD537,BF537)</f>
        <v>0</v>
      </c>
      <c r="BI537" s="119">
        <f t="shared" si="2622"/>
        <v>0</v>
      </c>
      <c r="BJ537" s="87">
        <f t="shared" si="2615"/>
        <v>0</v>
      </c>
      <c r="BK537" s="108">
        <f t="shared" si="2616"/>
        <v>1</v>
      </c>
      <c r="BL537" s="119">
        <f t="shared" si="2617"/>
        <v>53.45</v>
      </c>
      <c r="BM537" s="87">
        <f t="shared" si="2618"/>
        <v>1</v>
      </c>
    </row>
    <row r="538" spans="1:65" s="88" customFormat="1">
      <c r="A538" s="29" t="s">
        <v>760</v>
      </c>
      <c r="B538" s="29" t="s">
        <v>66</v>
      </c>
      <c r="C538" s="29">
        <v>775</v>
      </c>
      <c r="D538" s="101" t="s">
        <v>761</v>
      </c>
      <c r="E538" s="29" t="s">
        <v>100</v>
      </c>
      <c r="F538" s="30">
        <v>5</v>
      </c>
      <c r="G538" s="31">
        <v>43.5</v>
      </c>
      <c r="H538" s="119">
        <v>53.451643977187004</v>
      </c>
      <c r="I538" s="120">
        <f t="shared" si="2588"/>
        <v>267.26</v>
      </c>
      <c r="J538" s="111"/>
      <c r="K538" s="114">
        <f t="shared" si="2589"/>
        <v>0</v>
      </c>
      <c r="L538" s="32"/>
      <c r="M538" s="114">
        <f t="shared" si="2590"/>
        <v>0</v>
      </c>
      <c r="N538" s="32"/>
      <c r="O538" s="114">
        <f t="shared" si="2591"/>
        <v>0</v>
      </c>
      <c r="P538" s="32"/>
      <c r="Q538" s="114">
        <f t="shared" si="2592"/>
        <v>0</v>
      </c>
      <c r="R538" s="32"/>
      <c r="S538" s="114">
        <f t="shared" si="2593"/>
        <v>0</v>
      </c>
      <c r="T538" s="32"/>
      <c r="U538" s="114">
        <f t="shared" si="2594"/>
        <v>0</v>
      </c>
      <c r="V538" s="32"/>
      <c r="W538" s="114">
        <f t="shared" si="2595"/>
        <v>0</v>
      </c>
      <c r="X538" s="32"/>
      <c r="Y538" s="114">
        <f t="shared" si="2596"/>
        <v>0</v>
      </c>
      <c r="Z538" s="32"/>
      <c r="AA538" s="114">
        <f t="shared" si="2597"/>
        <v>0</v>
      </c>
      <c r="AB538" s="32"/>
      <c r="AC538" s="114">
        <f t="shared" si="2598"/>
        <v>0</v>
      </c>
      <c r="AD538" s="32"/>
      <c r="AE538" s="114">
        <f t="shared" si="2599"/>
        <v>0</v>
      </c>
      <c r="AF538" s="32"/>
      <c r="AG538" s="114">
        <f t="shared" si="2600"/>
        <v>0</v>
      </c>
      <c r="AH538" s="32"/>
      <c r="AI538" s="114">
        <f t="shared" si="2601"/>
        <v>0</v>
      </c>
      <c r="AJ538" s="32"/>
      <c r="AK538" s="114">
        <f t="shared" si="2602"/>
        <v>0</v>
      </c>
      <c r="AL538" s="32"/>
      <c r="AM538" s="114">
        <f t="shared" si="2603"/>
        <v>0</v>
      </c>
      <c r="AN538" s="32"/>
      <c r="AO538" s="114">
        <f t="shared" si="2604"/>
        <v>0</v>
      </c>
      <c r="AP538" s="32"/>
      <c r="AQ538" s="114">
        <f t="shared" si="2605"/>
        <v>0</v>
      </c>
      <c r="AR538" s="32"/>
      <c r="AS538" s="114">
        <f t="shared" si="2606"/>
        <v>0</v>
      </c>
      <c r="AT538" s="32"/>
      <c r="AU538" s="114">
        <f t="shared" si="2607"/>
        <v>0</v>
      </c>
      <c r="AV538" s="32"/>
      <c r="AW538" s="114">
        <f t="shared" si="2608"/>
        <v>0</v>
      </c>
      <c r="AX538" s="32"/>
      <c r="AY538" s="114">
        <f t="shared" si="2609"/>
        <v>0</v>
      </c>
      <c r="AZ538" s="32"/>
      <c r="BA538" s="114">
        <f t="shared" si="2610"/>
        <v>0</v>
      </c>
      <c r="BB538" s="32"/>
      <c r="BC538" s="114">
        <f t="shared" si="2611"/>
        <v>0</v>
      </c>
      <c r="BD538" s="32"/>
      <c r="BE538" s="114">
        <f t="shared" si="2612"/>
        <v>0</v>
      </c>
      <c r="BF538" s="32"/>
      <c r="BG538" s="114">
        <f t="shared" si="2613"/>
        <v>0</v>
      </c>
      <c r="BH538" s="108">
        <f t="shared" ref="BH538:BI538" si="2623">SUM(J538,L538,N538,P538,R538,T538,V538,X538,Z538,AB538,AD538,AF538,AH538,AJ538,AL538,AN538,AP538,AR538,AT538,AV538,AX538,AZ538,BB538,BD538,BF538)</f>
        <v>0</v>
      </c>
      <c r="BI538" s="119">
        <f t="shared" si="2623"/>
        <v>0</v>
      </c>
      <c r="BJ538" s="87">
        <f t="shared" si="2615"/>
        <v>0</v>
      </c>
      <c r="BK538" s="108">
        <f t="shared" si="2616"/>
        <v>5</v>
      </c>
      <c r="BL538" s="119">
        <f t="shared" si="2617"/>
        <v>267.26</v>
      </c>
      <c r="BM538" s="87">
        <f t="shared" si="2618"/>
        <v>1</v>
      </c>
    </row>
    <row r="539" spans="1:65" s="88" customFormat="1">
      <c r="A539" s="29" t="s">
        <v>762</v>
      </c>
      <c r="B539" s="29" t="s">
        <v>66</v>
      </c>
      <c r="C539" s="29">
        <v>776</v>
      </c>
      <c r="D539" s="101" t="s">
        <v>763</v>
      </c>
      <c r="E539" s="29" t="s">
        <v>100</v>
      </c>
      <c r="F539" s="30">
        <v>1</v>
      </c>
      <c r="G539" s="31">
        <v>64.12</v>
      </c>
      <c r="H539" s="119">
        <v>78.788951995798413</v>
      </c>
      <c r="I539" s="120">
        <f t="shared" si="2588"/>
        <v>78.790000000000006</v>
      </c>
      <c r="J539" s="111"/>
      <c r="K539" s="114">
        <f t="shared" si="2589"/>
        <v>0</v>
      </c>
      <c r="L539" s="32"/>
      <c r="M539" s="114">
        <f t="shared" si="2590"/>
        <v>0</v>
      </c>
      <c r="N539" s="32"/>
      <c r="O539" s="114">
        <f t="shared" si="2591"/>
        <v>0</v>
      </c>
      <c r="P539" s="32"/>
      <c r="Q539" s="114">
        <f t="shared" si="2592"/>
        <v>0</v>
      </c>
      <c r="R539" s="32"/>
      <c r="S539" s="114">
        <f t="shared" si="2593"/>
        <v>0</v>
      </c>
      <c r="T539" s="32"/>
      <c r="U539" s="114">
        <f t="shared" si="2594"/>
        <v>0</v>
      </c>
      <c r="V539" s="32"/>
      <c r="W539" s="114">
        <f t="shared" si="2595"/>
        <v>0</v>
      </c>
      <c r="X539" s="32"/>
      <c r="Y539" s="114">
        <f t="shared" si="2596"/>
        <v>0</v>
      </c>
      <c r="Z539" s="32"/>
      <c r="AA539" s="114">
        <f t="shared" si="2597"/>
        <v>0</v>
      </c>
      <c r="AB539" s="32"/>
      <c r="AC539" s="114">
        <f t="shared" si="2598"/>
        <v>0</v>
      </c>
      <c r="AD539" s="32"/>
      <c r="AE539" s="114">
        <f t="shared" si="2599"/>
        <v>0</v>
      </c>
      <c r="AF539" s="32"/>
      <c r="AG539" s="114">
        <f t="shared" si="2600"/>
        <v>0</v>
      </c>
      <c r="AH539" s="32"/>
      <c r="AI539" s="114">
        <f t="shared" si="2601"/>
        <v>0</v>
      </c>
      <c r="AJ539" s="32"/>
      <c r="AK539" s="114">
        <f t="shared" si="2602"/>
        <v>0</v>
      </c>
      <c r="AL539" s="32"/>
      <c r="AM539" s="114">
        <f t="shared" si="2603"/>
        <v>0</v>
      </c>
      <c r="AN539" s="32"/>
      <c r="AO539" s="114">
        <f t="shared" si="2604"/>
        <v>0</v>
      </c>
      <c r="AP539" s="32"/>
      <c r="AQ539" s="114">
        <f t="shared" si="2605"/>
        <v>0</v>
      </c>
      <c r="AR539" s="32"/>
      <c r="AS539" s="114">
        <f t="shared" si="2606"/>
        <v>0</v>
      </c>
      <c r="AT539" s="32"/>
      <c r="AU539" s="114">
        <f t="shared" si="2607"/>
        <v>0</v>
      </c>
      <c r="AV539" s="32"/>
      <c r="AW539" s="114">
        <f t="shared" si="2608"/>
        <v>0</v>
      </c>
      <c r="AX539" s="32"/>
      <c r="AY539" s="114">
        <f t="shared" si="2609"/>
        <v>0</v>
      </c>
      <c r="AZ539" s="32"/>
      <c r="BA539" s="114">
        <f t="shared" si="2610"/>
        <v>0</v>
      </c>
      <c r="BB539" s="32"/>
      <c r="BC539" s="114">
        <f t="shared" si="2611"/>
        <v>0</v>
      </c>
      <c r="BD539" s="32"/>
      <c r="BE539" s="114">
        <f t="shared" si="2612"/>
        <v>0</v>
      </c>
      <c r="BF539" s="32"/>
      <c r="BG539" s="114">
        <f t="shared" si="2613"/>
        <v>0</v>
      </c>
      <c r="BH539" s="108">
        <f t="shared" ref="BH539:BI539" si="2624">SUM(J539,L539,N539,P539,R539,T539,V539,X539,Z539,AB539,AD539,AF539,AH539,AJ539,AL539,AN539,AP539,AR539,AT539,AV539,AX539,AZ539,BB539,BD539,BF539)</f>
        <v>0</v>
      </c>
      <c r="BI539" s="119">
        <f t="shared" si="2624"/>
        <v>0</v>
      </c>
      <c r="BJ539" s="87">
        <f t="shared" si="2615"/>
        <v>0</v>
      </c>
      <c r="BK539" s="108">
        <f t="shared" si="2616"/>
        <v>1</v>
      </c>
      <c r="BL539" s="119">
        <f t="shared" si="2617"/>
        <v>78.790000000000006</v>
      </c>
      <c r="BM539" s="87">
        <f t="shared" si="2618"/>
        <v>1</v>
      </c>
    </row>
    <row r="540" spans="1:65" s="88" customFormat="1">
      <c r="A540" s="29" t="s">
        <v>764</v>
      </c>
      <c r="B540" s="29" t="s">
        <v>66</v>
      </c>
      <c r="C540" s="29">
        <v>780</v>
      </c>
      <c r="D540" s="101" t="s">
        <v>765</v>
      </c>
      <c r="E540" s="29" t="s">
        <v>100</v>
      </c>
      <c r="F540" s="30">
        <v>5</v>
      </c>
      <c r="G540" s="31">
        <v>62.65</v>
      </c>
      <c r="H540" s="119">
        <v>76.982655061396912</v>
      </c>
      <c r="I540" s="120">
        <f t="shared" si="2588"/>
        <v>384.91</v>
      </c>
      <c r="J540" s="111"/>
      <c r="K540" s="114">
        <f t="shared" si="2589"/>
        <v>0</v>
      </c>
      <c r="L540" s="32"/>
      <c r="M540" s="114">
        <f t="shared" si="2590"/>
        <v>0</v>
      </c>
      <c r="N540" s="32"/>
      <c r="O540" s="114">
        <f t="shared" si="2591"/>
        <v>0</v>
      </c>
      <c r="P540" s="32"/>
      <c r="Q540" s="114">
        <f t="shared" si="2592"/>
        <v>0</v>
      </c>
      <c r="R540" s="32"/>
      <c r="S540" s="114">
        <f t="shared" si="2593"/>
        <v>0</v>
      </c>
      <c r="T540" s="32"/>
      <c r="U540" s="114">
        <f t="shared" si="2594"/>
        <v>0</v>
      </c>
      <c r="V540" s="32"/>
      <c r="W540" s="114">
        <f t="shared" si="2595"/>
        <v>0</v>
      </c>
      <c r="X540" s="32"/>
      <c r="Y540" s="114">
        <f t="shared" si="2596"/>
        <v>0</v>
      </c>
      <c r="Z540" s="32"/>
      <c r="AA540" s="114">
        <f t="shared" si="2597"/>
        <v>0</v>
      </c>
      <c r="AB540" s="32"/>
      <c r="AC540" s="114">
        <f t="shared" si="2598"/>
        <v>0</v>
      </c>
      <c r="AD540" s="32"/>
      <c r="AE540" s="114">
        <f t="shared" si="2599"/>
        <v>0</v>
      </c>
      <c r="AF540" s="32"/>
      <c r="AG540" s="114">
        <f t="shared" si="2600"/>
        <v>0</v>
      </c>
      <c r="AH540" s="32"/>
      <c r="AI540" s="114">
        <f t="shared" si="2601"/>
        <v>0</v>
      </c>
      <c r="AJ540" s="32"/>
      <c r="AK540" s="114">
        <f t="shared" si="2602"/>
        <v>0</v>
      </c>
      <c r="AL540" s="32"/>
      <c r="AM540" s="114">
        <f t="shared" si="2603"/>
        <v>0</v>
      </c>
      <c r="AN540" s="32"/>
      <c r="AO540" s="114">
        <f t="shared" si="2604"/>
        <v>0</v>
      </c>
      <c r="AP540" s="32"/>
      <c r="AQ540" s="114">
        <f t="shared" si="2605"/>
        <v>0</v>
      </c>
      <c r="AR540" s="32"/>
      <c r="AS540" s="114">
        <f t="shared" si="2606"/>
        <v>0</v>
      </c>
      <c r="AT540" s="32"/>
      <c r="AU540" s="114">
        <f t="shared" si="2607"/>
        <v>0</v>
      </c>
      <c r="AV540" s="32"/>
      <c r="AW540" s="114">
        <f t="shared" si="2608"/>
        <v>0</v>
      </c>
      <c r="AX540" s="32"/>
      <c r="AY540" s="114">
        <f t="shared" si="2609"/>
        <v>0</v>
      </c>
      <c r="AZ540" s="32"/>
      <c r="BA540" s="114">
        <f t="shared" si="2610"/>
        <v>0</v>
      </c>
      <c r="BB540" s="32"/>
      <c r="BC540" s="114">
        <f t="shared" si="2611"/>
        <v>0</v>
      </c>
      <c r="BD540" s="32"/>
      <c r="BE540" s="114">
        <f t="shared" si="2612"/>
        <v>0</v>
      </c>
      <c r="BF540" s="32"/>
      <c r="BG540" s="114">
        <f t="shared" si="2613"/>
        <v>0</v>
      </c>
      <c r="BH540" s="108">
        <f t="shared" ref="BH540:BI540" si="2625">SUM(J540,L540,N540,P540,R540,T540,V540,X540,Z540,AB540,AD540,AF540,AH540,AJ540,AL540,AN540,AP540,AR540,AT540,AV540,AX540,AZ540,BB540,BD540,BF540)</f>
        <v>0</v>
      </c>
      <c r="BI540" s="119">
        <f t="shared" si="2625"/>
        <v>0</v>
      </c>
      <c r="BJ540" s="87">
        <f t="shared" si="2615"/>
        <v>0</v>
      </c>
      <c r="BK540" s="108">
        <f t="shared" si="2616"/>
        <v>5</v>
      </c>
      <c r="BL540" s="119">
        <f t="shared" si="2617"/>
        <v>384.91</v>
      </c>
      <c r="BM540" s="87">
        <f t="shared" si="2618"/>
        <v>1</v>
      </c>
    </row>
    <row r="541" spans="1:65" s="88" customFormat="1">
      <c r="A541" s="29" t="s">
        <v>766</v>
      </c>
      <c r="B541" s="29" t="s">
        <v>66</v>
      </c>
      <c r="C541" s="29">
        <v>97518</v>
      </c>
      <c r="D541" s="101" t="s">
        <v>767</v>
      </c>
      <c r="E541" s="29" t="s">
        <v>100</v>
      </c>
      <c r="F541" s="30">
        <v>64</v>
      </c>
      <c r="G541" s="31">
        <v>57.08</v>
      </c>
      <c r="H541" s="119">
        <v>70.138387085467443</v>
      </c>
      <c r="I541" s="120">
        <f t="shared" si="2588"/>
        <v>4488.8599999999997</v>
      </c>
      <c r="J541" s="111"/>
      <c r="K541" s="114">
        <f t="shared" si="2589"/>
        <v>0</v>
      </c>
      <c r="L541" s="32"/>
      <c r="M541" s="114">
        <f t="shared" si="2590"/>
        <v>0</v>
      </c>
      <c r="N541" s="32"/>
      <c r="O541" s="114">
        <f t="shared" si="2591"/>
        <v>0</v>
      </c>
      <c r="P541" s="32"/>
      <c r="Q541" s="114">
        <f t="shared" si="2592"/>
        <v>0</v>
      </c>
      <c r="R541" s="32"/>
      <c r="S541" s="114">
        <f t="shared" si="2593"/>
        <v>0</v>
      </c>
      <c r="T541" s="32"/>
      <c r="U541" s="114">
        <f t="shared" si="2594"/>
        <v>0</v>
      </c>
      <c r="V541" s="32"/>
      <c r="W541" s="114">
        <f t="shared" si="2595"/>
        <v>0</v>
      </c>
      <c r="X541" s="32"/>
      <c r="Y541" s="114">
        <f t="shared" si="2596"/>
        <v>0</v>
      </c>
      <c r="Z541" s="32"/>
      <c r="AA541" s="114">
        <f t="shared" si="2597"/>
        <v>0</v>
      </c>
      <c r="AB541" s="32"/>
      <c r="AC541" s="114">
        <f t="shared" si="2598"/>
        <v>0</v>
      </c>
      <c r="AD541" s="32"/>
      <c r="AE541" s="114">
        <f t="shared" si="2599"/>
        <v>0</v>
      </c>
      <c r="AF541" s="32"/>
      <c r="AG541" s="114">
        <f t="shared" si="2600"/>
        <v>0</v>
      </c>
      <c r="AH541" s="32"/>
      <c r="AI541" s="114">
        <f t="shared" si="2601"/>
        <v>0</v>
      </c>
      <c r="AJ541" s="32"/>
      <c r="AK541" s="114">
        <f t="shared" si="2602"/>
        <v>0</v>
      </c>
      <c r="AL541" s="32"/>
      <c r="AM541" s="114">
        <f t="shared" si="2603"/>
        <v>0</v>
      </c>
      <c r="AN541" s="32"/>
      <c r="AO541" s="114">
        <f t="shared" si="2604"/>
        <v>0</v>
      </c>
      <c r="AP541" s="32"/>
      <c r="AQ541" s="114">
        <f t="shared" si="2605"/>
        <v>0</v>
      </c>
      <c r="AR541" s="32"/>
      <c r="AS541" s="114">
        <f t="shared" si="2606"/>
        <v>0</v>
      </c>
      <c r="AT541" s="32"/>
      <c r="AU541" s="114">
        <f t="shared" si="2607"/>
        <v>0</v>
      </c>
      <c r="AV541" s="32"/>
      <c r="AW541" s="114">
        <f t="shared" si="2608"/>
        <v>0</v>
      </c>
      <c r="AX541" s="32"/>
      <c r="AY541" s="114">
        <f t="shared" si="2609"/>
        <v>0</v>
      </c>
      <c r="AZ541" s="32"/>
      <c r="BA541" s="114">
        <f t="shared" si="2610"/>
        <v>0</v>
      </c>
      <c r="BB541" s="32"/>
      <c r="BC541" s="114">
        <f t="shared" si="2611"/>
        <v>0</v>
      </c>
      <c r="BD541" s="32"/>
      <c r="BE541" s="114">
        <f t="shared" si="2612"/>
        <v>0</v>
      </c>
      <c r="BF541" s="32"/>
      <c r="BG541" s="114">
        <f t="shared" si="2613"/>
        <v>0</v>
      </c>
      <c r="BH541" s="108">
        <f t="shared" ref="BH541:BI541" si="2626">SUM(J541,L541,N541,P541,R541,T541,V541,X541,Z541,AB541,AD541,AF541,AH541,AJ541,AL541,AN541,AP541,AR541,AT541,AV541,AX541,AZ541,BB541,BD541,BF541)</f>
        <v>0</v>
      </c>
      <c r="BI541" s="119">
        <f t="shared" si="2626"/>
        <v>0</v>
      </c>
      <c r="BJ541" s="87">
        <f t="shared" si="2615"/>
        <v>0</v>
      </c>
      <c r="BK541" s="108">
        <f t="shared" si="2616"/>
        <v>64</v>
      </c>
      <c r="BL541" s="119">
        <f t="shared" si="2617"/>
        <v>4488.8599999999997</v>
      </c>
      <c r="BM541" s="87">
        <f t="shared" si="2618"/>
        <v>1</v>
      </c>
    </row>
    <row r="542" spans="1:65" s="88" customFormat="1">
      <c r="A542" s="29" t="s">
        <v>768</v>
      </c>
      <c r="B542" s="29" t="s">
        <v>66</v>
      </c>
      <c r="C542" s="29">
        <v>97522</v>
      </c>
      <c r="D542" s="101" t="s">
        <v>769</v>
      </c>
      <c r="E542" s="29" t="s">
        <v>100</v>
      </c>
      <c r="F542" s="30">
        <v>42</v>
      </c>
      <c r="G542" s="31">
        <v>117.26</v>
      </c>
      <c r="H542" s="119">
        <v>144.08597178769995</v>
      </c>
      <c r="I542" s="120">
        <f t="shared" si="2588"/>
        <v>6051.61</v>
      </c>
      <c r="J542" s="111"/>
      <c r="K542" s="114">
        <f t="shared" si="2589"/>
        <v>0</v>
      </c>
      <c r="L542" s="32"/>
      <c r="M542" s="114">
        <f t="shared" si="2590"/>
        <v>0</v>
      </c>
      <c r="N542" s="32"/>
      <c r="O542" s="114">
        <f t="shared" si="2591"/>
        <v>0</v>
      </c>
      <c r="P542" s="32"/>
      <c r="Q542" s="114">
        <f t="shared" si="2592"/>
        <v>0</v>
      </c>
      <c r="R542" s="32"/>
      <c r="S542" s="114">
        <f t="shared" si="2593"/>
        <v>0</v>
      </c>
      <c r="T542" s="32"/>
      <c r="U542" s="114">
        <f t="shared" si="2594"/>
        <v>0</v>
      </c>
      <c r="V542" s="32"/>
      <c r="W542" s="114">
        <f t="shared" si="2595"/>
        <v>0</v>
      </c>
      <c r="X542" s="32"/>
      <c r="Y542" s="114">
        <f t="shared" si="2596"/>
        <v>0</v>
      </c>
      <c r="Z542" s="32"/>
      <c r="AA542" s="114">
        <f t="shared" si="2597"/>
        <v>0</v>
      </c>
      <c r="AB542" s="32"/>
      <c r="AC542" s="114">
        <f t="shared" si="2598"/>
        <v>0</v>
      </c>
      <c r="AD542" s="32"/>
      <c r="AE542" s="114">
        <f t="shared" si="2599"/>
        <v>0</v>
      </c>
      <c r="AF542" s="32"/>
      <c r="AG542" s="114">
        <f t="shared" si="2600"/>
        <v>0</v>
      </c>
      <c r="AH542" s="32"/>
      <c r="AI542" s="114">
        <f t="shared" si="2601"/>
        <v>0</v>
      </c>
      <c r="AJ542" s="32"/>
      <c r="AK542" s="114">
        <f t="shared" si="2602"/>
        <v>0</v>
      </c>
      <c r="AL542" s="32"/>
      <c r="AM542" s="114">
        <f t="shared" si="2603"/>
        <v>0</v>
      </c>
      <c r="AN542" s="32"/>
      <c r="AO542" s="114">
        <f t="shared" si="2604"/>
        <v>0</v>
      </c>
      <c r="AP542" s="32"/>
      <c r="AQ542" s="114">
        <f t="shared" si="2605"/>
        <v>0</v>
      </c>
      <c r="AR542" s="32"/>
      <c r="AS542" s="114">
        <f t="shared" si="2606"/>
        <v>0</v>
      </c>
      <c r="AT542" s="32"/>
      <c r="AU542" s="114">
        <f t="shared" si="2607"/>
        <v>0</v>
      </c>
      <c r="AV542" s="32"/>
      <c r="AW542" s="114">
        <f t="shared" si="2608"/>
        <v>0</v>
      </c>
      <c r="AX542" s="32"/>
      <c r="AY542" s="114">
        <f t="shared" si="2609"/>
        <v>0</v>
      </c>
      <c r="AZ542" s="32"/>
      <c r="BA542" s="114">
        <f t="shared" si="2610"/>
        <v>0</v>
      </c>
      <c r="BB542" s="32"/>
      <c r="BC542" s="114">
        <f t="shared" si="2611"/>
        <v>0</v>
      </c>
      <c r="BD542" s="32"/>
      <c r="BE542" s="114">
        <f t="shared" si="2612"/>
        <v>0</v>
      </c>
      <c r="BF542" s="32"/>
      <c r="BG542" s="114">
        <f t="shared" si="2613"/>
        <v>0</v>
      </c>
      <c r="BH542" s="108">
        <f t="shared" ref="BH542:BI542" si="2627">SUM(J542,L542,N542,P542,R542,T542,V542,X542,Z542,AB542,AD542,AF542,AH542,AJ542,AL542,AN542,AP542,AR542,AT542,AV542,AX542,AZ542,BB542,BD542,BF542)</f>
        <v>0</v>
      </c>
      <c r="BI542" s="119">
        <f t="shared" si="2627"/>
        <v>0</v>
      </c>
      <c r="BJ542" s="87">
        <f t="shared" si="2615"/>
        <v>0</v>
      </c>
      <c r="BK542" s="108">
        <f t="shared" si="2616"/>
        <v>42</v>
      </c>
      <c r="BL542" s="119">
        <f t="shared" si="2617"/>
        <v>6051.61</v>
      </c>
      <c r="BM542" s="87">
        <f t="shared" si="2618"/>
        <v>1</v>
      </c>
    </row>
    <row r="543" spans="1:65" s="88" customFormat="1">
      <c r="A543" s="29" t="s">
        <v>770</v>
      </c>
      <c r="B543" s="29" t="s">
        <v>66</v>
      </c>
      <c r="C543" s="29">
        <v>97520</v>
      </c>
      <c r="D543" s="101" t="s">
        <v>771</v>
      </c>
      <c r="E543" s="29" t="s">
        <v>100</v>
      </c>
      <c r="F543" s="30">
        <v>16</v>
      </c>
      <c r="G543" s="31">
        <v>83.03</v>
      </c>
      <c r="H543" s="119">
        <v>102.02505745806522</v>
      </c>
      <c r="I543" s="120">
        <f t="shared" si="2588"/>
        <v>1632.4</v>
      </c>
      <c r="J543" s="111"/>
      <c r="K543" s="114">
        <f t="shared" si="2589"/>
        <v>0</v>
      </c>
      <c r="L543" s="32"/>
      <c r="M543" s="114">
        <f t="shared" si="2590"/>
        <v>0</v>
      </c>
      <c r="N543" s="32"/>
      <c r="O543" s="114">
        <f t="shared" si="2591"/>
        <v>0</v>
      </c>
      <c r="P543" s="32"/>
      <c r="Q543" s="114">
        <f t="shared" si="2592"/>
        <v>0</v>
      </c>
      <c r="R543" s="32"/>
      <c r="S543" s="114">
        <f t="shared" si="2593"/>
        <v>0</v>
      </c>
      <c r="T543" s="32"/>
      <c r="U543" s="114">
        <f t="shared" si="2594"/>
        <v>0</v>
      </c>
      <c r="V543" s="32"/>
      <c r="W543" s="114">
        <f t="shared" si="2595"/>
        <v>0</v>
      </c>
      <c r="X543" s="32"/>
      <c r="Y543" s="114">
        <f t="shared" si="2596"/>
        <v>0</v>
      </c>
      <c r="Z543" s="32"/>
      <c r="AA543" s="114">
        <f t="shared" si="2597"/>
        <v>0</v>
      </c>
      <c r="AB543" s="32"/>
      <c r="AC543" s="114">
        <f t="shared" si="2598"/>
        <v>0</v>
      </c>
      <c r="AD543" s="32"/>
      <c r="AE543" s="114">
        <f t="shared" si="2599"/>
        <v>0</v>
      </c>
      <c r="AF543" s="32"/>
      <c r="AG543" s="114">
        <f t="shared" si="2600"/>
        <v>0</v>
      </c>
      <c r="AH543" s="32"/>
      <c r="AI543" s="114">
        <f t="shared" si="2601"/>
        <v>0</v>
      </c>
      <c r="AJ543" s="32"/>
      <c r="AK543" s="114">
        <f t="shared" si="2602"/>
        <v>0</v>
      </c>
      <c r="AL543" s="32"/>
      <c r="AM543" s="114">
        <f t="shared" si="2603"/>
        <v>0</v>
      </c>
      <c r="AN543" s="32"/>
      <c r="AO543" s="114">
        <f t="shared" si="2604"/>
        <v>0</v>
      </c>
      <c r="AP543" s="32"/>
      <c r="AQ543" s="114">
        <f t="shared" si="2605"/>
        <v>0</v>
      </c>
      <c r="AR543" s="32"/>
      <c r="AS543" s="114">
        <f t="shared" si="2606"/>
        <v>0</v>
      </c>
      <c r="AT543" s="32"/>
      <c r="AU543" s="114">
        <f t="shared" si="2607"/>
        <v>0</v>
      </c>
      <c r="AV543" s="32"/>
      <c r="AW543" s="114">
        <f t="shared" si="2608"/>
        <v>0</v>
      </c>
      <c r="AX543" s="32"/>
      <c r="AY543" s="114">
        <f t="shared" si="2609"/>
        <v>0</v>
      </c>
      <c r="AZ543" s="32"/>
      <c r="BA543" s="114">
        <f t="shared" si="2610"/>
        <v>0</v>
      </c>
      <c r="BB543" s="32"/>
      <c r="BC543" s="114">
        <f t="shared" si="2611"/>
        <v>0</v>
      </c>
      <c r="BD543" s="32"/>
      <c r="BE543" s="114">
        <f t="shared" si="2612"/>
        <v>0</v>
      </c>
      <c r="BF543" s="32"/>
      <c r="BG543" s="114">
        <f t="shared" si="2613"/>
        <v>0</v>
      </c>
      <c r="BH543" s="108">
        <f t="shared" ref="BH543:BI543" si="2628">SUM(J543,L543,N543,P543,R543,T543,V543,X543,Z543,AB543,AD543,AF543,AH543,AJ543,AL543,AN543,AP543,AR543,AT543,AV543,AX543,AZ543,BB543,BD543,BF543)</f>
        <v>0</v>
      </c>
      <c r="BI543" s="119">
        <f t="shared" si="2628"/>
        <v>0</v>
      </c>
      <c r="BJ543" s="87">
        <f t="shared" si="2615"/>
        <v>0</v>
      </c>
      <c r="BK543" s="108">
        <f t="shared" si="2616"/>
        <v>16</v>
      </c>
      <c r="BL543" s="119">
        <f t="shared" si="2617"/>
        <v>1632.4</v>
      </c>
      <c r="BM543" s="87">
        <f t="shared" si="2618"/>
        <v>1</v>
      </c>
    </row>
    <row r="544" spans="1:65" s="88" customFormat="1">
      <c r="A544" s="29" t="s">
        <v>772</v>
      </c>
      <c r="B544" s="29" t="s">
        <v>66</v>
      </c>
      <c r="C544" s="29">
        <v>97526</v>
      </c>
      <c r="D544" s="101" t="s">
        <v>773</v>
      </c>
      <c r="E544" s="29" t="s">
        <v>100</v>
      </c>
      <c r="F544" s="30">
        <v>4</v>
      </c>
      <c r="G544" s="31">
        <v>334.35</v>
      </c>
      <c r="H544" s="119">
        <v>410.84039456948221</v>
      </c>
      <c r="I544" s="120">
        <f t="shared" si="2588"/>
        <v>1643.36</v>
      </c>
      <c r="J544" s="111"/>
      <c r="K544" s="114">
        <f t="shared" si="2589"/>
        <v>0</v>
      </c>
      <c r="L544" s="32"/>
      <c r="M544" s="114">
        <f t="shared" si="2590"/>
        <v>0</v>
      </c>
      <c r="N544" s="32"/>
      <c r="O544" s="114">
        <f t="shared" si="2591"/>
        <v>0</v>
      </c>
      <c r="P544" s="32"/>
      <c r="Q544" s="114">
        <f t="shared" si="2592"/>
        <v>0</v>
      </c>
      <c r="R544" s="32"/>
      <c r="S544" s="114">
        <f t="shared" si="2593"/>
        <v>0</v>
      </c>
      <c r="T544" s="32"/>
      <c r="U544" s="114">
        <f t="shared" si="2594"/>
        <v>0</v>
      </c>
      <c r="V544" s="32"/>
      <c r="W544" s="114">
        <f t="shared" si="2595"/>
        <v>0</v>
      </c>
      <c r="X544" s="32"/>
      <c r="Y544" s="114">
        <f t="shared" si="2596"/>
        <v>0</v>
      </c>
      <c r="Z544" s="32"/>
      <c r="AA544" s="114">
        <f t="shared" si="2597"/>
        <v>0</v>
      </c>
      <c r="AB544" s="32"/>
      <c r="AC544" s="114">
        <f t="shared" si="2598"/>
        <v>0</v>
      </c>
      <c r="AD544" s="32"/>
      <c r="AE544" s="114">
        <f t="shared" si="2599"/>
        <v>0</v>
      </c>
      <c r="AF544" s="32"/>
      <c r="AG544" s="114">
        <f t="shared" si="2600"/>
        <v>0</v>
      </c>
      <c r="AH544" s="32"/>
      <c r="AI544" s="114">
        <f t="shared" si="2601"/>
        <v>0</v>
      </c>
      <c r="AJ544" s="32"/>
      <c r="AK544" s="114">
        <f t="shared" si="2602"/>
        <v>0</v>
      </c>
      <c r="AL544" s="32"/>
      <c r="AM544" s="114">
        <f t="shared" si="2603"/>
        <v>0</v>
      </c>
      <c r="AN544" s="32"/>
      <c r="AO544" s="114">
        <f t="shared" si="2604"/>
        <v>0</v>
      </c>
      <c r="AP544" s="32"/>
      <c r="AQ544" s="114">
        <f t="shared" si="2605"/>
        <v>0</v>
      </c>
      <c r="AR544" s="32"/>
      <c r="AS544" s="114">
        <f t="shared" si="2606"/>
        <v>0</v>
      </c>
      <c r="AT544" s="32"/>
      <c r="AU544" s="114">
        <f t="shared" si="2607"/>
        <v>0</v>
      </c>
      <c r="AV544" s="32"/>
      <c r="AW544" s="114">
        <f t="shared" si="2608"/>
        <v>0</v>
      </c>
      <c r="AX544" s="32"/>
      <c r="AY544" s="114">
        <f t="shared" si="2609"/>
        <v>0</v>
      </c>
      <c r="AZ544" s="32"/>
      <c r="BA544" s="114">
        <f t="shared" si="2610"/>
        <v>0</v>
      </c>
      <c r="BB544" s="32"/>
      <c r="BC544" s="114">
        <f t="shared" si="2611"/>
        <v>0</v>
      </c>
      <c r="BD544" s="32"/>
      <c r="BE544" s="114">
        <f t="shared" si="2612"/>
        <v>0</v>
      </c>
      <c r="BF544" s="32"/>
      <c r="BG544" s="114">
        <f t="shared" si="2613"/>
        <v>0</v>
      </c>
      <c r="BH544" s="108">
        <f t="shared" ref="BH544:BI544" si="2629">SUM(J544,L544,N544,P544,R544,T544,V544,X544,Z544,AB544,AD544,AF544,AH544,AJ544,AL544,AN544,AP544,AR544,AT544,AV544,AX544,AZ544,BB544,BD544,BF544)</f>
        <v>0</v>
      </c>
      <c r="BI544" s="119">
        <f t="shared" si="2629"/>
        <v>0</v>
      </c>
      <c r="BJ544" s="87">
        <f t="shared" si="2615"/>
        <v>0</v>
      </c>
      <c r="BK544" s="108">
        <f t="shared" si="2616"/>
        <v>4</v>
      </c>
      <c r="BL544" s="119">
        <f t="shared" si="2617"/>
        <v>1643.36</v>
      </c>
      <c r="BM544" s="87">
        <f t="shared" si="2618"/>
        <v>1</v>
      </c>
    </row>
    <row r="545" spans="1:65" s="88" customFormat="1">
      <c r="A545" s="29" t="s">
        <v>774</v>
      </c>
      <c r="B545" s="29" t="s">
        <v>66</v>
      </c>
      <c r="C545" s="29">
        <v>97528</v>
      </c>
      <c r="D545" s="101" t="s">
        <v>775</v>
      </c>
      <c r="E545" s="29" t="s">
        <v>100</v>
      </c>
      <c r="F545" s="30">
        <v>2</v>
      </c>
      <c r="G545" s="31">
        <v>684.59</v>
      </c>
      <c r="H545" s="119">
        <v>841.20599885844717</v>
      </c>
      <c r="I545" s="120">
        <f t="shared" si="2588"/>
        <v>1682.41</v>
      </c>
      <c r="J545" s="111"/>
      <c r="K545" s="114">
        <f t="shared" si="2589"/>
        <v>0</v>
      </c>
      <c r="L545" s="32"/>
      <c r="M545" s="114">
        <f t="shared" si="2590"/>
        <v>0</v>
      </c>
      <c r="N545" s="32"/>
      <c r="O545" s="114">
        <f t="shared" si="2591"/>
        <v>0</v>
      </c>
      <c r="P545" s="32"/>
      <c r="Q545" s="114">
        <f t="shared" si="2592"/>
        <v>0</v>
      </c>
      <c r="R545" s="32"/>
      <c r="S545" s="114">
        <f t="shared" si="2593"/>
        <v>0</v>
      </c>
      <c r="T545" s="32"/>
      <c r="U545" s="114">
        <f t="shared" si="2594"/>
        <v>0</v>
      </c>
      <c r="V545" s="32"/>
      <c r="W545" s="114">
        <f t="shared" si="2595"/>
        <v>0</v>
      </c>
      <c r="X545" s="32"/>
      <c r="Y545" s="114">
        <f t="shared" si="2596"/>
        <v>0</v>
      </c>
      <c r="Z545" s="32"/>
      <c r="AA545" s="114">
        <f t="shared" si="2597"/>
        <v>0</v>
      </c>
      <c r="AB545" s="32"/>
      <c r="AC545" s="114">
        <f t="shared" si="2598"/>
        <v>0</v>
      </c>
      <c r="AD545" s="32"/>
      <c r="AE545" s="114">
        <f t="shared" si="2599"/>
        <v>0</v>
      </c>
      <c r="AF545" s="32"/>
      <c r="AG545" s="114">
        <f t="shared" si="2600"/>
        <v>0</v>
      </c>
      <c r="AH545" s="32"/>
      <c r="AI545" s="114">
        <f t="shared" si="2601"/>
        <v>0</v>
      </c>
      <c r="AJ545" s="32"/>
      <c r="AK545" s="114">
        <f t="shared" si="2602"/>
        <v>0</v>
      </c>
      <c r="AL545" s="32"/>
      <c r="AM545" s="114">
        <f t="shared" si="2603"/>
        <v>0</v>
      </c>
      <c r="AN545" s="32"/>
      <c r="AO545" s="114">
        <f t="shared" si="2604"/>
        <v>0</v>
      </c>
      <c r="AP545" s="32"/>
      <c r="AQ545" s="114">
        <f t="shared" si="2605"/>
        <v>0</v>
      </c>
      <c r="AR545" s="32"/>
      <c r="AS545" s="114">
        <f t="shared" si="2606"/>
        <v>0</v>
      </c>
      <c r="AT545" s="32"/>
      <c r="AU545" s="114">
        <f t="shared" si="2607"/>
        <v>0</v>
      </c>
      <c r="AV545" s="32"/>
      <c r="AW545" s="114">
        <f t="shared" si="2608"/>
        <v>0</v>
      </c>
      <c r="AX545" s="32"/>
      <c r="AY545" s="114">
        <f t="shared" si="2609"/>
        <v>0</v>
      </c>
      <c r="AZ545" s="32"/>
      <c r="BA545" s="114">
        <f t="shared" si="2610"/>
        <v>0</v>
      </c>
      <c r="BB545" s="32"/>
      <c r="BC545" s="114">
        <f t="shared" si="2611"/>
        <v>0</v>
      </c>
      <c r="BD545" s="32"/>
      <c r="BE545" s="114">
        <f t="shared" si="2612"/>
        <v>0</v>
      </c>
      <c r="BF545" s="32"/>
      <c r="BG545" s="114">
        <f t="shared" si="2613"/>
        <v>0</v>
      </c>
      <c r="BH545" s="108">
        <f t="shared" ref="BH545:BI545" si="2630">SUM(J545,L545,N545,P545,R545,T545,V545,X545,Z545,AB545,AD545,AF545,AH545,AJ545,AL545,AN545,AP545,AR545,AT545,AV545,AX545,AZ545,BB545,BD545,BF545)</f>
        <v>0</v>
      </c>
      <c r="BI545" s="119">
        <f t="shared" si="2630"/>
        <v>0</v>
      </c>
      <c r="BJ545" s="87">
        <f t="shared" si="2615"/>
        <v>0</v>
      </c>
      <c r="BK545" s="108">
        <f t="shared" si="2616"/>
        <v>2</v>
      </c>
      <c r="BL545" s="119">
        <f t="shared" si="2617"/>
        <v>1682.41</v>
      </c>
      <c r="BM545" s="87">
        <f t="shared" si="2618"/>
        <v>1</v>
      </c>
    </row>
    <row r="546" spans="1:65" s="88" customFormat="1">
      <c r="A546" s="29" t="s">
        <v>776</v>
      </c>
      <c r="B546" s="29" t="s">
        <v>66</v>
      </c>
      <c r="C546" s="29">
        <v>92944</v>
      </c>
      <c r="D546" s="101" t="s">
        <v>777</v>
      </c>
      <c r="E546" s="29" t="s">
        <v>100</v>
      </c>
      <c r="F546" s="30">
        <v>1</v>
      </c>
      <c r="G546" s="31">
        <v>36.58</v>
      </c>
      <c r="H546" s="119">
        <v>44.948531877827598</v>
      </c>
      <c r="I546" s="120">
        <f t="shared" si="2588"/>
        <v>44.95</v>
      </c>
      <c r="J546" s="111"/>
      <c r="K546" s="114">
        <f t="shared" si="2589"/>
        <v>0</v>
      </c>
      <c r="L546" s="32"/>
      <c r="M546" s="114">
        <f t="shared" si="2590"/>
        <v>0</v>
      </c>
      <c r="N546" s="32"/>
      <c r="O546" s="114">
        <f t="shared" si="2591"/>
        <v>0</v>
      </c>
      <c r="P546" s="32"/>
      <c r="Q546" s="114">
        <f t="shared" si="2592"/>
        <v>0</v>
      </c>
      <c r="R546" s="32"/>
      <c r="S546" s="114">
        <f t="shared" si="2593"/>
        <v>0</v>
      </c>
      <c r="T546" s="32"/>
      <c r="U546" s="114">
        <f t="shared" si="2594"/>
        <v>0</v>
      </c>
      <c r="V546" s="32"/>
      <c r="W546" s="114">
        <f t="shared" si="2595"/>
        <v>0</v>
      </c>
      <c r="X546" s="32"/>
      <c r="Y546" s="114">
        <f t="shared" si="2596"/>
        <v>0</v>
      </c>
      <c r="Z546" s="32"/>
      <c r="AA546" s="114">
        <f t="shared" si="2597"/>
        <v>0</v>
      </c>
      <c r="AB546" s="32"/>
      <c r="AC546" s="114">
        <f t="shared" si="2598"/>
        <v>0</v>
      </c>
      <c r="AD546" s="32"/>
      <c r="AE546" s="114">
        <f t="shared" si="2599"/>
        <v>0</v>
      </c>
      <c r="AF546" s="32"/>
      <c r="AG546" s="114">
        <f t="shared" si="2600"/>
        <v>0</v>
      </c>
      <c r="AH546" s="32"/>
      <c r="AI546" s="114">
        <f t="shared" si="2601"/>
        <v>0</v>
      </c>
      <c r="AJ546" s="32"/>
      <c r="AK546" s="114">
        <f t="shared" si="2602"/>
        <v>0</v>
      </c>
      <c r="AL546" s="32"/>
      <c r="AM546" s="114">
        <f t="shared" si="2603"/>
        <v>0</v>
      </c>
      <c r="AN546" s="32"/>
      <c r="AO546" s="114">
        <f t="shared" si="2604"/>
        <v>0</v>
      </c>
      <c r="AP546" s="32"/>
      <c r="AQ546" s="114">
        <f t="shared" si="2605"/>
        <v>0</v>
      </c>
      <c r="AR546" s="32"/>
      <c r="AS546" s="114">
        <f t="shared" si="2606"/>
        <v>0</v>
      </c>
      <c r="AT546" s="32"/>
      <c r="AU546" s="114">
        <f t="shared" si="2607"/>
        <v>0</v>
      </c>
      <c r="AV546" s="32"/>
      <c r="AW546" s="114">
        <f t="shared" si="2608"/>
        <v>0</v>
      </c>
      <c r="AX546" s="32"/>
      <c r="AY546" s="114">
        <f t="shared" si="2609"/>
        <v>0</v>
      </c>
      <c r="AZ546" s="32"/>
      <c r="BA546" s="114">
        <f t="shared" si="2610"/>
        <v>0</v>
      </c>
      <c r="BB546" s="32"/>
      <c r="BC546" s="114">
        <f t="shared" si="2611"/>
        <v>0</v>
      </c>
      <c r="BD546" s="32"/>
      <c r="BE546" s="114">
        <f t="shared" si="2612"/>
        <v>0</v>
      </c>
      <c r="BF546" s="32"/>
      <c r="BG546" s="114">
        <f t="shared" si="2613"/>
        <v>0</v>
      </c>
      <c r="BH546" s="108">
        <f t="shared" ref="BH546:BI546" si="2631">SUM(J546,L546,N546,P546,R546,T546,V546,X546,Z546,AB546,AD546,AF546,AH546,AJ546,AL546,AN546,AP546,AR546,AT546,AV546,AX546,AZ546,BB546,BD546,BF546)</f>
        <v>0</v>
      </c>
      <c r="BI546" s="119">
        <f t="shared" si="2631"/>
        <v>0</v>
      </c>
      <c r="BJ546" s="87">
        <f t="shared" si="2615"/>
        <v>0</v>
      </c>
      <c r="BK546" s="108">
        <f t="shared" si="2616"/>
        <v>1</v>
      </c>
      <c r="BL546" s="119">
        <f t="shared" si="2617"/>
        <v>44.95</v>
      </c>
      <c r="BM546" s="87">
        <f t="shared" si="2618"/>
        <v>1</v>
      </c>
    </row>
    <row r="547" spans="1:65" s="88" customFormat="1">
      <c r="A547" s="29" t="s">
        <v>778</v>
      </c>
      <c r="B547" s="29" t="s">
        <v>66</v>
      </c>
      <c r="C547" s="29">
        <v>95696</v>
      </c>
      <c r="D547" s="101" t="s">
        <v>779</v>
      </c>
      <c r="E547" s="29" t="s">
        <v>100</v>
      </c>
      <c r="F547" s="30">
        <v>121</v>
      </c>
      <c r="G547" s="31">
        <v>29.83</v>
      </c>
      <c r="H547" s="119">
        <v>36.654311260677893</v>
      </c>
      <c r="I547" s="120">
        <f t="shared" si="2588"/>
        <v>4435.17</v>
      </c>
      <c r="J547" s="111"/>
      <c r="K547" s="114">
        <f t="shared" si="2589"/>
        <v>0</v>
      </c>
      <c r="L547" s="32"/>
      <c r="M547" s="114">
        <f t="shared" si="2590"/>
        <v>0</v>
      </c>
      <c r="N547" s="32"/>
      <c r="O547" s="114">
        <f t="shared" si="2591"/>
        <v>0</v>
      </c>
      <c r="P547" s="32"/>
      <c r="Q547" s="114">
        <f t="shared" si="2592"/>
        <v>0</v>
      </c>
      <c r="R547" s="32"/>
      <c r="S547" s="114">
        <f t="shared" si="2593"/>
        <v>0</v>
      </c>
      <c r="T547" s="32"/>
      <c r="U547" s="114">
        <f t="shared" si="2594"/>
        <v>0</v>
      </c>
      <c r="V547" s="32"/>
      <c r="W547" s="114">
        <f t="shared" si="2595"/>
        <v>0</v>
      </c>
      <c r="X547" s="32"/>
      <c r="Y547" s="114">
        <f t="shared" si="2596"/>
        <v>0</v>
      </c>
      <c r="Z547" s="32"/>
      <c r="AA547" s="114">
        <f t="shared" si="2597"/>
        <v>0</v>
      </c>
      <c r="AB547" s="32"/>
      <c r="AC547" s="114">
        <f t="shared" si="2598"/>
        <v>0</v>
      </c>
      <c r="AD547" s="32"/>
      <c r="AE547" s="114">
        <f t="shared" si="2599"/>
        <v>0</v>
      </c>
      <c r="AF547" s="32"/>
      <c r="AG547" s="114">
        <f t="shared" si="2600"/>
        <v>0</v>
      </c>
      <c r="AH547" s="32"/>
      <c r="AI547" s="114">
        <f t="shared" si="2601"/>
        <v>0</v>
      </c>
      <c r="AJ547" s="32"/>
      <c r="AK547" s="114">
        <f t="shared" si="2602"/>
        <v>0</v>
      </c>
      <c r="AL547" s="32"/>
      <c r="AM547" s="114">
        <f t="shared" si="2603"/>
        <v>0</v>
      </c>
      <c r="AN547" s="32"/>
      <c r="AO547" s="114">
        <f t="shared" si="2604"/>
        <v>0</v>
      </c>
      <c r="AP547" s="32"/>
      <c r="AQ547" s="114">
        <f t="shared" si="2605"/>
        <v>0</v>
      </c>
      <c r="AR547" s="32"/>
      <c r="AS547" s="114">
        <f t="shared" si="2606"/>
        <v>0</v>
      </c>
      <c r="AT547" s="32"/>
      <c r="AU547" s="114">
        <f t="shared" si="2607"/>
        <v>0</v>
      </c>
      <c r="AV547" s="32"/>
      <c r="AW547" s="114">
        <f t="shared" si="2608"/>
        <v>0</v>
      </c>
      <c r="AX547" s="32"/>
      <c r="AY547" s="114">
        <f t="shared" si="2609"/>
        <v>0</v>
      </c>
      <c r="AZ547" s="32"/>
      <c r="BA547" s="114">
        <f t="shared" si="2610"/>
        <v>0</v>
      </c>
      <c r="BB547" s="32"/>
      <c r="BC547" s="114">
        <f t="shared" si="2611"/>
        <v>0</v>
      </c>
      <c r="BD547" s="32"/>
      <c r="BE547" s="114">
        <f t="shared" si="2612"/>
        <v>0</v>
      </c>
      <c r="BF547" s="32"/>
      <c r="BG547" s="114">
        <f t="shared" si="2613"/>
        <v>0</v>
      </c>
      <c r="BH547" s="108">
        <f t="shared" ref="BH547:BI547" si="2632">SUM(J547,L547,N547,P547,R547,T547,V547,X547,Z547,AB547,AD547,AF547,AH547,AJ547,AL547,AN547,AP547,AR547,AT547,AV547,AX547,AZ547,BB547,BD547,BF547)</f>
        <v>0</v>
      </c>
      <c r="BI547" s="119">
        <f t="shared" si="2632"/>
        <v>0</v>
      </c>
      <c r="BJ547" s="87">
        <f t="shared" si="2615"/>
        <v>0</v>
      </c>
      <c r="BK547" s="108">
        <f t="shared" si="2616"/>
        <v>121</v>
      </c>
      <c r="BL547" s="119">
        <f t="shared" si="2617"/>
        <v>4435.17</v>
      </c>
      <c r="BM547" s="87">
        <f t="shared" si="2618"/>
        <v>1</v>
      </c>
    </row>
    <row r="548" spans="1:65" s="88" customFormat="1">
      <c r="A548" s="29" t="s">
        <v>780</v>
      </c>
      <c r="B548" s="29" t="s">
        <v>66</v>
      </c>
      <c r="C548" s="29">
        <v>97535</v>
      </c>
      <c r="D548" s="101" t="s">
        <v>781</v>
      </c>
      <c r="E548" s="29" t="s">
        <v>132</v>
      </c>
      <c r="F548" s="30">
        <v>178.76</v>
      </c>
      <c r="G548" s="31">
        <v>47.63</v>
      </c>
      <c r="H548" s="119">
        <v>58.526478221457864</v>
      </c>
      <c r="I548" s="120">
        <f t="shared" si="2588"/>
        <v>10462.19</v>
      </c>
      <c r="J548" s="111"/>
      <c r="K548" s="114">
        <f t="shared" si="2589"/>
        <v>0</v>
      </c>
      <c r="L548" s="32"/>
      <c r="M548" s="114">
        <f t="shared" si="2590"/>
        <v>0</v>
      </c>
      <c r="N548" s="32"/>
      <c r="O548" s="114">
        <f t="shared" si="2591"/>
        <v>0</v>
      </c>
      <c r="P548" s="32"/>
      <c r="Q548" s="114">
        <f t="shared" si="2592"/>
        <v>0</v>
      </c>
      <c r="R548" s="32"/>
      <c r="S548" s="114">
        <f t="shared" si="2593"/>
        <v>0</v>
      </c>
      <c r="T548" s="32"/>
      <c r="U548" s="114">
        <f t="shared" si="2594"/>
        <v>0</v>
      </c>
      <c r="V548" s="32"/>
      <c r="W548" s="114">
        <f t="shared" si="2595"/>
        <v>0</v>
      </c>
      <c r="X548" s="32"/>
      <c r="Y548" s="114">
        <f t="shared" si="2596"/>
        <v>0</v>
      </c>
      <c r="Z548" s="32"/>
      <c r="AA548" s="114">
        <f t="shared" si="2597"/>
        <v>0</v>
      </c>
      <c r="AB548" s="32"/>
      <c r="AC548" s="114">
        <f t="shared" si="2598"/>
        <v>0</v>
      </c>
      <c r="AD548" s="32"/>
      <c r="AE548" s="114">
        <f t="shared" si="2599"/>
        <v>0</v>
      </c>
      <c r="AF548" s="32"/>
      <c r="AG548" s="114">
        <f t="shared" si="2600"/>
        <v>0</v>
      </c>
      <c r="AH548" s="32"/>
      <c r="AI548" s="114">
        <f t="shared" si="2601"/>
        <v>0</v>
      </c>
      <c r="AJ548" s="32"/>
      <c r="AK548" s="114">
        <f t="shared" si="2602"/>
        <v>0</v>
      </c>
      <c r="AL548" s="32"/>
      <c r="AM548" s="114">
        <f t="shared" si="2603"/>
        <v>0</v>
      </c>
      <c r="AN548" s="32"/>
      <c r="AO548" s="114">
        <f t="shared" si="2604"/>
        <v>0</v>
      </c>
      <c r="AP548" s="32"/>
      <c r="AQ548" s="114">
        <f t="shared" si="2605"/>
        <v>0</v>
      </c>
      <c r="AR548" s="32"/>
      <c r="AS548" s="114">
        <f t="shared" si="2606"/>
        <v>0</v>
      </c>
      <c r="AT548" s="32"/>
      <c r="AU548" s="114">
        <f t="shared" si="2607"/>
        <v>0</v>
      </c>
      <c r="AV548" s="32"/>
      <c r="AW548" s="114">
        <f t="shared" si="2608"/>
        <v>0</v>
      </c>
      <c r="AX548" s="32"/>
      <c r="AY548" s="114">
        <f t="shared" si="2609"/>
        <v>0</v>
      </c>
      <c r="AZ548" s="32"/>
      <c r="BA548" s="114">
        <f t="shared" si="2610"/>
        <v>0</v>
      </c>
      <c r="BB548" s="32"/>
      <c r="BC548" s="114">
        <f t="shared" si="2611"/>
        <v>0</v>
      </c>
      <c r="BD548" s="32"/>
      <c r="BE548" s="114">
        <f t="shared" si="2612"/>
        <v>0</v>
      </c>
      <c r="BF548" s="32"/>
      <c r="BG548" s="114">
        <f t="shared" si="2613"/>
        <v>0</v>
      </c>
      <c r="BH548" s="108">
        <f t="shared" ref="BH548:BI548" si="2633">SUM(J548,L548,N548,P548,R548,T548,V548,X548,Z548,AB548,AD548,AF548,AH548,AJ548,AL548,AN548,AP548,AR548,AT548,AV548,AX548,AZ548,BB548,BD548,BF548)</f>
        <v>0</v>
      </c>
      <c r="BI548" s="119">
        <f t="shared" si="2633"/>
        <v>0</v>
      </c>
      <c r="BJ548" s="87">
        <f t="shared" si="2615"/>
        <v>0</v>
      </c>
      <c r="BK548" s="108">
        <f t="shared" si="2616"/>
        <v>178.76</v>
      </c>
      <c r="BL548" s="119">
        <f t="shared" si="2617"/>
        <v>10462.19</v>
      </c>
      <c r="BM548" s="87">
        <f t="shared" si="2618"/>
        <v>1</v>
      </c>
    </row>
    <row r="549" spans="1:65" s="88" customFormat="1">
      <c r="A549" s="29" t="s">
        <v>782</v>
      </c>
      <c r="B549" s="29" t="s">
        <v>66</v>
      </c>
      <c r="C549" s="29">
        <v>92652</v>
      </c>
      <c r="D549" s="101" t="s">
        <v>783</v>
      </c>
      <c r="E549" s="29" t="s">
        <v>132</v>
      </c>
      <c r="F549" s="30">
        <v>129.86000000000001</v>
      </c>
      <c r="G549" s="31">
        <v>58.1</v>
      </c>
      <c r="H549" s="119">
        <v>71.391735978725634</v>
      </c>
      <c r="I549" s="120">
        <f t="shared" si="2588"/>
        <v>9270.93</v>
      </c>
      <c r="J549" s="111"/>
      <c r="K549" s="114">
        <f t="shared" si="2589"/>
        <v>0</v>
      </c>
      <c r="L549" s="32"/>
      <c r="M549" s="114">
        <f t="shared" si="2590"/>
        <v>0</v>
      </c>
      <c r="N549" s="32"/>
      <c r="O549" s="114">
        <f t="shared" si="2591"/>
        <v>0</v>
      </c>
      <c r="P549" s="32"/>
      <c r="Q549" s="114">
        <f t="shared" si="2592"/>
        <v>0</v>
      </c>
      <c r="R549" s="32"/>
      <c r="S549" s="114">
        <f t="shared" si="2593"/>
        <v>0</v>
      </c>
      <c r="T549" s="32"/>
      <c r="U549" s="114">
        <f t="shared" si="2594"/>
        <v>0</v>
      </c>
      <c r="V549" s="32"/>
      <c r="W549" s="114">
        <f t="shared" si="2595"/>
        <v>0</v>
      </c>
      <c r="X549" s="32"/>
      <c r="Y549" s="114">
        <f t="shared" si="2596"/>
        <v>0</v>
      </c>
      <c r="Z549" s="32"/>
      <c r="AA549" s="114">
        <f t="shared" si="2597"/>
        <v>0</v>
      </c>
      <c r="AB549" s="32"/>
      <c r="AC549" s="114">
        <f t="shared" si="2598"/>
        <v>0</v>
      </c>
      <c r="AD549" s="32"/>
      <c r="AE549" s="114">
        <f t="shared" si="2599"/>
        <v>0</v>
      </c>
      <c r="AF549" s="32"/>
      <c r="AG549" s="114">
        <f t="shared" si="2600"/>
        <v>0</v>
      </c>
      <c r="AH549" s="32"/>
      <c r="AI549" s="114">
        <f t="shared" si="2601"/>
        <v>0</v>
      </c>
      <c r="AJ549" s="32"/>
      <c r="AK549" s="114">
        <f t="shared" si="2602"/>
        <v>0</v>
      </c>
      <c r="AL549" s="32"/>
      <c r="AM549" s="114">
        <f t="shared" si="2603"/>
        <v>0</v>
      </c>
      <c r="AN549" s="32"/>
      <c r="AO549" s="114">
        <f t="shared" si="2604"/>
        <v>0</v>
      </c>
      <c r="AP549" s="32"/>
      <c r="AQ549" s="114">
        <f t="shared" si="2605"/>
        <v>0</v>
      </c>
      <c r="AR549" s="32"/>
      <c r="AS549" s="114">
        <f t="shared" si="2606"/>
        <v>0</v>
      </c>
      <c r="AT549" s="32"/>
      <c r="AU549" s="114">
        <f t="shared" si="2607"/>
        <v>0</v>
      </c>
      <c r="AV549" s="32"/>
      <c r="AW549" s="114">
        <f t="shared" si="2608"/>
        <v>0</v>
      </c>
      <c r="AX549" s="32"/>
      <c r="AY549" s="114">
        <f t="shared" si="2609"/>
        <v>0</v>
      </c>
      <c r="AZ549" s="32"/>
      <c r="BA549" s="114">
        <f t="shared" si="2610"/>
        <v>0</v>
      </c>
      <c r="BB549" s="32"/>
      <c r="BC549" s="114">
        <f t="shared" si="2611"/>
        <v>0</v>
      </c>
      <c r="BD549" s="32"/>
      <c r="BE549" s="114">
        <f t="shared" si="2612"/>
        <v>0</v>
      </c>
      <c r="BF549" s="32"/>
      <c r="BG549" s="114">
        <f t="shared" si="2613"/>
        <v>0</v>
      </c>
      <c r="BH549" s="108">
        <f t="shared" ref="BH549:BI549" si="2634">SUM(J549,L549,N549,P549,R549,T549,V549,X549,Z549,AB549,AD549,AF549,AH549,AJ549,AL549,AN549,AP549,AR549,AT549,AV549,AX549,AZ549,BB549,BD549,BF549)</f>
        <v>0</v>
      </c>
      <c r="BI549" s="119">
        <f t="shared" si="2634"/>
        <v>0</v>
      </c>
      <c r="BJ549" s="87">
        <f t="shared" si="2615"/>
        <v>0</v>
      </c>
      <c r="BK549" s="108">
        <f t="shared" si="2616"/>
        <v>129.86000000000001</v>
      </c>
      <c r="BL549" s="119">
        <f t="shared" si="2617"/>
        <v>9270.93</v>
      </c>
      <c r="BM549" s="87">
        <f t="shared" si="2618"/>
        <v>1</v>
      </c>
    </row>
    <row r="550" spans="1:65" s="88" customFormat="1">
      <c r="A550" s="29" t="s">
        <v>784</v>
      </c>
      <c r="B550" s="29" t="s">
        <v>66</v>
      </c>
      <c r="C550" s="29">
        <v>92653</v>
      </c>
      <c r="D550" s="101" t="s">
        <v>785</v>
      </c>
      <c r="E550" s="29" t="s">
        <v>132</v>
      </c>
      <c r="F550" s="30">
        <v>149.15</v>
      </c>
      <c r="G550" s="31">
        <v>66.47</v>
      </c>
      <c r="H550" s="119">
        <v>81.676569543991263</v>
      </c>
      <c r="I550" s="120">
        <f t="shared" si="2588"/>
        <v>12182.06</v>
      </c>
      <c r="J550" s="111"/>
      <c r="K550" s="114">
        <f t="shared" si="2589"/>
        <v>0</v>
      </c>
      <c r="L550" s="32"/>
      <c r="M550" s="114">
        <f t="shared" si="2590"/>
        <v>0</v>
      </c>
      <c r="N550" s="32"/>
      <c r="O550" s="114">
        <f t="shared" si="2591"/>
        <v>0</v>
      </c>
      <c r="P550" s="32"/>
      <c r="Q550" s="114">
        <f t="shared" si="2592"/>
        <v>0</v>
      </c>
      <c r="R550" s="32"/>
      <c r="S550" s="114">
        <f t="shared" si="2593"/>
        <v>0</v>
      </c>
      <c r="T550" s="32"/>
      <c r="U550" s="114">
        <f t="shared" si="2594"/>
        <v>0</v>
      </c>
      <c r="V550" s="32"/>
      <c r="W550" s="114">
        <f t="shared" si="2595"/>
        <v>0</v>
      </c>
      <c r="X550" s="32"/>
      <c r="Y550" s="114">
        <f t="shared" si="2596"/>
        <v>0</v>
      </c>
      <c r="Z550" s="32"/>
      <c r="AA550" s="114">
        <f t="shared" si="2597"/>
        <v>0</v>
      </c>
      <c r="AB550" s="32"/>
      <c r="AC550" s="114">
        <f t="shared" si="2598"/>
        <v>0</v>
      </c>
      <c r="AD550" s="32"/>
      <c r="AE550" s="114">
        <f t="shared" si="2599"/>
        <v>0</v>
      </c>
      <c r="AF550" s="32"/>
      <c r="AG550" s="114">
        <f t="shared" si="2600"/>
        <v>0</v>
      </c>
      <c r="AH550" s="32"/>
      <c r="AI550" s="114">
        <f t="shared" si="2601"/>
        <v>0</v>
      </c>
      <c r="AJ550" s="32"/>
      <c r="AK550" s="114">
        <f t="shared" si="2602"/>
        <v>0</v>
      </c>
      <c r="AL550" s="32"/>
      <c r="AM550" s="114">
        <f t="shared" si="2603"/>
        <v>0</v>
      </c>
      <c r="AN550" s="32"/>
      <c r="AO550" s="114">
        <f t="shared" si="2604"/>
        <v>0</v>
      </c>
      <c r="AP550" s="32"/>
      <c r="AQ550" s="114">
        <f t="shared" si="2605"/>
        <v>0</v>
      </c>
      <c r="AR550" s="32"/>
      <c r="AS550" s="114">
        <f t="shared" si="2606"/>
        <v>0</v>
      </c>
      <c r="AT550" s="32"/>
      <c r="AU550" s="114">
        <f t="shared" si="2607"/>
        <v>0</v>
      </c>
      <c r="AV550" s="32"/>
      <c r="AW550" s="114">
        <f t="shared" si="2608"/>
        <v>0</v>
      </c>
      <c r="AX550" s="32"/>
      <c r="AY550" s="114">
        <f t="shared" si="2609"/>
        <v>0</v>
      </c>
      <c r="AZ550" s="32"/>
      <c r="BA550" s="114">
        <f t="shared" si="2610"/>
        <v>0</v>
      </c>
      <c r="BB550" s="32"/>
      <c r="BC550" s="114">
        <f t="shared" si="2611"/>
        <v>0</v>
      </c>
      <c r="BD550" s="32"/>
      <c r="BE550" s="114">
        <f t="shared" si="2612"/>
        <v>0</v>
      </c>
      <c r="BF550" s="32"/>
      <c r="BG550" s="114">
        <f t="shared" si="2613"/>
        <v>0</v>
      </c>
      <c r="BH550" s="108">
        <f t="shared" ref="BH550:BI550" si="2635">SUM(J550,L550,N550,P550,R550,T550,V550,X550,Z550,AB550,AD550,AF550,AH550,AJ550,AL550,AN550,AP550,AR550,AT550,AV550,AX550,AZ550,BB550,BD550,BF550)</f>
        <v>0</v>
      </c>
      <c r="BI550" s="119">
        <f t="shared" si="2635"/>
        <v>0</v>
      </c>
      <c r="BJ550" s="87">
        <f t="shared" si="2615"/>
        <v>0</v>
      </c>
      <c r="BK550" s="108">
        <f t="shared" si="2616"/>
        <v>149.15</v>
      </c>
      <c r="BL550" s="119">
        <f t="shared" si="2617"/>
        <v>12182.06</v>
      </c>
      <c r="BM550" s="87">
        <f t="shared" si="2618"/>
        <v>1</v>
      </c>
    </row>
    <row r="551" spans="1:65" s="88" customFormat="1">
      <c r="A551" s="29" t="s">
        <v>786</v>
      </c>
      <c r="B551" s="29" t="s">
        <v>66</v>
      </c>
      <c r="C551" s="29">
        <v>92654</v>
      </c>
      <c r="D551" s="101" t="s">
        <v>787</v>
      </c>
      <c r="E551" s="29" t="s">
        <v>132</v>
      </c>
      <c r="F551" s="30">
        <v>9.64</v>
      </c>
      <c r="G551" s="31">
        <v>91.85</v>
      </c>
      <c r="H551" s="119">
        <v>112.86283906447416</v>
      </c>
      <c r="I551" s="120">
        <f t="shared" si="2588"/>
        <v>1088</v>
      </c>
      <c r="J551" s="111"/>
      <c r="K551" s="114">
        <f t="shared" si="2589"/>
        <v>0</v>
      </c>
      <c r="L551" s="32"/>
      <c r="M551" s="114">
        <f t="shared" si="2590"/>
        <v>0</v>
      </c>
      <c r="N551" s="32"/>
      <c r="O551" s="114">
        <f t="shared" si="2591"/>
        <v>0</v>
      </c>
      <c r="P551" s="32"/>
      <c r="Q551" s="114">
        <f t="shared" si="2592"/>
        <v>0</v>
      </c>
      <c r="R551" s="32"/>
      <c r="S551" s="114">
        <f t="shared" si="2593"/>
        <v>0</v>
      </c>
      <c r="T551" s="32"/>
      <c r="U551" s="114">
        <f t="shared" si="2594"/>
        <v>0</v>
      </c>
      <c r="V551" s="32"/>
      <c r="W551" s="114">
        <f t="shared" si="2595"/>
        <v>0</v>
      </c>
      <c r="X551" s="32"/>
      <c r="Y551" s="114">
        <f t="shared" si="2596"/>
        <v>0</v>
      </c>
      <c r="Z551" s="32"/>
      <c r="AA551" s="114">
        <f t="shared" si="2597"/>
        <v>0</v>
      </c>
      <c r="AB551" s="32"/>
      <c r="AC551" s="114">
        <f t="shared" si="2598"/>
        <v>0</v>
      </c>
      <c r="AD551" s="32"/>
      <c r="AE551" s="114">
        <f t="shared" si="2599"/>
        <v>0</v>
      </c>
      <c r="AF551" s="32"/>
      <c r="AG551" s="114">
        <f t="shared" si="2600"/>
        <v>0</v>
      </c>
      <c r="AH551" s="32"/>
      <c r="AI551" s="114">
        <f t="shared" si="2601"/>
        <v>0</v>
      </c>
      <c r="AJ551" s="32"/>
      <c r="AK551" s="114">
        <f t="shared" si="2602"/>
        <v>0</v>
      </c>
      <c r="AL551" s="32"/>
      <c r="AM551" s="114">
        <f t="shared" si="2603"/>
        <v>0</v>
      </c>
      <c r="AN551" s="32"/>
      <c r="AO551" s="114">
        <f t="shared" si="2604"/>
        <v>0</v>
      </c>
      <c r="AP551" s="32"/>
      <c r="AQ551" s="114">
        <f t="shared" si="2605"/>
        <v>0</v>
      </c>
      <c r="AR551" s="32"/>
      <c r="AS551" s="114">
        <f t="shared" si="2606"/>
        <v>0</v>
      </c>
      <c r="AT551" s="32"/>
      <c r="AU551" s="114">
        <f t="shared" si="2607"/>
        <v>0</v>
      </c>
      <c r="AV551" s="32"/>
      <c r="AW551" s="114">
        <f t="shared" si="2608"/>
        <v>0</v>
      </c>
      <c r="AX551" s="32"/>
      <c r="AY551" s="114">
        <f t="shared" si="2609"/>
        <v>0</v>
      </c>
      <c r="AZ551" s="32"/>
      <c r="BA551" s="114">
        <f t="shared" si="2610"/>
        <v>0</v>
      </c>
      <c r="BB551" s="32"/>
      <c r="BC551" s="114">
        <f t="shared" si="2611"/>
        <v>0</v>
      </c>
      <c r="BD551" s="32"/>
      <c r="BE551" s="114">
        <f t="shared" si="2612"/>
        <v>0</v>
      </c>
      <c r="BF551" s="32"/>
      <c r="BG551" s="114">
        <f t="shared" si="2613"/>
        <v>0</v>
      </c>
      <c r="BH551" s="108">
        <f t="shared" ref="BH551:BI551" si="2636">SUM(J551,L551,N551,P551,R551,T551,V551,X551,Z551,AB551,AD551,AF551,AH551,AJ551,AL551,AN551,AP551,AR551,AT551,AV551,AX551,AZ551,BB551,BD551,BF551)</f>
        <v>0</v>
      </c>
      <c r="BI551" s="119">
        <f t="shared" si="2636"/>
        <v>0</v>
      </c>
      <c r="BJ551" s="87">
        <f t="shared" si="2615"/>
        <v>0</v>
      </c>
      <c r="BK551" s="108">
        <f t="shared" si="2616"/>
        <v>9.64</v>
      </c>
      <c r="BL551" s="119">
        <f t="shared" si="2617"/>
        <v>1088</v>
      </c>
      <c r="BM551" s="87">
        <f t="shared" si="2618"/>
        <v>1</v>
      </c>
    </row>
    <row r="552" spans="1:65" s="88" customFormat="1">
      <c r="A552" s="29" t="s">
        <v>788</v>
      </c>
      <c r="B552" s="29" t="s">
        <v>66</v>
      </c>
      <c r="C552" s="29">
        <v>92655</v>
      </c>
      <c r="D552" s="101" t="s">
        <v>789</v>
      </c>
      <c r="E552" s="29" t="s">
        <v>132</v>
      </c>
      <c r="F552" s="30">
        <v>88.2</v>
      </c>
      <c r="G552" s="31">
        <v>112.38</v>
      </c>
      <c r="H552" s="119">
        <v>138.08955747485689</v>
      </c>
      <c r="I552" s="120">
        <f t="shared" si="2588"/>
        <v>12179.5</v>
      </c>
      <c r="J552" s="111"/>
      <c r="K552" s="114">
        <f t="shared" si="2589"/>
        <v>0</v>
      </c>
      <c r="L552" s="32"/>
      <c r="M552" s="114">
        <f t="shared" si="2590"/>
        <v>0</v>
      </c>
      <c r="N552" s="32"/>
      <c r="O552" s="114">
        <f t="shared" si="2591"/>
        <v>0</v>
      </c>
      <c r="P552" s="32"/>
      <c r="Q552" s="114">
        <f t="shared" si="2592"/>
        <v>0</v>
      </c>
      <c r="R552" s="32"/>
      <c r="S552" s="114">
        <f t="shared" si="2593"/>
        <v>0</v>
      </c>
      <c r="T552" s="32"/>
      <c r="U552" s="114">
        <f t="shared" si="2594"/>
        <v>0</v>
      </c>
      <c r="V552" s="32"/>
      <c r="W552" s="114">
        <f t="shared" si="2595"/>
        <v>0</v>
      </c>
      <c r="X552" s="32"/>
      <c r="Y552" s="114">
        <f t="shared" si="2596"/>
        <v>0</v>
      </c>
      <c r="Z552" s="32"/>
      <c r="AA552" s="114">
        <f t="shared" si="2597"/>
        <v>0</v>
      </c>
      <c r="AB552" s="32"/>
      <c r="AC552" s="114">
        <f t="shared" si="2598"/>
        <v>0</v>
      </c>
      <c r="AD552" s="32"/>
      <c r="AE552" s="114">
        <f t="shared" si="2599"/>
        <v>0</v>
      </c>
      <c r="AF552" s="32"/>
      <c r="AG552" s="114">
        <f t="shared" si="2600"/>
        <v>0</v>
      </c>
      <c r="AH552" s="32"/>
      <c r="AI552" s="114">
        <f t="shared" si="2601"/>
        <v>0</v>
      </c>
      <c r="AJ552" s="32"/>
      <c r="AK552" s="114">
        <f t="shared" si="2602"/>
        <v>0</v>
      </c>
      <c r="AL552" s="32"/>
      <c r="AM552" s="114">
        <f t="shared" si="2603"/>
        <v>0</v>
      </c>
      <c r="AN552" s="32"/>
      <c r="AO552" s="114">
        <f t="shared" si="2604"/>
        <v>0</v>
      </c>
      <c r="AP552" s="32"/>
      <c r="AQ552" s="114">
        <f t="shared" si="2605"/>
        <v>0</v>
      </c>
      <c r="AR552" s="32"/>
      <c r="AS552" s="114">
        <f t="shared" si="2606"/>
        <v>0</v>
      </c>
      <c r="AT552" s="32"/>
      <c r="AU552" s="114">
        <f t="shared" si="2607"/>
        <v>0</v>
      </c>
      <c r="AV552" s="32"/>
      <c r="AW552" s="114">
        <f t="shared" si="2608"/>
        <v>0</v>
      </c>
      <c r="AX552" s="32"/>
      <c r="AY552" s="114">
        <f t="shared" si="2609"/>
        <v>0</v>
      </c>
      <c r="AZ552" s="32"/>
      <c r="BA552" s="114">
        <f t="shared" si="2610"/>
        <v>0</v>
      </c>
      <c r="BB552" s="32"/>
      <c r="BC552" s="114">
        <f t="shared" si="2611"/>
        <v>0</v>
      </c>
      <c r="BD552" s="32"/>
      <c r="BE552" s="114">
        <f t="shared" si="2612"/>
        <v>0</v>
      </c>
      <c r="BF552" s="32"/>
      <c r="BG552" s="114">
        <f t="shared" si="2613"/>
        <v>0</v>
      </c>
      <c r="BH552" s="108">
        <f t="shared" ref="BH552:BI552" si="2637">SUM(J552,L552,N552,P552,R552,T552,V552,X552,Z552,AB552,AD552,AF552,AH552,AJ552,AL552,AN552,AP552,AR552,AT552,AV552,AX552,AZ552,BB552,BD552,BF552)</f>
        <v>0</v>
      </c>
      <c r="BI552" s="119">
        <f t="shared" si="2637"/>
        <v>0</v>
      </c>
      <c r="BJ552" s="87">
        <f t="shared" si="2615"/>
        <v>0</v>
      </c>
      <c r="BK552" s="108">
        <f t="shared" si="2616"/>
        <v>88.2</v>
      </c>
      <c r="BL552" s="119">
        <f t="shared" si="2617"/>
        <v>12179.5</v>
      </c>
      <c r="BM552" s="87">
        <f t="shared" si="2618"/>
        <v>1</v>
      </c>
    </row>
    <row r="553" spans="1:65" s="88" customFormat="1">
      <c r="A553" s="29" t="s">
        <v>790</v>
      </c>
      <c r="B553" s="29" t="s">
        <v>66</v>
      </c>
      <c r="C553" s="29">
        <v>92656</v>
      </c>
      <c r="D553" s="101" t="s">
        <v>791</v>
      </c>
      <c r="E553" s="29" t="s">
        <v>132</v>
      </c>
      <c r="F553" s="30">
        <v>33.840000000000003</v>
      </c>
      <c r="G553" s="31">
        <v>147.94999999999999</v>
      </c>
      <c r="H553" s="119">
        <v>181.79702819367395</v>
      </c>
      <c r="I553" s="120">
        <f t="shared" si="2588"/>
        <v>6152.01</v>
      </c>
      <c r="J553" s="111"/>
      <c r="K553" s="114">
        <f t="shared" si="2589"/>
        <v>0</v>
      </c>
      <c r="L553" s="32"/>
      <c r="M553" s="114">
        <f t="shared" si="2590"/>
        <v>0</v>
      </c>
      <c r="N553" s="32"/>
      <c r="O553" s="114">
        <f t="shared" si="2591"/>
        <v>0</v>
      </c>
      <c r="P553" s="32"/>
      <c r="Q553" s="114">
        <f t="shared" si="2592"/>
        <v>0</v>
      </c>
      <c r="R553" s="32"/>
      <c r="S553" s="114">
        <f t="shared" si="2593"/>
        <v>0</v>
      </c>
      <c r="T553" s="32"/>
      <c r="U553" s="114">
        <f t="shared" si="2594"/>
        <v>0</v>
      </c>
      <c r="V553" s="32"/>
      <c r="W553" s="114">
        <f t="shared" si="2595"/>
        <v>0</v>
      </c>
      <c r="X553" s="32"/>
      <c r="Y553" s="114">
        <f t="shared" si="2596"/>
        <v>0</v>
      </c>
      <c r="Z553" s="32"/>
      <c r="AA553" s="114">
        <f t="shared" si="2597"/>
        <v>0</v>
      </c>
      <c r="AB553" s="32"/>
      <c r="AC553" s="114">
        <f t="shared" si="2598"/>
        <v>0</v>
      </c>
      <c r="AD553" s="32"/>
      <c r="AE553" s="114">
        <f t="shared" si="2599"/>
        <v>0</v>
      </c>
      <c r="AF553" s="32"/>
      <c r="AG553" s="114">
        <f t="shared" si="2600"/>
        <v>0</v>
      </c>
      <c r="AH553" s="32"/>
      <c r="AI553" s="114">
        <f t="shared" si="2601"/>
        <v>0</v>
      </c>
      <c r="AJ553" s="32"/>
      <c r="AK553" s="114">
        <f t="shared" si="2602"/>
        <v>0</v>
      </c>
      <c r="AL553" s="32"/>
      <c r="AM553" s="114">
        <f t="shared" si="2603"/>
        <v>0</v>
      </c>
      <c r="AN553" s="32"/>
      <c r="AO553" s="114">
        <f t="shared" si="2604"/>
        <v>0</v>
      </c>
      <c r="AP553" s="32"/>
      <c r="AQ553" s="114">
        <f t="shared" si="2605"/>
        <v>0</v>
      </c>
      <c r="AR553" s="32"/>
      <c r="AS553" s="114">
        <f t="shared" si="2606"/>
        <v>0</v>
      </c>
      <c r="AT553" s="32"/>
      <c r="AU553" s="114">
        <f t="shared" si="2607"/>
        <v>0</v>
      </c>
      <c r="AV553" s="32"/>
      <c r="AW553" s="114">
        <f t="shared" si="2608"/>
        <v>0</v>
      </c>
      <c r="AX553" s="32"/>
      <c r="AY553" s="114">
        <f t="shared" si="2609"/>
        <v>0</v>
      </c>
      <c r="AZ553" s="32"/>
      <c r="BA553" s="114">
        <f t="shared" si="2610"/>
        <v>0</v>
      </c>
      <c r="BB553" s="32"/>
      <c r="BC553" s="114">
        <f t="shared" si="2611"/>
        <v>0</v>
      </c>
      <c r="BD553" s="32"/>
      <c r="BE553" s="114">
        <f t="shared" si="2612"/>
        <v>0</v>
      </c>
      <c r="BF553" s="32"/>
      <c r="BG553" s="114">
        <f t="shared" si="2613"/>
        <v>0</v>
      </c>
      <c r="BH553" s="108">
        <f t="shared" ref="BH553:BI553" si="2638">SUM(J553,L553,N553,P553,R553,T553,V553,X553,Z553,AB553,AD553,AF553,AH553,AJ553,AL553,AN553,AP553,AR553,AT553,AV553,AX553,AZ553,BB553,BD553,BF553)</f>
        <v>0</v>
      </c>
      <c r="BI553" s="119">
        <f t="shared" si="2638"/>
        <v>0</v>
      </c>
      <c r="BJ553" s="87">
        <f t="shared" si="2615"/>
        <v>0</v>
      </c>
      <c r="BK553" s="108">
        <f t="shared" si="2616"/>
        <v>33.840000000000003</v>
      </c>
      <c r="BL553" s="119">
        <f t="shared" si="2617"/>
        <v>6152.01</v>
      </c>
      <c r="BM553" s="87">
        <f t="shared" si="2618"/>
        <v>1</v>
      </c>
    </row>
    <row r="554" spans="1:65" s="88" customFormat="1">
      <c r="A554" s="29" t="s">
        <v>792</v>
      </c>
      <c r="B554" s="29" t="s">
        <v>66</v>
      </c>
      <c r="C554" s="29">
        <v>92683</v>
      </c>
      <c r="D554" s="101" t="s">
        <v>793</v>
      </c>
      <c r="E554" s="29" t="s">
        <v>100</v>
      </c>
      <c r="F554" s="30">
        <v>1</v>
      </c>
      <c r="G554" s="31">
        <v>66.38</v>
      </c>
      <c r="H554" s="119">
        <v>81.565979935762599</v>
      </c>
      <c r="I554" s="120">
        <f t="shared" si="2588"/>
        <v>81.569999999999993</v>
      </c>
      <c r="J554" s="111"/>
      <c r="K554" s="114">
        <f t="shared" si="2589"/>
        <v>0</v>
      </c>
      <c r="L554" s="32"/>
      <c r="M554" s="114">
        <f t="shared" si="2590"/>
        <v>0</v>
      </c>
      <c r="N554" s="32"/>
      <c r="O554" s="114">
        <f t="shared" si="2591"/>
        <v>0</v>
      </c>
      <c r="P554" s="32"/>
      <c r="Q554" s="114">
        <f t="shared" si="2592"/>
        <v>0</v>
      </c>
      <c r="R554" s="32"/>
      <c r="S554" s="114">
        <f t="shared" si="2593"/>
        <v>0</v>
      </c>
      <c r="T554" s="32"/>
      <c r="U554" s="114">
        <f t="shared" si="2594"/>
        <v>0</v>
      </c>
      <c r="V554" s="32"/>
      <c r="W554" s="114">
        <f t="shared" si="2595"/>
        <v>0</v>
      </c>
      <c r="X554" s="32"/>
      <c r="Y554" s="114">
        <f t="shared" si="2596"/>
        <v>0</v>
      </c>
      <c r="Z554" s="32"/>
      <c r="AA554" s="114">
        <f t="shared" si="2597"/>
        <v>0</v>
      </c>
      <c r="AB554" s="32"/>
      <c r="AC554" s="114">
        <f t="shared" si="2598"/>
        <v>0</v>
      </c>
      <c r="AD554" s="32"/>
      <c r="AE554" s="114">
        <f t="shared" si="2599"/>
        <v>0</v>
      </c>
      <c r="AF554" s="32"/>
      <c r="AG554" s="114">
        <f t="shared" si="2600"/>
        <v>0</v>
      </c>
      <c r="AH554" s="32"/>
      <c r="AI554" s="114">
        <f t="shared" si="2601"/>
        <v>0</v>
      </c>
      <c r="AJ554" s="32"/>
      <c r="AK554" s="114">
        <f t="shared" si="2602"/>
        <v>0</v>
      </c>
      <c r="AL554" s="32"/>
      <c r="AM554" s="114">
        <f t="shared" si="2603"/>
        <v>0</v>
      </c>
      <c r="AN554" s="32"/>
      <c r="AO554" s="114">
        <f t="shared" si="2604"/>
        <v>0</v>
      </c>
      <c r="AP554" s="32"/>
      <c r="AQ554" s="114">
        <f t="shared" si="2605"/>
        <v>0</v>
      </c>
      <c r="AR554" s="32"/>
      <c r="AS554" s="114">
        <f t="shared" si="2606"/>
        <v>0</v>
      </c>
      <c r="AT554" s="32"/>
      <c r="AU554" s="114">
        <f t="shared" si="2607"/>
        <v>0</v>
      </c>
      <c r="AV554" s="32"/>
      <c r="AW554" s="114">
        <f t="shared" si="2608"/>
        <v>0</v>
      </c>
      <c r="AX554" s="32"/>
      <c r="AY554" s="114">
        <f t="shared" si="2609"/>
        <v>0</v>
      </c>
      <c r="AZ554" s="32"/>
      <c r="BA554" s="114">
        <f t="shared" si="2610"/>
        <v>0</v>
      </c>
      <c r="BB554" s="32"/>
      <c r="BC554" s="114">
        <f t="shared" si="2611"/>
        <v>0</v>
      </c>
      <c r="BD554" s="32"/>
      <c r="BE554" s="114">
        <f t="shared" si="2612"/>
        <v>0</v>
      </c>
      <c r="BF554" s="32"/>
      <c r="BG554" s="114">
        <f t="shared" si="2613"/>
        <v>0</v>
      </c>
      <c r="BH554" s="108">
        <f t="shared" ref="BH554:BI554" si="2639">SUM(J554,L554,N554,P554,R554,T554,V554,X554,Z554,AB554,AD554,AF554,AH554,AJ554,AL554,AN554,AP554,AR554,AT554,AV554,AX554,AZ554,BB554,BD554,BF554)</f>
        <v>0</v>
      </c>
      <c r="BI554" s="119">
        <f t="shared" si="2639"/>
        <v>0</v>
      </c>
      <c r="BJ554" s="87">
        <f t="shared" si="2615"/>
        <v>0</v>
      </c>
      <c r="BK554" s="108">
        <f t="shared" si="2616"/>
        <v>1</v>
      </c>
      <c r="BL554" s="119">
        <f t="shared" si="2617"/>
        <v>81.569999999999993</v>
      </c>
      <c r="BM554" s="87">
        <f t="shared" si="2618"/>
        <v>1</v>
      </c>
    </row>
    <row r="555" spans="1:65" s="88" customFormat="1">
      <c r="A555" s="29" t="s">
        <v>794</v>
      </c>
      <c r="B555" s="29" t="s">
        <v>66</v>
      </c>
      <c r="C555" s="29">
        <v>92685</v>
      </c>
      <c r="D555" s="101" t="s">
        <v>795</v>
      </c>
      <c r="E555" s="29" t="s">
        <v>100</v>
      </c>
      <c r="F555" s="30">
        <v>13</v>
      </c>
      <c r="G555" s="31">
        <v>153.02000000000001</v>
      </c>
      <c r="H555" s="119">
        <v>188.02690945722196</v>
      </c>
      <c r="I555" s="120">
        <f t="shared" si="2588"/>
        <v>2444.35</v>
      </c>
      <c r="J555" s="111"/>
      <c r="K555" s="114">
        <f t="shared" si="2589"/>
        <v>0</v>
      </c>
      <c r="L555" s="32"/>
      <c r="M555" s="114">
        <f t="shared" si="2590"/>
        <v>0</v>
      </c>
      <c r="N555" s="32"/>
      <c r="O555" s="114">
        <f t="shared" si="2591"/>
        <v>0</v>
      </c>
      <c r="P555" s="32"/>
      <c r="Q555" s="114">
        <f t="shared" si="2592"/>
        <v>0</v>
      </c>
      <c r="R555" s="32"/>
      <c r="S555" s="114">
        <f t="shared" si="2593"/>
        <v>0</v>
      </c>
      <c r="T555" s="32"/>
      <c r="U555" s="114">
        <f t="shared" si="2594"/>
        <v>0</v>
      </c>
      <c r="V555" s="32"/>
      <c r="W555" s="114">
        <f t="shared" si="2595"/>
        <v>0</v>
      </c>
      <c r="X555" s="32"/>
      <c r="Y555" s="114">
        <f t="shared" si="2596"/>
        <v>0</v>
      </c>
      <c r="Z555" s="32"/>
      <c r="AA555" s="114">
        <f t="shared" si="2597"/>
        <v>0</v>
      </c>
      <c r="AB555" s="32"/>
      <c r="AC555" s="114">
        <f t="shared" si="2598"/>
        <v>0</v>
      </c>
      <c r="AD555" s="32"/>
      <c r="AE555" s="114">
        <f t="shared" si="2599"/>
        <v>0</v>
      </c>
      <c r="AF555" s="32"/>
      <c r="AG555" s="114">
        <f t="shared" si="2600"/>
        <v>0</v>
      </c>
      <c r="AH555" s="32"/>
      <c r="AI555" s="114">
        <f t="shared" si="2601"/>
        <v>0</v>
      </c>
      <c r="AJ555" s="32"/>
      <c r="AK555" s="114">
        <f t="shared" si="2602"/>
        <v>0</v>
      </c>
      <c r="AL555" s="32"/>
      <c r="AM555" s="114">
        <f t="shared" si="2603"/>
        <v>0</v>
      </c>
      <c r="AN555" s="32"/>
      <c r="AO555" s="114">
        <f t="shared" si="2604"/>
        <v>0</v>
      </c>
      <c r="AP555" s="32"/>
      <c r="AQ555" s="114">
        <f t="shared" si="2605"/>
        <v>0</v>
      </c>
      <c r="AR555" s="32"/>
      <c r="AS555" s="114">
        <f t="shared" si="2606"/>
        <v>0</v>
      </c>
      <c r="AT555" s="32"/>
      <c r="AU555" s="114">
        <f t="shared" si="2607"/>
        <v>0</v>
      </c>
      <c r="AV555" s="32"/>
      <c r="AW555" s="114">
        <f t="shared" si="2608"/>
        <v>0</v>
      </c>
      <c r="AX555" s="32"/>
      <c r="AY555" s="114">
        <f t="shared" si="2609"/>
        <v>0</v>
      </c>
      <c r="AZ555" s="32"/>
      <c r="BA555" s="114">
        <f t="shared" si="2610"/>
        <v>0</v>
      </c>
      <c r="BB555" s="32"/>
      <c r="BC555" s="114">
        <f t="shared" si="2611"/>
        <v>0</v>
      </c>
      <c r="BD555" s="32"/>
      <c r="BE555" s="114">
        <f t="shared" si="2612"/>
        <v>0</v>
      </c>
      <c r="BF555" s="32"/>
      <c r="BG555" s="114">
        <f t="shared" si="2613"/>
        <v>0</v>
      </c>
      <c r="BH555" s="108">
        <f t="shared" ref="BH555:BI555" si="2640">SUM(J555,L555,N555,P555,R555,T555,V555,X555,Z555,AB555,AD555,AF555,AH555,AJ555,AL555,AN555,AP555,AR555,AT555,AV555,AX555,AZ555,BB555,BD555,BF555)</f>
        <v>0</v>
      </c>
      <c r="BI555" s="119">
        <f t="shared" si="2640"/>
        <v>0</v>
      </c>
      <c r="BJ555" s="87">
        <f t="shared" si="2615"/>
        <v>0</v>
      </c>
      <c r="BK555" s="108">
        <f t="shared" si="2616"/>
        <v>13</v>
      </c>
      <c r="BL555" s="119">
        <f t="shared" si="2617"/>
        <v>2444.35</v>
      </c>
      <c r="BM555" s="87">
        <f t="shared" si="2618"/>
        <v>1</v>
      </c>
    </row>
    <row r="556" spans="1:65" s="88" customFormat="1">
      <c r="A556" s="29" t="s">
        <v>796</v>
      </c>
      <c r="B556" s="29" t="s">
        <v>66</v>
      </c>
      <c r="C556" s="29">
        <v>92686</v>
      </c>
      <c r="D556" s="101" t="s">
        <v>797</v>
      </c>
      <c r="E556" s="29" t="s">
        <v>100</v>
      </c>
      <c r="F556" s="30">
        <v>5</v>
      </c>
      <c r="G556" s="31">
        <v>197.46</v>
      </c>
      <c r="H556" s="119">
        <v>242.63360045368611</v>
      </c>
      <c r="I556" s="120">
        <f t="shared" si="2588"/>
        <v>1213.17</v>
      </c>
      <c r="J556" s="111"/>
      <c r="K556" s="114">
        <f t="shared" si="2589"/>
        <v>0</v>
      </c>
      <c r="L556" s="32"/>
      <c r="M556" s="114">
        <f t="shared" si="2590"/>
        <v>0</v>
      </c>
      <c r="N556" s="32"/>
      <c r="O556" s="114">
        <f t="shared" si="2591"/>
        <v>0</v>
      </c>
      <c r="P556" s="32"/>
      <c r="Q556" s="114">
        <f t="shared" si="2592"/>
        <v>0</v>
      </c>
      <c r="R556" s="32"/>
      <c r="S556" s="114">
        <f t="shared" si="2593"/>
        <v>0</v>
      </c>
      <c r="T556" s="32"/>
      <c r="U556" s="114">
        <f t="shared" si="2594"/>
        <v>0</v>
      </c>
      <c r="V556" s="32"/>
      <c r="W556" s="114">
        <f t="shared" si="2595"/>
        <v>0</v>
      </c>
      <c r="X556" s="32"/>
      <c r="Y556" s="114">
        <f t="shared" si="2596"/>
        <v>0</v>
      </c>
      <c r="Z556" s="32"/>
      <c r="AA556" s="114">
        <f t="shared" si="2597"/>
        <v>0</v>
      </c>
      <c r="AB556" s="32"/>
      <c r="AC556" s="114">
        <f t="shared" si="2598"/>
        <v>0</v>
      </c>
      <c r="AD556" s="32"/>
      <c r="AE556" s="114">
        <f t="shared" si="2599"/>
        <v>0</v>
      </c>
      <c r="AF556" s="32"/>
      <c r="AG556" s="114">
        <f t="shared" si="2600"/>
        <v>0</v>
      </c>
      <c r="AH556" s="32"/>
      <c r="AI556" s="114">
        <f t="shared" si="2601"/>
        <v>0</v>
      </c>
      <c r="AJ556" s="32"/>
      <c r="AK556" s="114">
        <f t="shared" si="2602"/>
        <v>0</v>
      </c>
      <c r="AL556" s="32"/>
      <c r="AM556" s="114">
        <f t="shared" si="2603"/>
        <v>0</v>
      </c>
      <c r="AN556" s="32"/>
      <c r="AO556" s="114">
        <f t="shared" si="2604"/>
        <v>0</v>
      </c>
      <c r="AP556" s="32"/>
      <c r="AQ556" s="114">
        <f t="shared" si="2605"/>
        <v>0</v>
      </c>
      <c r="AR556" s="32"/>
      <c r="AS556" s="114">
        <f t="shared" si="2606"/>
        <v>0</v>
      </c>
      <c r="AT556" s="32"/>
      <c r="AU556" s="114">
        <f t="shared" si="2607"/>
        <v>0</v>
      </c>
      <c r="AV556" s="32"/>
      <c r="AW556" s="114">
        <f t="shared" si="2608"/>
        <v>0</v>
      </c>
      <c r="AX556" s="32"/>
      <c r="AY556" s="114">
        <f t="shared" si="2609"/>
        <v>0</v>
      </c>
      <c r="AZ556" s="32"/>
      <c r="BA556" s="114">
        <f t="shared" si="2610"/>
        <v>0</v>
      </c>
      <c r="BB556" s="32"/>
      <c r="BC556" s="114">
        <f t="shared" si="2611"/>
        <v>0</v>
      </c>
      <c r="BD556" s="32"/>
      <c r="BE556" s="114">
        <f t="shared" si="2612"/>
        <v>0</v>
      </c>
      <c r="BF556" s="32"/>
      <c r="BG556" s="114">
        <f t="shared" si="2613"/>
        <v>0</v>
      </c>
      <c r="BH556" s="108">
        <f t="shared" ref="BH556:BI556" si="2641">SUM(J556,L556,N556,P556,R556,T556,V556,X556,Z556,AB556,AD556,AF556,AH556,AJ556,AL556,AN556,AP556,AR556,AT556,AV556,AX556,AZ556,BB556,BD556,BF556)</f>
        <v>0</v>
      </c>
      <c r="BI556" s="119">
        <f t="shared" si="2641"/>
        <v>0</v>
      </c>
      <c r="BJ556" s="87">
        <f t="shared" si="2615"/>
        <v>0</v>
      </c>
      <c r="BK556" s="108">
        <f t="shared" si="2616"/>
        <v>5</v>
      </c>
      <c r="BL556" s="119">
        <f t="shared" si="2617"/>
        <v>1213.17</v>
      </c>
      <c r="BM556" s="87">
        <f t="shared" si="2618"/>
        <v>1</v>
      </c>
    </row>
    <row r="557" spans="1:65" s="88" customFormat="1">
      <c r="A557" s="29" t="s">
        <v>798</v>
      </c>
      <c r="B557" s="29" t="s">
        <v>66</v>
      </c>
      <c r="C557" s="29">
        <v>92944</v>
      </c>
      <c r="D557" s="101" t="s">
        <v>799</v>
      </c>
      <c r="E557" s="29" t="s">
        <v>100</v>
      </c>
      <c r="F557" s="30">
        <v>44</v>
      </c>
      <c r="G557" s="31">
        <v>36.58</v>
      </c>
      <c r="H557" s="119">
        <v>44.948531877827598</v>
      </c>
      <c r="I557" s="120">
        <f t="shared" si="2588"/>
        <v>1977.74</v>
      </c>
      <c r="J557" s="111"/>
      <c r="K557" s="114">
        <f t="shared" si="2589"/>
        <v>0</v>
      </c>
      <c r="L557" s="32"/>
      <c r="M557" s="114">
        <f t="shared" si="2590"/>
        <v>0</v>
      </c>
      <c r="N557" s="32"/>
      <c r="O557" s="114">
        <f t="shared" si="2591"/>
        <v>0</v>
      </c>
      <c r="P557" s="32"/>
      <c r="Q557" s="114">
        <f t="shared" si="2592"/>
        <v>0</v>
      </c>
      <c r="R557" s="32"/>
      <c r="S557" s="114">
        <f t="shared" si="2593"/>
        <v>0</v>
      </c>
      <c r="T557" s="32"/>
      <c r="U557" s="114">
        <f t="shared" si="2594"/>
        <v>0</v>
      </c>
      <c r="V557" s="32"/>
      <c r="W557" s="114">
        <f t="shared" si="2595"/>
        <v>0</v>
      </c>
      <c r="X557" s="32"/>
      <c r="Y557" s="114">
        <f t="shared" si="2596"/>
        <v>0</v>
      </c>
      <c r="Z557" s="32"/>
      <c r="AA557" s="114">
        <f t="shared" si="2597"/>
        <v>0</v>
      </c>
      <c r="AB557" s="32"/>
      <c r="AC557" s="114">
        <f t="shared" si="2598"/>
        <v>0</v>
      </c>
      <c r="AD557" s="32"/>
      <c r="AE557" s="114">
        <f t="shared" si="2599"/>
        <v>0</v>
      </c>
      <c r="AF557" s="32"/>
      <c r="AG557" s="114">
        <f t="shared" si="2600"/>
        <v>0</v>
      </c>
      <c r="AH557" s="32"/>
      <c r="AI557" s="114">
        <f t="shared" si="2601"/>
        <v>0</v>
      </c>
      <c r="AJ557" s="32"/>
      <c r="AK557" s="114">
        <f t="shared" si="2602"/>
        <v>0</v>
      </c>
      <c r="AL557" s="32"/>
      <c r="AM557" s="114">
        <f t="shared" si="2603"/>
        <v>0</v>
      </c>
      <c r="AN557" s="32"/>
      <c r="AO557" s="114">
        <f t="shared" si="2604"/>
        <v>0</v>
      </c>
      <c r="AP557" s="32"/>
      <c r="AQ557" s="114">
        <f t="shared" si="2605"/>
        <v>0</v>
      </c>
      <c r="AR557" s="32"/>
      <c r="AS557" s="114">
        <f t="shared" si="2606"/>
        <v>0</v>
      </c>
      <c r="AT557" s="32"/>
      <c r="AU557" s="114">
        <f t="shared" si="2607"/>
        <v>0</v>
      </c>
      <c r="AV557" s="32"/>
      <c r="AW557" s="114">
        <f t="shared" si="2608"/>
        <v>0</v>
      </c>
      <c r="AX557" s="32"/>
      <c r="AY557" s="114">
        <f t="shared" si="2609"/>
        <v>0</v>
      </c>
      <c r="AZ557" s="32"/>
      <c r="BA557" s="114">
        <f t="shared" si="2610"/>
        <v>0</v>
      </c>
      <c r="BB557" s="32"/>
      <c r="BC557" s="114">
        <f t="shared" si="2611"/>
        <v>0</v>
      </c>
      <c r="BD557" s="32"/>
      <c r="BE557" s="114">
        <f t="shared" si="2612"/>
        <v>0</v>
      </c>
      <c r="BF557" s="32"/>
      <c r="BG557" s="114">
        <f t="shared" si="2613"/>
        <v>0</v>
      </c>
      <c r="BH557" s="108">
        <f t="shared" ref="BH557:BI557" si="2642">SUM(J557,L557,N557,P557,R557,T557,V557,X557,Z557,AB557,AD557,AF557,AH557,AJ557,AL557,AN557,AP557,AR557,AT557,AV557,AX557,AZ557,BB557,BD557,BF557)</f>
        <v>0</v>
      </c>
      <c r="BI557" s="119">
        <f t="shared" si="2642"/>
        <v>0</v>
      </c>
      <c r="BJ557" s="87">
        <f t="shared" si="2615"/>
        <v>0</v>
      </c>
      <c r="BK557" s="108">
        <f t="shared" si="2616"/>
        <v>44</v>
      </c>
      <c r="BL557" s="119">
        <f t="shared" si="2617"/>
        <v>1977.74</v>
      </c>
      <c r="BM557" s="87">
        <f t="shared" si="2618"/>
        <v>1</v>
      </c>
    </row>
    <row r="558" spans="1:65" s="88" customFormat="1">
      <c r="A558" s="29" t="s">
        <v>800</v>
      </c>
      <c r="B558" s="29" t="s">
        <v>66</v>
      </c>
      <c r="C558" s="29">
        <v>97506</v>
      </c>
      <c r="D558" s="101" t="s">
        <v>801</v>
      </c>
      <c r="E558" s="29" t="s">
        <v>100</v>
      </c>
      <c r="F558" s="30">
        <v>3</v>
      </c>
      <c r="G558" s="31">
        <v>78.290000000000006</v>
      </c>
      <c r="H558" s="119">
        <v>96.200671424688991</v>
      </c>
      <c r="I558" s="120">
        <f t="shared" si="2588"/>
        <v>288.60000000000002</v>
      </c>
      <c r="J558" s="111"/>
      <c r="K558" s="114">
        <f t="shared" si="2589"/>
        <v>0</v>
      </c>
      <c r="L558" s="32"/>
      <c r="M558" s="114">
        <f t="shared" si="2590"/>
        <v>0</v>
      </c>
      <c r="N558" s="32"/>
      <c r="O558" s="114">
        <f t="shared" si="2591"/>
        <v>0</v>
      </c>
      <c r="P558" s="32"/>
      <c r="Q558" s="114">
        <f t="shared" si="2592"/>
        <v>0</v>
      </c>
      <c r="R558" s="32"/>
      <c r="S558" s="114">
        <f t="shared" si="2593"/>
        <v>0</v>
      </c>
      <c r="T558" s="32"/>
      <c r="U558" s="114">
        <f t="shared" si="2594"/>
        <v>0</v>
      </c>
      <c r="V558" s="32"/>
      <c r="W558" s="114">
        <f t="shared" si="2595"/>
        <v>0</v>
      </c>
      <c r="X558" s="32"/>
      <c r="Y558" s="114">
        <f t="shared" si="2596"/>
        <v>0</v>
      </c>
      <c r="Z558" s="32"/>
      <c r="AA558" s="114">
        <f t="shared" si="2597"/>
        <v>0</v>
      </c>
      <c r="AB558" s="32"/>
      <c r="AC558" s="114">
        <f t="shared" si="2598"/>
        <v>0</v>
      </c>
      <c r="AD558" s="32"/>
      <c r="AE558" s="114">
        <f t="shared" si="2599"/>
        <v>0</v>
      </c>
      <c r="AF558" s="32"/>
      <c r="AG558" s="114">
        <f t="shared" si="2600"/>
        <v>0</v>
      </c>
      <c r="AH558" s="32"/>
      <c r="AI558" s="114">
        <f t="shared" si="2601"/>
        <v>0</v>
      </c>
      <c r="AJ558" s="32"/>
      <c r="AK558" s="114">
        <f t="shared" si="2602"/>
        <v>0</v>
      </c>
      <c r="AL558" s="32"/>
      <c r="AM558" s="114">
        <f t="shared" si="2603"/>
        <v>0</v>
      </c>
      <c r="AN558" s="32"/>
      <c r="AO558" s="114">
        <f t="shared" si="2604"/>
        <v>0</v>
      </c>
      <c r="AP558" s="32"/>
      <c r="AQ558" s="114">
        <f t="shared" si="2605"/>
        <v>0</v>
      </c>
      <c r="AR558" s="32"/>
      <c r="AS558" s="114">
        <f t="shared" si="2606"/>
        <v>0</v>
      </c>
      <c r="AT558" s="32"/>
      <c r="AU558" s="114">
        <f t="shared" si="2607"/>
        <v>0</v>
      </c>
      <c r="AV558" s="32"/>
      <c r="AW558" s="114">
        <f t="shared" si="2608"/>
        <v>0</v>
      </c>
      <c r="AX558" s="32"/>
      <c r="AY558" s="114">
        <f t="shared" si="2609"/>
        <v>0</v>
      </c>
      <c r="AZ558" s="32"/>
      <c r="BA558" s="114">
        <f t="shared" si="2610"/>
        <v>0</v>
      </c>
      <c r="BB558" s="32"/>
      <c r="BC558" s="114">
        <f t="shared" si="2611"/>
        <v>0</v>
      </c>
      <c r="BD558" s="32"/>
      <c r="BE558" s="114">
        <f t="shared" si="2612"/>
        <v>0</v>
      </c>
      <c r="BF558" s="32"/>
      <c r="BG558" s="114">
        <f t="shared" si="2613"/>
        <v>0</v>
      </c>
      <c r="BH558" s="108">
        <f t="shared" ref="BH558:BI558" si="2643">SUM(J558,L558,N558,P558,R558,T558,V558,X558,Z558,AB558,AD558,AF558,AH558,AJ558,AL558,AN558,AP558,AR558,AT558,AV558,AX558,AZ558,BB558,BD558,BF558)</f>
        <v>0</v>
      </c>
      <c r="BI558" s="119">
        <f t="shared" si="2643"/>
        <v>0</v>
      </c>
      <c r="BJ558" s="87">
        <f t="shared" si="2615"/>
        <v>0</v>
      </c>
      <c r="BK558" s="108">
        <f t="shared" si="2616"/>
        <v>3</v>
      </c>
      <c r="BL558" s="119">
        <f t="shared" si="2617"/>
        <v>288.60000000000002</v>
      </c>
      <c r="BM558" s="87">
        <f t="shared" si="2618"/>
        <v>1</v>
      </c>
    </row>
    <row r="559" spans="1:65" s="88" customFormat="1">
      <c r="A559" s="29" t="s">
        <v>802</v>
      </c>
      <c r="B559" s="29" t="s">
        <v>66</v>
      </c>
      <c r="C559" s="29">
        <v>97503</v>
      </c>
      <c r="D559" s="101" t="s">
        <v>803</v>
      </c>
      <c r="E559" s="29" t="s">
        <v>100</v>
      </c>
      <c r="F559" s="30">
        <v>36</v>
      </c>
      <c r="G559" s="31">
        <v>62.07</v>
      </c>
      <c r="H559" s="119">
        <v>76.269966475034423</v>
      </c>
      <c r="I559" s="120">
        <f t="shared" si="2588"/>
        <v>2745.72</v>
      </c>
      <c r="J559" s="111"/>
      <c r="K559" s="114">
        <f t="shared" si="2589"/>
        <v>0</v>
      </c>
      <c r="L559" s="32"/>
      <c r="M559" s="114">
        <f t="shared" si="2590"/>
        <v>0</v>
      </c>
      <c r="N559" s="32"/>
      <c r="O559" s="114">
        <f t="shared" si="2591"/>
        <v>0</v>
      </c>
      <c r="P559" s="32"/>
      <c r="Q559" s="114">
        <f t="shared" si="2592"/>
        <v>0</v>
      </c>
      <c r="R559" s="32"/>
      <c r="S559" s="114">
        <f t="shared" si="2593"/>
        <v>0</v>
      </c>
      <c r="T559" s="32"/>
      <c r="U559" s="114">
        <f t="shared" si="2594"/>
        <v>0</v>
      </c>
      <c r="V559" s="32"/>
      <c r="W559" s="114">
        <f t="shared" si="2595"/>
        <v>0</v>
      </c>
      <c r="X559" s="32"/>
      <c r="Y559" s="114">
        <f t="shared" si="2596"/>
        <v>0</v>
      </c>
      <c r="Z559" s="32"/>
      <c r="AA559" s="114">
        <f t="shared" si="2597"/>
        <v>0</v>
      </c>
      <c r="AB559" s="32"/>
      <c r="AC559" s="114">
        <f t="shared" si="2598"/>
        <v>0</v>
      </c>
      <c r="AD559" s="32"/>
      <c r="AE559" s="114">
        <f t="shared" si="2599"/>
        <v>0</v>
      </c>
      <c r="AF559" s="32"/>
      <c r="AG559" s="114">
        <f t="shared" si="2600"/>
        <v>0</v>
      </c>
      <c r="AH559" s="32"/>
      <c r="AI559" s="114">
        <f t="shared" si="2601"/>
        <v>0</v>
      </c>
      <c r="AJ559" s="32"/>
      <c r="AK559" s="114">
        <f t="shared" si="2602"/>
        <v>0</v>
      </c>
      <c r="AL559" s="32"/>
      <c r="AM559" s="114">
        <f t="shared" si="2603"/>
        <v>0</v>
      </c>
      <c r="AN559" s="32"/>
      <c r="AO559" s="114">
        <f t="shared" si="2604"/>
        <v>0</v>
      </c>
      <c r="AP559" s="32"/>
      <c r="AQ559" s="114">
        <f t="shared" si="2605"/>
        <v>0</v>
      </c>
      <c r="AR559" s="32"/>
      <c r="AS559" s="114">
        <f t="shared" si="2606"/>
        <v>0</v>
      </c>
      <c r="AT559" s="32"/>
      <c r="AU559" s="114">
        <f t="shared" si="2607"/>
        <v>0</v>
      </c>
      <c r="AV559" s="32"/>
      <c r="AW559" s="114">
        <f t="shared" si="2608"/>
        <v>0</v>
      </c>
      <c r="AX559" s="32"/>
      <c r="AY559" s="114">
        <f t="shared" si="2609"/>
        <v>0</v>
      </c>
      <c r="AZ559" s="32"/>
      <c r="BA559" s="114">
        <f t="shared" si="2610"/>
        <v>0</v>
      </c>
      <c r="BB559" s="32"/>
      <c r="BC559" s="114">
        <f t="shared" si="2611"/>
        <v>0</v>
      </c>
      <c r="BD559" s="32"/>
      <c r="BE559" s="114">
        <f t="shared" si="2612"/>
        <v>0</v>
      </c>
      <c r="BF559" s="32"/>
      <c r="BG559" s="114">
        <f t="shared" si="2613"/>
        <v>0</v>
      </c>
      <c r="BH559" s="108">
        <f t="shared" ref="BH559:BI559" si="2644">SUM(J559,L559,N559,P559,R559,T559,V559,X559,Z559,AB559,AD559,AF559,AH559,AJ559,AL559,AN559,AP559,AR559,AT559,AV559,AX559,AZ559,BB559,BD559,BF559)</f>
        <v>0</v>
      </c>
      <c r="BI559" s="119">
        <f t="shared" si="2644"/>
        <v>0</v>
      </c>
      <c r="BJ559" s="87">
        <f t="shared" si="2615"/>
        <v>0</v>
      </c>
      <c r="BK559" s="108">
        <f t="shared" si="2616"/>
        <v>36</v>
      </c>
      <c r="BL559" s="119">
        <f t="shared" si="2617"/>
        <v>2745.72</v>
      </c>
      <c r="BM559" s="87">
        <f t="shared" si="2618"/>
        <v>1</v>
      </c>
    </row>
    <row r="560" spans="1:65" s="88" customFormat="1">
      <c r="A560" s="29" t="s">
        <v>804</v>
      </c>
      <c r="B560" s="29" t="s">
        <v>66</v>
      </c>
      <c r="C560" s="29">
        <v>92948</v>
      </c>
      <c r="D560" s="101" t="s">
        <v>805</v>
      </c>
      <c r="E560" s="29" t="s">
        <v>100</v>
      </c>
      <c r="F560" s="30">
        <v>1</v>
      </c>
      <c r="G560" s="31">
        <v>51.84</v>
      </c>
      <c r="H560" s="119">
        <v>63.699614339709754</v>
      </c>
      <c r="I560" s="120">
        <f t="shared" si="2588"/>
        <v>63.7</v>
      </c>
      <c r="J560" s="111"/>
      <c r="K560" s="114">
        <f t="shared" si="2589"/>
        <v>0</v>
      </c>
      <c r="L560" s="32"/>
      <c r="M560" s="114">
        <f t="shared" si="2590"/>
        <v>0</v>
      </c>
      <c r="N560" s="32"/>
      <c r="O560" s="114">
        <f t="shared" si="2591"/>
        <v>0</v>
      </c>
      <c r="P560" s="32"/>
      <c r="Q560" s="114">
        <f t="shared" si="2592"/>
        <v>0</v>
      </c>
      <c r="R560" s="32"/>
      <c r="S560" s="114">
        <f t="shared" si="2593"/>
        <v>0</v>
      </c>
      <c r="T560" s="32"/>
      <c r="U560" s="114">
        <f t="shared" si="2594"/>
        <v>0</v>
      </c>
      <c r="V560" s="32"/>
      <c r="W560" s="114">
        <f t="shared" si="2595"/>
        <v>0</v>
      </c>
      <c r="X560" s="32"/>
      <c r="Y560" s="114">
        <f t="shared" si="2596"/>
        <v>0</v>
      </c>
      <c r="Z560" s="32"/>
      <c r="AA560" s="114">
        <f t="shared" si="2597"/>
        <v>0</v>
      </c>
      <c r="AB560" s="32"/>
      <c r="AC560" s="114">
        <f t="shared" si="2598"/>
        <v>0</v>
      </c>
      <c r="AD560" s="32"/>
      <c r="AE560" s="114">
        <f t="shared" si="2599"/>
        <v>0</v>
      </c>
      <c r="AF560" s="32"/>
      <c r="AG560" s="114">
        <f t="shared" si="2600"/>
        <v>0</v>
      </c>
      <c r="AH560" s="32"/>
      <c r="AI560" s="114">
        <f t="shared" si="2601"/>
        <v>0</v>
      </c>
      <c r="AJ560" s="32"/>
      <c r="AK560" s="114">
        <f t="shared" si="2602"/>
        <v>0</v>
      </c>
      <c r="AL560" s="32"/>
      <c r="AM560" s="114">
        <f t="shared" si="2603"/>
        <v>0</v>
      </c>
      <c r="AN560" s="32"/>
      <c r="AO560" s="114">
        <f t="shared" si="2604"/>
        <v>0</v>
      </c>
      <c r="AP560" s="32"/>
      <c r="AQ560" s="114">
        <f t="shared" si="2605"/>
        <v>0</v>
      </c>
      <c r="AR560" s="32"/>
      <c r="AS560" s="114">
        <f t="shared" si="2606"/>
        <v>0</v>
      </c>
      <c r="AT560" s="32"/>
      <c r="AU560" s="114">
        <f t="shared" si="2607"/>
        <v>0</v>
      </c>
      <c r="AV560" s="32"/>
      <c r="AW560" s="114">
        <f t="shared" si="2608"/>
        <v>0</v>
      </c>
      <c r="AX560" s="32"/>
      <c r="AY560" s="114">
        <f t="shared" si="2609"/>
        <v>0</v>
      </c>
      <c r="AZ560" s="32"/>
      <c r="BA560" s="114">
        <f t="shared" si="2610"/>
        <v>0</v>
      </c>
      <c r="BB560" s="32"/>
      <c r="BC560" s="114">
        <f t="shared" si="2611"/>
        <v>0</v>
      </c>
      <c r="BD560" s="32"/>
      <c r="BE560" s="114">
        <f t="shared" si="2612"/>
        <v>0</v>
      </c>
      <c r="BF560" s="32"/>
      <c r="BG560" s="114">
        <f t="shared" si="2613"/>
        <v>0</v>
      </c>
      <c r="BH560" s="108">
        <f t="shared" ref="BH560:BI560" si="2645">SUM(J560,L560,N560,P560,R560,T560,V560,X560,Z560,AB560,AD560,AF560,AH560,AJ560,AL560,AN560,AP560,AR560,AT560,AV560,AX560,AZ560,BB560,BD560,BF560)</f>
        <v>0</v>
      </c>
      <c r="BI560" s="119">
        <f t="shared" si="2645"/>
        <v>0</v>
      </c>
      <c r="BJ560" s="87">
        <f t="shared" si="2615"/>
        <v>0</v>
      </c>
      <c r="BK560" s="108">
        <f t="shared" si="2616"/>
        <v>1</v>
      </c>
      <c r="BL560" s="119">
        <f t="shared" si="2617"/>
        <v>63.7</v>
      </c>
      <c r="BM560" s="87">
        <f t="shared" si="2618"/>
        <v>1</v>
      </c>
    </row>
    <row r="561" spans="1:65" s="88" customFormat="1">
      <c r="A561" s="29" t="s">
        <v>806</v>
      </c>
      <c r="B561" s="29" t="s">
        <v>66</v>
      </c>
      <c r="C561" s="29">
        <v>97509</v>
      </c>
      <c r="D561" s="101" t="s">
        <v>807</v>
      </c>
      <c r="E561" s="29" t="s">
        <v>100</v>
      </c>
      <c r="F561" s="30">
        <v>2</v>
      </c>
      <c r="G561" s="31">
        <v>119.36</v>
      </c>
      <c r="H561" s="119">
        <v>146.66639597970209</v>
      </c>
      <c r="I561" s="120">
        <f t="shared" si="2588"/>
        <v>293.33</v>
      </c>
      <c r="J561" s="111"/>
      <c r="K561" s="114">
        <f t="shared" si="2589"/>
        <v>0</v>
      </c>
      <c r="L561" s="32"/>
      <c r="M561" s="114">
        <f t="shared" si="2590"/>
        <v>0</v>
      </c>
      <c r="N561" s="32"/>
      <c r="O561" s="114">
        <f t="shared" si="2591"/>
        <v>0</v>
      </c>
      <c r="P561" s="32"/>
      <c r="Q561" s="114">
        <f t="shared" si="2592"/>
        <v>0</v>
      </c>
      <c r="R561" s="32"/>
      <c r="S561" s="114">
        <f t="shared" si="2593"/>
        <v>0</v>
      </c>
      <c r="T561" s="32"/>
      <c r="U561" s="114">
        <f t="shared" si="2594"/>
        <v>0</v>
      </c>
      <c r="V561" s="32"/>
      <c r="W561" s="114">
        <f t="shared" si="2595"/>
        <v>0</v>
      </c>
      <c r="X561" s="32"/>
      <c r="Y561" s="114">
        <f t="shared" si="2596"/>
        <v>0</v>
      </c>
      <c r="Z561" s="32"/>
      <c r="AA561" s="114">
        <f t="shared" si="2597"/>
        <v>0</v>
      </c>
      <c r="AB561" s="32"/>
      <c r="AC561" s="114">
        <f t="shared" si="2598"/>
        <v>0</v>
      </c>
      <c r="AD561" s="32"/>
      <c r="AE561" s="114">
        <f t="shared" si="2599"/>
        <v>0</v>
      </c>
      <c r="AF561" s="32"/>
      <c r="AG561" s="114">
        <f t="shared" si="2600"/>
        <v>0</v>
      </c>
      <c r="AH561" s="32"/>
      <c r="AI561" s="114">
        <f t="shared" si="2601"/>
        <v>0</v>
      </c>
      <c r="AJ561" s="32"/>
      <c r="AK561" s="114">
        <f t="shared" si="2602"/>
        <v>0</v>
      </c>
      <c r="AL561" s="32"/>
      <c r="AM561" s="114">
        <f t="shared" si="2603"/>
        <v>0</v>
      </c>
      <c r="AN561" s="32"/>
      <c r="AO561" s="114">
        <f t="shared" si="2604"/>
        <v>0</v>
      </c>
      <c r="AP561" s="32"/>
      <c r="AQ561" s="114">
        <f t="shared" si="2605"/>
        <v>0</v>
      </c>
      <c r="AR561" s="32"/>
      <c r="AS561" s="114">
        <f t="shared" si="2606"/>
        <v>0</v>
      </c>
      <c r="AT561" s="32"/>
      <c r="AU561" s="114">
        <f t="shared" si="2607"/>
        <v>0</v>
      </c>
      <c r="AV561" s="32"/>
      <c r="AW561" s="114">
        <f t="shared" si="2608"/>
        <v>0</v>
      </c>
      <c r="AX561" s="32"/>
      <c r="AY561" s="114">
        <f t="shared" si="2609"/>
        <v>0</v>
      </c>
      <c r="AZ561" s="32"/>
      <c r="BA561" s="114">
        <f t="shared" si="2610"/>
        <v>0</v>
      </c>
      <c r="BB561" s="32"/>
      <c r="BC561" s="114">
        <f t="shared" si="2611"/>
        <v>0</v>
      </c>
      <c r="BD561" s="32"/>
      <c r="BE561" s="114">
        <f t="shared" si="2612"/>
        <v>0</v>
      </c>
      <c r="BF561" s="32"/>
      <c r="BG561" s="114">
        <f t="shared" si="2613"/>
        <v>0</v>
      </c>
      <c r="BH561" s="108">
        <f t="shared" ref="BH561:BI561" si="2646">SUM(J561,L561,N561,P561,R561,T561,V561,X561,Z561,AB561,AD561,AF561,AH561,AJ561,AL561,AN561,AP561,AR561,AT561,AV561,AX561,AZ561,BB561,BD561,BF561)</f>
        <v>0</v>
      </c>
      <c r="BI561" s="119">
        <f t="shared" si="2646"/>
        <v>0</v>
      </c>
      <c r="BJ561" s="87">
        <f t="shared" si="2615"/>
        <v>0</v>
      </c>
      <c r="BK561" s="108">
        <f t="shared" si="2616"/>
        <v>2</v>
      </c>
      <c r="BL561" s="119">
        <f t="shared" si="2617"/>
        <v>293.33</v>
      </c>
      <c r="BM561" s="87">
        <f t="shared" si="2618"/>
        <v>1</v>
      </c>
    </row>
    <row r="562" spans="1:65" s="88" customFormat="1">
      <c r="A562" s="29" t="s">
        <v>808</v>
      </c>
      <c r="B562" s="29" t="s">
        <v>66</v>
      </c>
      <c r="C562" s="29">
        <v>92947</v>
      </c>
      <c r="D562" s="101" t="s">
        <v>809</v>
      </c>
      <c r="E562" s="29" t="s">
        <v>100</v>
      </c>
      <c r="F562" s="30">
        <v>2</v>
      </c>
      <c r="G562" s="31">
        <v>51.84</v>
      </c>
      <c r="H562" s="119">
        <v>63.699614339709754</v>
      </c>
      <c r="I562" s="120">
        <f t="shared" si="2588"/>
        <v>127.4</v>
      </c>
      <c r="J562" s="111"/>
      <c r="K562" s="114">
        <f t="shared" si="2589"/>
        <v>0</v>
      </c>
      <c r="L562" s="32"/>
      <c r="M562" s="114">
        <f t="shared" si="2590"/>
        <v>0</v>
      </c>
      <c r="N562" s="32"/>
      <c r="O562" s="114">
        <f t="shared" si="2591"/>
        <v>0</v>
      </c>
      <c r="P562" s="32"/>
      <c r="Q562" s="114">
        <f t="shared" si="2592"/>
        <v>0</v>
      </c>
      <c r="R562" s="32"/>
      <c r="S562" s="114">
        <f t="shared" si="2593"/>
        <v>0</v>
      </c>
      <c r="T562" s="32"/>
      <c r="U562" s="114">
        <f t="shared" si="2594"/>
        <v>0</v>
      </c>
      <c r="V562" s="32"/>
      <c r="W562" s="114">
        <f t="shared" si="2595"/>
        <v>0</v>
      </c>
      <c r="X562" s="32"/>
      <c r="Y562" s="114">
        <f t="shared" si="2596"/>
        <v>0</v>
      </c>
      <c r="Z562" s="32"/>
      <c r="AA562" s="114">
        <f t="shared" si="2597"/>
        <v>0</v>
      </c>
      <c r="AB562" s="32"/>
      <c r="AC562" s="114">
        <f t="shared" si="2598"/>
        <v>0</v>
      </c>
      <c r="AD562" s="32"/>
      <c r="AE562" s="114">
        <f t="shared" si="2599"/>
        <v>0</v>
      </c>
      <c r="AF562" s="32"/>
      <c r="AG562" s="114">
        <f t="shared" si="2600"/>
        <v>0</v>
      </c>
      <c r="AH562" s="32"/>
      <c r="AI562" s="114">
        <f t="shared" si="2601"/>
        <v>0</v>
      </c>
      <c r="AJ562" s="32"/>
      <c r="AK562" s="114">
        <f t="shared" si="2602"/>
        <v>0</v>
      </c>
      <c r="AL562" s="32"/>
      <c r="AM562" s="114">
        <f t="shared" si="2603"/>
        <v>0</v>
      </c>
      <c r="AN562" s="32"/>
      <c r="AO562" s="114">
        <f t="shared" si="2604"/>
        <v>0</v>
      </c>
      <c r="AP562" s="32"/>
      <c r="AQ562" s="114">
        <f t="shared" si="2605"/>
        <v>0</v>
      </c>
      <c r="AR562" s="32"/>
      <c r="AS562" s="114">
        <f t="shared" si="2606"/>
        <v>0</v>
      </c>
      <c r="AT562" s="32"/>
      <c r="AU562" s="114">
        <f t="shared" si="2607"/>
        <v>0</v>
      </c>
      <c r="AV562" s="32"/>
      <c r="AW562" s="114">
        <f t="shared" si="2608"/>
        <v>0</v>
      </c>
      <c r="AX562" s="32"/>
      <c r="AY562" s="114">
        <f t="shared" si="2609"/>
        <v>0</v>
      </c>
      <c r="AZ562" s="32"/>
      <c r="BA562" s="114">
        <f t="shared" si="2610"/>
        <v>0</v>
      </c>
      <c r="BB562" s="32"/>
      <c r="BC562" s="114">
        <f t="shared" si="2611"/>
        <v>0</v>
      </c>
      <c r="BD562" s="32"/>
      <c r="BE562" s="114">
        <f t="shared" si="2612"/>
        <v>0</v>
      </c>
      <c r="BF562" s="32"/>
      <c r="BG562" s="114">
        <f t="shared" si="2613"/>
        <v>0</v>
      </c>
      <c r="BH562" s="108">
        <f t="shared" ref="BH562:BI562" si="2647">SUM(J562,L562,N562,P562,R562,T562,V562,X562,Z562,AB562,AD562,AF562,AH562,AJ562,AL562,AN562,AP562,AR562,AT562,AV562,AX562,AZ562,BB562,BD562,BF562)</f>
        <v>0</v>
      </c>
      <c r="BI562" s="119">
        <f t="shared" si="2647"/>
        <v>0</v>
      </c>
      <c r="BJ562" s="87">
        <f t="shared" si="2615"/>
        <v>0</v>
      </c>
      <c r="BK562" s="108">
        <f t="shared" si="2616"/>
        <v>2</v>
      </c>
      <c r="BL562" s="119">
        <f t="shared" si="2617"/>
        <v>127.4</v>
      </c>
      <c r="BM562" s="87">
        <f t="shared" si="2618"/>
        <v>1</v>
      </c>
    </row>
    <row r="563" spans="1:65" s="88" customFormat="1">
      <c r="A563" s="29" t="s">
        <v>810</v>
      </c>
      <c r="B563" s="29" t="s">
        <v>66</v>
      </c>
      <c r="C563" s="29">
        <v>92949</v>
      </c>
      <c r="D563" s="101" t="s">
        <v>811</v>
      </c>
      <c r="E563" s="29" t="s">
        <v>100</v>
      </c>
      <c r="F563" s="30">
        <v>1</v>
      </c>
      <c r="G563" s="31">
        <v>81.89</v>
      </c>
      <c r="H563" s="119">
        <v>100.62425575383548</v>
      </c>
      <c r="I563" s="120">
        <f t="shared" si="2588"/>
        <v>100.62</v>
      </c>
      <c r="J563" s="111"/>
      <c r="K563" s="114">
        <f t="shared" si="2589"/>
        <v>0</v>
      </c>
      <c r="L563" s="32"/>
      <c r="M563" s="114">
        <f t="shared" si="2590"/>
        <v>0</v>
      </c>
      <c r="N563" s="32"/>
      <c r="O563" s="114">
        <f t="shared" si="2591"/>
        <v>0</v>
      </c>
      <c r="P563" s="32"/>
      <c r="Q563" s="114">
        <f t="shared" si="2592"/>
        <v>0</v>
      </c>
      <c r="R563" s="32"/>
      <c r="S563" s="114">
        <f t="shared" si="2593"/>
        <v>0</v>
      </c>
      <c r="T563" s="32"/>
      <c r="U563" s="114">
        <f t="shared" si="2594"/>
        <v>0</v>
      </c>
      <c r="V563" s="32"/>
      <c r="W563" s="114">
        <f t="shared" si="2595"/>
        <v>0</v>
      </c>
      <c r="X563" s="32"/>
      <c r="Y563" s="114">
        <f t="shared" si="2596"/>
        <v>0</v>
      </c>
      <c r="Z563" s="32"/>
      <c r="AA563" s="114">
        <f t="shared" si="2597"/>
        <v>0</v>
      </c>
      <c r="AB563" s="32"/>
      <c r="AC563" s="114">
        <f t="shared" si="2598"/>
        <v>0</v>
      </c>
      <c r="AD563" s="32"/>
      <c r="AE563" s="114">
        <f t="shared" si="2599"/>
        <v>0</v>
      </c>
      <c r="AF563" s="32"/>
      <c r="AG563" s="114">
        <f t="shared" si="2600"/>
        <v>0</v>
      </c>
      <c r="AH563" s="32"/>
      <c r="AI563" s="114">
        <f t="shared" si="2601"/>
        <v>0</v>
      </c>
      <c r="AJ563" s="32"/>
      <c r="AK563" s="114">
        <f t="shared" si="2602"/>
        <v>0</v>
      </c>
      <c r="AL563" s="32"/>
      <c r="AM563" s="114">
        <f t="shared" si="2603"/>
        <v>0</v>
      </c>
      <c r="AN563" s="32"/>
      <c r="AO563" s="114">
        <f t="shared" si="2604"/>
        <v>0</v>
      </c>
      <c r="AP563" s="32"/>
      <c r="AQ563" s="114">
        <f t="shared" si="2605"/>
        <v>0</v>
      </c>
      <c r="AR563" s="32"/>
      <c r="AS563" s="114">
        <f t="shared" si="2606"/>
        <v>0</v>
      </c>
      <c r="AT563" s="32"/>
      <c r="AU563" s="114">
        <f t="shared" si="2607"/>
        <v>0</v>
      </c>
      <c r="AV563" s="32"/>
      <c r="AW563" s="114">
        <f t="shared" si="2608"/>
        <v>0</v>
      </c>
      <c r="AX563" s="32"/>
      <c r="AY563" s="114">
        <f t="shared" si="2609"/>
        <v>0</v>
      </c>
      <c r="AZ563" s="32"/>
      <c r="BA563" s="114">
        <f t="shared" si="2610"/>
        <v>0</v>
      </c>
      <c r="BB563" s="32"/>
      <c r="BC563" s="114">
        <f t="shared" si="2611"/>
        <v>0</v>
      </c>
      <c r="BD563" s="32"/>
      <c r="BE563" s="114">
        <f t="shared" si="2612"/>
        <v>0</v>
      </c>
      <c r="BF563" s="32"/>
      <c r="BG563" s="114">
        <f t="shared" si="2613"/>
        <v>0</v>
      </c>
      <c r="BH563" s="108">
        <f t="shared" ref="BH563:BI563" si="2648">SUM(J563,L563,N563,P563,R563,T563,V563,X563,Z563,AB563,AD563,AF563,AH563,AJ563,AL563,AN563,AP563,AR563,AT563,AV563,AX563,AZ563,BB563,BD563,BF563)</f>
        <v>0</v>
      </c>
      <c r="BI563" s="119">
        <f t="shared" si="2648"/>
        <v>0</v>
      </c>
      <c r="BJ563" s="87">
        <f t="shared" si="2615"/>
        <v>0</v>
      </c>
      <c r="BK563" s="108">
        <f t="shared" si="2616"/>
        <v>1</v>
      </c>
      <c r="BL563" s="119">
        <f t="shared" si="2617"/>
        <v>100.62</v>
      </c>
      <c r="BM563" s="87">
        <f t="shared" si="2618"/>
        <v>1</v>
      </c>
    </row>
    <row r="564" spans="1:65" s="88" customFormat="1">
      <c r="A564" s="29" t="s">
        <v>812</v>
      </c>
      <c r="B564" s="29" t="s">
        <v>66</v>
      </c>
      <c r="C564" s="29">
        <v>97509</v>
      </c>
      <c r="D564" s="101" t="s">
        <v>813</v>
      </c>
      <c r="E564" s="29" t="s">
        <v>100</v>
      </c>
      <c r="F564" s="30">
        <v>9</v>
      </c>
      <c r="G564" s="31">
        <v>119.36</v>
      </c>
      <c r="H564" s="119">
        <v>146.66639597970209</v>
      </c>
      <c r="I564" s="120">
        <f t="shared" si="2588"/>
        <v>1320</v>
      </c>
      <c r="J564" s="111"/>
      <c r="K564" s="114">
        <f t="shared" si="2589"/>
        <v>0</v>
      </c>
      <c r="L564" s="32"/>
      <c r="M564" s="114">
        <f t="shared" si="2590"/>
        <v>0</v>
      </c>
      <c r="N564" s="32"/>
      <c r="O564" s="114">
        <f t="shared" si="2591"/>
        <v>0</v>
      </c>
      <c r="P564" s="32"/>
      <c r="Q564" s="114">
        <f t="shared" si="2592"/>
        <v>0</v>
      </c>
      <c r="R564" s="32"/>
      <c r="S564" s="114">
        <f t="shared" si="2593"/>
        <v>0</v>
      </c>
      <c r="T564" s="32"/>
      <c r="U564" s="114">
        <f t="shared" si="2594"/>
        <v>0</v>
      </c>
      <c r="V564" s="32"/>
      <c r="W564" s="114">
        <f t="shared" si="2595"/>
        <v>0</v>
      </c>
      <c r="X564" s="32"/>
      <c r="Y564" s="114">
        <f t="shared" si="2596"/>
        <v>0</v>
      </c>
      <c r="Z564" s="32"/>
      <c r="AA564" s="114">
        <f t="shared" si="2597"/>
        <v>0</v>
      </c>
      <c r="AB564" s="32"/>
      <c r="AC564" s="114">
        <f t="shared" si="2598"/>
        <v>0</v>
      </c>
      <c r="AD564" s="32"/>
      <c r="AE564" s="114">
        <f t="shared" si="2599"/>
        <v>0</v>
      </c>
      <c r="AF564" s="32"/>
      <c r="AG564" s="114">
        <f t="shared" si="2600"/>
        <v>0</v>
      </c>
      <c r="AH564" s="32"/>
      <c r="AI564" s="114">
        <f t="shared" si="2601"/>
        <v>0</v>
      </c>
      <c r="AJ564" s="32"/>
      <c r="AK564" s="114">
        <f t="shared" si="2602"/>
        <v>0</v>
      </c>
      <c r="AL564" s="32"/>
      <c r="AM564" s="114">
        <f t="shared" si="2603"/>
        <v>0</v>
      </c>
      <c r="AN564" s="32"/>
      <c r="AO564" s="114">
        <f t="shared" si="2604"/>
        <v>0</v>
      </c>
      <c r="AP564" s="32"/>
      <c r="AQ564" s="114">
        <f t="shared" si="2605"/>
        <v>0</v>
      </c>
      <c r="AR564" s="32"/>
      <c r="AS564" s="114">
        <f t="shared" si="2606"/>
        <v>0</v>
      </c>
      <c r="AT564" s="32"/>
      <c r="AU564" s="114">
        <f t="shared" si="2607"/>
        <v>0</v>
      </c>
      <c r="AV564" s="32"/>
      <c r="AW564" s="114">
        <f t="shared" si="2608"/>
        <v>0</v>
      </c>
      <c r="AX564" s="32"/>
      <c r="AY564" s="114">
        <f t="shared" si="2609"/>
        <v>0</v>
      </c>
      <c r="AZ564" s="32"/>
      <c r="BA564" s="114">
        <f t="shared" si="2610"/>
        <v>0</v>
      </c>
      <c r="BB564" s="32"/>
      <c r="BC564" s="114">
        <f t="shared" si="2611"/>
        <v>0</v>
      </c>
      <c r="BD564" s="32"/>
      <c r="BE564" s="114">
        <f t="shared" si="2612"/>
        <v>0</v>
      </c>
      <c r="BF564" s="32"/>
      <c r="BG564" s="114">
        <f t="shared" si="2613"/>
        <v>0</v>
      </c>
      <c r="BH564" s="108">
        <f t="shared" ref="BH564:BI564" si="2649">SUM(J564,L564,N564,P564,R564,T564,V564,X564,Z564,AB564,AD564,AF564,AH564,AJ564,AL564,AN564,AP564,AR564,AT564,AV564,AX564,AZ564,BB564,BD564,BF564)</f>
        <v>0</v>
      </c>
      <c r="BI564" s="119">
        <f t="shared" si="2649"/>
        <v>0</v>
      </c>
      <c r="BJ564" s="87">
        <f t="shared" si="2615"/>
        <v>0</v>
      </c>
      <c r="BK564" s="108">
        <f t="shared" si="2616"/>
        <v>9</v>
      </c>
      <c r="BL564" s="119">
        <f t="shared" si="2617"/>
        <v>1320</v>
      </c>
      <c r="BM564" s="87">
        <f t="shared" si="2618"/>
        <v>1</v>
      </c>
    </row>
    <row r="565" spans="1:65" s="88" customFormat="1">
      <c r="A565" s="29" t="s">
        <v>814</v>
      </c>
      <c r="B565" s="29" t="s">
        <v>66</v>
      </c>
      <c r="C565" s="29">
        <v>97515</v>
      </c>
      <c r="D565" s="101" t="s">
        <v>815</v>
      </c>
      <c r="E565" s="29" t="s">
        <v>100</v>
      </c>
      <c r="F565" s="30">
        <v>1</v>
      </c>
      <c r="G565" s="31">
        <v>310.23</v>
      </c>
      <c r="H565" s="119">
        <v>381.20237956420056</v>
      </c>
      <c r="I565" s="120">
        <f t="shared" si="2588"/>
        <v>381.2</v>
      </c>
      <c r="J565" s="111"/>
      <c r="K565" s="114">
        <f t="shared" si="2589"/>
        <v>0</v>
      </c>
      <c r="L565" s="32"/>
      <c r="M565" s="114">
        <f t="shared" si="2590"/>
        <v>0</v>
      </c>
      <c r="N565" s="32"/>
      <c r="O565" s="114">
        <f t="shared" si="2591"/>
        <v>0</v>
      </c>
      <c r="P565" s="32"/>
      <c r="Q565" s="114">
        <f t="shared" si="2592"/>
        <v>0</v>
      </c>
      <c r="R565" s="32"/>
      <c r="S565" s="114">
        <f t="shared" si="2593"/>
        <v>0</v>
      </c>
      <c r="T565" s="32"/>
      <c r="U565" s="114">
        <f t="shared" si="2594"/>
        <v>0</v>
      </c>
      <c r="V565" s="32"/>
      <c r="W565" s="114">
        <f t="shared" si="2595"/>
        <v>0</v>
      </c>
      <c r="X565" s="32"/>
      <c r="Y565" s="114">
        <f t="shared" si="2596"/>
        <v>0</v>
      </c>
      <c r="Z565" s="32"/>
      <c r="AA565" s="114">
        <f t="shared" si="2597"/>
        <v>0</v>
      </c>
      <c r="AB565" s="32"/>
      <c r="AC565" s="114">
        <f t="shared" si="2598"/>
        <v>0</v>
      </c>
      <c r="AD565" s="32"/>
      <c r="AE565" s="114">
        <f t="shared" si="2599"/>
        <v>0</v>
      </c>
      <c r="AF565" s="32"/>
      <c r="AG565" s="114">
        <f t="shared" si="2600"/>
        <v>0</v>
      </c>
      <c r="AH565" s="32"/>
      <c r="AI565" s="114">
        <f t="shared" si="2601"/>
        <v>0</v>
      </c>
      <c r="AJ565" s="32"/>
      <c r="AK565" s="114">
        <f t="shared" si="2602"/>
        <v>0</v>
      </c>
      <c r="AL565" s="32"/>
      <c r="AM565" s="114">
        <f t="shared" si="2603"/>
        <v>0</v>
      </c>
      <c r="AN565" s="32"/>
      <c r="AO565" s="114">
        <f t="shared" si="2604"/>
        <v>0</v>
      </c>
      <c r="AP565" s="32"/>
      <c r="AQ565" s="114">
        <f t="shared" si="2605"/>
        <v>0</v>
      </c>
      <c r="AR565" s="32"/>
      <c r="AS565" s="114">
        <f t="shared" si="2606"/>
        <v>0</v>
      </c>
      <c r="AT565" s="32"/>
      <c r="AU565" s="114">
        <f t="shared" si="2607"/>
        <v>0</v>
      </c>
      <c r="AV565" s="32"/>
      <c r="AW565" s="114">
        <f t="shared" si="2608"/>
        <v>0</v>
      </c>
      <c r="AX565" s="32"/>
      <c r="AY565" s="114">
        <f t="shared" si="2609"/>
        <v>0</v>
      </c>
      <c r="AZ565" s="32"/>
      <c r="BA565" s="114">
        <f t="shared" si="2610"/>
        <v>0</v>
      </c>
      <c r="BB565" s="32"/>
      <c r="BC565" s="114">
        <f t="shared" si="2611"/>
        <v>0</v>
      </c>
      <c r="BD565" s="32"/>
      <c r="BE565" s="114">
        <f t="shared" si="2612"/>
        <v>0</v>
      </c>
      <c r="BF565" s="32"/>
      <c r="BG565" s="114">
        <f t="shared" si="2613"/>
        <v>0</v>
      </c>
      <c r="BH565" s="108">
        <f t="shared" ref="BH565:BI565" si="2650">SUM(J565,L565,N565,P565,R565,T565,V565,X565,Z565,AB565,AD565,AF565,AH565,AJ565,AL565,AN565,AP565,AR565,AT565,AV565,AX565,AZ565,BB565,BD565,BF565)</f>
        <v>0</v>
      </c>
      <c r="BI565" s="119">
        <f t="shared" si="2650"/>
        <v>0</v>
      </c>
      <c r="BJ565" s="87">
        <f t="shared" si="2615"/>
        <v>0</v>
      </c>
      <c r="BK565" s="108">
        <f t="shared" si="2616"/>
        <v>1</v>
      </c>
      <c r="BL565" s="119">
        <f t="shared" si="2617"/>
        <v>381.2</v>
      </c>
      <c r="BM565" s="87">
        <f t="shared" si="2618"/>
        <v>1</v>
      </c>
    </row>
    <row r="566" spans="1:65" s="88" customFormat="1">
      <c r="A566" s="29" t="s">
        <v>816</v>
      </c>
      <c r="B566" s="29" t="s">
        <v>66</v>
      </c>
      <c r="C566" s="29">
        <v>92938</v>
      </c>
      <c r="D566" s="101" t="s">
        <v>817</v>
      </c>
      <c r="E566" s="29" t="s">
        <v>100</v>
      </c>
      <c r="F566" s="30">
        <v>121</v>
      </c>
      <c r="G566" s="31">
        <v>24.29</v>
      </c>
      <c r="H566" s="119">
        <v>29.846906487491317</v>
      </c>
      <c r="I566" s="120">
        <f t="shared" si="2588"/>
        <v>3611.48</v>
      </c>
      <c r="J566" s="111"/>
      <c r="K566" s="114">
        <f t="shared" si="2589"/>
        <v>0</v>
      </c>
      <c r="L566" s="32"/>
      <c r="M566" s="114">
        <f t="shared" si="2590"/>
        <v>0</v>
      </c>
      <c r="N566" s="32"/>
      <c r="O566" s="114">
        <f t="shared" si="2591"/>
        <v>0</v>
      </c>
      <c r="P566" s="32"/>
      <c r="Q566" s="114">
        <f t="shared" si="2592"/>
        <v>0</v>
      </c>
      <c r="R566" s="32"/>
      <c r="S566" s="114">
        <f t="shared" si="2593"/>
        <v>0</v>
      </c>
      <c r="T566" s="32"/>
      <c r="U566" s="114">
        <f t="shared" si="2594"/>
        <v>0</v>
      </c>
      <c r="V566" s="32"/>
      <c r="W566" s="114">
        <f t="shared" si="2595"/>
        <v>0</v>
      </c>
      <c r="X566" s="32"/>
      <c r="Y566" s="114">
        <f t="shared" si="2596"/>
        <v>0</v>
      </c>
      <c r="Z566" s="32"/>
      <c r="AA566" s="114">
        <f t="shared" si="2597"/>
        <v>0</v>
      </c>
      <c r="AB566" s="32"/>
      <c r="AC566" s="114">
        <f t="shared" si="2598"/>
        <v>0</v>
      </c>
      <c r="AD566" s="32"/>
      <c r="AE566" s="114">
        <f t="shared" si="2599"/>
        <v>0</v>
      </c>
      <c r="AF566" s="32"/>
      <c r="AG566" s="114">
        <f t="shared" si="2600"/>
        <v>0</v>
      </c>
      <c r="AH566" s="32"/>
      <c r="AI566" s="114">
        <f t="shared" si="2601"/>
        <v>0</v>
      </c>
      <c r="AJ566" s="32"/>
      <c r="AK566" s="114">
        <f t="shared" si="2602"/>
        <v>0</v>
      </c>
      <c r="AL566" s="32"/>
      <c r="AM566" s="114">
        <f t="shared" si="2603"/>
        <v>0</v>
      </c>
      <c r="AN566" s="32"/>
      <c r="AO566" s="114">
        <f t="shared" si="2604"/>
        <v>0</v>
      </c>
      <c r="AP566" s="32"/>
      <c r="AQ566" s="114">
        <f t="shared" si="2605"/>
        <v>0</v>
      </c>
      <c r="AR566" s="32"/>
      <c r="AS566" s="114">
        <f t="shared" si="2606"/>
        <v>0</v>
      </c>
      <c r="AT566" s="32"/>
      <c r="AU566" s="114">
        <f t="shared" si="2607"/>
        <v>0</v>
      </c>
      <c r="AV566" s="32"/>
      <c r="AW566" s="114">
        <f t="shared" si="2608"/>
        <v>0</v>
      </c>
      <c r="AX566" s="32"/>
      <c r="AY566" s="114">
        <f t="shared" si="2609"/>
        <v>0</v>
      </c>
      <c r="AZ566" s="32"/>
      <c r="BA566" s="114">
        <f t="shared" si="2610"/>
        <v>0</v>
      </c>
      <c r="BB566" s="32"/>
      <c r="BC566" s="114">
        <f t="shared" si="2611"/>
        <v>0</v>
      </c>
      <c r="BD566" s="32"/>
      <c r="BE566" s="114">
        <f t="shared" si="2612"/>
        <v>0</v>
      </c>
      <c r="BF566" s="32"/>
      <c r="BG566" s="114">
        <f t="shared" si="2613"/>
        <v>0</v>
      </c>
      <c r="BH566" s="108">
        <f t="shared" ref="BH566:BI566" si="2651">SUM(J566,L566,N566,P566,R566,T566,V566,X566,Z566,AB566,AD566,AF566,AH566,AJ566,AL566,AN566,AP566,AR566,AT566,AV566,AX566,AZ566,BB566,BD566,BF566)</f>
        <v>0</v>
      </c>
      <c r="BI566" s="119">
        <f t="shared" si="2651"/>
        <v>0</v>
      </c>
      <c r="BJ566" s="87">
        <f t="shared" si="2615"/>
        <v>0</v>
      </c>
      <c r="BK566" s="108">
        <f t="shared" si="2616"/>
        <v>121</v>
      </c>
      <c r="BL566" s="119">
        <f t="shared" si="2617"/>
        <v>3611.48</v>
      </c>
      <c r="BM566" s="87">
        <f t="shared" si="2618"/>
        <v>1</v>
      </c>
    </row>
    <row r="567" spans="1:65" s="88" customFormat="1">
      <c r="A567" s="22" t="s">
        <v>818</v>
      </c>
      <c r="B567" s="22" t="s">
        <v>60</v>
      </c>
      <c r="C567" s="22" t="s">
        <v>60</v>
      </c>
      <c r="D567" s="102" t="s">
        <v>819</v>
      </c>
      <c r="E567" s="22" t="s">
        <v>60</v>
      </c>
      <c r="F567" s="89"/>
      <c r="G567" s="27"/>
      <c r="H567" s="121"/>
      <c r="I567" s="118">
        <f>SUM(I568)</f>
        <v>108615.46</v>
      </c>
      <c r="J567" s="112"/>
      <c r="K567" s="127">
        <f>SUM(K568)</f>
        <v>0</v>
      </c>
      <c r="L567" s="26"/>
      <c r="M567" s="127">
        <f>SUM(M568)</f>
        <v>0</v>
      </c>
      <c r="N567" s="26"/>
      <c r="O567" s="127">
        <f>SUM(O568)</f>
        <v>0</v>
      </c>
      <c r="P567" s="26"/>
      <c r="Q567" s="127">
        <f>SUM(Q568)</f>
        <v>0</v>
      </c>
      <c r="R567" s="26"/>
      <c r="S567" s="127">
        <f>SUM(S568)</f>
        <v>0</v>
      </c>
      <c r="T567" s="26"/>
      <c r="U567" s="127">
        <f>SUM(U568)</f>
        <v>0</v>
      </c>
      <c r="V567" s="26"/>
      <c r="W567" s="127">
        <f>SUM(W568)</f>
        <v>0</v>
      </c>
      <c r="X567" s="26"/>
      <c r="Y567" s="127">
        <f>SUM(Y568)</f>
        <v>0</v>
      </c>
      <c r="Z567" s="26"/>
      <c r="AA567" s="127">
        <f>SUM(AA568)</f>
        <v>0</v>
      </c>
      <c r="AB567" s="26"/>
      <c r="AC567" s="127">
        <f>SUM(AC568)</f>
        <v>0</v>
      </c>
      <c r="AD567" s="26"/>
      <c r="AE567" s="127">
        <f>SUM(AE568)</f>
        <v>0</v>
      </c>
      <c r="AF567" s="26"/>
      <c r="AG567" s="127">
        <f>SUM(AG568)</f>
        <v>0</v>
      </c>
      <c r="AH567" s="26"/>
      <c r="AI567" s="127">
        <f>SUM(AI568)</f>
        <v>0</v>
      </c>
      <c r="AJ567" s="26"/>
      <c r="AK567" s="127">
        <f>SUM(AK568)</f>
        <v>0</v>
      </c>
      <c r="AL567" s="26"/>
      <c r="AM567" s="127">
        <f>SUM(AM568)</f>
        <v>0</v>
      </c>
      <c r="AN567" s="26"/>
      <c r="AO567" s="127">
        <f>SUM(AO568)</f>
        <v>0</v>
      </c>
      <c r="AP567" s="26"/>
      <c r="AQ567" s="127">
        <f>SUM(AQ568)</f>
        <v>0</v>
      </c>
      <c r="AR567" s="26"/>
      <c r="AS567" s="127">
        <f>SUM(AS568)</f>
        <v>0</v>
      </c>
      <c r="AT567" s="26"/>
      <c r="AU567" s="127">
        <f>SUM(AU568)</f>
        <v>0</v>
      </c>
      <c r="AV567" s="26"/>
      <c r="AW567" s="127">
        <f>SUM(AW568)</f>
        <v>0</v>
      </c>
      <c r="AX567" s="26"/>
      <c r="AY567" s="127">
        <f>SUM(AY568)</f>
        <v>0</v>
      </c>
      <c r="AZ567" s="26"/>
      <c r="BA567" s="127">
        <f>SUM(BA568)</f>
        <v>0</v>
      </c>
      <c r="BB567" s="26"/>
      <c r="BC567" s="127">
        <f>SUM(BC568)</f>
        <v>0</v>
      </c>
      <c r="BD567" s="26"/>
      <c r="BE567" s="127">
        <f>SUM(BE568)</f>
        <v>0</v>
      </c>
      <c r="BF567" s="26"/>
      <c r="BG567" s="127">
        <f>SUM(BG568)</f>
        <v>0</v>
      </c>
      <c r="BH567" s="109"/>
      <c r="BI567" s="121">
        <f>SUM(BI568)</f>
        <v>0</v>
      </c>
      <c r="BJ567" s="27"/>
      <c r="BK567" s="109"/>
      <c r="BL567" s="121">
        <f>SUM(BL568)</f>
        <v>108615.46</v>
      </c>
      <c r="BM567" s="27"/>
    </row>
    <row r="568" spans="1:65" s="88" customFormat="1" ht="45">
      <c r="A568" s="29" t="s">
        <v>820</v>
      </c>
      <c r="B568" s="29" t="s">
        <v>79</v>
      </c>
      <c r="C568" s="29" t="s">
        <v>821</v>
      </c>
      <c r="D568" s="101" t="s">
        <v>822</v>
      </c>
      <c r="E568" s="29" t="s">
        <v>93</v>
      </c>
      <c r="F568" s="30">
        <v>2</v>
      </c>
      <c r="G568" s="31">
        <v>44196.7</v>
      </c>
      <c r="H568" s="119">
        <v>54307.730422219327</v>
      </c>
      <c r="I568" s="120">
        <f>ROUND(SUM(F568*H568),2)</f>
        <v>108615.46</v>
      </c>
      <c r="J568" s="111"/>
      <c r="K568" s="114">
        <f>J568*$H568</f>
        <v>0</v>
      </c>
      <c r="L568" s="32"/>
      <c r="M568" s="114">
        <f>L568*$H568</f>
        <v>0</v>
      </c>
      <c r="N568" s="32"/>
      <c r="O568" s="114">
        <f>N568*$H568</f>
        <v>0</v>
      </c>
      <c r="P568" s="32"/>
      <c r="Q568" s="114">
        <f>P568*$H568</f>
        <v>0</v>
      </c>
      <c r="R568" s="32"/>
      <c r="S568" s="114">
        <f>R568*$H568</f>
        <v>0</v>
      </c>
      <c r="T568" s="32"/>
      <c r="U568" s="114">
        <f>T568*$H568</f>
        <v>0</v>
      </c>
      <c r="V568" s="32"/>
      <c r="W568" s="114">
        <f>V568*$H568</f>
        <v>0</v>
      </c>
      <c r="X568" s="32"/>
      <c r="Y568" s="114">
        <f>X568*$H568</f>
        <v>0</v>
      </c>
      <c r="Z568" s="32"/>
      <c r="AA568" s="114">
        <f>Z568*$H568</f>
        <v>0</v>
      </c>
      <c r="AB568" s="32"/>
      <c r="AC568" s="114">
        <f>AB568*$H568</f>
        <v>0</v>
      </c>
      <c r="AD568" s="32"/>
      <c r="AE568" s="114">
        <f>AD568*$H568</f>
        <v>0</v>
      </c>
      <c r="AF568" s="32"/>
      <c r="AG568" s="114">
        <f>AF568*$H568</f>
        <v>0</v>
      </c>
      <c r="AH568" s="32"/>
      <c r="AI568" s="114">
        <f>AH568*$H568</f>
        <v>0</v>
      </c>
      <c r="AJ568" s="32"/>
      <c r="AK568" s="114">
        <f>AJ568*$H568</f>
        <v>0</v>
      </c>
      <c r="AL568" s="32"/>
      <c r="AM568" s="114">
        <f>AL568*$H568</f>
        <v>0</v>
      </c>
      <c r="AN568" s="32"/>
      <c r="AO568" s="114">
        <f>AN568*$H568</f>
        <v>0</v>
      </c>
      <c r="AP568" s="32"/>
      <c r="AQ568" s="114">
        <f>AP568*$H568</f>
        <v>0</v>
      </c>
      <c r="AR568" s="32"/>
      <c r="AS568" s="114">
        <f>AR568*$H568</f>
        <v>0</v>
      </c>
      <c r="AT568" s="32"/>
      <c r="AU568" s="114">
        <f>AT568*$H568</f>
        <v>0</v>
      </c>
      <c r="AV568" s="32"/>
      <c r="AW568" s="114">
        <f>AV568*$H568</f>
        <v>0</v>
      </c>
      <c r="AX568" s="32"/>
      <c r="AY568" s="114">
        <f>AX568*$H568</f>
        <v>0</v>
      </c>
      <c r="AZ568" s="32"/>
      <c r="BA568" s="114">
        <f>AZ568*$H568</f>
        <v>0</v>
      </c>
      <c r="BB568" s="32"/>
      <c r="BC568" s="114">
        <f>BB568*$H568</f>
        <v>0</v>
      </c>
      <c r="BD568" s="32"/>
      <c r="BE568" s="114">
        <f>BD568*$H568</f>
        <v>0</v>
      </c>
      <c r="BF568" s="32"/>
      <c r="BG568" s="114">
        <f>BF568*$H568</f>
        <v>0</v>
      </c>
      <c r="BH568" s="108">
        <f t="shared" ref="BH568:BI568" si="2652">SUM(J568,L568,N568,P568,R568,T568,V568,X568,Z568,AB568,AD568,AF568,AH568,AJ568,AL568,AN568,AP568,AR568,AT568,AV568,AX568,AZ568,BB568,BD568,BF568)</f>
        <v>0</v>
      </c>
      <c r="BI568" s="119">
        <f t="shared" si="2652"/>
        <v>0</v>
      </c>
      <c r="BJ568" s="87">
        <f>BI568/I568</f>
        <v>0</v>
      </c>
      <c r="BK568" s="108">
        <f>F568-BH568</f>
        <v>2</v>
      </c>
      <c r="BL568" s="119">
        <f>I568-BI568</f>
        <v>108615.46</v>
      </c>
      <c r="BM568" s="87">
        <f>1-BJ568</f>
        <v>1</v>
      </c>
    </row>
    <row r="569" spans="1:65" s="88" customFormat="1">
      <c r="A569" s="22" t="s">
        <v>823</v>
      </c>
      <c r="B569" s="22" t="s">
        <v>60</v>
      </c>
      <c r="C569" s="22" t="s">
        <v>60</v>
      </c>
      <c r="D569" s="102" t="s">
        <v>158</v>
      </c>
      <c r="E569" s="22"/>
      <c r="F569" s="89"/>
      <c r="G569" s="27"/>
      <c r="H569" s="121"/>
      <c r="I569" s="118">
        <f>I570+I583+I590</f>
        <v>155343.65999999997</v>
      </c>
      <c r="J569" s="112"/>
      <c r="K569" s="127">
        <f>K570+K583+K590</f>
        <v>0</v>
      </c>
      <c r="L569" s="26"/>
      <c r="M569" s="127">
        <f>M570+M583+M590</f>
        <v>0</v>
      </c>
      <c r="N569" s="26"/>
      <c r="O569" s="127">
        <f>O570+O583+O590</f>
        <v>0</v>
      </c>
      <c r="P569" s="26"/>
      <c r="Q569" s="127">
        <f>Q570+Q583+Q590</f>
        <v>0</v>
      </c>
      <c r="R569" s="26"/>
      <c r="S569" s="127">
        <f>S570+S583+S590</f>
        <v>0</v>
      </c>
      <c r="T569" s="26"/>
      <c r="U569" s="127">
        <f>U570+U583+U590</f>
        <v>0</v>
      </c>
      <c r="V569" s="26"/>
      <c r="W569" s="127">
        <f>W570+W583+W590</f>
        <v>0</v>
      </c>
      <c r="X569" s="26"/>
      <c r="Y569" s="127">
        <f>Y570+Y583+Y590</f>
        <v>0</v>
      </c>
      <c r="Z569" s="26"/>
      <c r="AA569" s="127">
        <f>AA570+AA583+AA590</f>
        <v>0</v>
      </c>
      <c r="AB569" s="26"/>
      <c r="AC569" s="127">
        <f>AC570+AC583+AC590</f>
        <v>0</v>
      </c>
      <c r="AD569" s="26"/>
      <c r="AE569" s="127">
        <f>AE570+AE583+AE590</f>
        <v>0</v>
      </c>
      <c r="AF569" s="26"/>
      <c r="AG569" s="127">
        <f>AG570+AG583+AG590</f>
        <v>0</v>
      </c>
      <c r="AH569" s="26"/>
      <c r="AI569" s="127">
        <f>AI570+AI583+AI590</f>
        <v>0</v>
      </c>
      <c r="AJ569" s="26"/>
      <c r="AK569" s="127">
        <f>AK570+AK583+AK590</f>
        <v>0</v>
      </c>
      <c r="AL569" s="26"/>
      <c r="AM569" s="127">
        <f>AM570+AM583+AM590</f>
        <v>0</v>
      </c>
      <c r="AN569" s="26"/>
      <c r="AO569" s="127">
        <f>AO570+AO583+AO590</f>
        <v>0</v>
      </c>
      <c r="AP569" s="26"/>
      <c r="AQ569" s="127">
        <f>AQ570+AQ583+AQ590</f>
        <v>0</v>
      </c>
      <c r="AR569" s="26"/>
      <c r="AS569" s="127">
        <f>AS570+AS583+AS590</f>
        <v>0</v>
      </c>
      <c r="AT569" s="26"/>
      <c r="AU569" s="127">
        <f>AU570+AU583+AU590</f>
        <v>0</v>
      </c>
      <c r="AV569" s="26"/>
      <c r="AW569" s="127">
        <f>AW570+AW583+AW590</f>
        <v>0</v>
      </c>
      <c r="AX569" s="26"/>
      <c r="AY569" s="127">
        <f>AY570+AY583+AY590</f>
        <v>0</v>
      </c>
      <c r="AZ569" s="26"/>
      <c r="BA569" s="127">
        <f>BA570+BA583+BA590</f>
        <v>0</v>
      </c>
      <c r="BB569" s="26"/>
      <c r="BC569" s="127">
        <f>BC570+BC583+BC590</f>
        <v>0</v>
      </c>
      <c r="BD569" s="26"/>
      <c r="BE569" s="127">
        <f>BE570+BE583+BE590</f>
        <v>0</v>
      </c>
      <c r="BF569" s="26"/>
      <c r="BG569" s="127">
        <f>BG570+BG583+BG590</f>
        <v>0</v>
      </c>
      <c r="BH569" s="109"/>
      <c r="BI569" s="121">
        <f>BI570+BI583+BI590</f>
        <v>0</v>
      </c>
      <c r="BJ569" s="27"/>
      <c r="BK569" s="109"/>
      <c r="BL569" s="121">
        <f>BL570+BL583+BL590</f>
        <v>155343.65999999997</v>
      </c>
      <c r="BM569" s="27"/>
    </row>
    <row r="570" spans="1:65" s="88" customFormat="1">
      <c r="A570" s="22" t="s">
        <v>824</v>
      </c>
      <c r="B570" s="22" t="s">
        <v>60</v>
      </c>
      <c r="C570" s="22" t="s">
        <v>60</v>
      </c>
      <c r="D570" s="102" t="s">
        <v>696</v>
      </c>
      <c r="E570" s="22" t="s">
        <v>60</v>
      </c>
      <c r="F570" s="89"/>
      <c r="G570" s="27"/>
      <c r="H570" s="121"/>
      <c r="I570" s="118">
        <f>SUM(I571:I582)</f>
        <v>14548.68</v>
      </c>
      <c r="J570" s="112"/>
      <c r="K570" s="127">
        <f>SUM(K571:K582)</f>
        <v>0</v>
      </c>
      <c r="L570" s="26"/>
      <c r="M570" s="127">
        <f>SUM(M571:M582)</f>
        <v>0</v>
      </c>
      <c r="N570" s="26"/>
      <c r="O570" s="127">
        <f>SUM(O571:O582)</f>
        <v>0</v>
      </c>
      <c r="P570" s="26"/>
      <c r="Q570" s="127">
        <f>SUM(Q571:Q582)</f>
        <v>0</v>
      </c>
      <c r="R570" s="26"/>
      <c r="S570" s="127">
        <f>SUM(S571:S582)</f>
        <v>0</v>
      </c>
      <c r="T570" s="26"/>
      <c r="U570" s="127">
        <f>SUM(U571:U582)</f>
        <v>0</v>
      </c>
      <c r="V570" s="26"/>
      <c r="W570" s="127">
        <f>SUM(W571:W582)</f>
        <v>0</v>
      </c>
      <c r="X570" s="26"/>
      <c r="Y570" s="127">
        <f>SUM(Y571:Y582)</f>
        <v>0</v>
      </c>
      <c r="Z570" s="26"/>
      <c r="AA570" s="127">
        <f>SUM(AA571:AA582)</f>
        <v>0</v>
      </c>
      <c r="AB570" s="26"/>
      <c r="AC570" s="127">
        <f>SUM(AC571:AC582)</f>
        <v>0</v>
      </c>
      <c r="AD570" s="26"/>
      <c r="AE570" s="127">
        <f>SUM(AE571:AE582)</f>
        <v>0</v>
      </c>
      <c r="AF570" s="26"/>
      <c r="AG570" s="127">
        <f>SUM(AG571:AG582)</f>
        <v>0</v>
      </c>
      <c r="AH570" s="26"/>
      <c r="AI570" s="127">
        <f>SUM(AI571:AI582)</f>
        <v>0</v>
      </c>
      <c r="AJ570" s="26"/>
      <c r="AK570" s="127">
        <f>SUM(AK571:AK582)</f>
        <v>0</v>
      </c>
      <c r="AL570" s="26"/>
      <c r="AM570" s="127">
        <f>SUM(AM571:AM582)</f>
        <v>0</v>
      </c>
      <c r="AN570" s="26"/>
      <c r="AO570" s="127">
        <f>SUM(AO571:AO582)</f>
        <v>0</v>
      </c>
      <c r="AP570" s="26"/>
      <c r="AQ570" s="127">
        <f>SUM(AQ571:AQ582)</f>
        <v>0</v>
      </c>
      <c r="AR570" s="26"/>
      <c r="AS570" s="127">
        <f>SUM(AS571:AS582)</f>
        <v>0</v>
      </c>
      <c r="AT570" s="26"/>
      <c r="AU570" s="127">
        <f>SUM(AU571:AU582)</f>
        <v>0</v>
      </c>
      <c r="AV570" s="26"/>
      <c r="AW570" s="127">
        <f>SUM(AW571:AW582)</f>
        <v>0</v>
      </c>
      <c r="AX570" s="26"/>
      <c r="AY570" s="127">
        <f>SUM(AY571:AY582)</f>
        <v>0</v>
      </c>
      <c r="AZ570" s="26"/>
      <c r="BA570" s="127">
        <f>SUM(BA571:BA582)</f>
        <v>0</v>
      </c>
      <c r="BB570" s="26"/>
      <c r="BC570" s="127">
        <f>SUM(BC571:BC582)</f>
        <v>0</v>
      </c>
      <c r="BD570" s="26"/>
      <c r="BE570" s="127">
        <f>SUM(BE571:BE582)</f>
        <v>0</v>
      </c>
      <c r="BF570" s="26"/>
      <c r="BG570" s="127">
        <f>SUM(BG571:BG582)</f>
        <v>0</v>
      </c>
      <c r="BH570" s="109"/>
      <c r="BI570" s="121">
        <f>SUM(BI571:BI582)</f>
        <v>0</v>
      </c>
      <c r="BJ570" s="27"/>
      <c r="BK570" s="109"/>
      <c r="BL570" s="121">
        <f>SUM(BL571:BL582)</f>
        <v>14548.68</v>
      </c>
      <c r="BM570" s="27"/>
    </row>
    <row r="571" spans="1:65" s="88" customFormat="1">
      <c r="A571" s="29" t="s">
        <v>825</v>
      </c>
      <c r="B571" s="29" t="s">
        <v>66</v>
      </c>
      <c r="C571" s="29">
        <v>94473</v>
      </c>
      <c r="D571" s="101" t="s">
        <v>773</v>
      </c>
      <c r="E571" s="29" t="s">
        <v>100</v>
      </c>
      <c r="F571" s="30">
        <v>1</v>
      </c>
      <c r="G571" s="31">
        <v>108.11</v>
      </c>
      <c r="H571" s="119">
        <v>132.84269495111923</v>
      </c>
      <c r="I571" s="120">
        <f t="shared" ref="I571:I582" si="2653">ROUND(SUM(F571*H571),2)</f>
        <v>132.84</v>
      </c>
      <c r="J571" s="111"/>
      <c r="K571" s="114">
        <f t="shared" ref="K571:K582" si="2654">J571*$H571</f>
        <v>0</v>
      </c>
      <c r="L571" s="32"/>
      <c r="M571" s="114">
        <f t="shared" ref="M571:M582" si="2655">L571*$H571</f>
        <v>0</v>
      </c>
      <c r="N571" s="32"/>
      <c r="O571" s="114">
        <f t="shared" ref="O571:O582" si="2656">N571*$H571</f>
        <v>0</v>
      </c>
      <c r="P571" s="32"/>
      <c r="Q571" s="114">
        <f t="shared" ref="Q571:Q582" si="2657">P571*$H571</f>
        <v>0</v>
      </c>
      <c r="R571" s="32"/>
      <c r="S571" s="114">
        <f t="shared" ref="S571:S582" si="2658">R571*$H571</f>
        <v>0</v>
      </c>
      <c r="T571" s="32"/>
      <c r="U571" s="114">
        <f t="shared" ref="U571:U582" si="2659">T571*$H571</f>
        <v>0</v>
      </c>
      <c r="V571" s="32"/>
      <c r="W571" s="114">
        <f t="shared" ref="W571:W582" si="2660">V571*$H571</f>
        <v>0</v>
      </c>
      <c r="X571" s="32"/>
      <c r="Y571" s="114">
        <f t="shared" ref="Y571:Y582" si="2661">X571*$H571</f>
        <v>0</v>
      </c>
      <c r="Z571" s="32"/>
      <c r="AA571" s="114">
        <f t="shared" ref="AA571:AA582" si="2662">Z571*$H571</f>
        <v>0</v>
      </c>
      <c r="AB571" s="32"/>
      <c r="AC571" s="114">
        <f t="shared" ref="AC571:AC582" si="2663">AB571*$H571</f>
        <v>0</v>
      </c>
      <c r="AD571" s="32"/>
      <c r="AE571" s="114">
        <f t="shared" ref="AE571:AE582" si="2664">AD571*$H571</f>
        <v>0</v>
      </c>
      <c r="AF571" s="32"/>
      <c r="AG571" s="114">
        <f t="shared" ref="AG571:AG582" si="2665">AF571*$H571</f>
        <v>0</v>
      </c>
      <c r="AH571" s="32"/>
      <c r="AI571" s="114">
        <f t="shared" ref="AI571:AI582" si="2666">AH571*$H571</f>
        <v>0</v>
      </c>
      <c r="AJ571" s="32"/>
      <c r="AK571" s="114">
        <f t="shared" ref="AK571:AK582" si="2667">AJ571*$H571</f>
        <v>0</v>
      </c>
      <c r="AL571" s="32"/>
      <c r="AM571" s="114">
        <f t="shared" ref="AM571:AM582" si="2668">AL571*$H571</f>
        <v>0</v>
      </c>
      <c r="AN571" s="32"/>
      <c r="AO571" s="114">
        <f t="shared" ref="AO571:AO582" si="2669">AN571*$H571</f>
        <v>0</v>
      </c>
      <c r="AP571" s="32"/>
      <c r="AQ571" s="114">
        <f t="shared" ref="AQ571:AQ582" si="2670">AP571*$H571</f>
        <v>0</v>
      </c>
      <c r="AR571" s="32"/>
      <c r="AS571" s="114">
        <f t="shared" ref="AS571:AS582" si="2671">AR571*$H571</f>
        <v>0</v>
      </c>
      <c r="AT571" s="32"/>
      <c r="AU571" s="114">
        <f t="shared" ref="AU571:AU582" si="2672">AT571*$H571</f>
        <v>0</v>
      </c>
      <c r="AV571" s="32"/>
      <c r="AW571" s="114">
        <f t="shared" ref="AW571:AW582" si="2673">AV571*$H571</f>
        <v>0</v>
      </c>
      <c r="AX571" s="32"/>
      <c r="AY571" s="114">
        <f t="shared" ref="AY571:AY582" si="2674">AX571*$H571</f>
        <v>0</v>
      </c>
      <c r="AZ571" s="32"/>
      <c r="BA571" s="114">
        <f t="shared" ref="BA571:BA582" si="2675">AZ571*$H571</f>
        <v>0</v>
      </c>
      <c r="BB571" s="32"/>
      <c r="BC571" s="114">
        <f t="shared" ref="BC571:BC582" si="2676">BB571*$H571</f>
        <v>0</v>
      </c>
      <c r="BD571" s="32"/>
      <c r="BE571" s="114">
        <f t="shared" ref="BE571:BE582" si="2677">BD571*$H571</f>
        <v>0</v>
      </c>
      <c r="BF571" s="32"/>
      <c r="BG571" s="114">
        <f t="shared" ref="BG571:BG582" si="2678">BF571*$H571</f>
        <v>0</v>
      </c>
      <c r="BH571" s="108">
        <f t="shared" ref="BH571:BI571" si="2679">SUM(J571,L571,N571,P571,R571,T571,V571,X571,Z571,AB571,AD571,AF571,AH571,AJ571,AL571,AN571,AP571,AR571,AT571,AV571,AX571,AZ571,BB571,BD571,BF571)</f>
        <v>0</v>
      </c>
      <c r="BI571" s="119">
        <f t="shared" si="2679"/>
        <v>0</v>
      </c>
      <c r="BJ571" s="87">
        <f t="shared" ref="BJ571:BJ582" si="2680">BI571/I571</f>
        <v>0</v>
      </c>
      <c r="BK571" s="108">
        <f t="shared" ref="BK571:BK582" si="2681">F571-BH571</f>
        <v>1</v>
      </c>
      <c r="BL571" s="119">
        <f t="shared" ref="BL571:BL582" si="2682">I571-BI571</f>
        <v>132.84</v>
      </c>
      <c r="BM571" s="87">
        <f t="shared" ref="BM571:BM582" si="2683">1-BJ571</f>
        <v>1</v>
      </c>
    </row>
    <row r="572" spans="1:65" s="88" customFormat="1">
      <c r="A572" s="29" t="s">
        <v>826</v>
      </c>
      <c r="B572" s="29" t="s">
        <v>66</v>
      </c>
      <c r="C572" s="29">
        <v>92367</v>
      </c>
      <c r="D572" s="101" t="s">
        <v>827</v>
      </c>
      <c r="E572" s="29" t="s">
        <v>132</v>
      </c>
      <c r="F572" s="30">
        <v>2.67</v>
      </c>
      <c r="G572" s="31">
        <v>108.65</v>
      </c>
      <c r="H572" s="119">
        <v>133.50623260049122</v>
      </c>
      <c r="I572" s="120">
        <f t="shared" si="2653"/>
        <v>356.46</v>
      </c>
      <c r="J572" s="111"/>
      <c r="K572" s="114">
        <f t="shared" si="2654"/>
        <v>0</v>
      </c>
      <c r="L572" s="32"/>
      <c r="M572" s="114">
        <f t="shared" si="2655"/>
        <v>0</v>
      </c>
      <c r="N572" s="32"/>
      <c r="O572" s="114">
        <f t="shared" si="2656"/>
        <v>0</v>
      </c>
      <c r="P572" s="32"/>
      <c r="Q572" s="114">
        <f t="shared" si="2657"/>
        <v>0</v>
      </c>
      <c r="R572" s="32"/>
      <c r="S572" s="114">
        <f t="shared" si="2658"/>
        <v>0</v>
      </c>
      <c r="T572" s="32"/>
      <c r="U572" s="114">
        <f t="shared" si="2659"/>
        <v>0</v>
      </c>
      <c r="V572" s="32"/>
      <c r="W572" s="114">
        <f t="shared" si="2660"/>
        <v>0</v>
      </c>
      <c r="X572" s="32"/>
      <c r="Y572" s="114">
        <f t="shared" si="2661"/>
        <v>0</v>
      </c>
      <c r="Z572" s="32"/>
      <c r="AA572" s="114">
        <f t="shared" si="2662"/>
        <v>0</v>
      </c>
      <c r="AB572" s="32"/>
      <c r="AC572" s="114">
        <f t="shared" si="2663"/>
        <v>0</v>
      </c>
      <c r="AD572" s="32"/>
      <c r="AE572" s="114">
        <f t="shared" si="2664"/>
        <v>0</v>
      </c>
      <c r="AF572" s="32"/>
      <c r="AG572" s="114">
        <f t="shared" si="2665"/>
        <v>0</v>
      </c>
      <c r="AH572" s="32"/>
      <c r="AI572" s="114">
        <f t="shared" si="2666"/>
        <v>0</v>
      </c>
      <c r="AJ572" s="32"/>
      <c r="AK572" s="114">
        <f t="shared" si="2667"/>
        <v>0</v>
      </c>
      <c r="AL572" s="32"/>
      <c r="AM572" s="114">
        <f t="shared" si="2668"/>
        <v>0</v>
      </c>
      <c r="AN572" s="32"/>
      <c r="AO572" s="114">
        <f t="shared" si="2669"/>
        <v>0</v>
      </c>
      <c r="AP572" s="32"/>
      <c r="AQ572" s="114">
        <f t="shared" si="2670"/>
        <v>0</v>
      </c>
      <c r="AR572" s="32"/>
      <c r="AS572" s="114">
        <f t="shared" si="2671"/>
        <v>0</v>
      </c>
      <c r="AT572" s="32"/>
      <c r="AU572" s="114">
        <f t="shared" si="2672"/>
        <v>0</v>
      </c>
      <c r="AV572" s="32"/>
      <c r="AW572" s="114">
        <f t="shared" si="2673"/>
        <v>0</v>
      </c>
      <c r="AX572" s="32"/>
      <c r="AY572" s="114">
        <f t="shared" si="2674"/>
        <v>0</v>
      </c>
      <c r="AZ572" s="32"/>
      <c r="BA572" s="114">
        <f t="shared" si="2675"/>
        <v>0</v>
      </c>
      <c r="BB572" s="32"/>
      <c r="BC572" s="114">
        <f t="shared" si="2676"/>
        <v>0</v>
      </c>
      <c r="BD572" s="32"/>
      <c r="BE572" s="114">
        <f t="shared" si="2677"/>
        <v>0</v>
      </c>
      <c r="BF572" s="32"/>
      <c r="BG572" s="114">
        <f t="shared" si="2678"/>
        <v>0</v>
      </c>
      <c r="BH572" s="108">
        <f t="shared" ref="BH572:BI572" si="2684">SUM(J572,L572,N572,P572,R572,T572,V572,X572,Z572,AB572,AD572,AF572,AH572,AJ572,AL572,AN572,AP572,AR572,AT572,AV572,AX572,AZ572,BB572,BD572,BF572)</f>
        <v>0</v>
      </c>
      <c r="BI572" s="119">
        <f t="shared" si="2684"/>
        <v>0</v>
      </c>
      <c r="BJ572" s="87">
        <f t="shared" si="2680"/>
        <v>0</v>
      </c>
      <c r="BK572" s="108">
        <f t="shared" si="2681"/>
        <v>2.67</v>
      </c>
      <c r="BL572" s="119">
        <f t="shared" si="2682"/>
        <v>356.46</v>
      </c>
      <c r="BM572" s="87">
        <f t="shared" si="2683"/>
        <v>1</v>
      </c>
    </row>
    <row r="573" spans="1:65" s="88" customFormat="1">
      <c r="A573" s="29" t="s">
        <v>828</v>
      </c>
      <c r="B573" s="29" t="s">
        <v>66</v>
      </c>
      <c r="C573" s="29">
        <v>92642</v>
      </c>
      <c r="D573" s="101" t="s">
        <v>795</v>
      </c>
      <c r="E573" s="29" t="s">
        <v>100</v>
      </c>
      <c r="F573" s="30">
        <v>3</v>
      </c>
      <c r="G573" s="31">
        <v>178.13</v>
      </c>
      <c r="H573" s="119">
        <v>218.88141015301886</v>
      </c>
      <c r="I573" s="120">
        <f t="shared" si="2653"/>
        <v>656.64</v>
      </c>
      <c r="J573" s="111"/>
      <c r="K573" s="114">
        <f t="shared" si="2654"/>
        <v>0</v>
      </c>
      <c r="L573" s="32"/>
      <c r="M573" s="114">
        <f t="shared" si="2655"/>
        <v>0</v>
      </c>
      <c r="N573" s="32"/>
      <c r="O573" s="114">
        <f t="shared" si="2656"/>
        <v>0</v>
      </c>
      <c r="P573" s="32"/>
      <c r="Q573" s="114">
        <f t="shared" si="2657"/>
        <v>0</v>
      </c>
      <c r="R573" s="32"/>
      <c r="S573" s="114">
        <f t="shared" si="2658"/>
        <v>0</v>
      </c>
      <c r="T573" s="32"/>
      <c r="U573" s="114">
        <f t="shared" si="2659"/>
        <v>0</v>
      </c>
      <c r="V573" s="32"/>
      <c r="W573" s="114">
        <f t="shared" si="2660"/>
        <v>0</v>
      </c>
      <c r="X573" s="32"/>
      <c r="Y573" s="114">
        <f t="shared" si="2661"/>
        <v>0</v>
      </c>
      <c r="Z573" s="32"/>
      <c r="AA573" s="114">
        <f t="shared" si="2662"/>
        <v>0</v>
      </c>
      <c r="AB573" s="32"/>
      <c r="AC573" s="114">
        <f t="shared" si="2663"/>
        <v>0</v>
      </c>
      <c r="AD573" s="32"/>
      <c r="AE573" s="114">
        <f t="shared" si="2664"/>
        <v>0</v>
      </c>
      <c r="AF573" s="32"/>
      <c r="AG573" s="114">
        <f t="shared" si="2665"/>
        <v>0</v>
      </c>
      <c r="AH573" s="32"/>
      <c r="AI573" s="114">
        <f t="shared" si="2666"/>
        <v>0</v>
      </c>
      <c r="AJ573" s="32"/>
      <c r="AK573" s="114">
        <f t="shared" si="2667"/>
        <v>0</v>
      </c>
      <c r="AL573" s="32"/>
      <c r="AM573" s="114">
        <f t="shared" si="2668"/>
        <v>0</v>
      </c>
      <c r="AN573" s="32"/>
      <c r="AO573" s="114">
        <f t="shared" si="2669"/>
        <v>0</v>
      </c>
      <c r="AP573" s="32"/>
      <c r="AQ573" s="114">
        <f t="shared" si="2670"/>
        <v>0</v>
      </c>
      <c r="AR573" s="32"/>
      <c r="AS573" s="114">
        <f t="shared" si="2671"/>
        <v>0</v>
      </c>
      <c r="AT573" s="32"/>
      <c r="AU573" s="114">
        <f t="shared" si="2672"/>
        <v>0</v>
      </c>
      <c r="AV573" s="32"/>
      <c r="AW573" s="114">
        <f t="shared" si="2673"/>
        <v>0</v>
      </c>
      <c r="AX573" s="32"/>
      <c r="AY573" s="114">
        <f t="shared" si="2674"/>
        <v>0</v>
      </c>
      <c r="AZ573" s="32"/>
      <c r="BA573" s="114">
        <f t="shared" si="2675"/>
        <v>0</v>
      </c>
      <c r="BB573" s="32"/>
      <c r="BC573" s="114">
        <f t="shared" si="2676"/>
        <v>0</v>
      </c>
      <c r="BD573" s="32"/>
      <c r="BE573" s="114">
        <f t="shared" si="2677"/>
        <v>0</v>
      </c>
      <c r="BF573" s="32"/>
      <c r="BG573" s="114">
        <f t="shared" si="2678"/>
        <v>0</v>
      </c>
      <c r="BH573" s="108">
        <f t="shared" ref="BH573:BI573" si="2685">SUM(J573,L573,N573,P573,R573,T573,V573,X573,Z573,AB573,AD573,AF573,AH573,AJ573,AL573,AN573,AP573,AR573,AT573,AV573,AX573,AZ573,BB573,BD573,BF573)</f>
        <v>0</v>
      </c>
      <c r="BI573" s="119">
        <f t="shared" si="2685"/>
        <v>0</v>
      </c>
      <c r="BJ573" s="87">
        <f t="shared" si="2680"/>
        <v>0</v>
      </c>
      <c r="BK573" s="108">
        <f t="shared" si="2681"/>
        <v>3</v>
      </c>
      <c r="BL573" s="119">
        <f t="shared" si="2682"/>
        <v>656.64</v>
      </c>
      <c r="BM573" s="87">
        <f t="shared" si="2683"/>
        <v>1</v>
      </c>
    </row>
    <row r="574" spans="1:65" s="88" customFormat="1">
      <c r="A574" s="29" t="s">
        <v>829</v>
      </c>
      <c r="B574" s="29" t="s">
        <v>250</v>
      </c>
      <c r="C574" s="29">
        <v>1521</v>
      </c>
      <c r="D574" s="101" t="s">
        <v>830</v>
      </c>
      <c r="E574" s="29" t="s">
        <v>100</v>
      </c>
      <c r="F574" s="30">
        <v>4</v>
      </c>
      <c r="G574" s="31">
        <v>140.56</v>
      </c>
      <c r="H574" s="119">
        <v>172.71639258467599</v>
      </c>
      <c r="I574" s="120">
        <f t="shared" si="2653"/>
        <v>690.87</v>
      </c>
      <c r="J574" s="111"/>
      <c r="K574" s="114">
        <f t="shared" si="2654"/>
        <v>0</v>
      </c>
      <c r="L574" s="32"/>
      <c r="M574" s="114">
        <f t="shared" si="2655"/>
        <v>0</v>
      </c>
      <c r="N574" s="32"/>
      <c r="O574" s="114">
        <f t="shared" si="2656"/>
        <v>0</v>
      </c>
      <c r="P574" s="32"/>
      <c r="Q574" s="114">
        <f t="shared" si="2657"/>
        <v>0</v>
      </c>
      <c r="R574" s="32"/>
      <c r="S574" s="114">
        <f t="shared" si="2658"/>
        <v>0</v>
      </c>
      <c r="T574" s="32"/>
      <c r="U574" s="114">
        <f t="shared" si="2659"/>
        <v>0</v>
      </c>
      <c r="V574" s="32"/>
      <c r="W574" s="114">
        <f t="shared" si="2660"/>
        <v>0</v>
      </c>
      <c r="X574" s="32"/>
      <c r="Y574" s="114">
        <f t="shared" si="2661"/>
        <v>0</v>
      </c>
      <c r="Z574" s="32"/>
      <c r="AA574" s="114">
        <f t="shared" si="2662"/>
        <v>0</v>
      </c>
      <c r="AB574" s="32"/>
      <c r="AC574" s="114">
        <f t="shared" si="2663"/>
        <v>0</v>
      </c>
      <c r="AD574" s="32"/>
      <c r="AE574" s="114">
        <f t="shared" si="2664"/>
        <v>0</v>
      </c>
      <c r="AF574" s="32"/>
      <c r="AG574" s="114">
        <f t="shared" si="2665"/>
        <v>0</v>
      </c>
      <c r="AH574" s="32"/>
      <c r="AI574" s="114">
        <f t="shared" si="2666"/>
        <v>0</v>
      </c>
      <c r="AJ574" s="32"/>
      <c r="AK574" s="114">
        <f t="shared" si="2667"/>
        <v>0</v>
      </c>
      <c r="AL574" s="32"/>
      <c r="AM574" s="114">
        <f t="shared" si="2668"/>
        <v>0</v>
      </c>
      <c r="AN574" s="32"/>
      <c r="AO574" s="114">
        <f t="shared" si="2669"/>
        <v>0</v>
      </c>
      <c r="AP574" s="32"/>
      <c r="AQ574" s="114">
        <f t="shared" si="2670"/>
        <v>0</v>
      </c>
      <c r="AR574" s="32"/>
      <c r="AS574" s="114">
        <f t="shared" si="2671"/>
        <v>0</v>
      </c>
      <c r="AT574" s="32"/>
      <c r="AU574" s="114">
        <f t="shared" si="2672"/>
        <v>0</v>
      </c>
      <c r="AV574" s="32"/>
      <c r="AW574" s="114">
        <f t="shared" si="2673"/>
        <v>0</v>
      </c>
      <c r="AX574" s="32"/>
      <c r="AY574" s="114">
        <f t="shared" si="2674"/>
        <v>0</v>
      </c>
      <c r="AZ574" s="32"/>
      <c r="BA574" s="114">
        <f t="shared" si="2675"/>
        <v>0</v>
      </c>
      <c r="BB574" s="32"/>
      <c r="BC574" s="114">
        <f t="shared" si="2676"/>
        <v>0</v>
      </c>
      <c r="BD574" s="32"/>
      <c r="BE574" s="114">
        <f t="shared" si="2677"/>
        <v>0</v>
      </c>
      <c r="BF574" s="32"/>
      <c r="BG574" s="114">
        <f t="shared" si="2678"/>
        <v>0</v>
      </c>
      <c r="BH574" s="108">
        <f t="shared" ref="BH574:BI574" si="2686">SUM(J574,L574,N574,P574,R574,T574,V574,X574,Z574,AB574,AD574,AF574,AH574,AJ574,AL574,AN574,AP574,AR574,AT574,AV574,AX574,AZ574,BB574,BD574,BF574)</f>
        <v>0</v>
      </c>
      <c r="BI574" s="119">
        <f t="shared" si="2686"/>
        <v>0</v>
      </c>
      <c r="BJ574" s="87">
        <f t="shared" si="2680"/>
        <v>0</v>
      </c>
      <c r="BK574" s="108">
        <f t="shared" si="2681"/>
        <v>4</v>
      </c>
      <c r="BL574" s="119">
        <f t="shared" si="2682"/>
        <v>690.87</v>
      </c>
      <c r="BM574" s="87">
        <f t="shared" si="2683"/>
        <v>1</v>
      </c>
    </row>
    <row r="575" spans="1:65" s="88" customFormat="1">
      <c r="A575" s="29" t="s">
        <v>831</v>
      </c>
      <c r="B575" s="29" t="s">
        <v>66</v>
      </c>
      <c r="C575" s="29">
        <v>20963</v>
      </c>
      <c r="D575" s="101" t="s">
        <v>832</v>
      </c>
      <c r="E575" s="29" t="s">
        <v>100</v>
      </c>
      <c r="F575" s="30">
        <v>4</v>
      </c>
      <c r="G575" s="31">
        <v>487.63</v>
      </c>
      <c r="H575" s="119">
        <v>599.18678511714245</v>
      </c>
      <c r="I575" s="120">
        <f t="shared" si="2653"/>
        <v>2396.75</v>
      </c>
      <c r="J575" s="111"/>
      <c r="K575" s="114">
        <f t="shared" si="2654"/>
        <v>0</v>
      </c>
      <c r="L575" s="32"/>
      <c r="M575" s="114">
        <f t="shared" si="2655"/>
        <v>0</v>
      </c>
      <c r="N575" s="32"/>
      <c r="O575" s="114">
        <f t="shared" si="2656"/>
        <v>0</v>
      </c>
      <c r="P575" s="32"/>
      <c r="Q575" s="114">
        <f t="shared" si="2657"/>
        <v>0</v>
      </c>
      <c r="R575" s="32"/>
      <c r="S575" s="114">
        <f t="shared" si="2658"/>
        <v>0</v>
      </c>
      <c r="T575" s="32"/>
      <c r="U575" s="114">
        <f t="shared" si="2659"/>
        <v>0</v>
      </c>
      <c r="V575" s="32"/>
      <c r="W575" s="114">
        <f t="shared" si="2660"/>
        <v>0</v>
      </c>
      <c r="X575" s="32"/>
      <c r="Y575" s="114">
        <f t="shared" si="2661"/>
        <v>0</v>
      </c>
      <c r="Z575" s="32"/>
      <c r="AA575" s="114">
        <f t="shared" si="2662"/>
        <v>0</v>
      </c>
      <c r="AB575" s="32"/>
      <c r="AC575" s="114">
        <f t="shared" si="2663"/>
        <v>0</v>
      </c>
      <c r="AD575" s="32"/>
      <c r="AE575" s="114">
        <f t="shared" si="2664"/>
        <v>0</v>
      </c>
      <c r="AF575" s="32"/>
      <c r="AG575" s="114">
        <f t="shared" si="2665"/>
        <v>0</v>
      </c>
      <c r="AH575" s="32"/>
      <c r="AI575" s="114">
        <f t="shared" si="2666"/>
        <v>0</v>
      </c>
      <c r="AJ575" s="32"/>
      <c r="AK575" s="114">
        <f t="shared" si="2667"/>
        <v>0</v>
      </c>
      <c r="AL575" s="32"/>
      <c r="AM575" s="114">
        <f t="shared" si="2668"/>
        <v>0</v>
      </c>
      <c r="AN575" s="32"/>
      <c r="AO575" s="114">
        <f t="shared" si="2669"/>
        <v>0</v>
      </c>
      <c r="AP575" s="32"/>
      <c r="AQ575" s="114">
        <f t="shared" si="2670"/>
        <v>0</v>
      </c>
      <c r="AR575" s="32"/>
      <c r="AS575" s="114">
        <f t="shared" si="2671"/>
        <v>0</v>
      </c>
      <c r="AT575" s="32"/>
      <c r="AU575" s="114">
        <f t="shared" si="2672"/>
        <v>0</v>
      </c>
      <c r="AV575" s="32"/>
      <c r="AW575" s="114">
        <f t="shared" si="2673"/>
        <v>0</v>
      </c>
      <c r="AX575" s="32"/>
      <c r="AY575" s="114">
        <f t="shared" si="2674"/>
        <v>0</v>
      </c>
      <c r="AZ575" s="32"/>
      <c r="BA575" s="114">
        <f t="shared" si="2675"/>
        <v>0</v>
      </c>
      <c r="BB575" s="32"/>
      <c r="BC575" s="114">
        <f t="shared" si="2676"/>
        <v>0</v>
      </c>
      <c r="BD575" s="32"/>
      <c r="BE575" s="114">
        <f t="shared" si="2677"/>
        <v>0</v>
      </c>
      <c r="BF575" s="32"/>
      <c r="BG575" s="114">
        <f t="shared" si="2678"/>
        <v>0</v>
      </c>
      <c r="BH575" s="108">
        <f t="shared" ref="BH575:BI575" si="2687">SUM(J575,L575,N575,P575,R575,T575,V575,X575,Z575,AB575,AD575,AF575,AH575,AJ575,AL575,AN575,AP575,AR575,AT575,AV575,AX575,AZ575,BB575,BD575,BF575)</f>
        <v>0</v>
      </c>
      <c r="BI575" s="119">
        <f t="shared" si="2687"/>
        <v>0</v>
      </c>
      <c r="BJ575" s="87">
        <f t="shared" si="2680"/>
        <v>0</v>
      </c>
      <c r="BK575" s="108">
        <f t="shared" si="2681"/>
        <v>4</v>
      </c>
      <c r="BL575" s="119">
        <f t="shared" si="2682"/>
        <v>2396.75</v>
      </c>
      <c r="BM575" s="87">
        <f t="shared" si="2683"/>
        <v>1</v>
      </c>
    </row>
    <row r="576" spans="1:65" s="88" customFormat="1" ht="22.5">
      <c r="A576" s="29" t="s">
        <v>833</v>
      </c>
      <c r="B576" s="29" t="s">
        <v>66</v>
      </c>
      <c r="C576" s="29">
        <v>20971</v>
      </c>
      <c r="D576" s="101" t="s">
        <v>834</v>
      </c>
      <c r="E576" s="29" t="s">
        <v>100</v>
      </c>
      <c r="F576" s="30">
        <v>4</v>
      </c>
      <c r="G576" s="31">
        <v>15.91</v>
      </c>
      <c r="H576" s="119">
        <v>19.549785187978053</v>
      </c>
      <c r="I576" s="120">
        <f t="shared" si="2653"/>
        <v>78.2</v>
      </c>
      <c r="J576" s="111"/>
      <c r="K576" s="114">
        <f t="shared" si="2654"/>
        <v>0</v>
      </c>
      <c r="L576" s="32"/>
      <c r="M576" s="114">
        <f t="shared" si="2655"/>
        <v>0</v>
      </c>
      <c r="N576" s="32"/>
      <c r="O576" s="114">
        <f t="shared" si="2656"/>
        <v>0</v>
      </c>
      <c r="P576" s="32"/>
      <c r="Q576" s="114">
        <f t="shared" si="2657"/>
        <v>0</v>
      </c>
      <c r="R576" s="32"/>
      <c r="S576" s="114">
        <f t="shared" si="2658"/>
        <v>0</v>
      </c>
      <c r="T576" s="32"/>
      <c r="U576" s="114">
        <f t="shared" si="2659"/>
        <v>0</v>
      </c>
      <c r="V576" s="32"/>
      <c r="W576" s="114">
        <f t="shared" si="2660"/>
        <v>0</v>
      </c>
      <c r="X576" s="32"/>
      <c r="Y576" s="114">
        <f t="shared" si="2661"/>
        <v>0</v>
      </c>
      <c r="Z576" s="32"/>
      <c r="AA576" s="114">
        <f t="shared" si="2662"/>
        <v>0</v>
      </c>
      <c r="AB576" s="32"/>
      <c r="AC576" s="114">
        <f t="shared" si="2663"/>
        <v>0</v>
      </c>
      <c r="AD576" s="32"/>
      <c r="AE576" s="114">
        <f t="shared" si="2664"/>
        <v>0</v>
      </c>
      <c r="AF576" s="32"/>
      <c r="AG576" s="114">
        <f t="shared" si="2665"/>
        <v>0</v>
      </c>
      <c r="AH576" s="32"/>
      <c r="AI576" s="114">
        <f t="shared" si="2666"/>
        <v>0</v>
      </c>
      <c r="AJ576" s="32"/>
      <c r="AK576" s="114">
        <f t="shared" si="2667"/>
        <v>0</v>
      </c>
      <c r="AL576" s="32"/>
      <c r="AM576" s="114">
        <f t="shared" si="2668"/>
        <v>0</v>
      </c>
      <c r="AN576" s="32"/>
      <c r="AO576" s="114">
        <f t="shared" si="2669"/>
        <v>0</v>
      </c>
      <c r="AP576" s="32"/>
      <c r="AQ576" s="114">
        <f t="shared" si="2670"/>
        <v>0</v>
      </c>
      <c r="AR576" s="32"/>
      <c r="AS576" s="114">
        <f t="shared" si="2671"/>
        <v>0</v>
      </c>
      <c r="AT576" s="32"/>
      <c r="AU576" s="114">
        <f t="shared" si="2672"/>
        <v>0</v>
      </c>
      <c r="AV576" s="32"/>
      <c r="AW576" s="114">
        <f t="shared" si="2673"/>
        <v>0</v>
      </c>
      <c r="AX576" s="32"/>
      <c r="AY576" s="114">
        <f t="shared" si="2674"/>
        <v>0</v>
      </c>
      <c r="AZ576" s="32"/>
      <c r="BA576" s="114">
        <f t="shared" si="2675"/>
        <v>0</v>
      </c>
      <c r="BB576" s="32"/>
      <c r="BC576" s="114">
        <f t="shared" si="2676"/>
        <v>0</v>
      </c>
      <c r="BD576" s="32"/>
      <c r="BE576" s="114">
        <f t="shared" si="2677"/>
        <v>0</v>
      </c>
      <c r="BF576" s="32"/>
      <c r="BG576" s="114">
        <f t="shared" si="2678"/>
        <v>0</v>
      </c>
      <c r="BH576" s="108">
        <f t="shared" ref="BH576:BI576" si="2688">SUM(J576,L576,N576,P576,R576,T576,V576,X576,Z576,AB576,AD576,AF576,AH576,AJ576,AL576,AN576,AP576,AR576,AT576,AV576,AX576,AZ576,BB576,BD576,BF576)</f>
        <v>0</v>
      </c>
      <c r="BI576" s="119">
        <f t="shared" si="2688"/>
        <v>0</v>
      </c>
      <c r="BJ576" s="87">
        <f t="shared" si="2680"/>
        <v>0</v>
      </c>
      <c r="BK576" s="108">
        <f t="shared" si="2681"/>
        <v>4</v>
      </c>
      <c r="BL576" s="119">
        <f t="shared" si="2682"/>
        <v>78.2</v>
      </c>
      <c r="BM576" s="87">
        <f t="shared" si="2683"/>
        <v>1</v>
      </c>
    </row>
    <row r="577" spans="1:65" s="88" customFormat="1">
      <c r="A577" s="29" t="s">
        <v>835</v>
      </c>
      <c r="B577" s="29" t="s">
        <v>66</v>
      </c>
      <c r="C577" s="29">
        <v>37554</v>
      </c>
      <c r="D577" s="101" t="s">
        <v>836</v>
      </c>
      <c r="E577" s="29" t="s">
        <v>100</v>
      </c>
      <c r="F577" s="30">
        <v>4</v>
      </c>
      <c r="G577" s="31">
        <v>196.24</v>
      </c>
      <c r="H577" s="119">
        <v>241.13449687547535</v>
      </c>
      <c r="I577" s="120">
        <f t="shared" si="2653"/>
        <v>964.54</v>
      </c>
      <c r="J577" s="111"/>
      <c r="K577" s="114">
        <f t="shared" si="2654"/>
        <v>0</v>
      </c>
      <c r="L577" s="32"/>
      <c r="M577" s="114">
        <f t="shared" si="2655"/>
        <v>0</v>
      </c>
      <c r="N577" s="32"/>
      <c r="O577" s="114">
        <f t="shared" si="2656"/>
        <v>0</v>
      </c>
      <c r="P577" s="32"/>
      <c r="Q577" s="114">
        <f t="shared" si="2657"/>
        <v>0</v>
      </c>
      <c r="R577" s="32"/>
      <c r="S577" s="114">
        <f t="shared" si="2658"/>
        <v>0</v>
      </c>
      <c r="T577" s="32"/>
      <c r="U577" s="114">
        <f t="shared" si="2659"/>
        <v>0</v>
      </c>
      <c r="V577" s="32"/>
      <c r="W577" s="114">
        <f t="shared" si="2660"/>
        <v>0</v>
      </c>
      <c r="X577" s="32"/>
      <c r="Y577" s="114">
        <f t="shared" si="2661"/>
        <v>0</v>
      </c>
      <c r="Z577" s="32"/>
      <c r="AA577" s="114">
        <f t="shared" si="2662"/>
        <v>0</v>
      </c>
      <c r="AB577" s="32"/>
      <c r="AC577" s="114">
        <f t="shared" si="2663"/>
        <v>0</v>
      </c>
      <c r="AD577" s="32"/>
      <c r="AE577" s="114">
        <f t="shared" si="2664"/>
        <v>0</v>
      </c>
      <c r="AF577" s="32"/>
      <c r="AG577" s="114">
        <f t="shared" si="2665"/>
        <v>0</v>
      </c>
      <c r="AH577" s="32"/>
      <c r="AI577" s="114">
        <f t="shared" si="2666"/>
        <v>0</v>
      </c>
      <c r="AJ577" s="32"/>
      <c r="AK577" s="114">
        <f t="shared" si="2667"/>
        <v>0</v>
      </c>
      <c r="AL577" s="32"/>
      <c r="AM577" s="114">
        <f t="shared" si="2668"/>
        <v>0</v>
      </c>
      <c r="AN577" s="32"/>
      <c r="AO577" s="114">
        <f t="shared" si="2669"/>
        <v>0</v>
      </c>
      <c r="AP577" s="32"/>
      <c r="AQ577" s="114">
        <f t="shared" si="2670"/>
        <v>0</v>
      </c>
      <c r="AR577" s="32"/>
      <c r="AS577" s="114">
        <f t="shared" si="2671"/>
        <v>0</v>
      </c>
      <c r="AT577" s="32"/>
      <c r="AU577" s="114">
        <f t="shared" si="2672"/>
        <v>0</v>
      </c>
      <c r="AV577" s="32"/>
      <c r="AW577" s="114">
        <f t="shared" si="2673"/>
        <v>0</v>
      </c>
      <c r="AX577" s="32"/>
      <c r="AY577" s="114">
        <f t="shared" si="2674"/>
        <v>0</v>
      </c>
      <c r="AZ577" s="32"/>
      <c r="BA577" s="114">
        <f t="shared" si="2675"/>
        <v>0</v>
      </c>
      <c r="BB577" s="32"/>
      <c r="BC577" s="114">
        <f t="shared" si="2676"/>
        <v>0</v>
      </c>
      <c r="BD577" s="32"/>
      <c r="BE577" s="114">
        <f t="shared" si="2677"/>
        <v>0</v>
      </c>
      <c r="BF577" s="32"/>
      <c r="BG577" s="114">
        <f t="shared" si="2678"/>
        <v>0</v>
      </c>
      <c r="BH577" s="108">
        <f t="shared" ref="BH577:BI577" si="2689">SUM(J577,L577,N577,P577,R577,T577,V577,X577,Z577,AB577,AD577,AF577,AH577,AJ577,AL577,AN577,AP577,AR577,AT577,AV577,AX577,AZ577,BB577,BD577,BF577)</f>
        <v>0</v>
      </c>
      <c r="BI577" s="119">
        <f t="shared" si="2689"/>
        <v>0</v>
      </c>
      <c r="BJ577" s="87">
        <f t="shared" si="2680"/>
        <v>0</v>
      </c>
      <c r="BK577" s="108">
        <f t="shared" si="2681"/>
        <v>4</v>
      </c>
      <c r="BL577" s="119">
        <f t="shared" si="2682"/>
        <v>964.54</v>
      </c>
      <c r="BM577" s="87">
        <f t="shared" si="2683"/>
        <v>1</v>
      </c>
    </row>
    <row r="578" spans="1:65" s="88" customFormat="1">
      <c r="A578" s="29" t="s">
        <v>837</v>
      </c>
      <c r="B578" s="29" t="s">
        <v>66</v>
      </c>
      <c r="C578" s="29">
        <v>21034</v>
      </c>
      <c r="D578" s="101" t="s">
        <v>838</v>
      </c>
      <c r="E578" s="29" t="s">
        <v>100</v>
      </c>
      <c r="F578" s="30">
        <v>8</v>
      </c>
      <c r="G578" s="31">
        <v>718.71</v>
      </c>
      <c r="H578" s="119">
        <v>883.13174811135798</v>
      </c>
      <c r="I578" s="120">
        <f t="shared" si="2653"/>
        <v>7065.05</v>
      </c>
      <c r="J578" s="111"/>
      <c r="K578" s="114">
        <f t="shared" si="2654"/>
        <v>0</v>
      </c>
      <c r="L578" s="32"/>
      <c r="M578" s="114">
        <f t="shared" si="2655"/>
        <v>0</v>
      </c>
      <c r="N578" s="32"/>
      <c r="O578" s="114">
        <f t="shared" si="2656"/>
        <v>0</v>
      </c>
      <c r="P578" s="32"/>
      <c r="Q578" s="114">
        <f t="shared" si="2657"/>
        <v>0</v>
      </c>
      <c r="R578" s="32"/>
      <c r="S578" s="114">
        <f t="shared" si="2658"/>
        <v>0</v>
      </c>
      <c r="T578" s="32"/>
      <c r="U578" s="114">
        <f t="shared" si="2659"/>
        <v>0</v>
      </c>
      <c r="V578" s="32"/>
      <c r="W578" s="114">
        <f t="shared" si="2660"/>
        <v>0</v>
      </c>
      <c r="X578" s="32"/>
      <c r="Y578" s="114">
        <f t="shared" si="2661"/>
        <v>0</v>
      </c>
      <c r="Z578" s="32"/>
      <c r="AA578" s="114">
        <f t="shared" si="2662"/>
        <v>0</v>
      </c>
      <c r="AB578" s="32"/>
      <c r="AC578" s="114">
        <f t="shared" si="2663"/>
        <v>0</v>
      </c>
      <c r="AD578" s="32"/>
      <c r="AE578" s="114">
        <f t="shared" si="2664"/>
        <v>0</v>
      </c>
      <c r="AF578" s="32"/>
      <c r="AG578" s="114">
        <f t="shared" si="2665"/>
        <v>0</v>
      </c>
      <c r="AH578" s="32"/>
      <c r="AI578" s="114">
        <f t="shared" si="2666"/>
        <v>0</v>
      </c>
      <c r="AJ578" s="32"/>
      <c r="AK578" s="114">
        <f t="shared" si="2667"/>
        <v>0</v>
      </c>
      <c r="AL578" s="32"/>
      <c r="AM578" s="114">
        <f t="shared" si="2668"/>
        <v>0</v>
      </c>
      <c r="AN578" s="32"/>
      <c r="AO578" s="114">
        <f t="shared" si="2669"/>
        <v>0</v>
      </c>
      <c r="AP578" s="32"/>
      <c r="AQ578" s="114">
        <f t="shared" si="2670"/>
        <v>0</v>
      </c>
      <c r="AR578" s="32"/>
      <c r="AS578" s="114">
        <f t="shared" si="2671"/>
        <v>0</v>
      </c>
      <c r="AT578" s="32"/>
      <c r="AU578" s="114">
        <f t="shared" si="2672"/>
        <v>0</v>
      </c>
      <c r="AV578" s="32"/>
      <c r="AW578" s="114">
        <f t="shared" si="2673"/>
        <v>0</v>
      </c>
      <c r="AX578" s="32"/>
      <c r="AY578" s="114">
        <f t="shared" si="2674"/>
        <v>0</v>
      </c>
      <c r="AZ578" s="32"/>
      <c r="BA578" s="114">
        <f t="shared" si="2675"/>
        <v>0</v>
      </c>
      <c r="BB578" s="32"/>
      <c r="BC578" s="114">
        <f t="shared" si="2676"/>
        <v>0</v>
      </c>
      <c r="BD578" s="32"/>
      <c r="BE578" s="114">
        <f t="shared" si="2677"/>
        <v>0</v>
      </c>
      <c r="BF578" s="32"/>
      <c r="BG578" s="114">
        <f t="shared" si="2678"/>
        <v>0</v>
      </c>
      <c r="BH578" s="108">
        <f t="shared" ref="BH578:BI578" si="2690">SUM(J578,L578,N578,P578,R578,T578,V578,X578,Z578,AB578,AD578,AF578,AH578,AJ578,AL578,AN578,AP578,AR578,AT578,AV578,AX578,AZ578,BB578,BD578,BF578)</f>
        <v>0</v>
      </c>
      <c r="BI578" s="119">
        <f t="shared" si="2690"/>
        <v>0</v>
      </c>
      <c r="BJ578" s="87">
        <f t="shared" si="2680"/>
        <v>0</v>
      </c>
      <c r="BK578" s="108">
        <f t="shared" si="2681"/>
        <v>8</v>
      </c>
      <c r="BL578" s="119">
        <f t="shared" si="2682"/>
        <v>7065.05</v>
      </c>
      <c r="BM578" s="87">
        <f t="shared" si="2683"/>
        <v>1</v>
      </c>
    </row>
    <row r="579" spans="1:65" s="88" customFormat="1">
      <c r="A579" s="29" t="s">
        <v>839</v>
      </c>
      <c r="B579" s="29" t="s">
        <v>66</v>
      </c>
      <c r="C579" s="29">
        <v>92377</v>
      </c>
      <c r="D579" s="101" t="s">
        <v>840</v>
      </c>
      <c r="E579" s="29" t="s">
        <v>100</v>
      </c>
      <c r="F579" s="30">
        <v>4</v>
      </c>
      <c r="G579" s="31">
        <v>80.25</v>
      </c>
      <c r="H579" s="119">
        <v>98.609067337224303</v>
      </c>
      <c r="I579" s="120">
        <f t="shared" si="2653"/>
        <v>394.44</v>
      </c>
      <c r="J579" s="111"/>
      <c r="K579" s="114">
        <f t="shared" si="2654"/>
        <v>0</v>
      </c>
      <c r="L579" s="32"/>
      <c r="M579" s="114">
        <f t="shared" si="2655"/>
        <v>0</v>
      </c>
      <c r="N579" s="32"/>
      <c r="O579" s="114">
        <f t="shared" si="2656"/>
        <v>0</v>
      </c>
      <c r="P579" s="32"/>
      <c r="Q579" s="114">
        <f t="shared" si="2657"/>
        <v>0</v>
      </c>
      <c r="R579" s="32"/>
      <c r="S579" s="114">
        <f t="shared" si="2658"/>
        <v>0</v>
      </c>
      <c r="T579" s="32"/>
      <c r="U579" s="114">
        <f t="shared" si="2659"/>
        <v>0</v>
      </c>
      <c r="V579" s="32"/>
      <c r="W579" s="114">
        <f t="shared" si="2660"/>
        <v>0</v>
      </c>
      <c r="X579" s="32"/>
      <c r="Y579" s="114">
        <f t="shared" si="2661"/>
        <v>0</v>
      </c>
      <c r="Z579" s="32"/>
      <c r="AA579" s="114">
        <f t="shared" si="2662"/>
        <v>0</v>
      </c>
      <c r="AB579" s="32"/>
      <c r="AC579" s="114">
        <f t="shared" si="2663"/>
        <v>0</v>
      </c>
      <c r="AD579" s="32"/>
      <c r="AE579" s="114">
        <f t="shared" si="2664"/>
        <v>0</v>
      </c>
      <c r="AF579" s="32"/>
      <c r="AG579" s="114">
        <f t="shared" si="2665"/>
        <v>0</v>
      </c>
      <c r="AH579" s="32"/>
      <c r="AI579" s="114">
        <f t="shared" si="2666"/>
        <v>0</v>
      </c>
      <c r="AJ579" s="32"/>
      <c r="AK579" s="114">
        <f t="shared" si="2667"/>
        <v>0</v>
      </c>
      <c r="AL579" s="32"/>
      <c r="AM579" s="114">
        <f t="shared" si="2668"/>
        <v>0</v>
      </c>
      <c r="AN579" s="32"/>
      <c r="AO579" s="114">
        <f t="shared" si="2669"/>
        <v>0</v>
      </c>
      <c r="AP579" s="32"/>
      <c r="AQ579" s="114">
        <f t="shared" si="2670"/>
        <v>0</v>
      </c>
      <c r="AR579" s="32"/>
      <c r="AS579" s="114">
        <f t="shared" si="2671"/>
        <v>0</v>
      </c>
      <c r="AT579" s="32"/>
      <c r="AU579" s="114">
        <f t="shared" si="2672"/>
        <v>0</v>
      </c>
      <c r="AV579" s="32"/>
      <c r="AW579" s="114">
        <f t="shared" si="2673"/>
        <v>0</v>
      </c>
      <c r="AX579" s="32"/>
      <c r="AY579" s="114">
        <f t="shared" si="2674"/>
        <v>0</v>
      </c>
      <c r="AZ579" s="32"/>
      <c r="BA579" s="114">
        <f t="shared" si="2675"/>
        <v>0</v>
      </c>
      <c r="BB579" s="32"/>
      <c r="BC579" s="114">
        <f t="shared" si="2676"/>
        <v>0</v>
      </c>
      <c r="BD579" s="32"/>
      <c r="BE579" s="114">
        <f t="shared" si="2677"/>
        <v>0</v>
      </c>
      <c r="BF579" s="32"/>
      <c r="BG579" s="114">
        <f t="shared" si="2678"/>
        <v>0</v>
      </c>
      <c r="BH579" s="108">
        <f t="shared" ref="BH579:BI579" si="2691">SUM(J579,L579,N579,P579,R579,T579,V579,X579,Z579,AB579,AD579,AF579,AH579,AJ579,AL579,AN579,AP579,AR579,AT579,AV579,AX579,AZ579,BB579,BD579,BF579)</f>
        <v>0</v>
      </c>
      <c r="BI579" s="119">
        <f t="shared" si="2691"/>
        <v>0</v>
      </c>
      <c r="BJ579" s="87">
        <f t="shared" si="2680"/>
        <v>0</v>
      </c>
      <c r="BK579" s="108">
        <f t="shared" si="2681"/>
        <v>4</v>
      </c>
      <c r="BL579" s="119">
        <f t="shared" si="2682"/>
        <v>394.44</v>
      </c>
      <c r="BM579" s="87">
        <f t="shared" si="2683"/>
        <v>1</v>
      </c>
    </row>
    <row r="580" spans="1:65" s="88" customFormat="1">
      <c r="A580" s="29" t="s">
        <v>841</v>
      </c>
      <c r="B580" s="29" t="s">
        <v>66</v>
      </c>
      <c r="C580" s="29">
        <v>20972</v>
      </c>
      <c r="D580" s="101" t="s">
        <v>842</v>
      </c>
      <c r="E580" s="29" t="s">
        <v>100</v>
      </c>
      <c r="F580" s="30">
        <v>4</v>
      </c>
      <c r="G580" s="31">
        <v>119.35</v>
      </c>
      <c r="H580" s="119">
        <v>146.65410824545444</v>
      </c>
      <c r="I580" s="120">
        <f t="shared" si="2653"/>
        <v>586.62</v>
      </c>
      <c r="J580" s="111"/>
      <c r="K580" s="114">
        <f t="shared" si="2654"/>
        <v>0</v>
      </c>
      <c r="L580" s="32"/>
      <c r="M580" s="114">
        <f t="shared" si="2655"/>
        <v>0</v>
      </c>
      <c r="N580" s="32"/>
      <c r="O580" s="114">
        <f t="shared" si="2656"/>
        <v>0</v>
      </c>
      <c r="P580" s="32"/>
      <c r="Q580" s="114">
        <f t="shared" si="2657"/>
        <v>0</v>
      </c>
      <c r="R580" s="32"/>
      <c r="S580" s="114">
        <f t="shared" si="2658"/>
        <v>0</v>
      </c>
      <c r="T580" s="32"/>
      <c r="U580" s="114">
        <f t="shared" si="2659"/>
        <v>0</v>
      </c>
      <c r="V580" s="32"/>
      <c r="W580" s="114">
        <f t="shared" si="2660"/>
        <v>0</v>
      </c>
      <c r="X580" s="32"/>
      <c r="Y580" s="114">
        <f t="shared" si="2661"/>
        <v>0</v>
      </c>
      <c r="Z580" s="32"/>
      <c r="AA580" s="114">
        <f t="shared" si="2662"/>
        <v>0</v>
      </c>
      <c r="AB580" s="32"/>
      <c r="AC580" s="114">
        <f t="shared" si="2663"/>
        <v>0</v>
      </c>
      <c r="AD580" s="32"/>
      <c r="AE580" s="114">
        <f t="shared" si="2664"/>
        <v>0</v>
      </c>
      <c r="AF580" s="32"/>
      <c r="AG580" s="114">
        <f t="shared" si="2665"/>
        <v>0</v>
      </c>
      <c r="AH580" s="32"/>
      <c r="AI580" s="114">
        <f t="shared" si="2666"/>
        <v>0</v>
      </c>
      <c r="AJ580" s="32"/>
      <c r="AK580" s="114">
        <f t="shared" si="2667"/>
        <v>0</v>
      </c>
      <c r="AL580" s="32"/>
      <c r="AM580" s="114">
        <f t="shared" si="2668"/>
        <v>0</v>
      </c>
      <c r="AN580" s="32"/>
      <c r="AO580" s="114">
        <f t="shared" si="2669"/>
        <v>0</v>
      </c>
      <c r="AP580" s="32"/>
      <c r="AQ580" s="114">
        <f t="shared" si="2670"/>
        <v>0</v>
      </c>
      <c r="AR580" s="32"/>
      <c r="AS580" s="114">
        <f t="shared" si="2671"/>
        <v>0</v>
      </c>
      <c r="AT580" s="32"/>
      <c r="AU580" s="114">
        <f t="shared" si="2672"/>
        <v>0</v>
      </c>
      <c r="AV580" s="32"/>
      <c r="AW580" s="114">
        <f t="shared" si="2673"/>
        <v>0</v>
      </c>
      <c r="AX580" s="32"/>
      <c r="AY580" s="114">
        <f t="shared" si="2674"/>
        <v>0</v>
      </c>
      <c r="AZ580" s="32"/>
      <c r="BA580" s="114">
        <f t="shared" si="2675"/>
        <v>0</v>
      </c>
      <c r="BB580" s="32"/>
      <c r="BC580" s="114">
        <f t="shared" si="2676"/>
        <v>0</v>
      </c>
      <c r="BD580" s="32"/>
      <c r="BE580" s="114">
        <f t="shared" si="2677"/>
        <v>0</v>
      </c>
      <c r="BF580" s="32"/>
      <c r="BG580" s="114">
        <f t="shared" si="2678"/>
        <v>0</v>
      </c>
      <c r="BH580" s="108">
        <f t="shared" ref="BH580:BI580" si="2692">SUM(J580,L580,N580,P580,R580,T580,V580,X580,Z580,AB580,AD580,AF580,AH580,AJ580,AL580,AN580,AP580,AR580,AT580,AV580,AX580,AZ580,BB580,BD580,BF580)</f>
        <v>0</v>
      </c>
      <c r="BI580" s="119">
        <f t="shared" si="2692"/>
        <v>0</v>
      </c>
      <c r="BJ580" s="87">
        <f t="shared" si="2680"/>
        <v>0</v>
      </c>
      <c r="BK580" s="108">
        <f t="shared" si="2681"/>
        <v>4</v>
      </c>
      <c r="BL580" s="119">
        <f t="shared" si="2682"/>
        <v>586.62</v>
      </c>
      <c r="BM580" s="87">
        <f t="shared" si="2683"/>
        <v>1</v>
      </c>
    </row>
    <row r="581" spans="1:65" s="88" customFormat="1">
      <c r="A581" s="29" t="s">
        <v>843</v>
      </c>
      <c r="B581" s="29" t="s">
        <v>66</v>
      </c>
      <c r="C581" s="29">
        <v>103019</v>
      </c>
      <c r="D581" s="101" t="s">
        <v>844</v>
      </c>
      <c r="E581" s="29" t="s">
        <v>100</v>
      </c>
      <c r="F581" s="30">
        <v>4</v>
      </c>
      <c r="G581" s="31">
        <v>184.25</v>
      </c>
      <c r="H581" s="119">
        <v>226.40150351256793</v>
      </c>
      <c r="I581" s="120">
        <f t="shared" si="2653"/>
        <v>905.61</v>
      </c>
      <c r="J581" s="111"/>
      <c r="K581" s="114">
        <f t="shared" si="2654"/>
        <v>0</v>
      </c>
      <c r="L581" s="32"/>
      <c r="M581" s="114">
        <f t="shared" si="2655"/>
        <v>0</v>
      </c>
      <c r="N581" s="32"/>
      <c r="O581" s="114">
        <f t="shared" si="2656"/>
        <v>0</v>
      </c>
      <c r="P581" s="32"/>
      <c r="Q581" s="114">
        <f t="shared" si="2657"/>
        <v>0</v>
      </c>
      <c r="R581" s="32"/>
      <c r="S581" s="114">
        <f t="shared" si="2658"/>
        <v>0</v>
      </c>
      <c r="T581" s="32"/>
      <c r="U581" s="114">
        <f t="shared" si="2659"/>
        <v>0</v>
      </c>
      <c r="V581" s="32"/>
      <c r="W581" s="114">
        <f t="shared" si="2660"/>
        <v>0</v>
      </c>
      <c r="X581" s="32"/>
      <c r="Y581" s="114">
        <f t="shared" si="2661"/>
        <v>0</v>
      </c>
      <c r="Z581" s="32"/>
      <c r="AA581" s="114">
        <f t="shared" si="2662"/>
        <v>0</v>
      </c>
      <c r="AB581" s="32"/>
      <c r="AC581" s="114">
        <f t="shared" si="2663"/>
        <v>0</v>
      </c>
      <c r="AD581" s="32"/>
      <c r="AE581" s="114">
        <f t="shared" si="2664"/>
        <v>0</v>
      </c>
      <c r="AF581" s="32"/>
      <c r="AG581" s="114">
        <f t="shared" si="2665"/>
        <v>0</v>
      </c>
      <c r="AH581" s="32"/>
      <c r="AI581" s="114">
        <f t="shared" si="2666"/>
        <v>0</v>
      </c>
      <c r="AJ581" s="32"/>
      <c r="AK581" s="114">
        <f t="shared" si="2667"/>
        <v>0</v>
      </c>
      <c r="AL581" s="32"/>
      <c r="AM581" s="114">
        <f t="shared" si="2668"/>
        <v>0</v>
      </c>
      <c r="AN581" s="32"/>
      <c r="AO581" s="114">
        <f t="shared" si="2669"/>
        <v>0</v>
      </c>
      <c r="AP581" s="32"/>
      <c r="AQ581" s="114">
        <f t="shared" si="2670"/>
        <v>0</v>
      </c>
      <c r="AR581" s="32"/>
      <c r="AS581" s="114">
        <f t="shared" si="2671"/>
        <v>0</v>
      </c>
      <c r="AT581" s="32"/>
      <c r="AU581" s="114">
        <f t="shared" si="2672"/>
        <v>0</v>
      </c>
      <c r="AV581" s="32"/>
      <c r="AW581" s="114">
        <f t="shared" si="2673"/>
        <v>0</v>
      </c>
      <c r="AX581" s="32"/>
      <c r="AY581" s="114">
        <f t="shared" si="2674"/>
        <v>0</v>
      </c>
      <c r="AZ581" s="32"/>
      <c r="BA581" s="114">
        <f t="shared" si="2675"/>
        <v>0</v>
      </c>
      <c r="BB581" s="32"/>
      <c r="BC581" s="114">
        <f t="shared" si="2676"/>
        <v>0</v>
      </c>
      <c r="BD581" s="32"/>
      <c r="BE581" s="114">
        <f t="shared" si="2677"/>
        <v>0</v>
      </c>
      <c r="BF581" s="32"/>
      <c r="BG581" s="114">
        <f t="shared" si="2678"/>
        <v>0</v>
      </c>
      <c r="BH581" s="108">
        <f t="shared" ref="BH581:BI581" si="2693">SUM(J581,L581,N581,P581,R581,T581,V581,X581,Z581,AB581,AD581,AF581,AH581,AJ581,AL581,AN581,AP581,AR581,AT581,AV581,AX581,AZ581,BB581,BD581,BF581)</f>
        <v>0</v>
      </c>
      <c r="BI581" s="119">
        <f t="shared" si="2693"/>
        <v>0</v>
      </c>
      <c r="BJ581" s="87">
        <f t="shared" si="2680"/>
        <v>0</v>
      </c>
      <c r="BK581" s="108">
        <f t="shared" si="2681"/>
        <v>4</v>
      </c>
      <c r="BL581" s="119">
        <f t="shared" si="2682"/>
        <v>905.61</v>
      </c>
      <c r="BM581" s="87">
        <f t="shared" si="2683"/>
        <v>1</v>
      </c>
    </row>
    <row r="582" spans="1:65" s="88" customFormat="1">
      <c r="A582" s="29" t="s">
        <v>845</v>
      </c>
      <c r="B582" s="29" t="s">
        <v>66</v>
      </c>
      <c r="C582" s="29">
        <v>20964</v>
      </c>
      <c r="D582" s="101" t="s">
        <v>846</v>
      </c>
      <c r="E582" s="29" t="s">
        <v>100</v>
      </c>
      <c r="F582" s="30">
        <v>4</v>
      </c>
      <c r="G582" s="31">
        <v>65.239999999999995</v>
      </c>
      <c r="H582" s="119">
        <v>80.165178231532863</v>
      </c>
      <c r="I582" s="120">
        <f t="shared" si="2653"/>
        <v>320.66000000000003</v>
      </c>
      <c r="J582" s="111"/>
      <c r="K582" s="114">
        <f t="shared" si="2654"/>
        <v>0</v>
      </c>
      <c r="L582" s="32"/>
      <c r="M582" s="114">
        <f t="shared" si="2655"/>
        <v>0</v>
      </c>
      <c r="N582" s="32"/>
      <c r="O582" s="114">
        <f t="shared" si="2656"/>
        <v>0</v>
      </c>
      <c r="P582" s="32"/>
      <c r="Q582" s="114">
        <f t="shared" si="2657"/>
        <v>0</v>
      </c>
      <c r="R582" s="32"/>
      <c r="S582" s="114">
        <f t="shared" si="2658"/>
        <v>0</v>
      </c>
      <c r="T582" s="32"/>
      <c r="U582" s="114">
        <f t="shared" si="2659"/>
        <v>0</v>
      </c>
      <c r="V582" s="32"/>
      <c r="W582" s="114">
        <f t="shared" si="2660"/>
        <v>0</v>
      </c>
      <c r="X582" s="32"/>
      <c r="Y582" s="114">
        <f t="shared" si="2661"/>
        <v>0</v>
      </c>
      <c r="Z582" s="32"/>
      <c r="AA582" s="114">
        <f t="shared" si="2662"/>
        <v>0</v>
      </c>
      <c r="AB582" s="32"/>
      <c r="AC582" s="114">
        <f t="shared" si="2663"/>
        <v>0</v>
      </c>
      <c r="AD582" s="32"/>
      <c r="AE582" s="114">
        <f t="shared" si="2664"/>
        <v>0</v>
      </c>
      <c r="AF582" s="32"/>
      <c r="AG582" s="114">
        <f t="shared" si="2665"/>
        <v>0</v>
      </c>
      <c r="AH582" s="32"/>
      <c r="AI582" s="114">
        <f t="shared" si="2666"/>
        <v>0</v>
      </c>
      <c r="AJ582" s="32"/>
      <c r="AK582" s="114">
        <f t="shared" si="2667"/>
        <v>0</v>
      </c>
      <c r="AL582" s="32"/>
      <c r="AM582" s="114">
        <f t="shared" si="2668"/>
        <v>0</v>
      </c>
      <c r="AN582" s="32"/>
      <c r="AO582" s="114">
        <f t="shared" si="2669"/>
        <v>0</v>
      </c>
      <c r="AP582" s="32"/>
      <c r="AQ582" s="114">
        <f t="shared" si="2670"/>
        <v>0</v>
      </c>
      <c r="AR582" s="32"/>
      <c r="AS582" s="114">
        <f t="shared" si="2671"/>
        <v>0</v>
      </c>
      <c r="AT582" s="32"/>
      <c r="AU582" s="114">
        <f t="shared" si="2672"/>
        <v>0</v>
      </c>
      <c r="AV582" s="32"/>
      <c r="AW582" s="114">
        <f t="shared" si="2673"/>
        <v>0</v>
      </c>
      <c r="AX582" s="32"/>
      <c r="AY582" s="114">
        <f t="shared" si="2674"/>
        <v>0</v>
      </c>
      <c r="AZ582" s="32"/>
      <c r="BA582" s="114">
        <f t="shared" si="2675"/>
        <v>0</v>
      </c>
      <c r="BB582" s="32"/>
      <c r="BC582" s="114">
        <f t="shared" si="2676"/>
        <v>0</v>
      </c>
      <c r="BD582" s="32"/>
      <c r="BE582" s="114">
        <f t="shared" si="2677"/>
        <v>0</v>
      </c>
      <c r="BF582" s="32"/>
      <c r="BG582" s="114">
        <f t="shared" si="2678"/>
        <v>0</v>
      </c>
      <c r="BH582" s="108">
        <f t="shared" ref="BH582:BI582" si="2694">SUM(J582,L582,N582,P582,R582,T582,V582,X582,Z582,AB582,AD582,AF582,AH582,AJ582,AL582,AN582,AP582,AR582,AT582,AV582,AX582,AZ582,BB582,BD582,BF582)</f>
        <v>0</v>
      </c>
      <c r="BI582" s="119">
        <f t="shared" si="2694"/>
        <v>0</v>
      </c>
      <c r="BJ582" s="87">
        <f t="shared" si="2680"/>
        <v>0</v>
      </c>
      <c r="BK582" s="108">
        <f t="shared" si="2681"/>
        <v>4</v>
      </c>
      <c r="BL582" s="119">
        <f t="shared" si="2682"/>
        <v>320.66000000000003</v>
      </c>
      <c r="BM582" s="87">
        <f t="shared" si="2683"/>
        <v>1</v>
      </c>
    </row>
    <row r="583" spans="1:65" s="88" customFormat="1">
      <c r="A583" s="22" t="s">
        <v>847</v>
      </c>
      <c r="B583" s="22" t="s">
        <v>60</v>
      </c>
      <c r="C583" s="22" t="s">
        <v>60</v>
      </c>
      <c r="D583" s="102" t="s">
        <v>732</v>
      </c>
      <c r="E583" s="22" t="s">
        <v>60</v>
      </c>
      <c r="F583" s="89"/>
      <c r="G583" s="27"/>
      <c r="H583" s="121"/>
      <c r="I583" s="118">
        <f>SUM(I584:I589)</f>
        <v>37158.15</v>
      </c>
      <c r="J583" s="112"/>
      <c r="K583" s="127">
        <f>SUM(K584:K589)</f>
        <v>0</v>
      </c>
      <c r="L583" s="26"/>
      <c r="M583" s="127">
        <f>SUM(M584:M589)</f>
        <v>0</v>
      </c>
      <c r="N583" s="26"/>
      <c r="O583" s="127">
        <f>SUM(O584:O589)</f>
        <v>0</v>
      </c>
      <c r="P583" s="26"/>
      <c r="Q583" s="127">
        <f>SUM(Q584:Q589)</f>
        <v>0</v>
      </c>
      <c r="R583" s="26"/>
      <c r="S583" s="127">
        <f>SUM(S584:S589)</f>
        <v>0</v>
      </c>
      <c r="T583" s="26"/>
      <c r="U583" s="127">
        <f>SUM(U584:U589)</f>
        <v>0</v>
      </c>
      <c r="V583" s="26"/>
      <c r="W583" s="127">
        <f>SUM(W584:W589)</f>
        <v>0</v>
      </c>
      <c r="X583" s="26"/>
      <c r="Y583" s="127">
        <f>SUM(Y584:Y589)</f>
        <v>0</v>
      </c>
      <c r="Z583" s="26"/>
      <c r="AA583" s="127">
        <f>SUM(AA584:AA589)</f>
        <v>0</v>
      </c>
      <c r="AB583" s="26"/>
      <c r="AC583" s="127">
        <f>SUM(AC584:AC589)</f>
        <v>0</v>
      </c>
      <c r="AD583" s="26"/>
      <c r="AE583" s="127">
        <f>SUM(AE584:AE589)</f>
        <v>0</v>
      </c>
      <c r="AF583" s="26"/>
      <c r="AG583" s="127">
        <f>SUM(AG584:AG589)</f>
        <v>0</v>
      </c>
      <c r="AH583" s="26"/>
      <c r="AI583" s="127">
        <f>SUM(AI584:AI589)</f>
        <v>0</v>
      </c>
      <c r="AJ583" s="26"/>
      <c r="AK583" s="127">
        <f>SUM(AK584:AK589)</f>
        <v>0</v>
      </c>
      <c r="AL583" s="26"/>
      <c r="AM583" s="127">
        <f>SUM(AM584:AM589)</f>
        <v>0</v>
      </c>
      <c r="AN583" s="26"/>
      <c r="AO583" s="127">
        <f>SUM(AO584:AO589)</f>
        <v>0</v>
      </c>
      <c r="AP583" s="26"/>
      <c r="AQ583" s="127">
        <f>SUM(AQ584:AQ589)</f>
        <v>0</v>
      </c>
      <c r="AR583" s="26"/>
      <c r="AS583" s="127">
        <f>SUM(AS584:AS589)</f>
        <v>0</v>
      </c>
      <c r="AT583" s="26"/>
      <c r="AU583" s="127">
        <f>SUM(AU584:AU589)</f>
        <v>0</v>
      </c>
      <c r="AV583" s="26"/>
      <c r="AW583" s="127">
        <f>SUM(AW584:AW589)</f>
        <v>0</v>
      </c>
      <c r="AX583" s="26"/>
      <c r="AY583" s="127">
        <f>SUM(AY584:AY589)</f>
        <v>0</v>
      </c>
      <c r="AZ583" s="26"/>
      <c r="BA583" s="127">
        <f>SUM(BA584:BA589)</f>
        <v>0</v>
      </c>
      <c r="BB583" s="26"/>
      <c r="BC583" s="127">
        <f>SUM(BC584:BC589)</f>
        <v>0</v>
      </c>
      <c r="BD583" s="26"/>
      <c r="BE583" s="127">
        <f>SUM(BE584:BE589)</f>
        <v>0</v>
      </c>
      <c r="BF583" s="26"/>
      <c r="BG583" s="127">
        <f>SUM(BG584:BG589)</f>
        <v>0</v>
      </c>
      <c r="BH583" s="109"/>
      <c r="BI583" s="121">
        <f>SUM(BI584:BI589)</f>
        <v>0</v>
      </c>
      <c r="BJ583" s="27"/>
      <c r="BK583" s="109"/>
      <c r="BL583" s="121">
        <f>SUM(BL584:BL589)</f>
        <v>37158.15</v>
      </c>
      <c r="BM583" s="27"/>
    </row>
    <row r="584" spans="1:65" s="88" customFormat="1">
      <c r="A584" s="29" t="s">
        <v>848</v>
      </c>
      <c r="B584" s="29" t="s">
        <v>250</v>
      </c>
      <c r="C584" s="29">
        <v>12016</v>
      </c>
      <c r="D584" s="101" t="s">
        <v>734</v>
      </c>
      <c r="E584" s="29" t="s">
        <v>100</v>
      </c>
      <c r="F584" s="30">
        <v>4</v>
      </c>
      <c r="G584" s="31">
        <v>195.97</v>
      </c>
      <c r="H584" s="119">
        <v>240.80272805078937</v>
      </c>
      <c r="I584" s="120">
        <f t="shared" ref="I584:I589" si="2695">ROUND(SUM(F584*H584),2)</f>
        <v>963.21</v>
      </c>
      <c r="J584" s="111"/>
      <c r="K584" s="114">
        <f t="shared" ref="K584:K589" si="2696">J584*$H584</f>
        <v>0</v>
      </c>
      <c r="L584" s="32"/>
      <c r="M584" s="114">
        <f t="shared" ref="M584:M589" si="2697">L584*$H584</f>
        <v>0</v>
      </c>
      <c r="N584" s="32"/>
      <c r="O584" s="114">
        <f t="shared" ref="O584:O589" si="2698">N584*$H584</f>
        <v>0</v>
      </c>
      <c r="P584" s="32"/>
      <c r="Q584" s="114">
        <f t="shared" ref="Q584:Q589" si="2699">P584*$H584</f>
        <v>0</v>
      </c>
      <c r="R584" s="32"/>
      <c r="S584" s="114">
        <f t="shared" ref="S584:S589" si="2700">R584*$H584</f>
        <v>0</v>
      </c>
      <c r="T584" s="32"/>
      <c r="U584" s="114">
        <f t="shared" ref="U584:U589" si="2701">T584*$H584</f>
        <v>0</v>
      </c>
      <c r="V584" s="32"/>
      <c r="W584" s="114">
        <f t="shared" ref="W584:W589" si="2702">V584*$H584</f>
        <v>0</v>
      </c>
      <c r="X584" s="32"/>
      <c r="Y584" s="114">
        <f t="shared" ref="Y584:Y589" si="2703">X584*$H584</f>
        <v>0</v>
      </c>
      <c r="Z584" s="32"/>
      <c r="AA584" s="114">
        <f t="shared" ref="AA584:AA589" si="2704">Z584*$H584</f>
        <v>0</v>
      </c>
      <c r="AB584" s="32"/>
      <c r="AC584" s="114">
        <f t="shared" ref="AC584:AC589" si="2705">AB584*$H584</f>
        <v>0</v>
      </c>
      <c r="AD584" s="32"/>
      <c r="AE584" s="114">
        <f t="shared" ref="AE584:AE589" si="2706">AD584*$H584</f>
        <v>0</v>
      </c>
      <c r="AF584" s="32"/>
      <c r="AG584" s="114">
        <f t="shared" ref="AG584:AG589" si="2707">AF584*$H584</f>
        <v>0</v>
      </c>
      <c r="AH584" s="32"/>
      <c r="AI584" s="114">
        <f t="shared" ref="AI584:AI589" si="2708">AH584*$H584</f>
        <v>0</v>
      </c>
      <c r="AJ584" s="32"/>
      <c r="AK584" s="114">
        <f t="shared" ref="AK584:AK589" si="2709">AJ584*$H584</f>
        <v>0</v>
      </c>
      <c r="AL584" s="32"/>
      <c r="AM584" s="114">
        <f t="shared" ref="AM584:AM589" si="2710">AL584*$H584</f>
        <v>0</v>
      </c>
      <c r="AN584" s="32"/>
      <c r="AO584" s="114">
        <f t="shared" ref="AO584:AO589" si="2711">AN584*$H584</f>
        <v>0</v>
      </c>
      <c r="AP584" s="32"/>
      <c r="AQ584" s="114">
        <f t="shared" ref="AQ584:AQ589" si="2712">AP584*$H584</f>
        <v>0</v>
      </c>
      <c r="AR584" s="32"/>
      <c r="AS584" s="114">
        <f t="shared" ref="AS584:AS589" si="2713">AR584*$H584</f>
        <v>0</v>
      </c>
      <c r="AT584" s="32"/>
      <c r="AU584" s="114">
        <f t="shared" ref="AU584:AU589" si="2714">AT584*$H584</f>
        <v>0</v>
      </c>
      <c r="AV584" s="32"/>
      <c r="AW584" s="114">
        <f t="shared" ref="AW584:AW589" si="2715">AV584*$H584</f>
        <v>0</v>
      </c>
      <c r="AX584" s="32"/>
      <c r="AY584" s="114">
        <f t="shared" ref="AY584:AY589" si="2716">AX584*$H584</f>
        <v>0</v>
      </c>
      <c r="AZ584" s="32"/>
      <c r="BA584" s="114">
        <f t="shared" ref="BA584:BA589" si="2717">AZ584*$H584</f>
        <v>0</v>
      </c>
      <c r="BB584" s="32"/>
      <c r="BC584" s="114">
        <f t="shared" ref="BC584:BC589" si="2718">BB584*$H584</f>
        <v>0</v>
      </c>
      <c r="BD584" s="32"/>
      <c r="BE584" s="114">
        <f t="shared" ref="BE584:BE589" si="2719">BD584*$H584</f>
        <v>0</v>
      </c>
      <c r="BF584" s="32"/>
      <c r="BG584" s="114">
        <f t="shared" ref="BG584:BG589" si="2720">BF584*$H584</f>
        <v>0</v>
      </c>
      <c r="BH584" s="108">
        <f t="shared" ref="BH584:BI584" si="2721">SUM(J584,L584,N584,P584,R584,T584,V584,X584,Z584,AB584,AD584,AF584,AH584,AJ584,AL584,AN584,AP584,AR584,AT584,AV584,AX584,AZ584,BB584,BD584,BF584)</f>
        <v>0</v>
      </c>
      <c r="BI584" s="119">
        <f t="shared" si="2721"/>
        <v>0</v>
      </c>
      <c r="BJ584" s="87">
        <f t="shared" ref="BJ584:BJ589" si="2722">BI584/I584</f>
        <v>0</v>
      </c>
      <c r="BK584" s="108">
        <f t="shared" ref="BK584:BK589" si="2723">F584-BH584</f>
        <v>4</v>
      </c>
      <c r="BL584" s="119">
        <f t="shared" ref="BL584:BL589" si="2724">I584-BI584</f>
        <v>963.21</v>
      </c>
      <c r="BM584" s="87">
        <f t="shared" ref="BM584:BM589" si="2725">1-BJ584</f>
        <v>1</v>
      </c>
    </row>
    <row r="585" spans="1:65" s="88" customFormat="1">
      <c r="A585" s="29" t="s">
        <v>849</v>
      </c>
      <c r="B585" s="29" t="s">
        <v>250</v>
      </c>
      <c r="C585" s="29">
        <v>12018</v>
      </c>
      <c r="D585" s="101" t="s">
        <v>850</v>
      </c>
      <c r="E585" s="29" t="s">
        <v>100</v>
      </c>
      <c r="F585" s="30">
        <v>94</v>
      </c>
      <c r="G585" s="31">
        <v>215.73</v>
      </c>
      <c r="H585" s="119">
        <v>265.08329092410463</v>
      </c>
      <c r="I585" s="120">
        <f t="shared" si="2695"/>
        <v>24917.83</v>
      </c>
      <c r="J585" s="111"/>
      <c r="K585" s="114">
        <f t="shared" si="2696"/>
        <v>0</v>
      </c>
      <c r="L585" s="32"/>
      <c r="M585" s="114">
        <f t="shared" si="2697"/>
        <v>0</v>
      </c>
      <c r="N585" s="32"/>
      <c r="O585" s="114">
        <f t="shared" si="2698"/>
        <v>0</v>
      </c>
      <c r="P585" s="32"/>
      <c r="Q585" s="114">
        <f t="shared" si="2699"/>
        <v>0</v>
      </c>
      <c r="R585" s="32"/>
      <c r="S585" s="114">
        <f t="shared" si="2700"/>
        <v>0</v>
      </c>
      <c r="T585" s="32"/>
      <c r="U585" s="114">
        <f t="shared" si="2701"/>
        <v>0</v>
      </c>
      <c r="V585" s="32"/>
      <c r="W585" s="114">
        <f t="shared" si="2702"/>
        <v>0</v>
      </c>
      <c r="X585" s="32"/>
      <c r="Y585" s="114">
        <f t="shared" si="2703"/>
        <v>0</v>
      </c>
      <c r="Z585" s="32"/>
      <c r="AA585" s="114">
        <f t="shared" si="2704"/>
        <v>0</v>
      </c>
      <c r="AB585" s="32"/>
      <c r="AC585" s="114">
        <f t="shared" si="2705"/>
        <v>0</v>
      </c>
      <c r="AD585" s="32"/>
      <c r="AE585" s="114">
        <f t="shared" si="2706"/>
        <v>0</v>
      </c>
      <c r="AF585" s="32"/>
      <c r="AG585" s="114">
        <f t="shared" si="2707"/>
        <v>0</v>
      </c>
      <c r="AH585" s="32"/>
      <c r="AI585" s="114">
        <f t="shared" si="2708"/>
        <v>0</v>
      </c>
      <c r="AJ585" s="32"/>
      <c r="AK585" s="114">
        <f t="shared" si="2709"/>
        <v>0</v>
      </c>
      <c r="AL585" s="32"/>
      <c r="AM585" s="114">
        <f t="shared" si="2710"/>
        <v>0</v>
      </c>
      <c r="AN585" s="32"/>
      <c r="AO585" s="114">
        <f t="shared" si="2711"/>
        <v>0</v>
      </c>
      <c r="AP585" s="32"/>
      <c r="AQ585" s="114">
        <f t="shared" si="2712"/>
        <v>0</v>
      </c>
      <c r="AR585" s="32"/>
      <c r="AS585" s="114">
        <f t="shared" si="2713"/>
        <v>0</v>
      </c>
      <c r="AT585" s="32"/>
      <c r="AU585" s="114">
        <f t="shared" si="2714"/>
        <v>0</v>
      </c>
      <c r="AV585" s="32"/>
      <c r="AW585" s="114">
        <f t="shared" si="2715"/>
        <v>0</v>
      </c>
      <c r="AX585" s="32"/>
      <c r="AY585" s="114">
        <f t="shared" si="2716"/>
        <v>0</v>
      </c>
      <c r="AZ585" s="32"/>
      <c r="BA585" s="114">
        <f t="shared" si="2717"/>
        <v>0</v>
      </c>
      <c r="BB585" s="32"/>
      <c r="BC585" s="114">
        <f t="shared" si="2718"/>
        <v>0</v>
      </c>
      <c r="BD585" s="32"/>
      <c r="BE585" s="114">
        <f t="shared" si="2719"/>
        <v>0</v>
      </c>
      <c r="BF585" s="32"/>
      <c r="BG585" s="114">
        <f t="shared" si="2720"/>
        <v>0</v>
      </c>
      <c r="BH585" s="108">
        <f t="shared" ref="BH585:BI585" si="2726">SUM(J585,L585,N585,P585,R585,T585,V585,X585,Z585,AB585,AD585,AF585,AH585,AJ585,AL585,AN585,AP585,AR585,AT585,AV585,AX585,AZ585,BB585,BD585,BF585)</f>
        <v>0</v>
      </c>
      <c r="BI585" s="119">
        <f t="shared" si="2726"/>
        <v>0</v>
      </c>
      <c r="BJ585" s="87">
        <f t="shared" si="2722"/>
        <v>0</v>
      </c>
      <c r="BK585" s="108">
        <f t="shared" si="2723"/>
        <v>94</v>
      </c>
      <c r="BL585" s="119">
        <f t="shared" si="2724"/>
        <v>24917.83</v>
      </c>
      <c r="BM585" s="87">
        <f t="shared" si="2725"/>
        <v>1</v>
      </c>
    </row>
    <row r="586" spans="1:65" s="88" customFormat="1">
      <c r="A586" s="29" t="s">
        <v>851</v>
      </c>
      <c r="B586" s="29" t="s">
        <v>66</v>
      </c>
      <c r="C586" s="29">
        <v>101908</v>
      </c>
      <c r="D586" s="101" t="s">
        <v>741</v>
      </c>
      <c r="E586" s="29" t="s">
        <v>100</v>
      </c>
      <c r="F586" s="30">
        <v>10</v>
      </c>
      <c r="G586" s="31">
        <v>261.85000000000002</v>
      </c>
      <c r="H586" s="119">
        <v>321.75432127417054</v>
      </c>
      <c r="I586" s="120">
        <f t="shared" si="2695"/>
        <v>3217.54</v>
      </c>
      <c r="J586" s="111"/>
      <c r="K586" s="114">
        <f t="shared" si="2696"/>
        <v>0</v>
      </c>
      <c r="L586" s="32"/>
      <c r="M586" s="114">
        <f t="shared" si="2697"/>
        <v>0</v>
      </c>
      <c r="N586" s="32"/>
      <c r="O586" s="114">
        <f t="shared" si="2698"/>
        <v>0</v>
      </c>
      <c r="P586" s="32"/>
      <c r="Q586" s="114">
        <f t="shared" si="2699"/>
        <v>0</v>
      </c>
      <c r="R586" s="32"/>
      <c r="S586" s="114">
        <f t="shared" si="2700"/>
        <v>0</v>
      </c>
      <c r="T586" s="32"/>
      <c r="U586" s="114">
        <f t="shared" si="2701"/>
        <v>0</v>
      </c>
      <c r="V586" s="32"/>
      <c r="W586" s="114">
        <f t="shared" si="2702"/>
        <v>0</v>
      </c>
      <c r="X586" s="32"/>
      <c r="Y586" s="114">
        <f t="shared" si="2703"/>
        <v>0</v>
      </c>
      <c r="Z586" s="32"/>
      <c r="AA586" s="114">
        <f t="shared" si="2704"/>
        <v>0</v>
      </c>
      <c r="AB586" s="32"/>
      <c r="AC586" s="114">
        <f t="shared" si="2705"/>
        <v>0</v>
      </c>
      <c r="AD586" s="32"/>
      <c r="AE586" s="114">
        <f t="shared" si="2706"/>
        <v>0</v>
      </c>
      <c r="AF586" s="32"/>
      <c r="AG586" s="114">
        <f t="shared" si="2707"/>
        <v>0</v>
      </c>
      <c r="AH586" s="32"/>
      <c r="AI586" s="114">
        <f t="shared" si="2708"/>
        <v>0</v>
      </c>
      <c r="AJ586" s="32"/>
      <c r="AK586" s="114">
        <f t="shared" si="2709"/>
        <v>0</v>
      </c>
      <c r="AL586" s="32"/>
      <c r="AM586" s="114">
        <f t="shared" si="2710"/>
        <v>0</v>
      </c>
      <c r="AN586" s="32"/>
      <c r="AO586" s="114">
        <f t="shared" si="2711"/>
        <v>0</v>
      </c>
      <c r="AP586" s="32"/>
      <c r="AQ586" s="114">
        <f t="shared" si="2712"/>
        <v>0</v>
      </c>
      <c r="AR586" s="32"/>
      <c r="AS586" s="114">
        <f t="shared" si="2713"/>
        <v>0</v>
      </c>
      <c r="AT586" s="32"/>
      <c r="AU586" s="114">
        <f t="shared" si="2714"/>
        <v>0</v>
      </c>
      <c r="AV586" s="32"/>
      <c r="AW586" s="114">
        <f t="shared" si="2715"/>
        <v>0</v>
      </c>
      <c r="AX586" s="32"/>
      <c r="AY586" s="114">
        <f t="shared" si="2716"/>
        <v>0</v>
      </c>
      <c r="AZ586" s="32"/>
      <c r="BA586" s="114">
        <f t="shared" si="2717"/>
        <v>0</v>
      </c>
      <c r="BB586" s="32"/>
      <c r="BC586" s="114">
        <f t="shared" si="2718"/>
        <v>0</v>
      </c>
      <c r="BD586" s="32"/>
      <c r="BE586" s="114">
        <f t="shared" si="2719"/>
        <v>0</v>
      </c>
      <c r="BF586" s="32"/>
      <c r="BG586" s="114">
        <f t="shared" si="2720"/>
        <v>0</v>
      </c>
      <c r="BH586" s="108">
        <f t="shared" ref="BH586:BI586" si="2727">SUM(J586,L586,N586,P586,R586,T586,V586,X586,Z586,AB586,AD586,AF586,AH586,AJ586,AL586,AN586,AP586,AR586,AT586,AV586,AX586,AZ586,BB586,BD586,BF586)</f>
        <v>0</v>
      </c>
      <c r="BI586" s="119">
        <f t="shared" si="2727"/>
        <v>0</v>
      </c>
      <c r="BJ586" s="87">
        <f t="shared" si="2722"/>
        <v>0</v>
      </c>
      <c r="BK586" s="108">
        <f t="shared" si="2723"/>
        <v>10</v>
      </c>
      <c r="BL586" s="119">
        <f t="shared" si="2724"/>
        <v>3217.54</v>
      </c>
      <c r="BM586" s="87">
        <f t="shared" si="2725"/>
        <v>1</v>
      </c>
    </row>
    <row r="587" spans="1:65" s="88" customFormat="1">
      <c r="A587" s="29" t="s">
        <v>852</v>
      </c>
      <c r="B587" s="29" t="s">
        <v>66</v>
      </c>
      <c r="C587" s="29">
        <v>97599</v>
      </c>
      <c r="D587" s="101" t="s">
        <v>745</v>
      </c>
      <c r="E587" s="29" t="s">
        <v>100</v>
      </c>
      <c r="F587" s="30">
        <v>43</v>
      </c>
      <c r="G587" s="31">
        <v>21.85</v>
      </c>
      <c r="H587" s="119">
        <v>26.848699331069795</v>
      </c>
      <c r="I587" s="120">
        <f t="shared" si="2695"/>
        <v>1154.49</v>
      </c>
      <c r="J587" s="111"/>
      <c r="K587" s="114">
        <f t="shared" si="2696"/>
        <v>0</v>
      </c>
      <c r="L587" s="32"/>
      <c r="M587" s="114">
        <f t="shared" si="2697"/>
        <v>0</v>
      </c>
      <c r="N587" s="32"/>
      <c r="O587" s="114">
        <f t="shared" si="2698"/>
        <v>0</v>
      </c>
      <c r="P587" s="32"/>
      <c r="Q587" s="114">
        <f t="shared" si="2699"/>
        <v>0</v>
      </c>
      <c r="R587" s="32"/>
      <c r="S587" s="114">
        <f t="shared" si="2700"/>
        <v>0</v>
      </c>
      <c r="T587" s="32"/>
      <c r="U587" s="114">
        <f t="shared" si="2701"/>
        <v>0</v>
      </c>
      <c r="V587" s="32"/>
      <c r="W587" s="114">
        <f t="shared" si="2702"/>
        <v>0</v>
      </c>
      <c r="X587" s="32"/>
      <c r="Y587" s="114">
        <f t="shared" si="2703"/>
        <v>0</v>
      </c>
      <c r="Z587" s="32"/>
      <c r="AA587" s="114">
        <f t="shared" si="2704"/>
        <v>0</v>
      </c>
      <c r="AB587" s="32"/>
      <c r="AC587" s="114">
        <f t="shared" si="2705"/>
        <v>0</v>
      </c>
      <c r="AD587" s="32"/>
      <c r="AE587" s="114">
        <f t="shared" si="2706"/>
        <v>0</v>
      </c>
      <c r="AF587" s="32"/>
      <c r="AG587" s="114">
        <f t="shared" si="2707"/>
        <v>0</v>
      </c>
      <c r="AH587" s="32"/>
      <c r="AI587" s="114">
        <f t="shared" si="2708"/>
        <v>0</v>
      </c>
      <c r="AJ587" s="32"/>
      <c r="AK587" s="114">
        <f t="shared" si="2709"/>
        <v>0</v>
      </c>
      <c r="AL587" s="32"/>
      <c r="AM587" s="114">
        <f t="shared" si="2710"/>
        <v>0</v>
      </c>
      <c r="AN587" s="32"/>
      <c r="AO587" s="114">
        <f t="shared" si="2711"/>
        <v>0</v>
      </c>
      <c r="AP587" s="32"/>
      <c r="AQ587" s="114">
        <f t="shared" si="2712"/>
        <v>0</v>
      </c>
      <c r="AR587" s="32"/>
      <c r="AS587" s="114">
        <f t="shared" si="2713"/>
        <v>0</v>
      </c>
      <c r="AT587" s="32"/>
      <c r="AU587" s="114">
        <f t="shared" si="2714"/>
        <v>0</v>
      </c>
      <c r="AV587" s="32"/>
      <c r="AW587" s="114">
        <f t="shared" si="2715"/>
        <v>0</v>
      </c>
      <c r="AX587" s="32"/>
      <c r="AY587" s="114">
        <f t="shared" si="2716"/>
        <v>0</v>
      </c>
      <c r="AZ587" s="32"/>
      <c r="BA587" s="114">
        <f t="shared" si="2717"/>
        <v>0</v>
      </c>
      <c r="BB587" s="32"/>
      <c r="BC587" s="114">
        <f t="shared" si="2718"/>
        <v>0</v>
      </c>
      <c r="BD587" s="32"/>
      <c r="BE587" s="114">
        <f t="shared" si="2719"/>
        <v>0</v>
      </c>
      <c r="BF587" s="32"/>
      <c r="BG587" s="114">
        <f t="shared" si="2720"/>
        <v>0</v>
      </c>
      <c r="BH587" s="108">
        <f t="shared" ref="BH587:BI587" si="2728">SUM(J587,L587,N587,P587,R587,T587,V587,X587,Z587,AB587,AD587,AF587,AH587,AJ587,AL587,AN587,AP587,AR587,AT587,AV587,AX587,AZ587,BB587,BD587,BF587)</f>
        <v>0</v>
      </c>
      <c r="BI587" s="119">
        <f t="shared" si="2728"/>
        <v>0</v>
      </c>
      <c r="BJ587" s="87">
        <f t="shared" si="2722"/>
        <v>0</v>
      </c>
      <c r="BK587" s="108">
        <f t="shared" si="2723"/>
        <v>43</v>
      </c>
      <c r="BL587" s="119">
        <f t="shared" si="2724"/>
        <v>1154.49</v>
      </c>
      <c r="BM587" s="87">
        <f t="shared" si="2725"/>
        <v>1</v>
      </c>
    </row>
    <row r="588" spans="1:65" s="88" customFormat="1" ht="22.5">
      <c r="A588" s="29" t="s">
        <v>853</v>
      </c>
      <c r="B588" s="29" t="s">
        <v>250</v>
      </c>
      <c r="C588" s="29">
        <v>11820</v>
      </c>
      <c r="D588" s="101" t="s">
        <v>854</v>
      </c>
      <c r="E588" s="29" t="s">
        <v>100</v>
      </c>
      <c r="F588" s="30">
        <v>1</v>
      </c>
      <c r="G588" s="31">
        <v>5356.54</v>
      </c>
      <c r="H588" s="119">
        <v>6581.9740006795691</v>
      </c>
      <c r="I588" s="120">
        <f t="shared" si="2695"/>
        <v>6581.97</v>
      </c>
      <c r="J588" s="111"/>
      <c r="K588" s="114">
        <f t="shared" si="2696"/>
        <v>0</v>
      </c>
      <c r="L588" s="32"/>
      <c r="M588" s="114">
        <f t="shared" si="2697"/>
        <v>0</v>
      </c>
      <c r="N588" s="32"/>
      <c r="O588" s="114">
        <f t="shared" si="2698"/>
        <v>0</v>
      </c>
      <c r="P588" s="32"/>
      <c r="Q588" s="114">
        <f t="shared" si="2699"/>
        <v>0</v>
      </c>
      <c r="R588" s="32"/>
      <c r="S588" s="114">
        <f t="shared" si="2700"/>
        <v>0</v>
      </c>
      <c r="T588" s="32"/>
      <c r="U588" s="114">
        <f t="shared" si="2701"/>
        <v>0</v>
      </c>
      <c r="V588" s="32"/>
      <c r="W588" s="114">
        <f t="shared" si="2702"/>
        <v>0</v>
      </c>
      <c r="X588" s="32"/>
      <c r="Y588" s="114">
        <f t="shared" si="2703"/>
        <v>0</v>
      </c>
      <c r="Z588" s="32"/>
      <c r="AA588" s="114">
        <f t="shared" si="2704"/>
        <v>0</v>
      </c>
      <c r="AB588" s="32"/>
      <c r="AC588" s="114">
        <f t="shared" si="2705"/>
        <v>0</v>
      </c>
      <c r="AD588" s="32"/>
      <c r="AE588" s="114">
        <f t="shared" si="2706"/>
        <v>0</v>
      </c>
      <c r="AF588" s="32"/>
      <c r="AG588" s="114">
        <f t="shared" si="2707"/>
        <v>0</v>
      </c>
      <c r="AH588" s="32"/>
      <c r="AI588" s="114">
        <f t="shared" si="2708"/>
        <v>0</v>
      </c>
      <c r="AJ588" s="32"/>
      <c r="AK588" s="114">
        <f t="shared" si="2709"/>
        <v>0</v>
      </c>
      <c r="AL588" s="32"/>
      <c r="AM588" s="114">
        <f t="shared" si="2710"/>
        <v>0</v>
      </c>
      <c r="AN588" s="32"/>
      <c r="AO588" s="114">
        <f t="shared" si="2711"/>
        <v>0</v>
      </c>
      <c r="AP588" s="32"/>
      <c r="AQ588" s="114">
        <f t="shared" si="2712"/>
        <v>0</v>
      </c>
      <c r="AR588" s="32"/>
      <c r="AS588" s="114">
        <f t="shared" si="2713"/>
        <v>0</v>
      </c>
      <c r="AT588" s="32"/>
      <c r="AU588" s="114">
        <f t="shared" si="2714"/>
        <v>0</v>
      </c>
      <c r="AV588" s="32"/>
      <c r="AW588" s="114">
        <f t="shared" si="2715"/>
        <v>0</v>
      </c>
      <c r="AX588" s="32"/>
      <c r="AY588" s="114">
        <f t="shared" si="2716"/>
        <v>0</v>
      </c>
      <c r="AZ588" s="32"/>
      <c r="BA588" s="114">
        <f t="shared" si="2717"/>
        <v>0</v>
      </c>
      <c r="BB588" s="32"/>
      <c r="BC588" s="114">
        <f t="shared" si="2718"/>
        <v>0</v>
      </c>
      <c r="BD588" s="32"/>
      <c r="BE588" s="114">
        <f t="shared" si="2719"/>
        <v>0</v>
      </c>
      <c r="BF588" s="32"/>
      <c r="BG588" s="114">
        <f t="shared" si="2720"/>
        <v>0</v>
      </c>
      <c r="BH588" s="108">
        <f t="shared" ref="BH588:BI588" si="2729">SUM(J588,L588,N588,P588,R588,T588,V588,X588,Z588,AB588,AD588,AF588,AH588,AJ588,AL588,AN588,AP588,AR588,AT588,AV588,AX588,AZ588,BB588,BD588,BF588)</f>
        <v>0</v>
      </c>
      <c r="BI588" s="119">
        <f t="shared" si="2729"/>
        <v>0</v>
      </c>
      <c r="BJ588" s="87">
        <f t="shared" si="2722"/>
        <v>0</v>
      </c>
      <c r="BK588" s="108">
        <f t="shared" si="2723"/>
        <v>1</v>
      </c>
      <c r="BL588" s="119">
        <f t="shared" si="2724"/>
        <v>6581.97</v>
      </c>
      <c r="BM588" s="87">
        <f t="shared" si="2725"/>
        <v>1</v>
      </c>
    </row>
    <row r="589" spans="1:65" s="88" customFormat="1">
      <c r="A589" s="29" t="s">
        <v>855</v>
      </c>
      <c r="B589" s="29" t="s">
        <v>250</v>
      </c>
      <c r="C589" s="29">
        <v>10446</v>
      </c>
      <c r="D589" s="101" t="s">
        <v>747</v>
      </c>
      <c r="E589" s="29" t="s">
        <v>100</v>
      </c>
      <c r="F589" s="30">
        <v>1</v>
      </c>
      <c r="G589" s="31">
        <v>262.95</v>
      </c>
      <c r="H589" s="119">
        <v>323.1059720414097</v>
      </c>
      <c r="I589" s="120">
        <f t="shared" si="2695"/>
        <v>323.11</v>
      </c>
      <c r="J589" s="111"/>
      <c r="K589" s="114">
        <f t="shared" si="2696"/>
        <v>0</v>
      </c>
      <c r="L589" s="32"/>
      <c r="M589" s="114">
        <f t="shared" si="2697"/>
        <v>0</v>
      </c>
      <c r="N589" s="32"/>
      <c r="O589" s="114">
        <f t="shared" si="2698"/>
        <v>0</v>
      </c>
      <c r="P589" s="32"/>
      <c r="Q589" s="114">
        <f t="shared" si="2699"/>
        <v>0</v>
      </c>
      <c r="R589" s="32"/>
      <c r="S589" s="114">
        <f t="shared" si="2700"/>
        <v>0</v>
      </c>
      <c r="T589" s="32"/>
      <c r="U589" s="114">
        <f t="shared" si="2701"/>
        <v>0</v>
      </c>
      <c r="V589" s="32"/>
      <c r="W589" s="114">
        <f t="shared" si="2702"/>
        <v>0</v>
      </c>
      <c r="X589" s="32"/>
      <c r="Y589" s="114">
        <f t="shared" si="2703"/>
        <v>0</v>
      </c>
      <c r="Z589" s="32"/>
      <c r="AA589" s="114">
        <f t="shared" si="2704"/>
        <v>0</v>
      </c>
      <c r="AB589" s="32"/>
      <c r="AC589" s="114">
        <f t="shared" si="2705"/>
        <v>0</v>
      </c>
      <c r="AD589" s="32"/>
      <c r="AE589" s="114">
        <f t="shared" si="2706"/>
        <v>0</v>
      </c>
      <c r="AF589" s="32"/>
      <c r="AG589" s="114">
        <f t="shared" si="2707"/>
        <v>0</v>
      </c>
      <c r="AH589" s="32"/>
      <c r="AI589" s="114">
        <f t="shared" si="2708"/>
        <v>0</v>
      </c>
      <c r="AJ589" s="32"/>
      <c r="AK589" s="114">
        <f t="shared" si="2709"/>
        <v>0</v>
      </c>
      <c r="AL589" s="32"/>
      <c r="AM589" s="114">
        <f t="shared" si="2710"/>
        <v>0</v>
      </c>
      <c r="AN589" s="32"/>
      <c r="AO589" s="114">
        <f t="shared" si="2711"/>
        <v>0</v>
      </c>
      <c r="AP589" s="32"/>
      <c r="AQ589" s="114">
        <f t="shared" si="2712"/>
        <v>0</v>
      </c>
      <c r="AR589" s="32"/>
      <c r="AS589" s="114">
        <f t="shared" si="2713"/>
        <v>0</v>
      </c>
      <c r="AT589" s="32"/>
      <c r="AU589" s="114">
        <f t="shared" si="2714"/>
        <v>0</v>
      </c>
      <c r="AV589" s="32"/>
      <c r="AW589" s="114">
        <f t="shared" si="2715"/>
        <v>0</v>
      </c>
      <c r="AX589" s="32"/>
      <c r="AY589" s="114">
        <f t="shared" si="2716"/>
        <v>0</v>
      </c>
      <c r="AZ589" s="32"/>
      <c r="BA589" s="114">
        <f t="shared" si="2717"/>
        <v>0</v>
      </c>
      <c r="BB589" s="32"/>
      <c r="BC589" s="114">
        <f t="shared" si="2718"/>
        <v>0</v>
      </c>
      <c r="BD589" s="32"/>
      <c r="BE589" s="114">
        <f t="shared" si="2719"/>
        <v>0</v>
      </c>
      <c r="BF589" s="32"/>
      <c r="BG589" s="114">
        <f t="shared" si="2720"/>
        <v>0</v>
      </c>
      <c r="BH589" s="108">
        <f t="shared" ref="BH589:BI589" si="2730">SUM(J589,L589,N589,P589,R589,T589,V589,X589,Z589,AB589,AD589,AF589,AH589,AJ589,AL589,AN589,AP589,AR589,AT589,AV589,AX589,AZ589,BB589,BD589,BF589)</f>
        <v>0</v>
      </c>
      <c r="BI589" s="119">
        <f t="shared" si="2730"/>
        <v>0</v>
      </c>
      <c r="BJ589" s="87">
        <f t="shared" si="2722"/>
        <v>0</v>
      </c>
      <c r="BK589" s="108">
        <f t="shared" si="2723"/>
        <v>1</v>
      </c>
      <c r="BL589" s="119">
        <f t="shared" si="2724"/>
        <v>323.11</v>
      </c>
      <c r="BM589" s="87">
        <f t="shared" si="2725"/>
        <v>1</v>
      </c>
    </row>
    <row r="590" spans="1:65" s="88" customFormat="1">
      <c r="A590" s="22" t="s">
        <v>856</v>
      </c>
      <c r="B590" s="22" t="s">
        <v>60</v>
      </c>
      <c r="C590" s="22" t="s">
        <v>60</v>
      </c>
      <c r="D590" s="102" t="s">
        <v>749</v>
      </c>
      <c r="E590" s="22" t="s">
        <v>60</v>
      </c>
      <c r="F590" s="89"/>
      <c r="G590" s="27"/>
      <c r="H590" s="121"/>
      <c r="I590" s="118">
        <f>SUM(I591:I624)</f>
        <v>103636.82999999999</v>
      </c>
      <c r="J590" s="112"/>
      <c r="K590" s="127">
        <f>SUM(K591:K624)</f>
        <v>0</v>
      </c>
      <c r="L590" s="26"/>
      <c r="M590" s="127">
        <f>SUM(M591:M624)</f>
        <v>0</v>
      </c>
      <c r="N590" s="26"/>
      <c r="O590" s="127">
        <f>SUM(O591:O624)</f>
        <v>0</v>
      </c>
      <c r="P590" s="26"/>
      <c r="Q590" s="127">
        <f>SUM(Q591:Q624)</f>
        <v>0</v>
      </c>
      <c r="R590" s="26"/>
      <c r="S590" s="127">
        <f>SUM(S591:S624)</f>
        <v>0</v>
      </c>
      <c r="T590" s="26"/>
      <c r="U590" s="127">
        <f>SUM(U591:U624)</f>
        <v>0</v>
      </c>
      <c r="V590" s="26"/>
      <c r="W590" s="127">
        <f>SUM(W591:W624)</f>
        <v>0</v>
      </c>
      <c r="X590" s="26"/>
      <c r="Y590" s="127">
        <f>SUM(Y591:Y624)</f>
        <v>0</v>
      </c>
      <c r="Z590" s="26"/>
      <c r="AA590" s="127">
        <f>SUM(AA591:AA624)</f>
        <v>0</v>
      </c>
      <c r="AB590" s="26"/>
      <c r="AC590" s="127">
        <f>SUM(AC591:AC624)</f>
        <v>0</v>
      </c>
      <c r="AD590" s="26"/>
      <c r="AE590" s="127">
        <f>SUM(AE591:AE624)</f>
        <v>0</v>
      </c>
      <c r="AF590" s="26"/>
      <c r="AG590" s="127">
        <f>SUM(AG591:AG624)</f>
        <v>0</v>
      </c>
      <c r="AH590" s="26"/>
      <c r="AI590" s="127">
        <f>SUM(AI591:AI624)</f>
        <v>0</v>
      </c>
      <c r="AJ590" s="26"/>
      <c r="AK590" s="127">
        <f>SUM(AK591:AK624)</f>
        <v>0</v>
      </c>
      <c r="AL590" s="26"/>
      <c r="AM590" s="127">
        <f>SUM(AM591:AM624)</f>
        <v>0</v>
      </c>
      <c r="AN590" s="26"/>
      <c r="AO590" s="127">
        <f>SUM(AO591:AO624)</f>
        <v>0</v>
      </c>
      <c r="AP590" s="26"/>
      <c r="AQ590" s="127">
        <f>SUM(AQ591:AQ624)</f>
        <v>0</v>
      </c>
      <c r="AR590" s="26"/>
      <c r="AS590" s="127">
        <f>SUM(AS591:AS624)</f>
        <v>0</v>
      </c>
      <c r="AT590" s="26"/>
      <c r="AU590" s="127">
        <f>SUM(AU591:AU624)</f>
        <v>0</v>
      </c>
      <c r="AV590" s="26"/>
      <c r="AW590" s="127">
        <f>SUM(AW591:AW624)</f>
        <v>0</v>
      </c>
      <c r="AX590" s="26"/>
      <c r="AY590" s="127">
        <f>SUM(AY591:AY624)</f>
        <v>0</v>
      </c>
      <c r="AZ590" s="26"/>
      <c r="BA590" s="127">
        <f>SUM(BA591:BA624)</f>
        <v>0</v>
      </c>
      <c r="BB590" s="26"/>
      <c r="BC590" s="127">
        <f>SUM(BC591:BC624)</f>
        <v>0</v>
      </c>
      <c r="BD590" s="26"/>
      <c r="BE590" s="127">
        <f>SUM(BE591:BE624)</f>
        <v>0</v>
      </c>
      <c r="BF590" s="26"/>
      <c r="BG590" s="127">
        <f>SUM(BG591:BG624)</f>
        <v>0</v>
      </c>
      <c r="BH590" s="109"/>
      <c r="BI590" s="121">
        <f>SUM(BI591:BI624)</f>
        <v>0</v>
      </c>
      <c r="BJ590" s="27"/>
      <c r="BK590" s="109"/>
      <c r="BL590" s="121">
        <f>SUM(BL591:BL624)</f>
        <v>103636.82999999999</v>
      </c>
      <c r="BM590" s="27"/>
    </row>
    <row r="591" spans="1:65" s="88" customFormat="1">
      <c r="A591" s="29" t="s">
        <v>857</v>
      </c>
      <c r="B591" s="29" t="s">
        <v>66</v>
      </c>
      <c r="C591" s="29">
        <v>791</v>
      </c>
      <c r="D591" s="101" t="s">
        <v>858</v>
      </c>
      <c r="E591" s="29" t="s">
        <v>100</v>
      </c>
      <c r="F591" s="30">
        <v>2</v>
      </c>
      <c r="G591" s="31">
        <v>20.149999999999999</v>
      </c>
      <c r="H591" s="119">
        <v>24.759784508972828</v>
      </c>
      <c r="I591" s="120">
        <f t="shared" ref="I591:I624" si="2731">ROUND(SUM(F591*H591),2)</f>
        <v>49.52</v>
      </c>
      <c r="J591" s="111"/>
      <c r="K591" s="114">
        <f t="shared" ref="K591:K624" si="2732">J591*$H591</f>
        <v>0</v>
      </c>
      <c r="L591" s="32"/>
      <c r="M591" s="114">
        <f t="shared" ref="M591:M624" si="2733">L591*$H591</f>
        <v>0</v>
      </c>
      <c r="N591" s="32"/>
      <c r="O591" s="114">
        <f t="shared" ref="O591:O624" si="2734">N591*$H591</f>
        <v>0</v>
      </c>
      <c r="P591" s="32"/>
      <c r="Q591" s="114">
        <f t="shared" ref="Q591:Q624" si="2735">P591*$H591</f>
        <v>0</v>
      </c>
      <c r="R591" s="32"/>
      <c r="S591" s="114">
        <f t="shared" ref="S591:S624" si="2736">R591*$H591</f>
        <v>0</v>
      </c>
      <c r="T591" s="32"/>
      <c r="U591" s="114">
        <f t="shared" ref="U591:U624" si="2737">T591*$H591</f>
        <v>0</v>
      </c>
      <c r="V591" s="32"/>
      <c r="W591" s="114">
        <f t="shared" ref="W591:W624" si="2738">V591*$H591</f>
        <v>0</v>
      </c>
      <c r="X591" s="32"/>
      <c r="Y591" s="114">
        <f t="shared" ref="Y591:Y624" si="2739">X591*$H591</f>
        <v>0</v>
      </c>
      <c r="Z591" s="32"/>
      <c r="AA591" s="114">
        <f t="shared" ref="AA591:AA624" si="2740">Z591*$H591</f>
        <v>0</v>
      </c>
      <c r="AB591" s="32"/>
      <c r="AC591" s="114">
        <f t="shared" ref="AC591:AC624" si="2741">AB591*$H591</f>
        <v>0</v>
      </c>
      <c r="AD591" s="32"/>
      <c r="AE591" s="114">
        <f t="shared" ref="AE591:AE624" si="2742">AD591*$H591</f>
        <v>0</v>
      </c>
      <c r="AF591" s="32"/>
      <c r="AG591" s="114">
        <f t="shared" ref="AG591:AG624" si="2743">AF591*$H591</f>
        <v>0</v>
      </c>
      <c r="AH591" s="32"/>
      <c r="AI591" s="114">
        <f t="shared" ref="AI591:AI624" si="2744">AH591*$H591</f>
        <v>0</v>
      </c>
      <c r="AJ591" s="32"/>
      <c r="AK591" s="114">
        <f t="shared" ref="AK591:AK624" si="2745">AJ591*$H591</f>
        <v>0</v>
      </c>
      <c r="AL591" s="32"/>
      <c r="AM591" s="114">
        <f t="shared" ref="AM591:AM624" si="2746">AL591*$H591</f>
        <v>0</v>
      </c>
      <c r="AN591" s="32"/>
      <c r="AO591" s="114">
        <f t="shared" ref="AO591:AO624" si="2747">AN591*$H591</f>
        <v>0</v>
      </c>
      <c r="AP591" s="32"/>
      <c r="AQ591" s="114">
        <f t="shared" ref="AQ591:AQ624" si="2748">AP591*$H591</f>
        <v>0</v>
      </c>
      <c r="AR591" s="32"/>
      <c r="AS591" s="114">
        <f t="shared" ref="AS591:AS624" si="2749">AR591*$H591</f>
        <v>0</v>
      </c>
      <c r="AT591" s="32"/>
      <c r="AU591" s="114">
        <f t="shared" ref="AU591:AU624" si="2750">AT591*$H591</f>
        <v>0</v>
      </c>
      <c r="AV591" s="32"/>
      <c r="AW591" s="114">
        <f t="shared" ref="AW591:AW624" si="2751">AV591*$H591</f>
        <v>0</v>
      </c>
      <c r="AX591" s="32"/>
      <c r="AY591" s="114">
        <f t="shared" ref="AY591:AY624" si="2752">AX591*$H591</f>
        <v>0</v>
      </c>
      <c r="AZ591" s="32"/>
      <c r="BA591" s="114">
        <f t="shared" ref="BA591:BA624" si="2753">AZ591*$H591</f>
        <v>0</v>
      </c>
      <c r="BB591" s="32"/>
      <c r="BC591" s="114">
        <f t="shared" ref="BC591:BC624" si="2754">BB591*$H591</f>
        <v>0</v>
      </c>
      <c r="BD591" s="32"/>
      <c r="BE591" s="114">
        <f t="shared" ref="BE591:BE624" si="2755">BD591*$H591</f>
        <v>0</v>
      </c>
      <c r="BF591" s="32"/>
      <c r="BG591" s="114">
        <f t="shared" ref="BG591:BG624" si="2756">BF591*$H591</f>
        <v>0</v>
      </c>
      <c r="BH591" s="108">
        <f t="shared" ref="BH591:BI591" si="2757">SUM(J591,L591,N591,P591,R591,T591,V591,X591,Z591,AB591,AD591,AF591,AH591,AJ591,AL591,AN591,AP591,AR591,AT591,AV591,AX591,AZ591,BB591,BD591,BF591)</f>
        <v>0</v>
      </c>
      <c r="BI591" s="119">
        <f t="shared" si="2757"/>
        <v>0</v>
      </c>
      <c r="BJ591" s="87">
        <f t="shared" ref="BJ591:BJ624" si="2758">BI591/I591</f>
        <v>0</v>
      </c>
      <c r="BK591" s="108">
        <f t="shared" ref="BK591:BK624" si="2759">F591-BH591</f>
        <v>2</v>
      </c>
      <c r="BL591" s="119">
        <f t="shared" ref="BL591:BL624" si="2760">I591-BI591</f>
        <v>49.52</v>
      </c>
      <c r="BM591" s="87">
        <f t="shared" ref="BM591:BM624" si="2761">1-BJ591</f>
        <v>1</v>
      </c>
    </row>
    <row r="592" spans="1:65" s="88" customFormat="1">
      <c r="A592" s="29" t="s">
        <v>859</v>
      </c>
      <c r="B592" s="29" t="s">
        <v>66</v>
      </c>
      <c r="C592" s="29">
        <v>790</v>
      </c>
      <c r="D592" s="101" t="s">
        <v>751</v>
      </c>
      <c r="E592" s="29" t="s">
        <v>100</v>
      </c>
      <c r="F592" s="30">
        <v>31</v>
      </c>
      <c r="G592" s="31">
        <v>20.149999999999999</v>
      </c>
      <c r="H592" s="119">
        <v>24.759784508972828</v>
      </c>
      <c r="I592" s="120">
        <f t="shared" si="2731"/>
        <v>767.55</v>
      </c>
      <c r="J592" s="111"/>
      <c r="K592" s="114">
        <f t="shared" si="2732"/>
        <v>0</v>
      </c>
      <c r="L592" s="32"/>
      <c r="M592" s="114">
        <f t="shared" si="2733"/>
        <v>0</v>
      </c>
      <c r="N592" s="32"/>
      <c r="O592" s="114">
        <f t="shared" si="2734"/>
        <v>0</v>
      </c>
      <c r="P592" s="32"/>
      <c r="Q592" s="114">
        <f t="shared" si="2735"/>
        <v>0</v>
      </c>
      <c r="R592" s="32"/>
      <c r="S592" s="114">
        <f t="shared" si="2736"/>
        <v>0</v>
      </c>
      <c r="T592" s="32"/>
      <c r="U592" s="114">
        <f t="shared" si="2737"/>
        <v>0</v>
      </c>
      <c r="V592" s="32"/>
      <c r="W592" s="114">
        <f t="shared" si="2738"/>
        <v>0</v>
      </c>
      <c r="X592" s="32"/>
      <c r="Y592" s="114">
        <f t="shared" si="2739"/>
        <v>0</v>
      </c>
      <c r="Z592" s="32"/>
      <c r="AA592" s="114">
        <f t="shared" si="2740"/>
        <v>0</v>
      </c>
      <c r="AB592" s="32"/>
      <c r="AC592" s="114">
        <f t="shared" si="2741"/>
        <v>0</v>
      </c>
      <c r="AD592" s="32"/>
      <c r="AE592" s="114">
        <f t="shared" si="2742"/>
        <v>0</v>
      </c>
      <c r="AF592" s="32"/>
      <c r="AG592" s="114">
        <f t="shared" si="2743"/>
        <v>0</v>
      </c>
      <c r="AH592" s="32"/>
      <c r="AI592" s="114">
        <f t="shared" si="2744"/>
        <v>0</v>
      </c>
      <c r="AJ592" s="32"/>
      <c r="AK592" s="114">
        <f t="shared" si="2745"/>
        <v>0</v>
      </c>
      <c r="AL592" s="32"/>
      <c r="AM592" s="114">
        <f t="shared" si="2746"/>
        <v>0</v>
      </c>
      <c r="AN592" s="32"/>
      <c r="AO592" s="114">
        <f t="shared" si="2747"/>
        <v>0</v>
      </c>
      <c r="AP592" s="32"/>
      <c r="AQ592" s="114">
        <f t="shared" si="2748"/>
        <v>0</v>
      </c>
      <c r="AR592" s="32"/>
      <c r="AS592" s="114">
        <f t="shared" si="2749"/>
        <v>0</v>
      </c>
      <c r="AT592" s="32"/>
      <c r="AU592" s="114">
        <f t="shared" si="2750"/>
        <v>0</v>
      </c>
      <c r="AV592" s="32"/>
      <c r="AW592" s="114">
        <f t="shared" si="2751"/>
        <v>0</v>
      </c>
      <c r="AX592" s="32"/>
      <c r="AY592" s="114">
        <f t="shared" si="2752"/>
        <v>0</v>
      </c>
      <c r="AZ592" s="32"/>
      <c r="BA592" s="114">
        <f t="shared" si="2753"/>
        <v>0</v>
      </c>
      <c r="BB592" s="32"/>
      <c r="BC592" s="114">
        <f t="shared" si="2754"/>
        <v>0</v>
      </c>
      <c r="BD592" s="32"/>
      <c r="BE592" s="114">
        <f t="shared" si="2755"/>
        <v>0</v>
      </c>
      <c r="BF592" s="32"/>
      <c r="BG592" s="114">
        <f t="shared" si="2756"/>
        <v>0</v>
      </c>
      <c r="BH592" s="108">
        <f t="shared" ref="BH592:BI592" si="2762">SUM(J592,L592,N592,P592,R592,T592,V592,X592,Z592,AB592,AD592,AF592,AH592,AJ592,AL592,AN592,AP592,AR592,AT592,AV592,AX592,AZ592,BB592,BD592,BF592)</f>
        <v>0</v>
      </c>
      <c r="BI592" s="119">
        <f t="shared" si="2762"/>
        <v>0</v>
      </c>
      <c r="BJ592" s="87">
        <f t="shared" si="2758"/>
        <v>0</v>
      </c>
      <c r="BK592" s="108">
        <f t="shared" si="2759"/>
        <v>31</v>
      </c>
      <c r="BL592" s="119">
        <f t="shared" si="2760"/>
        <v>767.55</v>
      </c>
      <c r="BM592" s="87">
        <f t="shared" si="2761"/>
        <v>1</v>
      </c>
    </row>
    <row r="593" spans="1:65" s="88" customFormat="1">
      <c r="A593" s="29" t="s">
        <v>860</v>
      </c>
      <c r="B593" s="29" t="s">
        <v>66</v>
      </c>
      <c r="C593" s="29">
        <v>789</v>
      </c>
      <c r="D593" s="101" t="s">
        <v>753</v>
      </c>
      <c r="E593" s="29" t="s">
        <v>100</v>
      </c>
      <c r="F593" s="30">
        <v>43</v>
      </c>
      <c r="G593" s="31">
        <v>15.48</v>
      </c>
      <c r="H593" s="119">
        <v>19.021412615329996</v>
      </c>
      <c r="I593" s="120">
        <f t="shared" si="2731"/>
        <v>817.92</v>
      </c>
      <c r="J593" s="111"/>
      <c r="K593" s="114">
        <f t="shared" si="2732"/>
        <v>0</v>
      </c>
      <c r="L593" s="32"/>
      <c r="M593" s="114">
        <f t="shared" si="2733"/>
        <v>0</v>
      </c>
      <c r="N593" s="32"/>
      <c r="O593" s="114">
        <f t="shared" si="2734"/>
        <v>0</v>
      </c>
      <c r="P593" s="32"/>
      <c r="Q593" s="114">
        <f t="shared" si="2735"/>
        <v>0</v>
      </c>
      <c r="R593" s="32"/>
      <c r="S593" s="114">
        <f t="shared" si="2736"/>
        <v>0</v>
      </c>
      <c r="T593" s="32"/>
      <c r="U593" s="114">
        <f t="shared" si="2737"/>
        <v>0</v>
      </c>
      <c r="V593" s="32"/>
      <c r="W593" s="114">
        <f t="shared" si="2738"/>
        <v>0</v>
      </c>
      <c r="X593" s="32"/>
      <c r="Y593" s="114">
        <f t="shared" si="2739"/>
        <v>0</v>
      </c>
      <c r="Z593" s="32"/>
      <c r="AA593" s="114">
        <f t="shared" si="2740"/>
        <v>0</v>
      </c>
      <c r="AB593" s="32"/>
      <c r="AC593" s="114">
        <f t="shared" si="2741"/>
        <v>0</v>
      </c>
      <c r="AD593" s="32"/>
      <c r="AE593" s="114">
        <f t="shared" si="2742"/>
        <v>0</v>
      </c>
      <c r="AF593" s="32"/>
      <c r="AG593" s="114">
        <f t="shared" si="2743"/>
        <v>0</v>
      </c>
      <c r="AH593" s="32"/>
      <c r="AI593" s="114">
        <f t="shared" si="2744"/>
        <v>0</v>
      </c>
      <c r="AJ593" s="32"/>
      <c r="AK593" s="114">
        <f t="shared" si="2745"/>
        <v>0</v>
      </c>
      <c r="AL593" s="32"/>
      <c r="AM593" s="114">
        <f t="shared" si="2746"/>
        <v>0</v>
      </c>
      <c r="AN593" s="32"/>
      <c r="AO593" s="114">
        <f t="shared" si="2747"/>
        <v>0</v>
      </c>
      <c r="AP593" s="32"/>
      <c r="AQ593" s="114">
        <f t="shared" si="2748"/>
        <v>0</v>
      </c>
      <c r="AR593" s="32"/>
      <c r="AS593" s="114">
        <f t="shared" si="2749"/>
        <v>0</v>
      </c>
      <c r="AT593" s="32"/>
      <c r="AU593" s="114">
        <f t="shared" si="2750"/>
        <v>0</v>
      </c>
      <c r="AV593" s="32"/>
      <c r="AW593" s="114">
        <f t="shared" si="2751"/>
        <v>0</v>
      </c>
      <c r="AX593" s="32"/>
      <c r="AY593" s="114">
        <f t="shared" si="2752"/>
        <v>0</v>
      </c>
      <c r="AZ593" s="32"/>
      <c r="BA593" s="114">
        <f t="shared" si="2753"/>
        <v>0</v>
      </c>
      <c r="BB593" s="32"/>
      <c r="BC593" s="114">
        <f t="shared" si="2754"/>
        <v>0</v>
      </c>
      <c r="BD593" s="32"/>
      <c r="BE593" s="114">
        <f t="shared" si="2755"/>
        <v>0</v>
      </c>
      <c r="BF593" s="32"/>
      <c r="BG593" s="114">
        <f t="shared" si="2756"/>
        <v>0</v>
      </c>
      <c r="BH593" s="108">
        <f t="shared" ref="BH593:BI593" si="2763">SUM(J593,L593,N593,P593,R593,T593,V593,X593,Z593,AB593,AD593,AF593,AH593,AJ593,AL593,AN593,AP593,AR593,AT593,AV593,AX593,AZ593,BB593,BD593,BF593)</f>
        <v>0</v>
      </c>
      <c r="BI593" s="119">
        <f t="shared" si="2763"/>
        <v>0</v>
      </c>
      <c r="BJ593" s="87">
        <f t="shared" si="2758"/>
        <v>0</v>
      </c>
      <c r="BK593" s="108">
        <f t="shared" si="2759"/>
        <v>43</v>
      </c>
      <c r="BL593" s="119">
        <f t="shared" si="2760"/>
        <v>817.92</v>
      </c>
      <c r="BM593" s="87">
        <f t="shared" si="2761"/>
        <v>1</v>
      </c>
    </row>
    <row r="594" spans="1:65" s="88" customFormat="1">
      <c r="A594" s="29" t="s">
        <v>861</v>
      </c>
      <c r="B594" s="29" t="s">
        <v>66</v>
      </c>
      <c r="C594" s="29">
        <v>788</v>
      </c>
      <c r="D594" s="101" t="s">
        <v>755</v>
      </c>
      <c r="E594" s="29" t="s">
        <v>100</v>
      </c>
      <c r="F594" s="30">
        <v>10</v>
      </c>
      <c r="G594" s="31">
        <v>27.03</v>
      </c>
      <c r="H594" s="119">
        <v>33.213745671341719</v>
      </c>
      <c r="I594" s="120">
        <f t="shared" si="2731"/>
        <v>332.14</v>
      </c>
      <c r="J594" s="111"/>
      <c r="K594" s="114">
        <f t="shared" si="2732"/>
        <v>0</v>
      </c>
      <c r="L594" s="32"/>
      <c r="M594" s="114">
        <f t="shared" si="2733"/>
        <v>0</v>
      </c>
      <c r="N594" s="32"/>
      <c r="O594" s="114">
        <f t="shared" si="2734"/>
        <v>0</v>
      </c>
      <c r="P594" s="32"/>
      <c r="Q594" s="114">
        <f t="shared" si="2735"/>
        <v>0</v>
      </c>
      <c r="R594" s="32"/>
      <c r="S594" s="114">
        <f t="shared" si="2736"/>
        <v>0</v>
      </c>
      <c r="T594" s="32"/>
      <c r="U594" s="114">
        <f t="shared" si="2737"/>
        <v>0</v>
      </c>
      <c r="V594" s="32"/>
      <c r="W594" s="114">
        <f t="shared" si="2738"/>
        <v>0</v>
      </c>
      <c r="X594" s="32"/>
      <c r="Y594" s="114">
        <f t="shared" si="2739"/>
        <v>0</v>
      </c>
      <c r="Z594" s="32"/>
      <c r="AA594" s="114">
        <f t="shared" si="2740"/>
        <v>0</v>
      </c>
      <c r="AB594" s="32"/>
      <c r="AC594" s="114">
        <f t="shared" si="2741"/>
        <v>0</v>
      </c>
      <c r="AD594" s="32"/>
      <c r="AE594" s="114">
        <f t="shared" si="2742"/>
        <v>0</v>
      </c>
      <c r="AF594" s="32"/>
      <c r="AG594" s="114">
        <f t="shared" si="2743"/>
        <v>0</v>
      </c>
      <c r="AH594" s="32"/>
      <c r="AI594" s="114">
        <f t="shared" si="2744"/>
        <v>0</v>
      </c>
      <c r="AJ594" s="32"/>
      <c r="AK594" s="114">
        <f t="shared" si="2745"/>
        <v>0</v>
      </c>
      <c r="AL594" s="32"/>
      <c r="AM594" s="114">
        <f t="shared" si="2746"/>
        <v>0</v>
      </c>
      <c r="AN594" s="32"/>
      <c r="AO594" s="114">
        <f t="shared" si="2747"/>
        <v>0</v>
      </c>
      <c r="AP594" s="32"/>
      <c r="AQ594" s="114">
        <f t="shared" si="2748"/>
        <v>0</v>
      </c>
      <c r="AR594" s="32"/>
      <c r="AS594" s="114">
        <f t="shared" si="2749"/>
        <v>0</v>
      </c>
      <c r="AT594" s="32"/>
      <c r="AU594" s="114">
        <f t="shared" si="2750"/>
        <v>0</v>
      </c>
      <c r="AV594" s="32"/>
      <c r="AW594" s="114">
        <f t="shared" si="2751"/>
        <v>0</v>
      </c>
      <c r="AX594" s="32"/>
      <c r="AY594" s="114">
        <f t="shared" si="2752"/>
        <v>0</v>
      </c>
      <c r="AZ594" s="32"/>
      <c r="BA594" s="114">
        <f t="shared" si="2753"/>
        <v>0</v>
      </c>
      <c r="BB594" s="32"/>
      <c r="BC594" s="114">
        <f t="shared" si="2754"/>
        <v>0</v>
      </c>
      <c r="BD594" s="32"/>
      <c r="BE594" s="114">
        <f t="shared" si="2755"/>
        <v>0</v>
      </c>
      <c r="BF594" s="32"/>
      <c r="BG594" s="114">
        <f t="shared" si="2756"/>
        <v>0</v>
      </c>
      <c r="BH594" s="108">
        <f t="shared" ref="BH594:BI594" si="2764">SUM(J594,L594,N594,P594,R594,T594,V594,X594,Z594,AB594,AD594,AF594,AH594,AJ594,AL594,AN594,AP594,AR594,AT594,AV594,AX594,AZ594,BB594,BD594,BF594)</f>
        <v>0</v>
      </c>
      <c r="BI594" s="119">
        <f t="shared" si="2764"/>
        <v>0</v>
      </c>
      <c r="BJ594" s="87">
        <f t="shared" si="2758"/>
        <v>0</v>
      </c>
      <c r="BK594" s="108">
        <f t="shared" si="2759"/>
        <v>10</v>
      </c>
      <c r="BL594" s="119">
        <f t="shared" si="2760"/>
        <v>332.14</v>
      </c>
      <c r="BM594" s="87">
        <f t="shared" si="2761"/>
        <v>1</v>
      </c>
    </row>
    <row r="595" spans="1:65" s="88" customFormat="1">
      <c r="A595" s="29" t="s">
        <v>862</v>
      </c>
      <c r="B595" s="29" t="s">
        <v>66</v>
      </c>
      <c r="C595" s="29">
        <v>787</v>
      </c>
      <c r="D595" s="101" t="s">
        <v>757</v>
      </c>
      <c r="E595" s="29" t="s">
        <v>100</v>
      </c>
      <c r="F595" s="30">
        <v>10</v>
      </c>
      <c r="G595" s="31">
        <v>43.5</v>
      </c>
      <c r="H595" s="119">
        <v>53.451643977187004</v>
      </c>
      <c r="I595" s="120">
        <f t="shared" si="2731"/>
        <v>534.52</v>
      </c>
      <c r="J595" s="111"/>
      <c r="K595" s="114">
        <f t="shared" si="2732"/>
        <v>0</v>
      </c>
      <c r="L595" s="32"/>
      <c r="M595" s="114">
        <f t="shared" si="2733"/>
        <v>0</v>
      </c>
      <c r="N595" s="32"/>
      <c r="O595" s="114">
        <f t="shared" si="2734"/>
        <v>0</v>
      </c>
      <c r="P595" s="32"/>
      <c r="Q595" s="114">
        <f t="shared" si="2735"/>
        <v>0</v>
      </c>
      <c r="R595" s="32"/>
      <c r="S595" s="114">
        <f t="shared" si="2736"/>
        <v>0</v>
      </c>
      <c r="T595" s="32"/>
      <c r="U595" s="114">
        <f t="shared" si="2737"/>
        <v>0</v>
      </c>
      <c r="V595" s="32"/>
      <c r="W595" s="114">
        <f t="shared" si="2738"/>
        <v>0</v>
      </c>
      <c r="X595" s="32"/>
      <c r="Y595" s="114">
        <f t="shared" si="2739"/>
        <v>0</v>
      </c>
      <c r="Z595" s="32"/>
      <c r="AA595" s="114">
        <f t="shared" si="2740"/>
        <v>0</v>
      </c>
      <c r="AB595" s="32"/>
      <c r="AC595" s="114">
        <f t="shared" si="2741"/>
        <v>0</v>
      </c>
      <c r="AD595" s="32"/>
      <c r="AE595" s="114">
        <f t="shared" si="2742"/>
        <v>0</v>
      </c>
      <c r="AF595" s="32"/>
      <c r="AG595" s="114">
        <f t="shared" si="2743"/>
        <v>0</v>
      </c>
      <c r="AH595" s="32"/>
      <c r="AI595" s="114">
        <f t="shared" si="2744"/>
        <v>0</v>
      </c>
      <c r="AJ595" s="32"/>
      <c r="AK595" s="114">
        <f t="shared" si="2745"/>
        <v>0</v>
      </c>
      <c r="AL595" s="32"/>
      <c r="AM595" s="114">
        <f t="shared" si="2746"/>
        <v>0</v>
      </c>
      <c r="AN595" s="32"/>
      <c r="AO595" s="114">
        <f t="shared" si="2747"/>
        <v>0</v>
      </c>
      <c r="AP595" s="32"/>
      <c r="AQ595" s="114">
        <f t="shared" si="2748"/>
        <v>0</v>
      </c>
      <c r="AR595" s="32"/>
      <c r="AS595" s="114">
        <f t="shared" si="2749"/>
        <v>0</v>
      </c>
      <c r="AT595" s="32"/>
      <c r="AU595" s="114">
        <f t="shared" si="2750"/>
        <v>0</v>
      </c>
      <c r="AV595" s="32"/>
      <c r="AW595" s="114">
        <f t="shared" si="2751"/>
        <v>0</v>
      </c>
      <c r="AX595" s="32"/>
      <c r="AY595" s="114">
        <f t="shared" si="2752"/>
        <v>0</v>
      </c>
      <c r="AZ595" s="32"/>
      <c r="BA595" s="114">
        <f t="shared" si="2753"/>
        <v>0</v>
      </c>
      <c r="BB595" s="32"/>
      <c r="BC595" s="114">
        <f t="shared" si="2754"/>
        <v>0</v>
      </c>
      <c r="BD595" s="32"/>
      <c r="BE595" s="114">
        <f t="shared" si="2755"/>
        <v>0</v>
      </c>
      <c r="BF595" s="32"/>
      <c r="BG595" s="114">
        <f t="shared" si="2756"/>
        <v>0</v>
      </c>
      <c r="BH595" s="108">
        <f t="shared" ref="BH595:BI595" si="2765">SUM(J595,L595,N595,P595,R595,T595,V595,X595,Z595,AB595,AD595,AF595,AH595,AJ595,AL595,AN595,AP595,AR595,AT595,AV595,AX595,AZ595,BB595,BD595,BF595)</f>
        <v>0</v>
      </c>
      <c r="BI595" s="119">
        <f t="shared" si="2765"/>
        <v>0</v>
      </c>
      <c r="BJ595" s="87">
        <f t="shared" si="2758"/>
        <v>0</v>
      </c>
      <c r="BK595" s="108">
        <f t="shared" si="2759"/>
        <v>10</v>
      </c>
      <c r="BL595" s="119">
        <f t="shared" si="2760"/>
        <v>534.52</v>
      </c>
      <c r="BM595" s="87">
        <f t="shared" si="2761"/>
        <v>1</v>
      </c>
    </row>
    <row r="596" spans="1:65" s="88" customFormat="1">
      <c r="A596" s="29" t="s">
        <v>863</v>
      </c>
      <c r="B596" s="29" t="s">
        <v>66</v>
      </c>
      <c r="C596" s="29">
        <v>774</v>
      </c>
      <c r="D596" s="101" t="s">
        <v>759</v>
      </c>
      <c r="E596" s="29" t="s">
        <v>100</v>
      </c>
      <c r="F596" s="30">
        <v>2</v>
      </c>
      <c r="G596" s="31">
        <v>43.5</v>
      </c>
      <c r="H596" s="119">
        <v>53.451643977187004</v>
      </c>
      <c r="I596" s="120">
        <f t="shared" si="2731"/>
        <v>106.9</v>
      </c>
      <c r="J596" s="111"/>
      <c r="K596" s="114">
        <f t="shared" si="2732"/>
        <v>0</v>
      </c>
      <c r="L596" s="32"/>
      <c r="M596" s="114">
        <f t="shared" si="2733"/>
        <v>0</v>
      </c>
      <c r="N596" s="32"/>
      <c r="O596" s="114">
        <f t="shared" si="2734"/>
        <v>0</v>
      </c>
      <c r="P596" s="32"/>
      <c r="Q596" s="114">
        <f t="shared" si="2735"/>
        <v>0</v>
      </c>
      <c r="R596" s="32"/>
      <c r="S596" s="114">
        <f t="shared" si="2736"/>
        <v>0</v>
      </c>
      <c r="T596" s="32"/>
      <c r="U596" s="114">
        <f t="shared" si="2737"/>
        <v>0</v>
      </c>
      <c r="V596" s="32"/>
      <c r="W596" s="114">
        <f t="shared" si="2738"/>
        <v>0</v>
      </c>
      <c r="X596" s="32"/>
      <c r="Y596" s="114">
        <f t="shared" si="2739"/>
        <v>0</v>
      </c>
      <c r="Z596" s="32"/>
      <c r="AA596" s="114">
        <f t="shared" si="2740"/>
        <v>0</v>
      </c>
      <c r="AB596" s="32"/>
      <c r="AC596" s="114">
        <f t="shared" si="2741"/>
        <v>0</v>
      </c>
      <c r="AD596" s="32"/>
      <c r="AE596" s="114">
        <f t="shared" si="2742"/>
        <v>0</v>
      </c>
      <c r="AF596" s="32"/>
      <c r="AG596" s="114">
        <f t="shared" si="2743"/>
        <v>0</v>
      </c>
      <c r="AH596" s="32"/>
      <c r="AI596" s="114">
        <f t="shared" si="2744"/>
        <v>0</v>
      </c>
      <c r="AJ596" s="32"/>
      <c r="AK596" s="114">
        <f t="shared" si="2745"/>
        <v>0</v>
      </c>
      <c r="AL596" s="32"/>
      <c r="AM596" s="114">
        <f t="shared" si="2746"/>
        <v>0</v>
      </c>
      <c r="AN596" s="32"/>
      <c r="AO596" s="114">
        <f t="shared" si="2747"/>
        <v>0</v>
      </c>
      <c r="AP596" s="32"/>
      <c r="AQ596" s="114">
        <f t="shared" si="2748"/>
        <v>0</v>
      </c>
      <c r="AR596" s="32"/>
      <c r="AS596" s="114">
        <f t="shared" si="2749"/>
        <v>0</v>
      </c>
      <c r="AT596" s="32"/>
      <c r="AU596" s="114">
        <f t="shared" si="2750"/>
        <v>0</v>
      </c>
      <c r="AV596" s="32"/>
      <c r="AW596" s="114">
        <f t="shared" si="2751"/>
        <v>0</v>
      </c>
      <c r="AX596" s="32"/>
      <c r="AY596" s="114">
        <f t="shared" si="2752"/>
        <v>0</v>
      </c>
      <c r="AZ596" s="32"/>
      <c r="BA596" s="114">
        <f t="shared" si="2753"/>
        <v>0</v>
      </c>
      <c r="BB596" s="32"/>
      <c r="BC596" s="114">
        <f t="shared" si="2754"/>
        <v>0</v>
      </c>
      <c r="BD596" s="32"/>
      <c r="BE596" s="114">
        <f t="shared" si="2755"/>
        <v>0</v>
      </c>
      <c r="BF596" s="32"/>
      <c r="BG596" s="114">
        <f t="shared" si="2756"/>
        <v>0</v>
      </c>
      <c r="BH596" s="108">
        <f t="shared" ref="BH596:BI596" si="2766">SUM(J596,L596,N596,P596,R596,T596,V596,X596,Z596,AB596,AD596,AF596,AH596,AJ596,AL596,AN596,AP596,AR596,AT596,AV596,AX596,AZ596,BB596,BD596,BF596)</f>
        <v>0</v>
      </c>
      <c r="BI596" s="119">
        <f t="shared" si="2766"/>
        <v>0</v>
      </c>
      <c r="BJ596" s="87">
        <f t="shared" si="2758"/>
        <v>0</v>
      </c>
      <c r="BK596" s="108">
        <f t="shared" si="2759"/>
        <v>2</v>
      </c>
      <c r="BL596" s="119">
        <f t="shared" si="2760"/>
        <v>106.9</v>
      </c>
      <c r="BM596" s="87">
        <f t="shared" si="2761"/>
        <v>1</v>
      </c>
    </row>
    <row r="597" spans="1:65" s="88" customFormat="1">
      <c r="A597" s="29" t="s">
        <v>864</v>
      </c>
      <c r="B597" s="29" t="s">
        <v>66</v>
      </c>
      <c r="C597" s="29">
        <v>775</v>
      </c>
      <c r="D597" s="101" t="s">
        <v>761</v>
      </c>
      <c r="E597" s="29" t="s">
        <v>100</v>
      </c>
      <c r="F597" s="30">
        <v>3</v>
      </c>
      <c r="G597" s="31">
        <v>43.5</v>
      </c>
      <c r="H597" s="119">
        <v>53.451643977187004</v>
      </c>
      <c r="I597" s="120">
        <f t="shared" si="2731"/>
        <v>160.35</v>
      </c>
      <c r="J597" s="111"/>
      <c r="K597" s="114">
        <f t="shared" si="2732"/>
        <v>0</v>
      </c>
      <c r="L597" s="32"/>
      <c r="M597" s="114">
        <f t="shared" si="2733"/>
        <v>0</v>
      </c>
      <c r="N597" s="32"/>
      <c r="O597" s="114">
        <f t="shared" si="2734"/>
        <v>0</v>
      </c>
      <c r="P597" s="32"/>
      <c r="Q597" s="114">
        <f t="shared" si="2735"/>
        <v>0</v>
      </c>
      <c r="R597" s="32"/>
      <c r="S597" s="114">
        <f t="shared" si="2736"/>
        <v>0</v>
      </c>
      <c r="T597" s="32"/>
      <c r="U597" s="114">
        <f t="shared" si="2737"/>
        <v>0</v>
      </c>
      <c r="V597" s="32"/>
      <c r="W597" s="114">
        <f t="shared" si="2738"/>
        <v>0</v>
      </c>
      <c r="X597" s="32"/>
      <c r="Y597" s="114">
        <f t="shared" si="2739"/>
        <v>0</v>
      </c>
      <c r="Z597" s="32"/>
      <c r="AA597" s="114">
        <f t="shared" si="2740"/>
        <v>0</v>
      </c>
      <c r="AB597" s="32"/>
      <c r="AC597" s="114">
        <f t="shared" si="2741"/>
        <v>0</v>
      </c>
      <c r="AD597" s="32"/>
      <c r="AE597" s="114">
        <f t="shared" si="2742"/>
        <v>0</v>
      </c>
      <c r="AF597" s="32"/>
      <c r="AG597" s="114">
        <f t="shared" si="2743"/>
        <v>0</v>
      </c>
      <c r="AH597" s="32"/>
      <c r="AI597" s="114">
        <f t="shared" si="2744"/>
        <v>0</v>
      </c>
      <c r="AJ597" s="32"/>
      <c r="AK597" s="114">
        <f t="shared" si="2745"/>
        <v>0</v>
      </c>
      <c r="AL597" s="32"/>
      <c r="AM597" s="114">
        <f t="shared" si="2746"/>
        <v>0</v>
      </c>
      <c r="AN597" s="32"/>
      <c r="AO597" s="114">
        <f t="shared" si="2747"/>
        <v>0</v>
      </c>
      <c r="AP597" s="32"/>
      <c r="AQ597" s="114">
        <f t="shared" si="2748"/>
        <v>0</v>
      </c>
      <c r="AR597" s="32"/>
      <c r="AS597" s="114">
        <f t="shared" si="2749"/>
        <v>0</v>
      </c>
      <c r="AT597" s="32"/>
      <c r="AU597" s="114">
        <f t="shared" si="2750"/>
        <v>0</v>
      </c>
      <c r="AV597" s="32"/>
      <c r="AW597" s="114">
        <f t="shared" si="2751"/>
        <v>0</v>
      </c>
      <c r="AX597" s="32"/>
      <c r="AY597" s="114">
        <f t="shared" si="2752"/>
        <v>0</v>
      </c>
      <c r="AZ597" s="32"/>
      <c r="BA597" s="114">
        <f t="shared" si="2753"/>
        <v>0</v>
      </c>
      <c r="BB597" s="32"/>
      <c r="BC597" s="114">
        <f t="shared" si="2754"/>
        <v>0</v>
      </c>
      <c r="BD597" s="32"/>
      <c r="BE597" s="114">
        <f t="shared" si="2755"/>
        <v>0</v>
      </c>
      <c r="BF597" s="32"/>
      <c r="BG597" s="114">
        <f t="shared" si="2756"/>
        <v>0</v>
      </c>
      <c r="BH597" s="108">
        <f t="shared" ref="BH597:BI597" si="2767">SUM(J597,L597,N597,P597,R597,T597,V597,X597,Z597,AB597,AD597,AF597,AH597,AJ597,AL597,AN597,AP597,AR597,AT597,AV597,AX597,AZ597,BB597,BD597,BF597)</f>
        <v>0</v>
      </c>
      <c r="BI597" s="119">
        <f t="shared" si="2767"/>
        <v>0</v>
      </c>
      <c r="BJ597" s="87">
        <f t="shared" si="2758"/>
        <v>0</v>
      </c>
      <c r="BK597" s="108">
        <f t="shared" si="2759"/>
        <v>3</v>
      </c>
      <c r="BL597" s="119">
        <f t="shared" si="2760"/>
        <v>160.35</v>
      </c>
      <c r="BM597" s="87">
        <f t="shared" si="2761"/>
        <v>1</v>
      </c>
    </row>
    <row r="598" spans="1:65" s="88" customFormat="1">
      <c r="A598" s="29" t="s">
        <v>865</v>
      </c>
      <c r="B598" s="29" t="s">
        <v>66</v>
      </c>
      <c r="C598" s="29">
        <v>97518</v>
      </c>
      <c r="D598" s="101" t="s">
        <v>767</v>
      </c>
      <c r="E598" s="29" t="s">
        <v>100</v>
      </c>
      <c r="F598" s="30">
        <v>84</v>
      </c>
      <c r="G598" s="31">
        <v>57.08</v>
      </c>
      <c r="H598" s="119">
        <v>70.138387085467443</v>
      </c>
      <c r="I598" s="120">
        <f t="shared" si="2731"/>
        <v>5891.62</v>
      </c>
      <c r="J598" s="111"/>
      <c r="K598" s="114">
        <f t="shared" si="2732"/>
        <v>0</v>
      </c>
      <c r="L598" s="32"/>
      <c r="M598" s="114">
        <f t="shared" si="2733"/>
        <v>0</v>
      </c>
      <c r="N598" s="32"/>
      <c r="O598" s="114">
        <f t="shared" si="2734"/>
        <v>0</v>
      </c>
      <c r="P598" s="32"/>
      <c r="Q598" s="114">
        <f t="shared" si="2735"/>
        <v>0</v>
      </c>
      <c r="R598" s="32"/>
      <c r="S598" s="114">
        <f t="shared" si="2736"/>
        <v>0</v>
      </c>
      <c r="T598" s="32"/>
      <c r="U598" s="114">
        <f t="shared" si="2737"/>
        <v>0</v>
      </c>
      <c r="V598" s="32"/>
      <c r="W598" s="114">
        <f t="shared" si="2738"/>
        <v>0</v>
      </c>
      <c r="X598" s="32"/>
      <c r="Y598" s="114">
        <f t="shared" si="2739"/>
        <v>0</v>
      </c>
      <c r="Z598" s="32"/>
      <c r="AA598" s="114">
        <f t="shared" si="2740"/>
        <v>0</v>
      </c>
      <c r="AB598" s="32"/>
      <c r="AC598" s="114">
        <f t="shared" si="2741"/>
        <v>0</v>
      </c>
      <c r="AD598" s="32"/>
      <c r="AE598" s="114">
        <f t="shared" si="2742"/>
        <v>0</v>
      </c>
      <c r="AF598" s="32"/>
      <c r="AG598" s="114">
        <f t="shared" si="2743"/>
        <v>0</v>
      </c>
      <c r="AH598" s="32"/>
      <c r="AI598" s="114">
        <f t="shared" si="2744"/>
        <v>0</v>
      </c>
      <c r="AJ598" s="32"/>
      <c r="AK598" s="114">
        <f t="shared" si="2745"/>
        <v>0</v>
      </c>
      <c r="AL598" s="32"/>
      <c r="AM598" s="114">
        <f t="shared" si="2746"/>
        <v>0</v>
      </c>
      <c r="AN598" s="32"/>
      <c r="AO598" s="114">
        <f t="shared" si="2747"/>
        <v>0</v>
      </c>
      <c r="AP598" s="32"/>
      <c r="AQ598" s="114">
        <f t="shared" si="2748"/>
        <v>0</v>
      </c>
      <c r="AR598" s="32"/>
      <c r="AS598" s="114">
        <f t="shared" si="2749"/>
        <v>0</v>
      </c>
      <c r="AT598" s="32"/>
      <c r="AU598" s="114">
        <f t="shared" si="2750"/>
        <v>0</v>
      </c>
      <c r="AV598" s="32"/>
      <c r="AW598" s="114">
        <f t="shared" si="2751"/>
        <v>0</v>
      </c>
      <c r="AX598" s="32"/>
      <c r="AY598" s="114">
        <f t="shared" si="2752"/>
        <v>0</v>
      </c>
      <c r="AZ598" s="32"/>
      <c r="BA598" s="114">
        <f t="shared" si="2753"/>
        <v>0</v>
      </c>
      <c r="BB598" s="32"/>
      <c r="BC598" s="114">
        <f t="shared" si="2754"/>
        <v>0</v>
      </c>
      <c r="BD598" s="32"/>
      <c r="BE598" s="114">
        <f t="shared" si="2755"/>
        <v>0</v>
      </c>
      <c r="BF598" s="32"/>
      <c r="BG598" s="114">
        <f t="shared" si="2756"/>
        <v>0</v>
      </c>
      <c r="BH598" s="108">
        <f t="shared" ref="BH598:BI598" si="2768">SUM(J598,L598,N598,P598,R598,T598,V598,X598,Z598,AB598,AD598,AF598,AH598,AJ598,AL598,AN598,AP598,AR598,AT598,AV598,AX598,AZ598,BB598,BD598,BF598)</f>
        <v>0</v>
      </c>
      <c r="BI598" s="119">
        <f t="shared" si="2768"/>
        <v>0</v>
      </c>
      <c r="BJ598" s="87">
        <f t="shared" si="2758"/>
        <v>0</v>
      </c>
      <c r="BK598" s="108">
        <f t="shared" si="2759"/>
        <v>84</v>
      </c>
      <c r="BL598" s="119">
        <f t="shared" si="2760"/>
        <v>5891.62</v>
      </c>
      <c r="BM598" s="87">
        <f t="shared" si="2761"/>
        <v>1</v>
      </c>
    </row>
    <row r="599" spans="1:65" s="88" customFormat="1">
      <c r="A599" s="29" t="s">
        <v>866</v>
      </c>
      <c r="B599" s="29" t="s">
        <v>66</v>
      </c>
      <c r="C599" s="29">
        <v>97522</v>
      </c>
      <c r="D599" s="101" t="s">
        <v>769</v>
      </c>
      <c r="E599" s="29" t="s">
        <v>100</v>
      </c>
      <c r="F599" s="30">
        <v>47</v>
      </c>
      <c r="G599" s="31">
        <v>117.26</v>
      </c>
      <c r="H599" s="119">
        <v>144.08597178769995</v>
      </c>
      <c r="I599" s="120">
        <f t="shared" si="2731"/>
        <v>6772.04</v>
      </c>
      <c r="J599" s="111"/>
      <c r="K599" s="114">
        <f t="shared" si="2732"/>
        <v>0</v>
      </c>
      <c r="L599" s="32"/>
      <c r="M599" s="114">
        <f t="shared" si="2733"/>
        <v>0</v>
      </c>
      <c r="N599" s="32"/>
      <c r="O599" s="114">
        <f t="shared" si="2734"/>
        <v>0</v>
      </c>
      <c r="P599" s="32"/>
      <c r="Q599" s="114">
        <f t="shared" si="2735"/>
        <v>0</v>
      </c>
      <c r="R599" s="32"/>
      <c r="S599" s="114">
        <f t="shared" si="2736"/>
        <v>0</v>
      </c>
      <c r="T599" s="32"/>
      <c r="U599" s="114">
        <f t="shared" si="2737"/>
        <v>0</v>
      </c>
      <c r="V599" s="32"/>
      <c r="W599" s="114">
        <f t="shared" si="2738"/>
        <v>0</v>
      </c>
      <c r="X599" s="32"/>
      <c r="Y599" s="114">
        <f t="shared" si="2739"/>
        <v>0</v>
      </c>
      <c r="Z599" s="32"/>
      <c r="AA599" s="114">
        <f t="shared" si="2740"/>
        <v>0</v>
      </c>
      <c r="AB599" s="32"/>
      <c r="AC599" s="114">
        <f t="shared" si="2741"/>
        <v>0</v>
      </c>
      <c r="AD599" s="32"/>
      <c r="AE599" s="114">
        <f t="shared" si="2742"/>
        <v>0</v>
      </c>
      <c r="AF599" s="32"/>
      <c r="AG599" s="114">
        <f t="shared" si="2743"/>
        <v>0</v>
      </c>
      <c r="AH599" s="32"/>
      <c r="AI599" s="114">
        <f t="shared" si="2744"/>
        <v>0</v>
      </c>
      <c r="AJ599" s="32"/>
      <c r="AK599" s="114">
        <f t="shared" si="2745"/>
        <v>0</v>
      </c>
      <c r="AL599" s="32"/>
      <c r="AM599" s="114">
        <f t="shared" si="2746"/>
        <v>0</v>
      </c>
      <c r="AN599" s="32"/>
      <c r="AO599" s="114">
        <f t="shared" si="2747"/>
        <v>0</v>
      </c>
      <c r="AP599" s="32"/>
      <c r="AQ599" s="114">
        <f t="shared" si="2748"/>
        <v>0</v>
      </c>
      <c r="AR599" s="32"/>
      <c r="AS599" s="114">
        <f t="shared" si="2749"/>
        <v>0</v>
      </c>
      <c r="AT599" s="32"/>
      <c r="AU599" s="114">
        <f t="shared" si="2750"/>
        <v>0</v>
      </c>
      <c r="AV599" s="32"/>
      <c r="AW599" s="114">
        <f t="shared" si="2751"/>
        <v>0</v>
      </c>
      <c r="AX599" s="32"/>
      <c r="AY599" s="114">
        <f t="shared" si="2752"/>
        <v>0</v>
      </c>
      <c r="AZ599" s="32"/>
      <c r="BA599" s="114">
        <f t="shared" si="2753"/>
        <v>0</v>
      </c>
      <c r="BB599" s="32"/>
      <c r="BC599" s="114">
        <f t="shared" si="2754"/>
        <v>0</v>
      </c>
      <c r="BD599" s="32"/>
      <c r="BE599" s="114">
        <f t="shared" si="2755"/>
        <v>0</v>
      </c>
      <c r="BF599" s="32"/>
      <c r="BG599" s="114">
        <f t="shared" si="2756"/>
        <v>0</v>
      </c>
      <c r="BH599" s="108">
        <f t="shared" ref="BH599:BI599" si="2769">SUM(J599,L599,N599,P599,R599,T599,V599,X599,Z599,AB599,AD599,AF599,AH599,AJ599,AL599,AN599,AP599,AR599,AT599,AV599,AX599,AZ599,BB599,BD599,BF599)</f>
        <v>0</v>
      </c>
      <c r="BI599" s="119">
        <f t="shared" si="2769"/>
        <v>0</v>
      </c>
      <c r="BJ599" s="87">
        <f t="shared" si="2758"/>
        <v>0</v>
      </c>
      <c r="BK599" s="108">
        <f t="shared" si="2759"/>
        <v>47</v>
      </c>
      <c r="BL599" s="119">
        <f t="shared" si="2760"/>
        <v>6772.04</v>
      </c>
      <c r="BM599" s="87">
        <f t="shared" si="2761"/>
        <v>1</v>
      </c>
    </row>
    <row r="600" spans="1:65" s="88" customFormat="1">
      <c r="A600" s="29" t="s">
        <v>867</v>
      </c>
      <c r="B600" s="29" t="s">
        <v>66</v>
      </c>
      <c r="C600" s="29">
        <v>97520</v>
      </c>
      <c r="D600" s="101" t="s">
        <v>771</v>
      </c>
      <c r="E600" s="29" t="s">
        <v>100</v>
      </c>
      <c r="F600" s="30">
        <v>18</v>
      </c>
      <c r="G600" s="31">
        <v>83.03</v>
      </c>
      <c r="H600" s="119">
        <v>102.02505745806522</v>
      </c>
      <c r="I600" s="120">
        <f t="shared" si="2731"/>
        <v>1836.45</v>
      </c>
      <c r="J600" s="111"/>
      <c r="K600" s="114">
        <f t="shared" si="2732"/>
        <v>0</v>
      </c>
      <c r="L600" s="32"/>
      <c r="M600" s="114">
        <f t="shared" si="2733"/>
        <v>0</v>
      </c>
      <c r="N600" s="32"/>
      <c r="O600" s="114">
        <f t="shared" si="2734"/>
        <v>0</v>
      </c>
      <c r="P600" s="32"/>
      <c r="Q600" s="114">
        <f t="shared" si="2735"/>
        <v>0</v>
      </c>
      <c r="R600" s="32"/>
      <c r="S600" s="114">
        <f t="shared" si="2736"/>
        <v>0</v>
      </c>
      <c r="T600" s="32"/>
      <c r="U600" s="114">
        <f t="shared" si="2737"/>
        <v>0</v>
      </c>
      <c r="V600" s="32"/>
      <c r="W600" s="114">
        <f t="shared" si="2738"/>
        <v>0</v>
      </c>
      <c r="X600" s="32"/>
      <c r="Y600" s="114">
        <f t="shared" si="2739"/>
        <v>0</v>
      </c>
      <c r="Z600" s="32"/>
      <c r="AA600" s="114">
        <f t="shared" si="2740"/>
        <v>0</v>
      </c>
      <c r="AB600" s="32"/>
      <c r="AC600" s="114">
        <f t="shared" si="2741"/>
        <v>0</v>
      </c>
      <c r="AD600" s="32"/>
      <c r="AE600" s="114">
        <f t="shared" si="2742"/>
        <v>0</v>
      </c>
      <c r="AF600" s="32"/>
      <c r="AG600" s="114">
        <f t="shared" si="2743"/>
        <v>0</v>
      </c>
      <c r="AH600" s="32"/>
      <c r="AI600" s="114">
        <f t="shared" si="2744"/>
        <v>0</v>
      </c>
      <c r="AJ600" s="32"/>
      <c r="AK600" s="114">
        <f t="shared" si="2745"/>
        <v>0</v>
      </c>
      <c r="AL600" s="32"/>
      <c r="AM600" s="114">
        <f t="shared" si="2746"/>
        <v>0</v>
      </c>
      <c r="AN600" s="32"/>
      <c r="AO600" s="114">
        <f t="shared" si="2747"/>
        <v>0</v>
      </c>
      <c r="AP600" s="32"/>
      <c r="AQ600" s="114">
        <f t="shared" si="2748"/>
        <v>0</v>
      </c>
      <c r="AR600" s="32"/>
      <c r="AS600" s="114">
        <f t="shared" si="2749"/>
        <v>0</v>
      </c>
      <c r="AT600" s="32"/>
      <c r="AU600" s="114">
        <f t="shared" si="2750"/>
        <v>0</v>
      </c>
      <c r="AV600" s="32"/>
      <c r="AW600" s="114">
        <f t="shared" si="2751"/>
        <v>0</v>
      </c>
      <c r="AX600" s="32"/>
      <c r="AY600" s="114">
        <f t="shared" si="2752"/>
        <v>0</v>
      </c>
      <c r="AZ600" s="32"/>
      <c r="BA600" s="114">
        <f t="shared" si="2753"/>
        <v>0</v>
      </c>
      <c r="BB600" s="32"/>
      <c r="BC600" s="114">
        <f t="shared" si="2754"/>
        <v>0</v>
      </c>
      <c r="BD600" s="32"/>
      <c r="BE600" s="114">
        <f t="shared" si="2755"/>
        <v>0</v>
      </c>
      <c r="BF600" s="32"/>
      <c r="BG600" s="114">
        <f t="shared" si="2756"/>
        <v>0</v>
      </c>
      <c r="BH600" s="108">
        <f t="shared" ref="BH600:BI600" si="2770">SUM(J600,L600,N600,P600,R600,T600,V600,X600,Z600,AB600,AD600,AF600,AH600,AJ600,AL600,AN600,AP600,AR600,AT600,AV600,AX600,AZ600,BB600,BD600,BF600)</f>
        <v>0</v>
      </c>
      <c r="BI600" s="119">
        <f t="shared" si="2770"/>
        <v>0</v>
      </c>
      <c r="BJ600" s="87">
        <f t="shared" si="2758"/>
        <v>0</v>
      </c>
      <c r="BK600" s="108">
        <f t="shared" si="2759"/>
        <v>18</v>
      </c>
      <c r="BL600" s="119">
        <f t="shared" si="2760"/>
        <v>1836.45</v>
      </c>
      <c r="BM600" s="87">
        <f t="shared" si="2761"/>
        <v>1</v>
      </c>
    </row>
    <row r="601" spans="1:65" s="88" customFormat="1">
      <c r="A601" s="29" t="s">
        <v>868</v>
      </c>
      <c r="B601" s="29" t="s">
        <v>66</v>
      </c>
      <c r="C601" s="29">
        <v>97524</v>
      </c>
      <c r="D601" s="101" t="s">
        <v>869</v>
      </c>
      <c r="E601" s="29" t="s">
        <v>100</v>
      </c>
      <c r="F601" s="30">
        <v>3</v>
      </c>
      <c r="G601" s="31">
        <v>176.54</v>
      </c>
      <c r="H601" s="119">
        <v>216.92766040764582</v>
      </c>
      <c r="I601" s="120">
        <f t="shared" si="2731"/>
        <v>650.78</v>
      </c>
      <c r="J601" s="111"/>
      <c r="K601" s="114">
        <f t="shared" si="2732"/>
        <v>0</v>
      </c>
      <c r="L601" s="32"/>
      <c r="M601" s="114">
        <f t="shared" si="2733"/>
        <v>0</v>
      </c>
      <c r="N601" s="32"/>
      <c r="O601" s="114">
        <f t="shared" si="2734"/>
        <v>0</v>
      </c>
      <c r="P601" s="32"/>
      <c r="Q601" s="114">
        <f t="shared" si="2735"/>
        <v>0</v>
      </c>
      <c r="R601" s="32"/>
      <c r="S601" s="114">
        <f t="shared" si="2736"/>
        <v>0</v>
      </c>
      <c r="T601" s="32"/>
      <c r="U601" s="114">
        <f t="shared" si="2737"/>
        <v>0</v>
      </c>
      <c r="V601" s="32"/>
      <c r="W601" s="114">
        <f t="shared" si="2738"/>
        <v>0</v>
      </c>
      <c r="X601" s="32"/>
      <c r="Y601" s="114">
        <f t="shared" si="2739"/>
        <v>0</v>
      </c>
      <c r="Z601" s="32"/>
      <c r="AA601" s="114">
        <f t="shared" si="2740"/>
        <v>0</v>
      </c>
      <c r="AB601" s="32"/>
      <c r="AC601" s="114">
        <f t="shared" si="2741"/>
        <v>0</v>
      </c>
      <c r="AD601" s="32"/>
      <c r="AE601" s="114">
        <f t="shared" si="2742"/>
        <v>0</v>
      </c>
      <c r="AF601" s="32"/>
      <c r="AG601" s="114">
        <f t="shared" si="2743"/>
        <v>0</v>
      </c>
      <c r="AH601" s="32"/>
      <c r="AI601" s="114">
        <f t="shared" si="2744"/>
        <v>0</v>
      </c>
      <c r="AJ601" s="32"/>
      <c r="AK601" s="114">
        <f t="shared" si="2745"/>
        <v>0</v>
      </c>
      <c r="AL601" s="32"/>
      <c r="AM601" s="114">
        <f t="shared" si="2746"/>
        <v>0</v>
      </c>
      <c r="AN601" s="32"/>
      <c r="AO601" s="114">
        <f t="shared" si="2747"/>
        <v>0</v>
      </c>
      <c r="AP601" s="32"/>
      <c r="AQ601" s="114">
        <f t="shared" si="2748"/>
        <v>0</v>
      </c>
      <c r="AR601" s="32"/>
      <c r="AS601" s="114">
        <f t="shared" si="2749"/>
        <v>0</v>
      </c>
      <c r="AT601" s="32"/>
      <c r="AU601" s="114">
        <f t="shared" si="2750"/>
        <v>0</v>
      </c>
      <c r="AV601" s="32"/>
      <c r="AW601" s="114">
        <f t="shared" si="2751"/>
        <v>0</v>
      </c>
      <c r="AX601" s="32"/>
      <c r="AY601" s="114">
        <f t="shared" si="2752"/>
        <v>0</v>
      </c>
      <c r="AZ601" s="32"/>
      <c r="BA601" s="114">
        <f t="shared" si="2753"/>
        <v>0</v>
      </c>
      <c r="BB601" s="32"/>
      <c r="BC601" s="114">
        <f t="shared" si="2754"/>
        <v>0</v>
      </c>
      <c r="BD601" s="32"/>
      <c r="BE601" s="114">
        <f t="shared" si="2755"/>
        <v>0</v>
      </c>
      <c r="BF601" s="32"/>
      <c r="BG601" s="114">
        <f t="shared" si="2756"/>
        <v>0</v>
      </c>
      <c r="BH601" s="108">
        <f t="shared" ref="BH601:BI601" si="2771">SUM(J601,L601,N601,P601,R601,T601,V601,X601,Z601,AB601,AD601,AF601,AH601,AJ601,AL601,AN601,AP601,AR601,AT601,AV601,AX601,AZ601,BB601,BD601,BF601)</f>
        <v>0</v>
      </c>
      <c r="BI601" s="119">
        <f t="shared" si="2771"/>
        <v>0</v>
      </c>
      <c r="BJ601" s="87">
        <f t="shared" si="2758"/>
        <v>0</v>
      </c>
      <c r="BK601" s="108">
        <f t="shared" si="2759"/>
        <v>3</v>
      </c>
      <c r="BL601" s="119">
        <f t="shared" si="2760"/>
        <v>650.78</v>
      </c>
      <c r="BM601" s="87">
        <f t="shared" si="2761"/>
        <v>1</v>
      </c>
    </row>
    <row r="602" spans="1:65" s="88" customFormat="1">
      <c r="A602" s="29" t="s">
        <v>870</v>
      </c>
      <c r="B602" s="29" t="s">
        <v>66</v>
      </c>
      <c r="C602" s="29">
        <v>97526</v>
      </c>
      <c r="D602" s="101" t="s">
        <v>773</v>
      </c>
      <c r="E602" s="29" t="s">
        <v>100</v>
      </c>
      <c r="F602" s="30">
        <v>2</v>
      </c>
      <c r="G602" s="31">
        <v>334.35</v>
      </c>
      <c r="H602" s="119">
        <v>410.84039456948221</v>
      </c>
      <c r="I602" s="120">
        <f t="shared" si="2731"/>
        <v>821.68</v>
      </c>
      <c r="J602" s="111"/>
      <c r="K602" s="114">
        <f t="shared" si="2732"/>
        <v>0</v>
      </c>
      <c r="L602" s="32"/>
      <c r="M602" s="114">
        <f t="shared" si="2733"/>
        <v>0</v>
      </c>
      <c r="N602" s="32"/>
      <c r="O602" s="114">
        <f t="shared" si="2734"/>
        <v>0</v>
      </c>
      <c r="P602" s="32"/>
      <c r="Q602" s="114">
        <f t="shared" si="2735"/>
        <v>0</v>
      </c>
      <c r="R602" s="32"/>
      <c r="S602" s="114">
        <f t="shared" si="2736"/>
        <v>0</v>
      </c>
      <c r="T602" s="32"/>
      <c r="U602" s="114">
        <f t="shared" si="2737"/>
        <v>0</v>
      </c>
      <c r="V602" s="32"/>
      <c r="W602" s="114">
        <f t="shared" si="2738"/>
        <v>0</v>
      </c>
      <c r="X602" s="32"/>
      <c r="Y602" s="114">
        <f t="shared" si="2739"/>
        <v>0</v>
      </c>
      <c r="Z602" s="32"/>
      <c r="AA602" s="114">
        <f t="shared" si="2740"/>
        <v>0</v>
      </c>
      <c r="AB602" s="32"/>
      <c r="AC602" s="114">
        <f t="shared" si="2741"/>
        <v>0</v>
      </c>
      <c r="AD602" s="32"/>
      <c r="AE602" s="114">
        <f t="shared" si="2742"/>
        <v>0</v>
      </c>
      <c r="AF602" s="32"/>
      <c r="AG602" s="114">
        <f t="shared" si="2743"/>
        <v>0</v>
      </c>
      <c r="AH602" s="32"/>
      <c r="AI602" s="114">
        <f t="shared" si="2744"/>
        <v>0</v>
      </c>
      <c r="AJ602" s="32"/>
      <c r="AK602" s="114">
        <f t="shared" si="2745"/>
        <v>0</v>
      </c>
      <c r="AL602" s="32"/>
      <c r="AM602" s="114">
        <f t="shared" si="2746"/>
        <v>0</v>
      </c>
      <c r="AN602" s="32"/>
      <c r="AO602" s="114">
        <f t="shared" si="2747"/>
        <v>0</v>
      </c>
      <c r="AP602" s="32"/>
      <c r="AQ602" s="114">
        <f t="shared" si="2748"/>
        <v>0</v>
      </c>
      <c r="AR602" s="32"/>
      <c r="AS602" s="114">
        <f t="shared" si="2749"/>
        <v>0</v>
      </c>
      <c r="AT602" s="32"/>
      <c r="AU602" s="114">
        <f t="shared" si="2750"/>
        <v>0</v>
      </c>
      <c r="AV602" s="32"/>
      <c r="AW602" s="114">
        <f t="shared" si="2751"/>
        <v>0</v>
      </c>
      <c r="AX602" s="32"/>
      <c r="AY602" s="114">
        <f t="shared" si="2752"/>
        <v>0</v>
      </c>
      <c r="AZ602" s="32"/>
      <c r="BA602" s="114">
        <f t="shared" si="2753"/>
        <v>0</v>
      </c>
      <c r="BB602" s="32"/>
      <c r="BC602" s="114">
        <f t="shared" si="2754"/>
        <v>0</v>
      </c>
      <c r="BD602" s="32"/>
      <c r="BE602" s="114">
        <f t="shared" si="2755"/>
        <v>0</v>
      </c>
      <c r="BF602" s="32"/>
      <c r="BG602" s="114">
        <f t="shared" si="2756"/>
        <v>0</v>
      </c>
      <c r="BH602" s="108">
        <f t="shared" ref="BH602:BI602" si="2772">SUM(J602,L602,N602,P602,R602,T602,V602,X602,Z602,AB602,AD602,AF602,AH602,AJ602,AL602,AN602,AP602,AR602,AT602,AV602,AX602,AZ602,BB602,BD602,BF602)</f>
        <v>0</v>
      </c>
      <c r="BI602" s="119">
        <f t="shared" si="2772"/>
        <v>0</v>
      </c>
      <c r="BJ602" s="87">
        <f t="shared" si="2758"/>
        <v>0</v>
      </c>
      <c r="BK602" s="108">
        <f t="shared" si="2759"/>
        <v>2</v>
      </c>
      <c r="BL602" s="119">
        <f t="shared" si="2760"/>
        <v>821.68</v>
      </c>
      <c r="BM602" s="87">
        <f t="shared" si="2761"/>
        <v>1</v>
      </c>
    </row>
    <row r="603" spans="1:65" s="88" customFormat="1">
      <c r="A603" s="29" t="s">
        <v>871</v>
      </c>
      <c r="B603" s="29" t="s">
        <v>66</v>
      </c>
      <c r="C603" s="29">
        <v>92944</v>
      </c>
      <c r="D603" s="101" t="s">
        <v>777</v>
      </c>
      <c r="E603" s="29" t="s">
        <v>100</v>
      </c>
      <c r="F603" s="30">
        <v>3</v>
      </c>
      <c r="G603" s="31">
        <v>36.58</v>
      </c>
      <c r="H603" s="119">
        <v>44.948531877827598</v>
      </c>
      <c r="I603" s="120">
        <f t="shared" si="2731"/>
        <v>134.85</v>
      </c>
      <c r="J603" s="111"/>
      <c r="K603" s="114">
        <f t="shared" si="2732"/>
        <v>0</v>
      </c>
      <c r="L603" s="32"/>
      <c r="M603" s="114">
        <f t="shared" si="2733"/>
        <v>0</v>
      </c>
      <c r="N603" s="32"/>
      <c r="O603" s="114">
        <f t="shared" si="2734"/>
        <v>0</v>
      </c>
      <c r="P603" s="32"/>
      <c r="Q603" s="114">
        <f t="shared" si="2735"/>
        <v>0</v>
      </c>
      <c r="R603" s="32"/>
      <c r="S603" s="114">
        <f t="shared" si="2736"/>
        <v>0</v>
      </c>
      <c r="T603" s="32"/>
      <c r="U603" s="114">
        <f t="shared" si="2737"/>
        <v>0</v>
      </c>
      <c r="V603" s="32"/>
      <c r="W603" s="114">
        <f t="shared" si="2738"/>
        <v>0</v>
      </c>
      <c r="X603" s="32"/>
      <c r="Y603" s="114">
        <f t="shared" si="2739"/>
        <v>0</v>
      </c>
      <c r="Z603" s="32"/>
      <c r="AA603" s="114">
        <f t="shared" si="2740"/>
        <v>0</v>
      </c>
      <c r="AB603" s="32"/>
      <c r="AC603" s="114">
        <f t="shared" si="2741"/>
        <v>0</v>
      </c>
      <c r="AD603" s="32"/>
      <c r="AE603" s="114">
        <f t="shared" si="2742"/>
        <v>0</v>
      </c>
      <c r="AF603" s="32"/>
      <c r="AG603" s="114">
        <f t="shared" si="2743"/>
        <v>0</v>
      </c>
      <c r="AH603" s="32"/>
      <c r="AI603" s="114">
        <f t="shared" si="2744"/>
        <v>0</v>
      </c>
      <c r="AJ603" s="32"/>
      <c r="AK603" s="114">
        <f t="shared" si="2745"/>
        <v>0</v>
      </c>
      <c r="AL603" s="32"/>
      <c r="AM603" s="114">
        <f t="shared" si="2746"/>
        <v>0</v>
      </c>
      <c r="AN603" s="32"/>
      <c r="AO603" s="114">
        <f t="shared" si="2747"/>
        <v>0</v>
      </c>
      <c r="AP603" s="32"/>
      <c r="AQ603" s="114">
        <f t="shared" si="2748"/>
        <v>0</v>
      </c>
      <c r="AR603" s="32"/>
      <c r="AS603" s="114">
        <f t="shared" si="2749"/>
        <v>0</v>
      </c>
      <c r="AT603" s="32"/>
      <c r="AU603" s="114">
        <f t="shared" si="2750"/>
        <v>0</v>
      </c>
      <c r="AV603" s="32"/>
      <c r="AW603" s="114">
        <f t="shared" si="2751"/>
        <v>0</v>
      </c>
      <c r="AX603" s="32"/>
      <c r="AY603" s="114">
        <f t="shared" si="2752"/>
        <v>0</v>
      </c>
      <c r="AZ603" s="32"/>
      <c r="BA603" s="114">
        <f t="shared" si="2753"/>
        <v>0</v>
      </c>
      <c r="BB603" s="32"/>
      <c r="BC603" s="114">
        <f t="shared" si="2754"/>
        <v>0</v>
      </c>
      <c r="BD603" s="32"/>
      <c r="BE603" s="114">
        <f t="shared" si="2755"/>
        <v>0</v>
      </c>
      <c r="BF603" s="32"/>
      <c r="BG603" s="114">
        <f t="shared" si="2756"/>
        <v>0</v>
      </c>
      <c r="BH603" s="108">
        <f t="shared" ref="BH603:BI603" si="2773">SUM(J603,L603,N603,P603,R603,T603,V603,X603,Z603,AB603,AD603,AF603,AH603,AJ603,AL603,AN603,AP603,AR603,AT603,AV603,AX603,AZ603,BB603,BD603,BF603)</f>
        <v>0</v>
      </c>
      <c r="BI603" s="119">
        <f t="shared" si="2773"/>
        <v>0</v>
      </c>
      <c r="BJ603" s="87">
        <f t="shared" si="2758"/>
        <v>0</v>
      </c>
      <c r="BK603" s="108">
        <f t="shared" si="2759"/>
        <v>3</v>
      </c>
      <c r="BL603" s="119">
        <f t="shared" si="2760"/>
        <v>134.85</v>
      </c>
      <c r="BM603" s="87">
        <f t="shared" si="2761"/>
        <v>1</v>
      </c>
    </row>
    <row r="604" spans="1:65" s="88" customFormat="1">
      <c r="A604" s="29" t="s">
        <v>872</v>
      </c>
      <c r="B604" s="29" t="s">
        <v>66</v>
      </c>
      <c r="C604" s="29">
        <v>95696</v>
      </c>
      <c r="D604" s="101" t="s">
        <v>873</v>
      </c>
      <c r="E604" s="29" t="s">
        <v>100</v>
      </c>
      <c r="F604" s="30">
        <v>159</v>
      </c>
      <c r="G604" s="31">
        <v>29.83</v>
      </c>
      <c r="H604" s="119">
        <v>36.654311260677893</v>
      </c>
      <c r="I604" s="120">
        <f t="shared" si="2731"/>
        <v>5828.04</v>
      </c>
      <c r="J604" s="111"/>
      <c r="K604" s="114">
        <f t="shared" si="2732"/>
        <v>0</v>
      </c>
      <c r="L604" s="32"/>
      <c r="M604" s="114">
        <f t="shared" si="2733"/>
        <v>0</v>
      </c>
      <c r="N604" s="32"/>
      <c r="O604" s="114">
        <f t="shared" si="2734"/>
        <v>0</v>
      </c>
      <c r="P604" s="32"/>
      <c r="Q604" s="114">
        <f t="shared" si="2735"/>
        <v>0</v>
      </c>
      <c r="R604" s="32"/>
      <c r="S604" s="114">
        <f t="shared" si="2736"/>
        <v>0</v>
      </c>
      <c r="T604" s="32"/>
      <c r="U604" s="114">
        <f t="shared" si="2737"/>
        <v>0</v>
      </c>
      <c r="V604" s="32"/>
      <c r="W604" s="114">
        <f t="shared" si="2738"/>
        <v>0</v>
      </c>
      <c r="X604" s="32"/>
      <c r="Y604" s="114">
        <f t="shared" si="2739"/>
        <v>0</v>
      </c>
      <c r="Z604" s="32"/>
      <c r="AA604" s="114">
        <f t="shared" si="2740"/>
        <v>0</v>
      </c>
      <c r="AB604" s="32"/>
      <c r="AC604" s="114">
        <f t="shared" si="2741"/>
        <v>0</v>
      </c>
      <c r="AD604" s="32"/>
      <c r="AE604" s="114">
        <f t="shared" si="2742"/>
        <v>0</v>
      </c>
      <c r="AF604" s="32"/>
      <c r="AG604" s="114">
        <f t="shared" si="2743"/>
        <v>0</v>
      </c>
      <c r="AH604" s="32"/>
      <c r="AI604" s="114">
        <f t="shared" si="2744"/>
        <v>0</v>
      </c>
      <c r="AJ604" s="32"/>
      <c r="AK604" s="114">
        <f t="shared" si="2745"/>
        <v>0</v>
      </c>
      <c r="AL604" s="32"/>
      <c r="AM604" s="114">
        <f t="shared" si="2746"/>
        <v>0</v>
      </c>
      <c r="AN604" s="32"/>
      <c r="AO604" s="114">
        <f t="shared" si="2747"/>
        <v>0</v>
      </c>
      <c r="AP604" s="32"/>
      <c r="AQ604" s="114">
        <f t="shared" si="2748"/>
        <v>0</v>
      </c>
      <c r="AR604" s="32"/>
      <c r="AS604" s="114">
        <f t="shared" si="2749"/>
        <v>0</v>
      </c>
      <c r="AT604" s="32"/>
      <c r="AU604" s="114">
        <f t="shared" si="2750"/>
        <v>0</v>
      </c>
      <c r="AV604" s="32"/>
      <c r="AW604" s="114">
        <f t="shared" si="2751"/>
        <v>0</v>
      </c>
      <c r="AX604" s="32"/>
      <c r="AY604" s="114">
        <f t="shared" si="2752"/>
        <v>0</v>
      </c>
      <c r="AZ604" s="32"/>
      <c r="BA604" s="114">
        <f t="shared" si="2753"/>
        <v>0</v>
      </c>
      <c r="BB604" s="32"/>
      <c r="BC604" s="114">
        <f t="shared" si="2754"/>
        <v>0</v>
      </c>
      <c r="BD604" s="32"/>
      <c r="BE604" s="114">
        <f t="shared" si="2755"/>
        <v>0</v>
      </c>
      <c r="BF604" s="32"/>
      <c r="BG604" s="114">
        <f t="shared" si="2756"/>
        <v>0</v>
      </c>
      <c r="BH604" s="108">
        <f t="shared" ref="BH604:BI604" si="2774">SUM(J604,L604,N604,P604,R604,T604,V604,X604,Z604,AB604,AD604,AF604,AH604,AJ604,AL604,AN604,AP604,AR604,AT604,AV604,AX604,AZ604,BB604,BD604,BF604)</f>
        <v>0</v>
      </c>
      <c r="BI604" s="119">
        <f t="shared" si="2774"/>
        <v>0</v>
      </c>
      <c r="BJ604" s="87">
        <f t="shared" si="2758"/>
        <v>0</v>
      </c>
      <c r="BK604" s="108">
        <f t="shared" si="2759"/>
        <v>159</v>
      </c>
      <c r="BL604" s="119">
        <f t="shared" si="2760"/>
        <v>5828.04</v>
      </c>
      <c r="BM604" s="87">
        <f t="shared" si="2761"/>
        <v>1</v>
      </c>
    </row>
    <row r="605" spans="1:65" s="88" customFormat="1">
      <c r="A605" s="29" t="s">
        <v>874</v>
      </c>
      <c r="B605" s="29" t="s">
        <v>66</v>
      </c>
      <c r="C605" s="29">
        <v>97535</v>
      </c>
      <c r="D605" s="101" t="s">
        <v>875</v>
      </c>
      <c r="E605" s="29" t="s">
        <v>132</v>
      </c>
      <c r="F605" s="30">
        <v>234.7</v>
      </c>
      <c r="G605" s="31">
        <v>47.63</v>
      </c>
      <c r="H605" s="119">
        <v>58.526478221457864</v>
      </c>
      <c r="I605" s="120">
        <f t="shared" si="2731"/>
        <v>13736.16</v>
      </c>
      <c r="J605" s="111"/>
      <c r="K605" s="114">
        <f t="shared" si="2732"/>
        <v>0</v>
      </c>
      <c r="L605" s="32"/>
      <c r="M605" s="114">
        <f t="shared" si="2733"/>
        <v>0</v>
      </c>
      <c r="N605" s="32"/>
      <c r="O605" s="114">
        <f t="shared" si="2734"/>
        <v>0</v>
      </c>
      <c r="P605" s="32"/>
      <c r="Q605" s="114">
        <f t="shared" si="2735"/>
        <v>0</v>
      </c>
      <c r="R605" s="32"/>
      <c r="S605" s="114">
        <f t="shared" si="2736"/>
        <v>0</v>
      </c>
      <c r="T605" s="32"/>
      <c r="U605" s="114">
        <f t="shared" si="2737"/>
        <v>0</v>
      </c>
      <c r="V605" s="32"/>
      <c r="W605" s="114">
        <f t="shared" si="2738"/>
        <v>0</v>
      </c>
      <c r="X605" s="32"/>
      <c r="Y605" s="114">
        <f t="shared" si="2739"/>
        <v>0</v>
      </c>
      <c r="Z605" s="32"/>
      <c r="AA605" s="114">
        <f t="shared" si="2740"/>
        <v>0</v>
      </c>
      <c r="AB605" s="32"/>
      <c r="AC605" s="114">
        <f t="shared" si="2741"/>
        <v>0</v>
      </c>
      <c r="AD605" s="32"/>
      <c r="AE605" s="114">
        <f t="shared" si="2742"/>
        <v>0</v>
      </c>
      <c r="AF605" s="32"/>
      <c r="AG605" s="114">
        <f t="shared" si="2743"/>
        <v>0</v>
      </c>
      <c r="AH605" s="32"/>
      <c r="AI605" s="114">
        <f t="shared" si="2744"/>
        <v>0</v>
      </c>
      <c r="AJ605" s="32"/>
      <c r="AK605" s="114">
        <f t="shared" si="2745"/>
        <v>0</v>
      </c>
      <c r="AL605" s="32"/>
      <c r="AM605" s="114">
        <f t="shared" si="2746"/>
        <v>0</v>
      </c>
      <c r="AN605" s="32"/>
      <c r="AO605" s="114">
        <f t="shared" si="2747"/>
        <v>0</v>
      </c>
      <c r="AP605" s="32"/>
      <c r="AQ605" s="114">
        <f t="shared" si="2748"/>
        <v>0</v>
      </c>
      <c r="AR605" s="32"/>
      <c r="AS605" s="114">
        <f t="shared" si="2749"/>
        <v>0</v>
      </c>
      <c r="AT605" s="32"/>
      <c r="AU605" s="114">
        <f t="shared" si="2750"/>
        <v>0</v>
      </c>
      <c r="AV605" s="32"/>
      <c r="AW605" s="114">
        <f t="shared" si="2751"/>
        <v>0</v>
      </c>
      <c r="AX605" s="32"/>
      <c r="AY605" s="114">
        <f t="shared" si="2752"/>
        <v>0</v>
      </c>
      <c r="AZ605" s="32"/>
      <c r="BA605" s="114">
        <f t="shared" si="2753"/>
        <v>0</v>
      </c>
      <c r="BB605" s="32"/>
      <c r="BC605" s="114">
        <f t="shared" si="2754"/>
        <v>0</v>
      </c>
      <c r="BD605" s="32"/>
      <c r="BE605" s="114">
        <f t="shared" si="2755"/>
        <v>0</v>
      </c>
      <c r="BF605" s="32"/>
      <c r="BG605" s="114">
        <f t="shared" si="2756"/>
        <v>0</v>
      </c>
      <c r="BH605" s="108">
        <f t="shared" ref="BH605:BI605" si="2775">SUM(J605,L605,N605,P605,R605,T605,V605,X605,Z605,AB605,AD605,AF605,AH605,AJ605,AL605,AN605,AP605,AR605,AT605,AV605,AX605,AZ605,BB605,BD605,BF605)</f>
        <v>0</v>
      </c>
      <c r="BI605" s="119">
        <f t="shared" si="2775"/>
        <v>0</v>
      </c>
      <c r="BJ605" s="87">
        <f t="shared" si="2758"/>
        <v>0</v>
      </c>
      <c r="BK605" s="108">
        <f t="shared" si="2759"/>
        <v>234.7</v>
      </c>
      <c r="BL605" s="119">
        <f t="shared" si="2760"/>
        <v>13736.16</v>
      </c>
      <c r="BM605" s="87">
        <f t="shared" si="2761"/>
        <v>1</v>
      </c>
    </row>
    <row r="606" spans="1:65" s="88" customFormat="1">
      <c r="A606" s="29" t="s">
        <v>876</v>
      </c>
      <c r="B606" s="29" t="s">
        <v>66</v>
      </c>
      <c r="C606" s="29">
        <v>92652</v>
      </c>
      <c r="D606" s="101" t="s">
        <v>877</v>
      </c>
      <c r="E606" s="29" t="s">
        <v>132</v>
      </c>
      <c r="F606" s="30">
        <v>123.43</v>
      </c>
      <c r="G606" s="31">
        <v>58.1</v>
      </c>
      <c r="H606" s="119">
        <v>71.391735978725634</v>
      </c>
      <c r="I606" s="120">
        <f t="shared" si="2731"/>
        <v>8811.8799999999992</v>
      </c>
      <c r="J606" s="111"/>
      <c r="K606" s="114">
        <f t="shared" si="2732"/>
        <v>0</v>
      </c>
      <c r="L606" s="32"/>
      <c r="M606" s="114">
        <f t="shared" si="2733"/>
        <v>0</v>
      </c>
      <c r="N606" s="32"/>
      <c r="O606" s="114">
        <f t="shared" si="2734"/>
        <v>0</v>
      </c>
      <c r="P606" s="32"/>
      <c r="Q606" s="114">
        <f t="shared" si="2735"/>
        <v>0</v>
      </c>
      <c r="R606" s="32"/>
      <c r="S606" s="114">
        <f t="shared" si="2736"/>
        <v>0</v>
      </c>
      <c r="T606" s="32"/>
      <c r="U606" s="114">
        <f t="shared" si="2737"/>
        <v>0</v>
      </c>
      <c r="V606" s="32"/>
      <c r="W606" s="114">
        <f t="shared" si="2738"/>
        <v>0</v>
      </c>
      <c r="X606" s="32"/>
      <c r="Y606" s="114">
        <f t="shared" si="2739"/>
        <v>0</v>
      </c>
      <c r="Z606" s="32"/>
      <c r="AA606" s="114">
        <f t="shared" si="2740"/>
        <v>0</v>
      </c>
      <c r="AB606" s="32"/>
      <c r="AC606" s="114">
        <f t="shared" si="2741"/>
        <v>0</v>
      </c>
      <c r="AD606" s="32"/>
      <c r="AE606" s="114">
        <f t="shared" si="2742"/>
        <v>0</v>
      </c>
      <c r="AF606" s="32"/>
      <c r="AG606" s="114">
        <f t="shared" si="2743"/>
        <v>0</v>
      </c>
      <c r="AH606" s="32"/>
      <c r="AI606" s="114">
        <f t="shared" si="2744"/>
        <v>0</v>
      </c>
      <c r="AJ606" s="32"/>
      <c r="AK606" s="114">
        <f t="shared" si="2745"/>
        <v>0</v>
      </c>
      <c r="AL606" s="32"/>
      <c r="AM606" s="114">
        <f t="shared" si="2746"/>
        <v>0</v>
      </c>
      <c r="AN606" s="32"/>
      <c r="AO606" s="114">
        <f t="shared" si="2747"/>
        <v>0</v>
      </c>
      <c r="AP606" s="32"/>
      <c r="AQ606" s="114">
        <f t="shared" si="2748"/>
        <v>0</v>
      </c>
      <c r="AR606" s="32"/>
      <c r="AS606" s="114">
        <f t="shared" si="2749"/>
        <v>0</v>
      </c>
      <c r="AT606" s="32"/>
      <c r="AU606" s="114">
        <f t="shared" si="2750"/>
        <v>0</v>
      </c>
      <c r="AV606" s="32"/>
      <c r="AW606" s="114">
        <f t="shared" si="2751"/>
        <v>0</v>
      </c>
      <c r="AX606" s="32"/>
      <c r="AY606" s="114">
        <f t="shared" si="2752"/>
        <v>0</v>
      </c>
      <c r="AZ606" s="32"/>
      <c r="BA606" s="114">
        <f t="shared" si="2753"/>
        <v>0</v>
      </c>
      <c r="BB606" s="32"/>
      <c r="BC606" s="114">
        <f t="shared" si="2754"/>
        <v>0</v>
      </c>
      <c r="BD606" s="32"/>
      <c r="BE606" s="114">
        <f t="shared" si="2755"/>
        <v>0</v>
      </c>
      <c r="BF606" s="32"/>
      <c r="BG606" s="114">
        <f t="shared" si="2756"/>
        <v>0</v>
      </c>
      <c r="BH606" s="108">
        <f t="shared" ref="BH606:BI606" si="2776">SUM(J606,L606,N606,P606,R606,T606,V606,X606,Z606,AB606,AD606,AF606,AH606,AJ606,AL606,AN606,AP606,AR606,AT606,AV606,AX606,AZ606,BB606,BD606,BF606)</f>
        <v>0</v>
      </c>
      <c r="BI606" s="119">
        <f t="shared" si="2776"/>
        <v>0</v>
      </c>
      <c r="BJ606" s="87">
        <f t="shared" si="2758"/>
        <v>0</v>
      </c>
      <c r="BK606" s="108">
        <f t="shared" si="2759"/>
        <v>123.43</v>
      </c>
      <c r="BL606" s="119">
        <f t="shared" si="2760"/>
        <v>8811.8799999999992</v>
      </c>
      <c r="BM606" s="87">
        <f t="shared" si="2761"/>
        <v>1</v>
      </c>
    </row>
    <row r="607" spans="1:65" s="88" customFormat="1">
      <c r="A607" s="29" t="s">
        <v>878</v>
      </c>
      <c r="B607" s="29" t="s">
        <v>66</v>
      </c>
      <c r="C607" s="29">
        <v>92653</v>
      </c>
      <c r="D607" s="101" t="s">
        <v>879</v>
      </c>
      <c r="E607" s="29" t="s">
        <v>132</v>
      </c>
      <c r="F607" s="30">
        <v>215.54</v>
      </c>
      <c r="G607" s="31">
        <v>66.47</v>
      </c>
      <c r="H607" s="119">
        <v>81.676569543991263</v>
      </c>
      <c r="I607" s="120">
        <f t="shared" si="2731"/>
        <v>17604.57</v>
      </c>
      <c r="J607" s="111"/>
      <c r="K607" s="114">
        <f t="shared" si="2732"/>
        <v>0</v>
      </c>
      <c r="L607" s="32"/>
      <c r="M607" s="114">
        <f t="shared" si="2733"/>
        <v>0</v>
      </c>
      <c r="N607" s="32"/>
      <c r="O607" s="114">
        <f t="shared" si="2734"/>
        <v>0</v>
      </c>
      <c r="P607" s="32"/>
      <c r="Q607" s="114">
        <f t="shared" si="2735"/>
        <v>0</v>
      </c>
      <c r="R607" s="32"/>
      <c r="S607" s="114">
        <f t="shared" si="2736"/>
        <v>0</v>
      </c>
      <c r="T607" s="32"/>
      <c r="U607" s="114">
        <f t="shared" si="2737"/>
        <v>0</v>
      </c>
      <c r="V607" s="32"/>
      <c r="W607" s="114">
        <f t="shared" si="2738"/>
        <v>0</v>
      </c>
      <c r="X607" s="32"/>
      <c r="Y607" s="114">
        <f t="shared" si="2739"/>
        <v>0</v>
      </c>
      <c r="Z607" s="32"/>
      <c r="AA607" s="114">
        <f t="shared" si="2740"/>
        <v>0</v>
      </c>
      <c r="AB607" s="32"/>
      <c r="AC607" s="114">
        <f t="shared" si="2741"/>
        <v>0</v>
      </c>
      <c r="AD607" s="32"/>
      <c r="AE607" s="114">
        <f t="shared" si="2742"/>
        <v>0</v>
      </c>
      <c r="AF607" s="32"/>
      <c r="AG607" s="114">
        <f t="shared" si="2743"/>
        <v>0</v>
      </c>
      <c r="AH607" s="32"/>
      <c r="AI607" s="114">
        <f t="shared" si="2744"/>
        <v>0</v>
      </c>
      <c r="AJ607" s="32"/>
      <c r="AK607" s="114">
        <f t="shared" si="2745"/>
        <v>0</v>
      </c>
      <c r="AL607" s="32"/>
      <c r="AM607" s="114">
        <f t="shared" si="2746"/>
        <v>0</v>
      </c>
      <c r="AN607" s="32"/>
      <c r="AO607" s="114">
        <f t="shared" si="2747"/>
        <v>0</v>
      </c>
      <c r="AP607" s="32"/>
      <c r="AQ607" s="114">
        <f t="shared" si="2748"/>
        <v>0</v>
      </c>
      <c r="AR607" s="32"/>
      <c r="AS607" s="114">
        <f t="shared" si="2749"/>
        <v>0</v>
      </c>
      <c r="AT607" s="32"/>
      <c r="AU607" s="114">
        <f t="shared" si="2750"/>
        <v>0</v>
      </c>
      <c r="AV607" s="32"/>
      <c r="AW607" s="114">
        <f t="shared" si="2751"/>
        <v>0</v>
      </c>
      <c r="AX607" s="32"/>
      <c r="AY607" s="114">
        <f t="shared" si="2752"/>
        <v>0</v>
      </c>
      <c r="AZ607" s="32"/>
      <c r="BA607" s="114">
        <f t="shared" si="2753"/>
        <v>0</v>
      </c>
      <c r="BB607" s="32"/>
      <c r="BC607" s="114">
        <f t="shared" si="2754"/>
        <v>0</v>
      </c>
      <c r="BD607" s="32"/>
      <c r="BE607" s="114">
        <f t="shared" si="2755"/>
        <v>0</v>
      </c>
      <c r="BF607" s="32"/>
      <c r="BG607" s="114">
        <f t="shared" si="2756"/>
        <v>0</v>
      </c>
      <c r="BH607" s="108">
        <f t="shared" ref="BH607:BI607" si="2777">SUM(J607,L607,N607,P607,R607,T607,V607,X607,Z607,AB607,AD607,AF607,AH607,AJ607,AL607,AN607,AP607,AR607,AT607,AV607,AX607,AZ607,BB607,BD607,BF607)</f>
        <v>0</v>
      </c>
      <c r="BI607" s="119">
        <f t="shared" si="2777"/>
        <v>0</v>
      </c>
      <c r="BJ607" s="87">
        <f t="shared" si="2758"/>
        <v>0</v>
      </c>
      <c r="BK607" s="108">
        <f t="shared" si="2759"/>
        <v>215.54</v>
      </c>
      <c r="BL607" s="119">
        <f t="shared" si="2760"/>
        <v>17604.57</v>
      </c>
      <c r="BM607" s="87">
        <f t="shared" si="2761"/>
        <v>1</v>
      </c>
    </row>
    <row r="608" spans="1:65" s="88" customFormat="1">
      <c r="A608" s="29" t="s">
        <v>880</v>
      </c>
      <c r="B608" s="29" t="s">
        <v>66</v>
      </c>
      <c r="C608" s="29">
        <v>92654</v>
      </c>
      <c r="D608" s="101" t="s">
        <v>881</v>
      </c>
      <c r="E608" s="29" t="s">
        <v>132</v>
      </c>
      <c r="F608" s="30">
        <v>32.4</v>
      </c>
      <c r="G608" s="31">
        <v>91.85</v>
      </c>
      <c r="H608" s="119">
        <v>112.86283906447416</v>
      </c>
      <c r="I608" s="120">
        <f t="shared" si="2731"/>
        <v>3656.76</v>
      </c>
      <c r="J608" s="111"/>
      <c r="K608" s="114">
        <f t="shared" si="2732"/>
        <v>0</v>
      </c>
      <c r="L608" s="32"/>
      <c r="M608" s="114">
        <f t="shared" si="2733"/>
        <v>0</v>
      </c>
      <c r="N608" s="32"/>
      <c r="O608" s="114">
        <f t="shared" si="2734"/>
        <v>0</v>
      </c>
      <c r="P608" s="32"/>
      <c r="Q608" s="114">
        <f t="shared" si="2735"/>
        <v>0</v>
      </c>
      <c r="R608" s="32"/>
      <c r="S608" s="114">
        <f t="shared" si="2736"/>
        <v>0</v>
      </c>
      <c r="T608" s="32"/>
      <c r="U608" s="114">
        <f t="shared" si="2737"/>
        <v>0</v>
      </c>
      <c r="V608" s="32"/>
      <c r="W608" s="114">
        <f t="shared" si="2738"/>
        <v>0</v>
      </c>
      <c r="X608" s="32"/>
      <c r="Y608" s="114">
        <f t="shared" si="2739"/>
        <v>0</v>
      </c>
      <c r="Z608" s="32"/>
      <c r="AA608" s="114">
        <f t="shared" si="2740"/>
        <v>0</v>
      </c>
      <c r="AB608" s="32"/>
      <c r="AC608" s="114">
        <f t="shared" si="2741"/>
        <v>0</v>
      </c>
      <c r="AD608" s="32"/>
      <c r="AE608" s="114">
        <f t="shared" si="2742"/>
        <v>0</v>
      </c>
      <c r="AF608" s="32"/>
      <c r="AG608" s="114">
        <f t="shared" si="2743"/>
        <v>0</v>
      </c>
      <c r="AH608" s="32"/>
      <c r="AI608" s="114">
        <f t="shared" si="2744"/>
        <v>0</v>
      </c>
      <c r="AJ608" s="32"/>
      <c r="AK608" s="114">
        <f t="shared" si="2745"/>
        <v>0</v>
      </c>
      <c r="AL608" s="32"/>
      <c r="AM608" s="114">
        <f t="shared" si="2746"/>
        <v>0</v>
      </c>
      <c r="AN608" s="32"/>
      <c r="AO608" s="114">
        <f t="shared" si="2747"/>
        <v>0</v>
      </c>
      <c r="AP608" s="32"/>
      <c r="AQ608" s="114">
        <f t="shared" si="2748"/>
        <v>0</v>
      </c>
      <c r="AR608" s="32"/>
      <c r="AS608" s="114">
        <f t="shared" si="2749"/>
        <v>0</v>
      </c>
      <c r="AT608" s="32"/>
      <c r="AU608" s="114">
        <f t="shared" si="2750"/>
        <v>0</v>
      </c>
      <c r="AV608" s="32"/>
      <c r="AW608" s="114">
        <f t="shared" si="2751"/>
        <v>0</v>
      </c>
      <c r="AX608" s="32"/>
      <c r="AY608" s="114">
        <f t="shared" si="2752"/>
        <v>0</v>
      </c>
      <c r="AZ608" s="32"/>
      <c r="BA608" s="114">
        <f t="shared" si="2753"/>
        <v>0</v>
      </c>
      <c r="BB608" s="32"/>
      <c r="BC608" s="114">
        <f t="shared" si="2754"/>
        <v>0</v>
      </c>
      <c r="BD608" s="32"/>
      <c r="BE608" s="114">
        <f t="shared" si="2755"/>
        <v>0</v>
      </c>
      <c r="BF608" s="32"/>
      <c r="BG608" s="114">
        <f t="shared" si="2756"/>
        <v>0</v>
      </c>
      <c r="BH608" s="108">
        <f t="shared" ref="BH608:BI608" si="2778">SUM(J608,L608,N608,P608,R608,T608,V608,X608,Z608,AB608,AD608,AF608,AH608,AJ608,AL608,AN608,AP608,AR608,AT608,AV608,AX608,AZ608,BB608,BD608,BF608)</f>
        <v>0</v>
      </c>
      <c r="BI608" s="119">
        <f t="shared" si="2778"/>
        <v>0</v>
      </c>
      <c r="BJ608" s="87">
        <f t="shared" si="2758"/>
        <v>0</v>
      </c>
      <c r="BK608" s="108">
        <f t="shared" si="2759"/>
        <v>32.4</v>
      </c>
      <c r="BL608" s="119">
        <f t="shared" si="2760"/>
        <v>3656.76</v>
      </c>
      <c r="BM608" s="87">
        <f t="shared" si="2761"/>
        <v>1</v>
      </c>
    </row>
    <row r="609" spans="1:65" s="88" customFormat="1">
      <c r="A609" s="29" t="s">
        <v>882</v>
      </c>
      <c r="B609" s="29" t="s">
        <v>66</v>
      </c>
      <c r="C609" s="29">
        <v>92655</v>
      </c>
      <c r="D609" s="101" t="s">
        <v>827</v>
      </c>
      <c r="E609" s="29" t="s">
        <v>132</v>
      </c>
      <c r="F609" s="30">
        <v>123.1</v>
      </c>
      <c r="G609" s="31">
        <v>112.38</v>
      </c>
      <c r="H609" s="119">
        <v>138.08955747485689</v>
      </c>
      <c r="I609" s="120">
        <f t="shared" si="2731"/>
        <v>16998.82</v>
      </c>
      <c r="J609" s="111"/>
      <c r="K609" s="114">
        <f t="shared" si="2732"/>
        <v>0</v>
      </c>
      <c r="L609" s="32"/>
      <c r="M609" s="114">
        <f t="shared" si="2733"/>
        <v>0</v>
      </c>
      <c r="N609" s="32"/>
      <c r="O609" s="114">
        <f t="shared" si="2734"/>
        <v>0</v>
      </c>
      <c r="P609" s="32"/>
      <c r="Q609" s="114">
        <f t="shared" si="2735"/>
        <v>0</v>
      </c>
      <c r="R609" s="32"/>
      <c r="S609" s="114">
        <f t="shared" si="2736"/>
        <v>0</v>
      </c>
      <c r="T609" s="32"/>
      <c r="U609" s="114">
        <f t="shared" si="2737"/>
        <v>0</v>
      </c>
      <c r="V609" s="32"/>
      <c r="W609" s="114">
        <f t="shared" si="2738"/>
        <v>0</v>
      </c>
      <c r="X609" s="32"/>
      <c r="Y609" s="114">
        <f t="shared" si="2739"/>
        <v>0</v>
      </c>
      <c r="Z609" s="32"/>
      <c r="AA609" s="114">
        <f t="shared" si="2740"/>
        <v>0</v>
      </c>
      <c r="AB609" s="32"/>
      <c r="AC609" s="114">
        <f t="shared" si="2741"/>
        <v>0</v>
      </c>
      <c r="AD609" s="32"/>
      <c r="AE609" s="114">
        <f t="shared" si="2742"/>
        <v>0</v>
      </c>
      <c r="AF609" s="32"/>
      <c r="AG609" s="114">
        <f t="shared" si="2743"/>
        <v>0</v>
      </c>
      <c r="AH609" s="32"/>
      <c r="AI609" s="114">
        <f t="shared" si="2744"/>
        <v>0</v>
      </c>
      <c r="AJ609" s="32"/>
      <c r="AK609" s="114">
        <f t="shared" si="2745"/>
        <v>0</v>
      </c>
      <c r="AL609" s="32"/>
      <c r="AM609" s="114">
        <f t="shared" si="2746"/>
        <v>0</v>
      </c>
      <c r="AN609" s="32"/>
      <c r="AO609" s="114">
        <f t="shared" si="2747"/>
        <v>0</v>
      </c>
      <c r="AP609" s="32"/>
      <c r="AQ609" s="114">
        <f t="shared" si="2748"/>
        <v>0</v>
      </c>
      <c r="AR609" s="32"/>
      <c r="AS609" s="114">
        <f t="shared" si="2749"/>
        <v>0</v>
      </c>
      <c r="AT609" s="32"/>
      <c r="AU609" s="114">
        <f t="shared" si="2750"/>
        <v>0</v>
      </c>
      <c r="AV609" s="32"/>
      <c r="AW609" s="114">
        <f t="shared" si="2751"/>
        <v>0</v>
      </c>
      <c r="AX609" s="32"/>
      <c r="AY609" s="114">
        <f t="shared" si="2752"/>
        <v>0</v>
      </c>
      <c r="AZ609" s="32"/>
      <c r="BA609" s="114">
        <f t="shared" si="2753"/>
        <v>0</v>
      </c>
      <c r="BB609" s="32"/>
      <c r="BC609" s="114">
        <f t="shared" si="2754"/>
        <v>0</v>
      </c>
      <c r="BD609" s="32"/>
      <c r="BE609" s="114">
        <f t="shared" si="2755"/>
        <v>0</v>
      </c>
      <c r="BF609" s="32"/>
      <c r="BG609" s="114">
        <f t="shared" si="2756"/>
        <v>0</v>
      </c>
      <c r="BH609" s="108">
        <f t="shared" ref="BH609:BI609" si="2779">SUM(J609,L609,N609,P609,R609,T609,V609,X609,Z609,AB609,AD609,AF609,AH609,AJ609,AL609,AN609,AP609,AR609,AT609,AV609,AX609,AZ609,BB609,BD609,BF609)</f>
        <v>0</v>
      </c>
      <c r="BI609" s="119">
        <f t="shared" si="2779"/>
        <v>0</v>
      </c>
      <c r="BJ609" s="87">
        <f t="shared" si="2758"/>
        <v>0</v>
      </c>
      <c r="BK609" s="108">
        <f t="shared" si="2759"/>
        <v>123.1</v>
      </c>
      <c r="BL609" s="119">
        <f t="shared" si="2760"/>
        <v>16998.82</v>
      </c>
      <c r="BM609" s="87">
        <f t="shared" si="2761"/>
        <v>1</v>
      </c>
    </row>
    <row r="610" spans="1:65" s="88" customFormat="1">
      <c r="A610" s="29" t="s">
        <v>883</v>
      </c>
      <c r="B610" s="29" t="s">
        <v>66</v>
      </c>
      <c r="C610" s="29">
        <v>92656</v>
      </c>
      <c r="D610" s="101" t="s">
        <v>884</v>
      </c>
      <c r="E610" s="29" t="s">
        <v>132</v>
      </c>
      <c r="F610" s="30">
        <v>4.1900000000000004</v>
      </c>
      <c r="G610" s="31">
        <v>147.94999999999999</v>
      </c>
      <c r="H610" s="119">
        <v>181.79702819367395</v>
      </c>
      <c r="I610" s="120">
        <f t="shared" si="2731"/>
        <v>761.73</v>
      </c>
      <c r="J610" s="111"/>
      <c r="K610" s="114">
        <f t="shared" si="2732"/>
        <v>0</v>
      </c>
      <c r="L610" s="32"/>
      <c r="M610" s="114">
        <f t="shared" si="2733"/>
        <v>0</v>
      </c>
      <c r="N610" s="32"/>
      <c r="O610" s="114">
        <f t="shared" si="2734"/>
        <v>0</v>
      </c>
      <c r="P610" s="32"/>
      <c r="Q610" s="114">
        <f t="shared" si="2735"/>
        <v>0</v>
      </c>
      <c r="R610" s="32"/>
      <c r="S610" s="114">
        <f t="shared" si="2736"/>
        <v>0</v>
      </c>
      <c r="T610" s="32"/>
      <c r="U610" s="114">
        <f t="shared" si="2737"/>
        <v>0</v>
      </c>
      <c r="V610" s="32"/>
      <c r="W610" s="114">
        <f t="shared" si="2738"/>
        <v>0</v>
      </c>
      <c r="X610" s="32"/>
      <c r="Y610" s="114">
        <f t="shared" si="2739"/>
        <v>0</v>
      </c>
      <c r="Z610" s="32"/>
      <c r="AA610" s="114">
        <f t="shared" si="2740"/>
        <v>0</v>
      </c>
      <c r="AB610" s="32"/>
      <c r="AC610" s="114">
        <f t="shared" si="2741"/>
        <v>0</v>
      </c>
      <c r="AD610" s="32"/>
      <c r="AE610" s="114">
        <f t="shared" si="2742"/>
        <v>0</v>
      </c>
      <c r="AF610" s="32"/>
      <c r="AG610" s="114">
        <f t="shared" si="2743"/>
        <v>0</v>
      </c>
      <c r="AH610" s="32"/>
      <c r="AI610" s="114">
        <f t="shared" si="2744"/>
        <v>0</v>
      </c>
      <c r="AJ610" s="32"/>
      <c r="AK610" s="114">
        <f t="shared" si="2745"/>
        <v>0</v>
      </c>
      <c r="AL610" s="32"/>
      <c r="AM610" s="114">
        <f t="shared" si="2746"/>
        <v>0</v>
      </c>
      <c r="AN610" s="32"/>
      <c r="AO610" s="114">
        <f t="shared" si="2747"/>
        <v>0</v>
      </c>
      <c r="AP610" s="32"/>
      <c r="AQ610" s="114">
        <f t="shared" si="2748"/>
        <v>0</v>
      </c>
      <c r="AR610" s="32"/>
      <c r="AS610" s="114">
        <f t="shared" si="2749"/>
        <v>0</v>
      </c>
      <c r="AT610" s="32"/>
      <c r="AU610" s="114">
        <f t="shared" si="2750"/>
        <v>0</v>
      </c>
      <c r="AV610" s="32"/>
      <c r="AW610" s="114">
        <f t="shared" si="2751"/>
        <v>0</v>
      </c>
      <c r="AX610" s="32"/>
      <c r="AY610" s="114">
        <f t="shared" si="2752"/>
        <v>0</v>
      </c>
      <c r="AZ610" s="32"/>
      <c r="BA610" s="114">
        <f t="shared" si="2753"/>
        <v>0</v>
      </c>
      <c r="BB610" s="32"/>
      <c r="BC610" s="114">
        <f t="shared" si="2754"/>
        <v>0</v>
      </c>
      <c r="BD610" s="32"/>
      <c r="BE610" s="114">
        <f t="shared" si="2755"/>
        <v>0</v>
      </c>
      <c r="BF610" s="32"/>
      <c r="BG610" s="114">
        <f t="shared" si="2756"/>
        <v>0</v>
      </c>
      <c r="BH610" s="108">
        <f t="shared" ref="BH610:BI610" si="2780">SUM(J610,L610,N610,P610,R610,T610,V610,X610,Z610,AB610,AD610,AF610,AH610,AJ610,AL610,AN610,AP610,AR610,AT610,AV610,AX610,AZ610,BB610,BD610,BF610)</f>
        <v>0</v>
      </c>
      <c r="BI610" s="119">
        <f t="shared" si="2780"/>
        <v>0</v>
      </c>
      <c r="BJ610" s="87">
        <f t="shared" si="2758"/>
        <v>0</v>
      </c>
      <c r="BK610" s="108">
        <f t="shared" si="2759"/>
        <v>4.1900000000000004</v>
      </c>
      <c r="BL610" s="119">
        <f t="shared" si="2760"/>
        <v>761.73</v>
      </c>
      <c r="BM610" s="87">
        <f t="shared" si="2761"/>
        <v>1</v>
      </c>
    </row>
    <row r="611" spans="1:65" s="88" customFormat="1">
      <c r="A611" s="29" t="s">
        <v>885</v>
      </c>
      <c r="B611" s="29" t="s">
        <v>66</v>
      </c>
      <c r="C611" s="29">
        <v>92681</v>
      </c>
      <c r="D611" s="101" t="s">
        <v>886</v>
      </c>
      <c r="E611" s="29" t="s">
        <v>100</v>
      </c>
      <c r="F611" s="30">
        <v>12</v>
      </c>
      <c r="G611" s="31">
        <v>43.72</v>
      </c>
      <c r="H611" s="119">
        <v>53.721974130634841</v>
      </c>
      <c r="I611" s="120">
        <f t="shared" si="2731"/>
        <v>644.66</v>
      </c>
      <c r="J611" s="111"/>
      <c r="K611" s="114">
        <f t="shared" si="2732"/>
        <v>0</v>
      </c>
      <c r="L611" s="32"/>
      <c r="M611" s="114">
        <f t="shared" si="2733"/>
        <v>0</v>
      </c>
      <c r="N611" s="32"/>
      <c r="O611" s="114">
        <f t="shared" si="2734"/>
        <v>0</v>
      </c>
      <c r="P611" s="32"/>
      <c r="Q611" s="114">
        <f t="shared" si="2735"/>
        <v>0</v>
      </c>
      <c r="R611" s="32"/>
      <c r="S611" s="114">
        <f t="shared" si="2736"/>
        <v>0</v>
      </c>
      <c r="T611" s="32"/>
      <c r="U611" s="114">
        <f t="shared" si="2737"/>
        <v>0</v>
      </c>
      <c r="V611" s="32"/>
      <c r="W611" s="114">
        <f t="shared" si="2738"/>
        <v>0</v>
      </c>
      <c r="X611" s="32"/>
      <c r="Y611" s="114">
        <f t="shared" si="2739"/>
        <v>0</v>
      </c>
      <c r="Z611" s="32"/>
      <c r="AA611" s="114">
        <f t="shared" si="2740"/>
        <v>0</v>
      </c>
      <c r="AB611" s="32"/>
      <c r="AC611" s="114">
        <f t="shared" si="2741"/>
        <v>0</v>
      </c>
      <c r="AD611" s="32"/>
      <c r="AE611" s="114">
        <f t="shared" si="2742"/>
        <v>0</v>
      </c>
      <c r="AF611" s="32"/>
      <c r="AG611" s="114">
        <f t="shared" si="2743"/>
        <v>0</v>
      </c>
      <c r="AH611" s="32"/>
      <c r="AI611" s="114">
        <f t="shared" si="2744"/>
        <v>0</v>
      </c>
      <c r="AJ611" s="32"/>
      <c r="AK611" s="114">
        <f t="shared" si="2745"/>
        <v>0</v>
      </c>
      <c r="AL611" s="32"/>
      <c r="AM611" s="114">
        <f t="shared" si="2746"/>
        <v>0</v>
      </c>
      <c r="AN611" s="32"/>
      <c r="AO611" s="114">
        <f t="shared" si="2747"/>
        <v>0</v>
      </c>
      <c r="AP611" s="32"/>
      <c r="AQ611" s="114">
        <f t="shared" si="2748"/>
        <v>0</v>
      </c>
      <c r="AR611" s="32"/>
      <c r="AS611" s="114">
        <f t="shared" si="2749"/>
        <v>0</v>
      </c>
      <c r="AT611" s="32"/>
      <c r="AU611" s="114">
        <f t="shared" si="2750"/>
        <v>0</v>
      </c>
      <c r="AV611" s="32"/>
      <c r="AW611" s="114">
        <f t="shared" si="2751"/>
        <v>0</v>
      </c>
      <c r="AX611" s="32"/>
      <c r="AY611" s="114">
        <f t="shared" si="2752"/>
        <v>0</v>
      </c>
      <c r="AZ611" s="32"/>
      <c r="BA611" s="114">
        <f t="shared" si="2753"/>
        <v>0</v>
      </c>
      <c r="BB611" s="32"/>
      <c r="BC611" s="114">
        <f t="shared" si="2754"/>
        <v>0</v>
      </c>
      <c r="BD611" s="32"/>
      <c r="BE611" s="114">
        <f t="shared" si="2755"/>
        <v>0</v>
      </c>
      <c r="BF611" s="32"/>
      <c r="BG611" s="114">
        <f t="shared" si="2756"/>
        <v>0</v>
      </c>
      <c r="BH611" s="108">
        <f t="shared" ref="BH611:BI611" si="2781">SUM(J611,L611,N611,P611,R611,T611,V611,X611,Z611,AB611,AD611,AF611,AH611,AJ611,AL611,AN611,AP611,AR611,AT611,AV611,AX611,AZ611,BB611,BD611,BF611)</f>
        <v>0</v>
      </c>
      <c r="BI611" s="119">
        <f t="shared" si="2781"/>
        <v>0</v>
      </c>
      <c r="BJ611" s="87">
        <f t="shared" si="2758"/>
        <v>0</v>
      </c>
      <c r="BK611" s="108">
        <f t="shared" si="2759"/>
        <v>12</v>
      </c>
      <c r="BL611" s="119">
        <f t="shared" si="2760"/>
        <v>644.66</v>
      </c>
      <c r="BM611" s="87">
        <f t="shared" si="2761"/>
        <v>1</v>
      </c>
    </row>
    <row r="612" spans="1:65" s="88" customFormat="1">
      <c r="A612" s="29" t="s">
        <v>887</v>
      </c>
      <c r="B612" s="29" t="s">
        <v>66</v>
      </c>
      <c r="C612" s="29">
        <v>92682</v>
      </c>
      <c r="D612" s="101" t="s">
        <v>888</v>
      </c>
      <c r="E612" s="29" t="s">
        <v>100</v>
      </c>
      <c r="F612" s="30">
        <v>2</v>
      </c>
      <c r="G612" s="31">
        <v>56.21</v>
      </c>
      <c r="H612" s="119">
        <v>69.069354205923716</v>
      </c>
      <c r="I612" s="120">
        <f t="shared" si="2731"/>
        <v>138.13999999999999</v>
      </c>
      <c r="J612" s="111"/>
      <c r="K612" s="114">
        <f t="shared" si="2732"/>
        <v>0</v>
      </c>
      <c r="L612" s="32"/>
      <c r="M612" s="114">
        <f t="shared" si="2733"/>
        <v>0</v>
      </c>
      <c r="N612" s="32"/>
      <c r="O612" s="114">
        <f t="shared" si="2734"/>
        <v>0</v>
      </c>
      <c r="P612" s="32"/>
      <c r="Q612" s="114">
        <f t="shared" si="2735"/>
        <v>0</v>
      </c>
      <c r="R612" s="32"/>
      <c r="S612" s="114">
        <f t="shared" si="2736"/>
        <v>0</v>
      </c>
      <c r="T612" s="32"/>
      <c r="U612" s="114">
        <f t="shared" si="2737"/>
        <v>0</v>
      </c>
      <c r="V612" s="32"/>
      <c r="W612" s="114">
        <f t="shared" si="2738"/>
        <v>0</v>
      </c>
      <c r="X612" s="32"/>
      <c r="Y612" s="114">
        <f t="shared" si="2739"/>
        <v>0</v>
      </c>
      <c r="Z612" s="32"/>
      <c r="AA612" s="114">
        <f t="shared" si="2740"/>
        <v>0</v>
      </c>
      <c r="AB612" s="32"/>
      <c r="AC612" s="114">
        <f t="shared" si="2741"/>
        <v>0</v>
      </c>
      <c r="AD612" s="32"/>
      <c r="AE612" s="114">
        <f t="shared" si="2742"/>
        <v>0</v>
      </c>
      <c r="AF612" s="32"/>
      <c r="AG612" s="114">
        <f t="shared" si="2743"/>
        <v>0</v>
      </c>
      <c r="AH612" s="32"/>
      <c r="AI612" s="114">
        <f t="shared" si="2744"/>
        <v>0</v>
      </c>
      <c r="AJ612" s="32"/>
      <c r="AK612" s="114">
        <f t="shared" si="2745"/>
        <v>0</v>
      </c>
      <c r="AL612" s="32"/>
      <c r="AM612" s="114">
        <f t="shared" si="2746"/>
        <v>0</v>
      </c>
      <c r="AN612" s="32"/>
      <c r="AO612" s="114">
        <f t="shared" si="2747"/>
        <v>0</v>
      </c>
      <c r="AP612" s="32"/>
      <c r="AQ612" s="114">
        <f t="shared" si="2748"/>
        <v>0</v>
      </c>
      <c r="AR612" s="32"/>
      <c r="AS612" s="114">
        <f t="shared" si="2749"/>
        <v>0</v>
      </c>
      <c r="AT612" s="32"/>
      <c r="AU612" s="114">
        <f t="shared" si="2750"/>
        <v>0</v>
      </c>
      <c r="AV612" s="32"/>
      <c r="AW612" s="114">
        <f t="shared" si="2751"/>
        <v>0</v>
      </c>
      <c r="AX612" s="32"/>
      <c r="AY612" s="114">
        <f t="shared" si="2752"/>
        <v>0</v>
      </c>
      <c r="AZ612" s="32"/>
      <c r="BA612" s="114">
        <f t="shared" si="2753"/>
        <v>0</v>
      </c>
      <c r="BB612" s="32"/>
      <c r="BC612" s="114">
        <f t="shared" si="2754"/>
        <v>0</v>
      </c>
      <c r="BD612" s="32"/>
      <c r="BE612" s="114">
        <f t="shared" si="2755"/>
        <v>0</v>
      </c>
      <c r="BF612" s="32"/>
      <c r="BG612" s="114">
        <f t="shared" si="2756"/>
        <v>0</v>
      </c>
      <c r="BH612" s="108">
        <f t="shared" ref="BH612:BI612" si="2782">SUM(J612,L612,N612,P612,R612,T612,V612,X612,Z612,AB612,AD612,AF612,AH612,AJ612,AL612,AN612,AP612,AR612,AT612,AV612,AX612,AZ612,BB612,BD612,BF612)</f>
        <v>0</v>
      </c>
      <c r="BI612" s="119">
        <f t="shared" si="2782"/>
        <v>0</v>
      </c>
      <c r="BJ612" s="87">
        <f t="shared" si="2758"/>
        <v>0</v>
      </c>
      <c r="BK612" s="108">
        <f t="shared" si="2759"/>
        <v>2</v>
      </c>
      <c r="BL612" s="119">
        <f t="shared" si="2760"/>
        <v>138.13999999999999</v>
      </c>
      <c r="BM612" s="87">
        <f t="shared" si="2761"/>
        <v>1</v>
      </c>
    </row>
    <row r="613" spans="1:65" s="88" customFormat="1">
      <c r="A613" s="29" t="s">
        <v>889</v>
      </c>
      <c r="B613" s="29" t="s">
        <v>66</v>
      </c>
      <c r="C613" s="29">
        <v>92684</v>
      </c>
      <c r="D613" s="101" t="s">
        <v>890</v>
      </c>
      <c r="E613" s="29" t="s">
        <v>100</v>
      </c>
      <c r="F613" s="30">
        <v>1</v>
      </c>
      <c r="G613" s="31">
        <v>92.12</v>
      </c>
      <c r="H613" s="119">
        <v>113.19460788916017</v>
      </c>
      <c r="I613" s="120">
        <f t="shared" si="2731"/>
        <v>113.19</v>
      </c>
      <c r="J613" s="111"/>
      <c r="K613" s="114">
        <f t="shared" si="2732"/>
        <v>0</v>
      </c>
      <c r="L613" s="32"/>
      <c r="M613" s="114">
        <f t="shared" si="2733"/>
        <v>0</v>
      </c>
      <c r="N613" s="32"/>
      <c r="O613" s="114">
        <f t="shared" si="2734"/>
        <v>0</v>
      </c>
      <c r="P613" s="32"/>
      <c r="Q613" s="114">
        <f t="shared" si="2735"/>
        <v>0</v>
      </c>
      <c r="R613" s="32"/>
      <c r="S613" s="114">
        <f t="shared" si="2736"/>
        <v>0</v>
      </c>
      <c r="T613" s="32"/>
      <c r="U613" s="114">
        <f t="shared" si="2737"/>
        <v>0</v>
      </c>
      <c r="V613" s="32"/>
      <c r="W613" s="114">
        <f t="shared" si="2738"/>
        <v>0</v>
      </c>
      <c r="X613" s="32"/>
      <c r="Y613" s="114">
        <f t="shared" si="2739"/>
        <v>0</v>
      </c>
      <c r="Z613" s="32"/>
      <c r="AA613" s="114">
        <f t="shared" si="2740"/>
        <v>0</v>
      </c>
      <c r="AB613" s="32"/>
      <c r="AC613" s="114">
        <f t="shared" si="2741"/>
        <v>0</v>
      </c>
      <c r="AD613" s="32"/>
      <c r="AE613" s="114">
        <f t="shared" si="2742"/>
        <v>0</v>
      </c>
      <c r="AF613" s="32"/>
      <c r="AG613" s="114">
        <f t="shared" si="2743"/>
        <v>0</v>
      </c>
      <c r="AH613" s="32"/>
      <c r="AI613" s="114">
        <f t="shared" si="2744"/>
        <v>0</v>
      </c>
      <c r="AJ613" s="32"/>
      <c r="AK613" s="114">
        <f t="shared" si="2745"/>
        <v>0</v>
      </c>
      <c r="AL613" s="32"/>
      <c r="AM613" s="114">
        <f t="shared" si="2746"/>
        <v>0</v>
      </c>
      <c r="AN613" s="32"/>
      <c r="AO613" s="114">
        <f t="shared" si="2747"/>
        <v>0</v>
      </c>
      <c r="AP613" s="32"/>
      <c r="AQ613" s="114">
        <f t="shared" si="2748"/>
        <v>0</v>
      </c>
      <c r="AR613" s="32"/>
      <c r="AS613" s="114">
        <f t="shared" si="2749"/>
        <v>0</v>
      </c>
      <c r="AT613" s="32"/>
      <c r="AU613" s="114">
        <f t="shared" si="2750"/>
        <v>0</v>
      </c>
      <c r="AV613" s="32"/>
      <c r="AW613" s="114">
        <f t="shared" si="2751"/>
        <v>0</v>
      </c>
      <c r="AX613" s="32"/>
      <c r="AY613" s="114">
        <f t="shared" si="2752"/>
        <v>0</v>
      </c>
      <c r="AZ613" s="32"/>
      <c r="BA613" s="114">
        <f t="shared" si="2753"/>
        <v>0</v>
      </c>
      <c r="BB613" s="32"/>
      <c r="BC613" s="114">
        <f t="shared" si="2754"/>
        <v>0</v>
      </c>
      <c r="BD613" s="32"/>
      <c r="BE613" s="114">
        <f t="shared" si="2755"/>
        <v>0</v>
      </c>
      <c r="BF613" s="32"/>
      <c r="BG613" s="114">
        <f t="shared" si="2756"/>
        <v>0</v>
      </c>
      <c r="BH613" s="108">
        <f t="shared" ref="BH613:BI613" si="2783">SUM(J613,L613,N613,P613,R613,T613,V613,X613,Z613,AB613,AD613,AF613,AH613,AJ613,AL613,AN613,AP613,AR613,AT613,AV613,AX613,AZ613,BB613,BD613,BF613)</f>
        <v>0</v>
      </c>
      <c r="BI613" s="119">
        <f t="shared" si="2783"/>
        <v>0</v>
      </c>
      <c r="BJ613" s="87">
        <f t="shared" si="2758"/>
        <v>0</v>
      </c>
      <c r="BK613" s="108">
        <f t="shared" si="2759"/>
        <v>1</v>
      </c>
      <c r="BL613" s="119">
        <f t="shared" si="2760"/>
        <v>113.19</v>
      </c>
      <c r="BM613" s="87">
        <f t="shared" si="2761"/>
        <v>1</v>
      </c>
    </row>
    <row r="614" spans="1:65" s="88" customFormat="1">
      <c r="A614" s="29" t="s">
        <v>891</v>
      </c>
      <c r="B614" s="29" t="s">
        <v>66</v>
      </c>
      <c r="C614" s="29">
        <v>92685</v>
      </c>
      <c r="D614" s="101" t="s">
        <v>795</v>
      </c>
      <c r="E614" s="29" t="s">
        <v>100</v>
      </c>
      <c r="F614" s="30">
        <v>13</v>
      </c>
      <c r="G614" s="31">
        <v>153.02000000000001</v>
      </c>
      <c r="H614" s="119">
        <v>188.02690945722196</v>
      </c>
      <c r="I614" s="120">
        <f t="shared" si="2731"/>
        <v>2444.35</v>
      </c>
      <c r="J614" s="111"/>
      <c r="K614" s="114">
        <f t="shared" si="2732"/>
        <v>0</v>
      </c>
      <c r="L614" s="32"/>
      <c r="M614" s="114">
        <f t="shared" si="2733"/>
        <v>0</v>
      </c>
      <c r="N614" s="32"/>
      <c r="O614" s="114">
        <f t="shared" si="2734"/>
        <v>0</v>
      </c>
      <c r="P614" s="32"/>
      <c r="Q614" s="114">
        <f t="shared" si="2735"/>
        <v>0</v>
      </c>
      <c r="R614" s="32"/>
      <c r="S614" s="114">
        <f t="shared" si="2736"/>
        <v>0</v>
      </c>
      <c r="T614" s="32"/>
      <c r="U614" s="114">
        <f t="shared" si="2737"/>
        <v>0</v>
      </c>
      <c r="V614" s="32"/>
      <c r="W614" s="114">
        <f t="shared" si="2738"/>
        <v>0</v>
      </c>
      <c r="X614" s="32"/>
      <c r="Y614" s="114">
        <f t="shared" si="2739"/>
        <v>0</v>
      </c>
      <c r="Z614" s="32"/>
      <c r="AA614" s="114">
        <f t="shared" si="2740"/>
        <v>0</v>
      </c>
      <c r="AB614" s="32"/>
      <c r="AC614" s="114">
        <f t="shared" si="2741"/>
        <v>0</v>
      </c>
      <c r="AD614" s="32"/>
      <c r="AE614" s="114">
        <f t="shared" si="2742"/>
        <v>0</v>
      </c>
      <c r="AF614" s="32"/>
      <c r="AG614" s="114">
        <f t="shared" si="2743"/>
        <v>0</v>
      </c>
      <c r="AH614" s="32"/>
      <c r="AI614" s="114">
        <f t="shared" si="2744"/>
        <v>0</v>
      </c>
      <c r="AJ614" s="32"/>
      <c r="AK614" s="114">
        <f t="shared" si="2745"/>
        <v>0</v>
      </c>
      <c r="AL614" s="32"/>
      <c r="AM614" s="114">
        <f t="shared" si="2746"/>
        <v>0</v>
      </c>
      <c r="AN614" s="32"/>
      <c r="AO614" s="114">
        <f t="shared" si="2747"/>
        <v>0</v>
      </c>
      <c r="AP614" s="32"/>
      <c r="AQ614" s="114">
        <f t="shared" si="2748"/>
        <v>0</v>
      </c>
      <c r="AR614" s="32"/>
      <c r="AS614" s="114">
        <f t="shared" si="2749"/>
        <v>0</v>
      </c>
      <c r="AT614" s="32"/>
      <c r="AU614" s="114">
        <f t="shared" si="2750"/>
        <v>0</v>
      </c>
      <c r="AV614" s="32"/>
      <c r="AW614" s="114">
        <f t="shared" si="2751"/>
        <v>0</v>
      </c>
      <c r="AX614" s="32"/>
      <c r="AY614" s="114">
        <f t="shared" si="2752"/>
        <v>0</v>
      </c>
      <c r="AZ614" s="32"/>
      <c r="BA614" s="114">
        <f t="shared" si="2753"/>
        <v>0</v>
      </c>
      <c r="BB614" s="32"/>
      <c r="BC614" s="114">
        <f t="shared" si="2754"/>
        <v>0</v>
      </c>
      <c r="BD614" s="32"/>
      <c r="BE614" s="114">
        <f t="shared" si="2755"/>
        <v>0</v>
      </c>
      <c r="BF614" s="32"/>
      <c r="BG614" s="114">
        <f t="shared" si="2756"/>
        <v>0</v>
      </c>
      <c r="BH614" s="108">
        <f t="shared" ref="BH614:BI614" si="2784">SUM(J614,L614,N614,P614,R614,T614,V614,X614,Z614,AB614,AD614,AF614,AH614,AJ614,AL614,AN614,AP614,AR614,AT614,AV614,AX614,AZ614,BB614,BD614,BF614)</f>
        <v>0</v>
      </c>
      <c r="BI614" s="119">
        <f t="shared" si="2784"/>
        <v>0</v>
      </c>
      <c r="BJ614" s="87">
        <f t="shared" si="2758"/>
        <v>0</v>
      </c>
      <c r="BK614" s="108">
        <f t="shared" si="2759"/>
        <v>13</v>
      </c>
      <c r="BL614" s="119">
        <f t="shared" si="2760"/>
        <v>2444.35</v>
      </c>
      <c r="BM614" s="87">
        <f t="shared" si="2761"/>
        <v>1</v>
      </c>
    </row>
    <row r="615" spans="1:65" s="88" customFormat="1">
      <c r="A615" s="29" t="s">
        <v>892</v>
      </c>
      <c r="B615" s="29" t="s">
        <v>66</v>
      </c>
      <c r="C615" s="29">
        <v>92944</v>
      </c>
      <c r="D615" s="101" t="s">
        <v>799</v>
      </c>
      <c r="E615" s="29" t="s">
        <v>100</v>
      </c>
      <c r="F615" s="30">
        <v>62</v>
      </c>
      <c r="G615" s="31">
        <v>36.58</v>
      </c>
      <c r="H615" s="119">
        <v>44.948531877827598</v>
      </c>
      <c r="I615" s="120">
        <f t="shared" si="2731"/>
        <v>2786.81</v>
      </c>
      <c r="J615" s="111"/>
      <c r="K615" s="114">
        <f t="shared" si="2732"/>
        <v>0</v>
      </c>
      <c r="L615" s="32"/>
      <c r="M615" s="114">
        <f t="shared" si="2733"/>
        <v>0</v>
      </c>
      <c r="N615" s="32"/>
      <c r="O615" s="114">
        <f t="shared" si="2734"/>
        <v>0</v>
      </c>
      <c r="P615" s="32"/>
      <c r="Q615" s="114">
        <f t="shared" si="2735"/>
        <v>0</v>
      </c>
      <c r="R615" s="32"/>
      <c r="S615" s="114">
        <f t="shared" si="2736"/>
        <v>0</v>
      </c>
      <c r="T615" s="32"/>
      <c r="U615" s="114">
        <f t="shared" si="2737"/>
        <v>0</v>
      </c>
      <c r="V615" s="32"/>
      <c r="W615" s="114">
        <f t="shared" si="2738"/>
        <v>0</v>
      </c>
      <c r="X615" s="32"/>
      <c r="Y615" s="114">
        <f t="shared" si="2739"/>
        <v>0</v>
      </c>
      <c r="Z615" s="32"/>
      <c r="AA615" s="114">
        <f t="shared" si="2740"/>
        <v>0</v>
      </c>
      <c r="AB615" s="32"/>
      <c r="AC615" s="114">
        <f t="shared" si="2741"/>
        <v>0</v>
      </c>
      <c r="AD615" s="32"/>
      <c r="AE615" s="114">
        <f t="shared" si="2742"/>
        <v>0</v>
      </c>
      <c r="AF615" s="32"/>
      <c r="AG615" s="114">
        <f t="shared" si="2743"/>
        <v>0</v>
      </c>
      <c r="AH615" s="32"/>
      <c r="AI615" s="114">
        <f t="shared" si="2744"/>
        <v>0</v>
      </c>
      <c r="AJ615" s="32"/>
      <c r="AK615" s="114">
        <f t="shared" si="2745"/>
        <v>0</v>
      </c>
      <c r="AL615" s="32"/>
      <c r="AM615" s="114">
        <f t="shared" si="2746"/>
        <v>0</v>
      </c>
      <c r="AN615" s="32"/>
      <c r="AO615" s="114">
        <f t="shared" si="2747"/>
        <v>0</v>
      </c>
      <c r="AP615" s="32"/>
      <c r="AQ615" s="114">
        <f t="shared" si="2748"/>
        <v>0</v>
      </c>
      <c r="AR615" s="32"/>
      <c r="AS615" s="114">
        <f t="shared" si="2749"/>
        <v>0</v>
      </c>
      <c r="AT615" s="32"/>
      <c r="AU615" s="114">
        <f t="shared" si="2750"/>
        <v>0</v>
      </c>
      <c r="AV615" s="32"/>
      <c r="AW615" s="114">
        <f t="shared" si="2751"/>
        <v>0</v>
      </c>
      <c r="AX615" s="32"/>
      <c r="AY615" s="114">
        <f t="shared" si="2752"/>
        <v>0</v>
      </c>
      <c r="AZ615" s="32"/>
      <c r="BA615" s="114">
        <f t="shared" si="2753"/>
        <v>0</v>
      </c>
      <c r="BB615" s="32"/>
      <c r="BC615" s="114">
        <f t="shared" si="2754"/>
        <v>0</v>
      </c>
      <c r="BD615" s="32"/>
      <c r="BE615" s="114">
        <f t="shared" si="2755"/>
        <v>0</v>
      </c>
      <c r="BF615" s="32"/>
      <c r="BG615" s="114">
        <f t="shared" si="2756"/>
        <v>0</v>
      </c>
      <c r="BH615" s="108">
        <f t="shared" ref="BH615:BI615" si="2785">SUM(J615,L615,N615,P615,R615,T615,V615,X615,Z615,AB615,AD615,AF615,AH615,AJ615,AL615,AN615,AP615,AR615,AT615,AV615,AX615,AZ615,BB615,BD615,BF615)</f>
        <v>0</v>
      </c>
      <c r="BI615" s="119">
        <f t="shared" si="2785"/>
        <v>0</v>
      </c>
      <c r="BJ615" s="87">
        <f t="shared" si="2758"/>
        <v>0</v>
      </c>
      <c r="BK615" s="108">
        <f t="shared" si="2759"/>
        <v>62</v>
      </c>
      <c r="BL615" s="119">
        <f t="shared" si="2760"/>
        <v>2786.81</v>
      </c>
      <c r="BM615" s="87">
        <f t="shared" si="2761"/>
        <v>1</v>
      </c>
    </row>
    <row r="616" spans="1:65" s="88" customFormat="1">
      <c r="A616" s="29" t="s">
        <v>893</v>
      </c>
      <c r="B616" s="29" t="s">
        <v>66</v>
      </c>
      <c r="C616" s="29">
        <v>97506</v>
      </c>
      <c r="D616" s="101" t="s">
        <v>801</v>
      </c>
      <c r="E616" s="29" t="s">
        <v>100</v>
      </c>
      <c r="F616" s="30">
        <v>2</v>
      </c>
      <c r="G616" s="31">
        <v>78.290000000000006</v>
      </c>
      <c r="H616" s="119">
        <v>96.200671424688991</v>
      </c>
      <c r="I616" s="120">
        <f t="shared" si="2731"/>
        <v>192.4</v>
      </c>
      <c r="J616" s="111"/>
      <c r="K616" s="114">
        <f t="shared" si="2732"/>
        <v>0</v>
      </c>
      <c r="L616" s="32"/>
      <c r="M616" s="114">
        <f t="shared" si="2733"/>
        <v>0</v>
      </c>
      <c r="N616" s="32"/>
      <c r="O616" s="114">
        <f t="shared" si="2734"/>
        <v>0</v>
      </c>
      <c r="P616" s="32"/>
      <c r="Q616" s="114">
        <f t="shared" si="2735"/>
        <v>0</v>
      </c>
      <c r="R616" s="32"/>
      <c r="S616" s="114">
        <f t="shared" si="2736"/>
        <v>0</v>
      </c>
      <c r="T616" s="32"/>
      <c r="U616" s="114">
        <f t="shared" si="2737"/>
        <v>0</v>
      </c>
      <c r="V616" s="32"/>
      <c r="W616" s="114">
        <f t="shared" si="2738"/>
        <v>0</v>
      </c>
      <c r="X616" s="32"/>
      <c r="Y616" s="114">
        <f t="shared" si="2739"/>
        <v>0</v>
      </c>
      <c r="Z616" s="32"/>
      <c r="AA616" s="114">
        <f t="shared" si="2740"/>
        <v>0</v>
      </c>
      <c r="AB616" s="32"/>
      <c r="AC616" s="114">
        <f t="shared" si="2741"/>
        <v>0</v>
      </c>
      <c r="AD616" s="32"/>
      <c r="AE616" s="114">
        <f t="shared" si="2742"/>
        <v>0</v>
      </c>
      <c r="AF616" s="32"/>
      <c r="AG616" s="114">
        <f t="shared" si="2743"/>
        <v>0</v>
      </c>
      <c r="AH616" s="32"/>
      <c r="AI616" s="114">
        <f t="shared" si="2744"/>
        <v>0</v>
      </c>
      <c r="AJ616" s="32"/>
      <c r="AK616" s="114">
        <f t="shared" si="2745"/>
        <v>0</v>
      </c>
      <c r="AL616" s="32"/>
      <c r="AM616" s="114">
        <f t="shared" si="2746"/>
        <v>0</v>
      </c>
      <c r="AN616" s="32"/>
      <c r="AO616" s="114">
        <f t="shared" si="2747"/>
        <v>0</v>
      </c>
      <c r="AP616" s="32"/>
      <c r="AQ616" s="114">
        <f t="shared" si="2748"/>
        <v>0</v>
      </c>
      <c r="AR616" s="32"/>
      <c r="AS616" s="114">
        <f t="shared" si="2749"/>
        <v>0</v>
      </c>
      <c r="AT616" s="32"/>
      <c r="AU616" s="114">
        <f t="shared" si="2750"/>
        <v>0</v>
      </c>
      <c r="AV616" s="32"/>
      <c r="AW616" s="114">
        <f t="shared" si="2751"/>
        <v>0</v>
      </c>
      <c r="AX616" s="32"/>
      <c r="AY616" s="114">
        <f t="shared" si="2752"/>
        <v>0</v>
      </c>
      <c r="AZ616" s="32"/>
      <c r="BA616" s="114">
        <f t="shared" si="2753"/>
        <v>0</v>
      </c>
      <c r="BB616" s="32"/>
      <c r="BC616" s="114">
        <f t="shared" si="2754"/>
        <v>0</v>
      </c>
      <c r="BD616" s="32"/>
      <c r="BE616" s="114">
        <f t="shared" si="2755"/>
        <v>0</v>
      </c>
      <c r="BF616" s="32"/>
      <c r="BG616" s="114">
        <f t="shared" si="2756"/>
        <v>0</v>
      </c>
      <c r="BH616" s="108">
        <f t="shared" ref="BH616:BI616" si="2786">SUM(J616,L616,N616,P616,R616,T616,V616,X616,Z616,AB616,AD616,AF616,AH616,AJ616,AL616,AN616,AP616,AR616,AT616,AV616,AX616,AZ616,BB616,BD616,BF616)</f>
        <v>0</v>
      </c>
      <c r="BI616" s="119">
        <f t="shared" si="2786"/>
        <v>0</v>
      </c>
      <c r="BJ616" s="87">
        <f t="shared" si="2758"/>
        <v>0</v>
      </c>
      <c r="BK616" s="108">
        <f t="shared" si="2759"/>
        <v>2</v>
      </c>
      <c r="BL616" s="119">
        <f t="shared" si="2760"/>
        <v>192.4</v>
      </c>
      <c r="BM616" s="87">
        <f t="shared" si="2761"/>
        <v>1</v>
      </c>
    </row>
    <row r="617" spans="1:65" s="88" customFormat="1">
      <c r="A617" s="29" t="s">
        <v>894</v>
      </c>
      <c r="B617" s="29" t="s">
        <v>66</v>
      </c>
      <c r="C617" s="29">
        <v>97503</v>
      </c>
      <c r="D617" s="101" t="s">
        <v>803</v>
      </c>
      <c r="E617" s="29" t="s">
        <v>100</v>
      </c>
      <c r="F617" s="30">
        <v>43</v>
      </c>
      <c r="G617" s="31">
        <v>62.07</v>
      </c>
      <c r="H617" s="119">
        <v>76.269966475034423</v>
      </c>
      <c r="I617" s="120">
        <f t="shared" si="2731"/>
        <v>3279.61</v>
      </c>
      <c r="J617" s="111"/>
      <c r="K617" s="114">
        <f t="shared" si="2732"/>
        <v>0</v>
      </c>
      <c r="L617" s="32"/>
      <c r="M617" s="114">
        <f t="shared" si="2733"/>
        <v>0</v>
      </c>
      <c r="N617" s="32"/>
      <c r="O617" s="114">
        <f t="shared" si="2734"/>
        <v>0</v>
      </c>
      <c r="P617" s="32"/>
      <c r="Q617" s="114">
        <f t="shared" si="2735"/>
        <v>0</v>
      </c>
      <c r="R617" s="32"/>
      <c r="S617" s="114">
        <f t="shared" si="2736"/>
        <v>0</v>
      </c>
      <c r="T617" s="32"/>
      <c r="U617" s="114">
        <f t="shared" si="2737"/>
        <v>0</v>
      </c>
      <c r="V617" s="32"/>
      <c r="W617" s="114">
        <f t="shared" si="2738"/>
        <v>0</v>
      </c>
      <c r="X617" s="32"/>
      <c r="Y617" s="114">
        <f t="shared" si="2739"/>
        <v>0</v>
      </c>
      <c r="Z617" s="32"/>
      <c r="AA617" s="114">
        <f t="shared" si="2740"/>
        <v>0</v>
      </c>
      <c r="AB617" s="32"/>
      <c r="AC617" s="114">
        <f t="shared" si="2741"/>
        <v>0</v>
      </c>
      <c r="AD617" s="32"/>
      <c r="AE617" s="114">
        <f t="shared" si="2742"/>
        <v>0</v>
      </c>
      <c r="AF617" s="32"/>
      <c r="AG617" s="114">
        <f t="shared" si="2743"/>
        <v>0</v>
      </c>
      <c r="AH617" s="32"/>
      <c r="AI617" s="114">
        <f t="shared" si="2744"/>
        <v>0</v>
      </c>
      <c r="AJ617" s="32"/>
      <c r="AK617" s="114">
        <f t="shared" si="2745"/>
        <v>0</v>
      </c>
      <c r="AL617" s="32"/>
      <c r="AM617" s="114">
        <f t="shared" si="2746"/>
        <v>0</v>
      </c>
      <c r="AN617" s="32"/>
      <c r="AO617" s="114">
        <f t="shared" si="2747"/>
        <v>0</v>
      </c>
      <c r="AP617" s="32"/>
      <c r="AQ617" s="114">
        <f t="shared" si="2748"/>
        <v>0</v>
      </c>
      <c r="AR617" s="32"/>
      <c r="AS617" s="114">
        <f t="shared" si="2749"/>
        <v>0</v>
      </c>
      <c r="AT617" s="32"/>
      <c r="AU617" s="114">
        <f t="shared" si="2750"/>
        <v>0</v>
      </c>
      <c r="AV617" s="32"/>
      <c r="AW617" s="114">
        <f t="shared" si="2751"/>
        <v>0</v>
      </c>
      <c r="AX617" s="32"/>
      <c r="AY617" s="114">
        <f t="shared" si="2752"/>
        <v>0</v>
      </c>
      <c r="AZ617" s="32"/>
      <c r="BA617" s="114">
        <f t="shared" si="2753"/>
        <v>0</v>
      </c>
      <c r="BB617" s="32"/>
      <c r="BC617" s="114">
        <f t="shared" si="2754"/>
        <v>0</v>
      </c>
      <c r="BD617" s="32"/>
      <c r="BE617" s="114">
        <f t="shared" si="2755"/>
        <v>0</v>
      </c>
      <c r="BF617" s="32"/>
      <c r="BG617" s="114">
        <f t="shared" si="2756"/>
        <v>0</v>
      </c>
      <c r="BH617" s="108">
        <f t="shared" ref="BH617:BI617" si="2787">SUM(J617,L617,N617,P617,R617,T617,V617,X617,Z617,AB617,AD617,AF617,AH617,AJ617,AL617,AN617,AP617,AR617,AT617,AV617,AX617,AZ617,BB617,BD617,BF617)</f>
        <v>0</v>
      </c>
      <c r="BI617" s="119">
        <f t="shared" si="2787"/>
        <v>0</v>
      </c>
      <c r="BJ617" s="87">
        <f t="shared" si="2758"/>
        <v>0</v>
      </c>
      <c r="BK617" s="108">
        <f t="shared" si="2759"/>
        <v>43</v>
      </c>
      <c r="BL617" s="119">
        <f t="shared" si="2760"/>
        <v>3279.61</v>
      </c>
      <c r="BM617" s="87">
        <f t="shared" si="2761"/>
        <v>1</v>
      </c>
    </row>
    <row r="618" spans="1:65" s="88" customFormat="1">
      <c r="A618" s="29" t="s">
        <v>895</v>
      </c>
      <c r="B618" s="29" t="s">
        <v>66</v>
      </c>
      <c r="C618" s="29">
        <v>92948</v>
      </c>
      <c r="D618" s="101" t="s">
        <v>805</v>
      </c>
      <c r="E618" s="29" t="s">
        <v>100</v>
      </c>
      <c r="F618" s="30">
        <v>5</v>
      </c>
      <c r="G618" s="31">
        <v>51.84</v>
      </c>
      <c r="H618" s="119">
        <v>63.699614339709754</v>
      </c>
      <c r="I618" s="120">
        <f t="shared" si="2731"/>
        <v>318.5</v>
      </c>
      <c r="J618" s="111"/>
      <c r="K618" s="114">
        <f t="shared" si="2732"/>
        <v>0</v>
      </c>
      <c r="L618" s="32"/>
      <c r="M618" s="114">
        <f t="shared" si="2733"/>
        <v>0</v>
      </c>
      <c r="N618" s="32"/>
      <c r="O618" s="114">
        <f t="shared" si="2734"/>
        <v>0</v>
      </c>
      <c r="P618" s="32"/>
      <c r="Q618" s="114">
        <f t="shared" si="2735"/>
        <v>0</v>
      </c>
      <c r="R618" s="32"/>
      <c r="S618" s="114">
        <f t="shared" si="2736"/>
        <v>0</v>
      </c>
      <c r="T618" s="32"/>
      <c r="U618" s="114">
        <f t="shared" si="2737"/>
        <v>0</v>
      </c>
      <c r="V618" s="32"/>
      <c r="W618" s="114">
        <f t="shared" si="2738"/>
        <v>0</v>
      </c>
      <c r="X618" s="32"/>
      <c r="Y618" s="114">
        <f t="shared" si="2739"/>
        <v>0</v>
      </c>
      <c r="Z618" s="32"/>
      <c r="AA618" s="114">
        <f t="shared" si="2740"/>
        <v>0</v>
      </c>
      <c r="AB618" s="32"/>
      <c r="AC618" s="114">
        <f t="shared" si="2741"/>
        <v>0</v>
      </c>
      <c r="AD618" s="32"/>
      <c r="AE618" s="114">
        <f t="shared" si="2742"/>
        <v>0</v>
      </c>
      <c r="AF618" s="32"/>
      <c r="AG618" s="114">
        <f t="shared" si="2743"/>
        <v>0</v>
      </c>
      <c r="AH618" s="32"/>
      <c r="AI618" s="114">
        <f t="shared" si="2744"/>
        <v>0</v>
      </c>
      <c r="AJ618" s="32"/>
      <c r="AK618" s="114">
        <f t="shared" si="2745"/>
        <v>0</v>
      </c>
      <c r="AL618" s="32"/>
      <c r="AM618" s="114">
        <f t="shared" si="2746"/>
        <v>0</v>
      </c>
      <c r="AN618" s="32"/>
      <c r="AO618" s="114">
        <f t="shared" si="2747"/>
        <v>0</v>
      </c>
      <c r="AP618" s="32"/>
      <c r="AQ618" s="114">
        <f t="shared" si="2748"/>
        <v>0</v>
      </c>
      <c r="AR618" s="32"/>
      <c r="AS618" s="114">
        <f t="shared" si="2749"/>
        <v>0</v>
      </c>
      <c r="AT618" s="32"/>
      <c r="AU618" s="114">
        <f t="shared" si="2750"/>
        <v>0</v>
      </c>
      <c r="AV618" s="32"/>
      <c r="AW618" s="114">
        <f t="shared" si="2751"/>
        <v>0</v>
      </c>
      <c r="AX618" s="32"/>
      <c r="AY618" s="114">
        <f t="shared" si="2752"/>
        <v>0</v>
      </c>
      <c r="AZ618" s="32"/>
      <c r="BA618" s="114">
        <f t="shared" si="2753"/>
        <v>0</v>
      </c>
      <c r="BB618" s="32"/>
      <c r="BC618" s="114">
        <f t="shared" si="2754"/>
        <v>0</v>
      </c>
      <c r="BD618" s="32"/>
      <c r="BE618" s="114">
        <f t="shared" si="2755"/>
        <v>0</v>
      </c>
      <c r="BF618" s="32"/>
      <c r="BG618" s="114">
        <f t="shared" si="2756"/>
        <v>0</v>
      </c>
      <c r="BH618" s="108">
        <f t="shared" ref="BH618:BI618" si="2788">SUM(J618,L618,N618,P618,R618,T618,V618,X618,Z618,AB618,AD618,AF618,AH618,AJ618,AL618,AN618,AP618,AR618,AT618,AV618,AX618,AZ618,BB618,BD618,BF618)</f>
        <v>0</v>
      </c>
      <c r="BI618" s="119">
        <f t="shared" si="2788"/>
        <v>0</v>
      </c>
      <c r="BJ618" s="87">
        <f t="shared" si="2758"/>
        <v>0</v>
      </c>
      <c r="BK618" s="108">
        <f t="shared" si="2759"/>
        <v>5</v>
      </c>
      <c r="BL618" s="119">
        <f t="shared" si="2760"/>
        <v>318.5</v>
      </c>
      <c r="BM618" s="87">
        <f t="shared" si="2761"/>
        <v>1</v>
      </c>
    </row>
    <row r="619" spans="1:65" s="88" customFormat="1">
      <c r="A619" s="29" t="s">
        <v>896</v>
      </c>
      <c r="B619" s="29" t="s">
        <v>66</v>
      </c>
      <c r="C619" s="29">
        <v>97509</v>
      </c>
      <c r="D619" s="101" t="s">
        <v>807</v>
      </c>
      <c r="E619" s="29" t="s">
        <v>100</v>
      </c>
      <c r="F619" s="30">
        <v>3</v>
      </c>
      <c r="G619" s="31">
        <v>119.36</v>
      </c>
      <c r="H619" s="119">
        <v>146.66639597970209</v>
      </c>
      <c r="I619" s="120">
        <f t="shared" si="2731"/>
        <v>440</v>
      </c>
      <c r="J619" s="111"/>
      <c r="K619" s="114">
        <f t="shared" si="2732"/>
        <v>0</v>
      </c>
      <c r="L619" s="32"/>
      <c r="M619" s="114">
        <f t="shared" si="2733"/>
        <v>0</v>
      </c>
      <c r="N619" s="32"/>
      <c r="O619" s="114">
        <f t="shared" si="2734"/>
        <v>0</v>
      </c>
      <c r="P619" s="32"/>
      <c r="Q619" s="114">
        <f t="shared" si="2735"/>
        <v>0</v>
      </c>
      <c r="R619" s="32"/>
      <c r="S619" s="114">
        <f t="shared" si="2736"/>
        <v>0</v>
      </c>
      <c r="T619" s="32"/>
      <c r="U619" s="114">
        <f t="shared" si="2737"/>
        <v>0</v>
      </c>
      <c r="V619" s="32"/>
      <c r="W619" s="114">
        <f t="shared" si="2738"/>
        <v>0</v>
      </c>
      <c r="X619" s="32"/>
      <c r="Y619" s="114">
        <f t="shared" si="2739"/>
        <v>0</v>
      </c>
      <c r="Z619" s="32"/>
      <c r="AA619" s="114">
        <f t="shared" si="2740"/>
        <v>0</v>
      </c>
      <c r="AB619" s="32"/>
      <c r="AC619" s="114">
        <f t="shared" si="2741"/>
        <v>0</v>
      </c>
      <c r="AD619" s="32"/>
      <c r="AE619" s="114">
        <f t="shared" si="2742"/>
        <v>0</v>
      </c>
      <c r="AF619" s="32"/>
      <c r="AG619" s="114">
        <f t="shared" si="2743"/>
        <v>0</v>
      </c>
      <c r="AH619" s="32"/>
      <c r="AI619" s="114">
        <f t="shared" si="2744"/>
        <v>0</v>
      </c>
      <c r="AJ619" s="32"/>
      <c r="AK619" s="114">
        <f t="shared" si="2745"/>
        <v>0</v>
      </c>
      <c r="AL619" s="32"/>
      <c r="AM619" s="114">
        <f t="shared" si="2746"/>
        <v>0</v>
      </c>
      <c r="AN619" s="32"/>
      <c r="AO619" s="114">
        <f t="shared" si="2747"/>
        <v>0</v>
      </c>
      <c r="AP619" s="32"/>
      <c r="AQ619" s="114">
        <f t="shared" si="2748"/>
        <v>0</v>
      </c>
      <c r="AR619" s="32"/>
      <c r="AS619" s="114">
        <f t="shared" si="2749"/>
        <v>0</v>
      </c>
      <c r="AT619" s="32"/>
      <c r="AU619" s="114">
        <f t="shared" si="2750"/>
        <v>0</v>
      </c>
      <c r="AV619" s="32"/>
      <c r="AW619" s="114">
        <f t="shared" si="2751"/>
        <v>0</v>
      </c>
      <c r="AX619" s="32"/>
      <c r="AY619" s="114">
        <f t="shared" si="2752"/>
        <v>0</v>
      </c>
      <c r="AZ619" s="32"/>
      <c r="BA619" s="114">
        <f t="shared" si="2753"/>
        <v>0</v>
      </c>
      <c r="BB619" s="32"/>
      <c r="BC619" s="114">
        <f t="shared" si="2754"/>
        <v>0</v>
      </c>
      <c r="BD619" s="32"/>
      <c r="BE619" s="114">
        <f t="shared" si="2755"/>
        <v>0</v>
      </c>
      <c r="BF619" s="32"/>
      <c r="BG619" s="114">
        <f t="shared" si="2756"/>
        <v>0</v>
      </c>
      <c r="BH619" s="108">
        <f t="shared" ref="BH619:BI619" si="2789">SUM(J619,L619,N619,P619,R619,T619,V619,X619,Z619,AB619,AD619,AF619,AH619,AJ619,AL619,AN619,AP619,AR619,AT619,AV619,AX619,AZ619,BB619,BD619,BF619)</f>
        <v>0</v>
      </c>
      <c r="BI619" s="119">
        <f t="shared" si="2789"/>
        <v>0</v>
      </c>
      <c r="BJ619" s="87">
        <f t="shared" si="2758"/>
        <v>0</v>
      </c>
      <c r="BK619" s="108">
        <f t="shared" si="2759"/>
        <v>3</v>
      </c>
      <c r="BL619" s="119">
        <f t="shared" si="2760"/>
        <v>440</v>
      </c>
      <c r="BM619" s="87">
        <f t="shared" si="2761"/>
        <v>1</v>
      </c>
    </row>
    <row r="620" spans="1:65" s="88" customFormat="1">
      <c r="A620" s="29" t="s">
        <v>897</v>
      </c>
      <c r="B620" s="29" t="s">
        <v>66</v>
      </c>
      <c r="C620" s="29">
        <v>92947</v>
      </c>
      <c r="D620" s="101" t="s">
        <v>809</v>
      </c>
      <c r="E620" s="29" t="s">
        <v>100</v>
      </c>
      <c r="F620" s="30">
        <v>3</v>
      </c>
      <c r="G620" s="31">
        <v>51.84</v>
      </c>
      <c r="H620" s="119">
        <v>63.699614339709754</v>
      </c>
      <c r="I620" s="120">
        <f t="shared" si="2731"/>
        <v>191.1</v>
      </c>
      <c r="J620" s="111"/>
      <c r="K620" s="114">
        <f t="shared" si="2732"/>
        <v>0</v>
      </c>
      <c r="L620" s="32"/>
      <c r="M620" s="114">
        <f t="shared" si="2733"/>
        <v>0</v>
      </c>
      <c r="N620" s="32"/>
      <c r="O620" s="114">
        <f t="shared" si="2734"/>
        <v>0</v>
      </c>
      <c r="P620" s="32"/>
      <c r="Q620" s="114">
        <f t="shared" si="2735"/>
        <v>0</v>
      </c>
      <c r="R620" s="32"/>
      <c r="S620" s="114">
        <f t="shared" si="2736"/>
        <v>0</v>
      </c>
      <c r="T620" s="32"/>
      <c r="U620" s="114">
        <f t="shared" si="2737"/>
        <v>0</v>
      </c>
      <c r="V620" s="32"/>
      <c r="W620" s="114">
        <f t="shared" si="2738"/>
        <v>0</v>
      </c>
      <c r="X620" s="32"/>
      <c r="Y620" s="114">
        <f t="shared" si="2739"/>
        <v>0</v>
      </c>
      <c r="Z620" s="32"/>
      <c r="AA620" s="114">
        <f t="shared" si="2740"/>
        <v>0</v>
      </c>
      <c r="AB620" s="32"/>
      <c r="AC620" s="114">
        <f t="shared" si="2741"/>
        <v>0</v>
      </c>
      <c r="AD620" s="32"/>
      <c r="AE620" s="114">
        <f t="shared" si="2742"/>
        <v>0</v>
      </c>
      <c r="AF620" s="32"/>
      <c r="AG620" s="114">
        <f t="shared" si="2743"/>
        <v>0</v>
      </c>
      <c r="AH620" s="32"/>
      <c r="AI620" s="114">
        <f t="shared" si="2744"/>
        <v>0</v>
      </c>
      <c r="AJ620" s="32"/>
      <c r="AK620" s="114">
        <f t="shared" si="2745"/>
        <v>0</v>
      </c>
      <c r="AL620" s="32"/>
      <c r="AM620" s="114">
        <f t="shared" si="2746"/>
        <v>0</v>
      </c>
      <c r="AN620" s="32"/>
      <c r="AO620" s="114">
        <f t="shared" si="2747"/>
        <v>0</v>
      </c>
      <c r="AP620" s="32"/>
      <c r="AQ620" s="114">
        <f t="shared" si="2748"/>
        <v>0</v>
      </c>
      <c r="AR620" s="32"/>
      <c r="AS620" s="114">
        <f t="shared" si="2749"/>
        <v>0</v>
      </c>
      <c r="AT620" s="32"/>
      <c r="AU620" s="114">
        <f t="shared" si="2750"/>
        <v>0</v>
      </c>
      <c r="AV620" s="32"/>
      <c r="AW620" s="114">
        <f t="shared" si="2751"/>
        <v>0</v>
      </c>
      <c r="AX620" s="32"/>
      <c r="AY620" s="114">
        <f t="shared" si="2752"/>
        <v>0</v>
      </c>
      <c r="AZ620" s="32"/>
      <c r="BA620" s="114">
        <f t="shared" si="2753"/>
        <v>0</v>
      </c>
      <c r="BB620" s="32"/>
      <c r="BC620" s="114">
        <f t="shared" si="2754"/>
        <v>0</v>
      </c>
      <c r="BD620" s="32"/>
      <c r="BE620" s="114">
        <f t="shared" si="2755"/>
        <v>0</v>
      </c>
      <c r="BF620" s="32"/>
      <c r="BG620" s="114">
        <f t="shared" si="2756"/>
        <v>0</v>
      </c>
      <c r="BH620" s="108">
        <f t="shared" ref="BH620:BI620" si="2790">SUM(J620,L620,N620,P620,R620,T620,V620,X620,Z620,AB620,AD620,AF620,AH620,AJ620,AL620,AN620,AP620,AR620,AT620,AV620,AX620,AZ620,BB620,BD620,BF620)</f>
        <v>0</v>
      </c>
      <c r="BI620" s="119">
        <f t="shared" si="2790"/>
        <v>0</v>
      </c>
      <c r="BJ620" s="87">
        <f t="shared" si="2758"/>
        <v>0</v>
      </c>
      <c r="BK620" s="108">
        <f t="shared" si="2759"/>
        <v>3</v>
      </c>
      <c r="BL620" s="119">
        <f t="shared" si="2760"/>
        <v>191.1</v>
      </c>
      <c r="BM620" s="87">
        <f t="shared" si="2761"/>
        <v>1</v>
      </c>
    </row>
    <row r="621" spans="1:65" s="88" customFormat="1">
      <c r="A621" s="29" t="s">
        <v>898</v>
      </c>
      <c r="B621" s="29" t="s">
        <v>66</v>
      </c>
      <c r="C621" s="29">
        <v>92949</v>
      </c>
      <c r="D621" s="101" t="s">
        <v>813</v>
      </c>
      <c r="E621" s="29" t="s">
        <v>100</v>
      </c>
      <c r="F621" s="30">
        <v>13</v>
      </c>
      <c r="G621" s="31">
        <v>81.89</v>
      </c>
      <c r="H621" s="119">
        <v>100.62425575383548</v>
      </c>
      <c r="I621" s="120">
        <f t="shared" si="2731"/>
        <v>1308.1199999999999</v>
      </c>
      <c r="J621" s="111"/>
      <c r="K621" s="114">
        <f t="shared" si="2732"/>
        <v>0</v>
      </c>
      <c r="L621" s="32"/>
      <c r="M621" s="114">
        <f t="shared" si="2733"/>
        <v>0</v>
      </c>
      <c r="N621" s="32"/>
      <c r="O621" s="114">
        <f t="shared" si="2734"/>
        <v>0</v>
      </c>
      <c r="P621" s="32"/>
      <c r="Q621" s="114">
        <f t="shared" si="2735"/>
        <v>0</v>
      </c>
      <c r="R621" s="32"/>
      <c r="S621" s="114">
        <f t="shared" si="2736"/>
        <v>0</v>
      </c>
      <c r="T621" s="32"/>
      <c r="U621" s="114">
        <f t="shared" si="2737"/>
        <v>0</v>
      </c>
      <c r="V621" s="32"/>
      <c r="W621" s="114">
        <f t="shared" si="2738"/>
        <v>0</v>
      </c>
      <c r="X621" s="32"/>
      <c r="Y621" s="114">
        <f t="shared" si="2739"/>
        <v>0</v>
      </c>
      <c r="Z621" s="32"/>
      <c r="AA621" s="114">
        <f t="shared" si="2740"/>
        <v>0</v>
      </c>
      <c r="AB621" s="32"/>
      <c r="AC621" s="114">
        <f t="shared" si="2741"/>
        <v>0</v>
      </c>
      <c r="AD621" s="32"/>
      <c r="AE621" s="114">
        <f t="shared" si="2742"/>
        <v>0</v>
      </c>
      <c r="AF621" s="32"/>
      <c r="AG621" s="114">
        <f t="shared" si="2743"/>
        <v>0</v>
      </c>
      <c r="AH621" s="32"/>
      <c r="AI621" s="114">
        <f t="shared" si="2744"/>
        <v>0</v>
      </c>
      <c r="AJ621" s="32"/>
      <c r="AK621" s="114">
        <f t="shared" si="2745"/>
        <v>0</v>
      </c>
      <c r="AL621" s="32"/>
      <c r="AM621" s="114">
        <f t="shared" si="2746"/>
        <v>0</v>
      </c>
      <c r="AN621" s="32"/>
      <c r="AO621" s="114">
        <f t="shared" si="2747"/>
        <v>0</v>
      </c>
      <c r="AP621" s="32"/>
      <c r="AQ621" s="114">
        <f t="shared" si="2748"/>
        <v>0</v>
      </c>
      <c r="AR621" s="32"/>
      <c r="AS621" s="114">
        <f t="shared" si="2749"/>
        <v>0</v>
      </c>
      <c r="AT621" s="32"/>
      <c r="AU621" s="114">
        <f t="shared" si="2750"/>
        <v>0</v>
      </c>
      <c r="AV621" s="32"/>
      <c r="AW621" s="114">
        <f t="shared" si="2751"/>
        <v>0</v>
      </c>
      <c r="AX621" s="32"/>
      <c r="AY621" s="114">
        <f t="shared" si="2752"/>
        <v>0</v>
      </c>
      <c r="AZ621" s="32"/>
      <c r="BA621" s="114">
        <f t="shared" si="2753"/>
        <v>0</v>
      </c>
      <c r="BB621" s="32"/>
      <c r="BC621" s="114">
        <f t="shared" si="2754"/>
        <v>0</v>
      </c>
      <c r="BD621" s="32"/>
      <c r="BE621" s="114">
        <f t="shared" si="2755"/>
        <v>0</v>
      </c>
      <c r="BF621" s="32"/>
      <c r="BG621" s="114">
        <f t="shared" si="2756"/>
        <v>0</v>
      </c>
      <c r="BH621" s="108">
        <f t="shared" ref="BH621:BI621" si="2791">SUM(J621,L621,N621,P621,R621,T621,V621,X621,Z621,AB621,AD621,AF621,AH621,AJ621,AL621,AN621,AP621,AR621,AT621,AV621,AX621,AZ621,BB621,BD621,BF621)</f>
        <v>0</v>
      </c>
      <c r="BI621" s="119">
        <f t="shared" si="2791"/>
        <v>0</v>
      </c>
      <c r="BJ621" s="87">
        <f t="shared" si="2758"/>
        <v>0</v>
      </c>
      <c r="BK621" s="108">
        <f t="shared" si="2759"/>
        <v>13</v>
      </c>
      <c r="BL621" s="119">
        <f t="shared" si="2760"/>
        <v>1308.1199999999999</v>
      </c>
      <c r="BM621" s="87">
        <f t="shared" si="2761"/>
        <v>1</v>
      </c>
    </row>
    <row r="622" spans="1:65" s="88" customFormat="1">
      <c r="A622" s="29" t="s">
        <v>899</v>
      </c>
      <c r="B622" s="29" t="s">
        <v>66</v>
      </c>
      <c r="C622" s="29">
        <v>92949</v>
      </c>
      <c r="D622" s="101" t="s">
        <v>900</v>
      </c>
      <c r="E622" s="29" t="s">
        <v>100</v>
      </c>
      <c r="F622" s="30">
        <v>3</v>
      </c>
      <c r="G622" s="31">
        <v>81.89</v>
      </c>
      <c r="H622" s="119">
        <v>100.62425575383548</v>
      </c>
      <c r="I622" s="120">
        <f t="shared" si="2731"/>
        <v>301.87</v>
      </c>
      <c r="J622" s="111"/>
      <c r="K622" s="114">
        <f t="shared" si="2732"/>
        <v>0</v>
      </c>
      <c r="L622" s="32"/>
      <c r="M622" s="114">
        <f t="shared" si="2733"/>
        <v>0</v>
      </c>
      <c r="N622" s="32"/>
      <c r="O622" s="114">
        <f t="shared" si="2734"/>
        <v>0</v>
      </c>
      <c r="P622" s="32"/>
      <c r="Q622" s="114">
        <f t="shared" si="2735"/>
        <v>0</v>
      </c>
      <c r="R622" s="32"/>
      <c r="S622" s="114">
        <f t="shared" si="2736"/>
        <v>0</v>
      </c>
      <c r="T622" s="32"/>
      <c r="U622" s="114">
        <f t="shared" si="2737"/>
        <v>0</v>
      </c>
      <c r="V622" s="32"/>
      <c r="W622" s="114">
        <f t="shared" si="2738"/>
        <v>0</v>
      </c>
      <c r="X622" s="32"/>
      <c r="Y622" s="114">
        <f t="shared" si="2739"/>
        <v>0</v>
      </c>
      <c r="Z622" s="32"/>
      <c r="AA622" s="114">
        <f t="shared" si="2740"/>
        <v>0</v>
      </c>
      <c r="AB622" s="32"/>
      <c r="AC622" s="114">
        <f t="shared" si="2741"/>
        <v>0</v>
      </c>
      <c r="AD622" s="32"/>
      <c r="AE622" s="114">
        <f t="shared" si="2742"/>
        <v>0</v>
      </c>
      <c r="AF622" s="32"/>
      <c r="AG622" s="114">
        <f t="shared" si="2743"/>
        <v>0</v>
      </c>
      <c r="AH622" s="32"/>
      <c r="AI622" s="114">
        <f t="shared" si="2744"/>
        <v>0</v>
      </c>
      <c r="AJ622" s="32"/>
      <c r="AK622" s="114">
        <f t="shared" si="2745"/>
        <v>0</v>
      </c>
      <c r="AL622" s="32"/>
      <c r="AM622" s="114">
        <f t="shared" si="2746"/>
        <v>0</v>
      </c>
      <c r="AN622" s="32"/>
      <c r="AO622" s="114">
        <f t="shared" si="2747"/>
        <v>0</v>
      </c>
      <c r="AP622" s="32"/>
      <c r="AQ622" s="114">
        <f t="shared" si="2748"/>
        <v>0</v>
      </c>
      <c r="AR622" s="32"/>
      <c r="AS622" s="114">
        <f t="shared" si="2749"/>
        <v>0</v>
      </c>
      <c r="AT622" s="32"/>
      <c r="AU622" s="114">
        <f t="shared" si="2750"/>
        <v>0</v>
      </c>
      <c r="AV622" s="32"/>
      <c r="AW622" s="114">
        <f t="shared" si="2751"/>
        <v>0</v>
      </c>
      <c r="AX622" s="32"/>
      <c r="AY622" s="114">
        <f t="shared" si="2752"/>
        <v>0</v>
      </c>
      <c r="AZ622" s="32"/>
      <c r="BA622" s="114">
        <f t="shared" si="2753"/>
        <v>0</v>
      </c>
      <c r="BB622" s="32"/>
      <c r="BC622" s="114">
        <f t="shared" si="2754"/>
        <v>0</v>
      </c>
      <c r="BD622" s="32"/>
      <c r="BE622" s="114">
        <f t="shared" si="2755"/>
        <v>0</v>
      </c>
      <c r="BF622" s="32"/>
      <c r="BG622" s="114">
        <f t="shared" si="2756"/>
        <v>0</v>
      </c>
      <c r="BH622" s="108">
        <f t="shared" ref="BH622:BI622" si="2792">SUM(J622,L622,N622,P622,R622,T622,V622,X622,Z622,AB622,AD622,AF622,AH622,AJ622,AL622,AN622,AP622,AR622,AT622,AV622,AX622,AZ622,BB622,BD622,BF622)</f>
        <v>0</v>
      </c>
      <c r="BI622" s="119">
        <f t="shared" si="2792"/>
        <v>0</v>
      </c>
      <c r="BJ622" s="87">
        <f t="shared" si="2758"/>
        <v>0</v>
      </c>
      <c r="BK622" s="108">
        <f t="shared" si="2759"/>
        <v>3</v>
      </c>
      <c r="BL622" s="119">
        <f t="shared" si="2760"/>
        <v>301.87</v>
      </c>
      <c r="BM622" s="87">
        <f t="shared" si="2761"/>
        <v>1</v>
      </c>
    </row>
    <row r="623" spans="1:65" s="88" customFormat="1">
      <c r="A623" s="29" t="s">
        <v>901</v>
      </c>
      <c r="B623" s="29" t="s">
        <v>66</v>
      </c>
      <c r="C623" s="29">
        <v>92911</v>
      </c>
      <c r="D623" s="101" t="s">
        <v>902</v>
      </c>
      <c r="E623" s="29" t="s">
        <v>100</v>
      </c>
      <c r="F623" s="30">
        <v>4</v>
      </c>
      <c r="G623" s="31">
        <v>93.21</v>
      </c>
      <c r="H623" s="119">
        <v>114.53397092215172</v>
      </c>
      <c r="I623" s="120">
        <f t="shared" si="2731"/>
        <v>458.14</v>
      </c>
      <c r="J623" s="111"/>
      <c r="K623" s="114">
        <f t="shared" si="2732"/>
        <v>0</v>
      </c>
      <c r="L623" s="32"/>
      <c r="M623" s="114">
        <f t="shared" si="2733"/>
        <v>0</v>
      </c>
      <c r="N623" s="32"/>
      <c r="O623" s="114">
        <f t="shared" si="2734"/>
        <v>0</v>
      </c>
      <c r="P623" s="32"/>
      <c r="Q623" s="114">
        <f t="shared" si="2735"/>
        <v>0</v>
      </c>
      <c r="R623" s="32"/>
      <c r="S623" s="114">
        <f t="shared" si="2736"/>
        <v>0</v>
      </c>
      <c r="T623" s="32"/>
      <c r="U623" s="114">
        <f t="shared" si="2737"/>
        <v>0</v>
      </c>
      <c r="V623" s="32"/>
      <c r="W623" s="114">
        <f t="shared" si="2738"/>
        <v>0</v>
      </c>
      <c r="X623" s="32"/>
      <c r="Y623" s="114">
        <f t="shared" si="2739"/>
        <v>0</v>
      </c>
      <c r="Z623" s="32"/>
      <c r="AA623" s="114">
        <f t="shared" si="2740"/>
        <v>0</v>
      </c>
      <c r="AB623" s="32"/>
      <c r="AC623" s="114">
        <f t="shared" si="2741"/>
        <v>0</v>
      </c>
      <c r="AD623" s="32"/>
      <c r="AE623" s="114">
        <f t="shared" si="2742"/>
        <v>0</v>
      </c>
      <c r="AF623" s="32"/>
      <c r="AG623" s="114">
        <f t="shared" si="2743"/>
        <v>0</v>
      </c>
      <c r="AH623" s="32"/>
      <c r="AI623" s="114">
        <f t="shared" si="2744"/>
        <v>0</v>
      </c>
      <c r="AJ623" s="32"/>
      <c r="AK623" s="114">
        <f t="shared" si="2745"/>
        <v>0</v>
      </c>
      <c r="AL623" s="32"/>
      <c r="AM623" s="114">
        <f t="shared" si="2746"/>
        <v>0</v>
      </c>
      <c r="AN623" s="32"/>
      <c r="AO623" s="114">
        <f t="shared" si="2747"/>
        <v>0</v>
      </c>
      <c r="AP623" s="32"/>
      <c r="AQ623" s="114">
        <f t="shared" si="2748"/>
        <v>0</v>
      </c>
      <c r="AR623" s="32"/>
      <c r="AS623" s="114">
        <f t="shared" si="2749"/>
        <v>0</v>
      </c>
      <c r="AT623" s="32"/>
      <c r="AU623" s="114">
        <f t="shared" si="2750"/>
        <v>0</v>
      </c>
      <c r="AV623" s="32"/>
      <c r="AW623" s="114">
        <f t="shared" si="2751"/>
        <v>0</v>
      </c>
      <c r="AX623" s="32"/>
      <c r="AY623" s="114">
        <f t="shared" si="2752"/>
        <v>0</v>
      </c>
      <c r="AZ623" s="32"/>
      <c r="BA623" s="114">
        <f t="shared" si="2753"/>
        <v>0</v>
      </c>
      <c r="BB623" s="32"/>
      <c r="BC623" s="114">
        <f t="shared" si="2754"/>
        <v>0</v>
      </c>
      <c r="BD623" s="32"/>
      <c r="BE623" s="114">
        <f t="shared" si="2755"/>
        <v>0</v>
      </c>
      <c r="BF623" s="32"/>
      <c r="BG623" s="114">
        <f t="shared" si="2756"/>
        <v>0</v>
      </c>
      <c r="BH623" s="108">
        <f t="shared" ref="BH623:BI623" si="2793">SUM(J623,L623,N623,P623,R623,T623,V623,X623,Z623,AB623,AD623,AF623,AH623,AJ623,AL623,AN623,AP623,AR623,AT623,AV623,AX623,AZ623,BB623,BD623,BF623)</f>
        <v>0</v>
      </c>
      <c r="BI623" s="119">
        <f t="shared" si="2793"/>
        <v>0</v>
      </c>
      <c r="BJ623" s="87">
        <f t="shared" si="2758"/>
        <v>0</v>
      </c>
      <c r="BK623" s="108">
        <f t="shared" si="2759"/>
        <v>4</v>
      </c>
      <c r="BL623" s="119">
        <f t="shared" si="2760"/>
        <v>458.14</v>
      </c>
      <c r="BM623" s="87">
        <f t="shared" si="2761"/>
        <v>1</v>
      </c>
    </row>
    <row r="624" spans="1:65" s="88" customFormat="1">
      <c r="A624" s="29" t="s">
        <v>903</v>
      </c>
      <c r="B624" s="29" t="s">
        <v>66</v>
      </c>
      <c r="C624" s="29">
        <v>92938</v>
      </c>
      <c r="D624" s="101" t="s">
        <v>817</v>
      </c>
      <c r="E624" s="29" t="s">
        <v>100</v>
      </c>
      <c r="F624" s="30">
        <v>159</v>
      </c>
      <c r="G624" s="31">
        <v>24.29</v>
      </c>
      <c r="H624" s="119">
        <v>29.846906487491317</v>
      </c>
      <c r="I624" s="120">
        <f t="shared" si="2731"/>
        <v>4745.66</v>
      </c>
      <c r="J624" s="111"/>
      <c r="K624" s="114">
        <f t="shared" si="2732"/>
        <v>0</v>
      </c>
      <c r="L624" s="32"/>
      <c r="M624" s="114">
        <f t="shared" si="2733"/>
        <v>0</v>
      </c>
      <c r="N624" s="32"/>
      <c r="O624" s="114">
        <f t="shared" si="2734"/>
        <v>0</v>
      </c>
      <c r="P624" s="32"/>
      <c r="Q624" s="114">
        <f t="shared" si="2735"/>
        <v>0</v>
      </c>
      <c r="R624" s="32"/>
      <c r="S624" s="114">
        <f t="shared" si="2736"/>
        <v>0</v>
      </c>
      <c r="T624" s="32"/>
      <c r="U624" s="114">
        <f t="shared" si="2737"/>
        <v>0</v>
      </c>
      <c r="V624" s="32"/>
      <c r="W624" s="114">
        <f t="shared" si="2738"/>
        <v>0</v>
      </c>
      <c r="X624" s="32"/>
      <c r="Y624" s="114">
        <f t="shared" si="2739"/>
        <v>0</v>
      </c>
      <c r="Z624" s="32"/>
      <c r="AA624" s="114">
        <f t="shared" si="2740"/>
        <v>0</v>
      </c>
      <c r="AB624" s="32"/>
      <c r="AC624" s="114">
        <f t="shared" si="2741"/>
        <v>0</v>
      </c>
      <c r="AD624" s="32"/>
      <c r="AE624" s="114">
        <f t="shared" si="2742"/>
        <v>0</v>
      </c>
      <c r="AF624" s="32"/>
      <c r="AG624" s="114">
        <f t="shared" si="2743"/>
        <v>0</v>
      </c>
      <c r="AH624" s="32"/>
      <c r="AI624" s="114">
        <f t="shared" si="2744"/>
        <v>0</v>
      </c>
      <c r="AJ624" s="32"/>
      <c r="AK624" s="114">
        <f t="shared" si="2745"/>
        <v>0</v>
      </c>
      <c r="AL624" s="32"/>
      <c r="AM624" s="114">
        <f t="shared" si="2746"/>
        <v>0</v>
      </c>
      <c r="AN624" s="32"/>
      <c r="AO624" s="114">
        <f t="shared" si="2747"/>
        <v>0</v>
      </c>
      <c r="AP624" s="32"/>
      <c r="AQ624" s="114">
        <f t="shared" si="2748"/>
        <v>0</v>
      </c>
      <c r="AR624" s="32"/>
      <c r="AS624" s="114">
        <f t="shared" si="2749"/>
        <v>0</v>
      </c>
      <c r="AT624" s="32"/>
      <c r="AU624" s="114">
        <f t="shared" si="2750"/>
        <v>0</v>
      </c>
      <c r="AV624" s="32"/>
      <c r="AW624" s="114">
        <f t="shared" si="2751"/>
        <v>0</v>
      </c>
      <c r="AX624" s="32"/>
      <c r="AY624" s="114">
        <f t="shared" si="2752"/>
        <v>0</v>
      </c>
      <c r="AZ624" s="32"/>
      <c r="BA624" s="114">
        <f t="shared" si="2753"/>
        <v>0</v>
      </c>
      <c r="BB624" s="32"/>
      <c r="BC624" s="114">
        <f t="shared" si="2754"/>
        <v>0</v>
      </c>
      <c r="BD624" s="32"/>
      <c r="BE624" s="114">
        <f t="shared" si="2755"/>
        <v>0</v>
      </c>
      <c r="BF624" s="32"/>
      <c r="BG624" s="114">
        <f t="shared" si="2756"/>
        <v>0</v>
      </c>
      <c r="BH624" s="108">
        <f t="shared" ref="BH624:BI624" si="2794">SUM(J624,L624,N624,P624,R624,T624,V624,X624,Z624,AB624,AD624,AF624,AH624,AJ624,AL624,AN624,AP624,AR624,AT624,AV624,AX624,AZ624,BB624,BD624,BF624)</f>
        <v>0</v>
      </c>
      <c r="BI624" s="119">
        <f t="shared" si="2794"/>
        <v>0</v>
      </c>
      <c r="BJ624" s="87">
        <f t="shared" si="2758"/>
        <v>0</v>
      </c>
      <c r="BK624" s="108">
        <f t="shared" si="2759"/>
        <v>159</v>
      </c>
      <c r="BL624" s="119">
        <f t="shared" si="2760"/>
        <v>4745.66</v>
      </c>
      <c r="BM624" s="87">
        <f t="shared" si="2761"/>
        <v>1</v>
      </c>
    </row>
    <row r="625" spans="1:65" s="88" customFormat="1">
      <c r="A625" s="22" t="s">
        <v>904</v>
      </c>
      <c r="B625" s="22" t="s">
        <v>60</v>
      </c>
      <c r="C625" s="22" t="s">
        <v>60</v>
      </c>
      <c r="D625" s="102" t="s">
        <v>175</v>
      </c>
      <c r="E625" s="22"/>
      <c r="F625" s="89"/>
      <c r="G625" s="27"/>
      <c r="H625" s="121"/>
      <c r="I625" s="118">
        <f>I626+I639+I645+I682</f>
        <v>226587.18000000002</v>
      </c>
      <c r="J625" s="112"/>
      <c r="K625" s="127">
        <f>K626+K639+K645+K682</f>
        <v>0</v>
      </c>
      <c r="L625" s="26"/>
      <c r="M625" s="127">
        <f>M626+M639+M645+M682</f>
        <v>2877.7259221235195</v>
      </c>
      <c r="N625" s="26"/>
      <c r="O625" s="127">
        <f>O626+O639+O645+O682</f>
        <v>0</v>
      </c>
      <c r="P625" s="26"/>
      <c r="Q625" s="127">
        <f>Q626+Q639+Q645+Q682</f>
        <v>0</v>
      </c>
      <c r="R625" s="26"/>
      <c r="S625" s="127">
        <f>S626+S639+S645+S682</f>
        <v>0</v>
      </c>
      <c r="T625" s="26"/>
      <c r="U625" s="127">
        <f>U626+U639+U645+U682</f>
        <v>0</v>
      </c>
      <c r="V625" s="26"/>
      <c r="W625" s="127">
        <f>W626+W639+W645+W682</f>
        <v>0</v>
      </c>
      <c r="X625" s="26"/>
      <c r="Y625" s="127">
        <f>Y626+Y639+Y645+Y682</f>
        <v>0</v>
      </c>
      <c r="Z625" s="26"/>
      <c r="AA625" s="127">
        <f>AA626+AA639+AA645+AA682</f>
        <v>0</v>
      </c>
      <c r="AB625" s="26"/>
      <c r="AC625" s="127">
        <f>AC626+AC639+AC645+AC682</f>
        <v>0</v>
      </c>
      <c r="AD625" s="26"/>
      <c r="AE625" s="127">
        <f>AE626+AE639+AE645+AE682</f>
        <v>0</v>
      </c>
      <c r="AF625" s="26"/>
      <c r="AG625" s="127">
        <f>AG626+AG639+AG645+AG682</f>
        <v>0</v>
      </c>
      <c r="AH625" s="26"/>
      <c r="AI625" s="127">
        <f>AI626+AI639+AI645+AI682</f>
        <v>0</v>
      </c>
      <c r="AJ625" s="26"/>
      <c r="AK625" s="127">
        <f>AK626+AK639+AK645+AK682</f>
        <v>0</v>
      </c>
      <c r="AL625" s="26"/>
      <c r="AM625" s="127">
        <f>AM626+AM639+AM645+AM682</f>
        <v>0</v>
      </c>
      <c r="AN625" s="26"/>
      <c r="AO625" s="127">
        <f>AO626+AO639+AO645+AO682</f>
        <v>0</v>
      </c>
      <c r="AP625" s="26"/>
      <c r="AQ625" s="127">
        <f>AQ626+AQ639+AQ645+AQ682</f>
        <v>0</v>
      </c>
      <c r="AR625" s="26"/>
      <c r="AS625" s="127">
        <f>AS626+AS639+AS645+AS682</f>
        <v>0</v>
      </c>
      <c r="AT625" s="26"/>
      <c r="AU625" s="127">
        <f>AU626+AU639+AU645+AU682</f>
        <v>0</v>
      </c>
      <c r="AV625" s="26"/>
      <c r="AW625" s="127">
        <f>AW626+AW639+AW645+AW682</f>
        <v>0</v>
      </c>
      <c r="AX625" s="26"/>
      <c r="AY625" s="127">
        <f>AY626+AY639+AY645+AY682</f>
        <v>0</v>
      </c>
      <c r="AZ625" s="26"/>
      <c r="BA625" s="127">
        <f>BA626+BA639+BA645+BA682</f>
        <v>0</v>
      </c>
      <c r="BB625" s="26"/>
      <c r="BC625" s="127">
        <f>BC626+BC639+BC645+BC682</f>
        <v>0</v>
      </c>
      <c r="BD625" s="26"/>
      <c r="BE625" s="127">
        <f>BE626+BE639+BE645+BE682</f>
        <v>0</v>
      </c>
      <c r="BF625" s="26"/>
      <c r="BG625" s="127">
        <f>BG626+BG639+BG645+BG682</f>
        <v>0</v>
      </c>
      <c r="BH625" s="109"/>
      <c r="BI625" s="121">
        <f>BI626+BI639+BI645+BI682</f>
        <v>2877.7259221235195</v>
      </c>
      <c r="BJ625" s="27"/>
      <c r="BK625" s="109"/>
      <c r="BL625" s="121">
        <f>BL626+BL639+BL645+BL682</f>
        <v>223709.45407787649</v>
      </c>
      <c r="BM625" s="27"/>
    </row>
    <row r="626" spans="1:65" s="88" customFormat="1">
      <c r="A626" s="22" t="s">
        <v>905</v>
      </c>
      <c r="B626" s="22" t="s">
        <v>60</v>
      </c>
      <c r="C626" s="22" t="s">
        <v>60</v>
      </c>
      <c r="D626" s="102" t="s">
        <v>696</v>
      </c>
      <c r="E626" s="22" t="s">
        <v>60</v>
      </c>
      <c r="F626" s="89"/>
      <c r="G626" s="27"/>
      <c r="H626" s="121"/>
      <c r="I626" s="118">
        <f>SUM(I627:I638)</f>
        <v>25632.859999999997</v>
      </c>
      <c r="J626" s="112"/>
      <c r="K626" s="127">
        <f>SUM(K627:K638)</f>
        <v>0</v>
      </c>
      <c r="L626" s="26"/>
      <c r="M626" s="127">
        <f>SUM(M627:M638)</f>
        <v>0</v>
      </c>
      <c r="N626" s="26"/>
      <c r="O626" s="127">
        <f>SUM(O627:O638)</f>
        <v>0</v>
      </c>
      <c r="P626" s="26"/>
      <c r="Q626" s="127">
        <f>SUM(Q627:Q638)</f>
        <v>0</v>
      </c>
      <c r="R626" s="26"/>
      <c r="S626" s="127">
        <f>SUM(S627:S638)</f>
        <v>0</v>
      </c>
      <c r="T626" s="26"/>
      <c r="U626" s="127">
        <f>SUM(U627:U638)</f>
        <v>0</v>
      </c>
      <c r="V626" s="26"/>
      <c r="W626" s="127">
        <f>SUM(W627:W638)</f>
        <v>0</v>
      </c>
      <c r="X626" s="26"/>
      <c r="Y626" s="127">
        <f>SUM(Y627:Y638)</f>
        <v>0</v>
      </c>
      <c r="Z626" s="26"/>
      <c r="AA626" s="127">
        <f>SUM(AA627:AA638)</f>
        <v>0</v>
      </c>
      <c r="AB626" s="26"/>
      <c r="AC626" s="127">
        <f>SUM(AC627:AC638)</f>
        <v>0</v>
      </c>
      <c r="AD626" s="26"/>
      <c r="AE626" s="127">
        <f>SUM(AE627:AE638)</f>
        <v>0</v>
      </c>
      <c r="AF626" s="26"/>
      <c r="AG626" s="127">
        <f>SUM(AG627:AG638)</f>
        <v>0</v>
      </c>
      <c r="AH626" s="26"/>
      <c r="AI626" s="127">
        <f>SUM(AI627:AI638)</f>
        <v>0</v>
      </c>
      <c r="AJ626" s="26"/>
      <c r="AK626" s="127">
        <f>SUM(AK627:AK638)</f>
        <v>0</v>
      </c>
      <c r="AL626" s="26"/>
      <c r="AM626" s="127">
        <f>SUM(AM627:AM638)</f>
        <v>0</v>
      </c>
      <c r="AN626" s="26"/>
      <c r="AO626" s="127">
        <f>SUM(AO627:AO638)</f>
        <v>0</v>
      </c>
      <c r="AP626" s="26"/>
      <c r="AQ626" s="127">
        <f>SUM(AQ627:AQ638)</f>
        <v>0</v>
      </c>
      <c r="AR626" s="26"/>
      <c r="AS626" s="127">
        <f>SUM(AS627:AS638)</f>
        <v>0</v>
      </c>
      <c r="AT626" s="26"/>
      <c r="AU626" s="127">
        <f>SUM(AU627:AU638)</f>
        <v>0</v>
      </c>
      <c r="AV626" s="26"/>
      <c r="AW626" s="127">
        <f>SUM(AW627:AW638)</f>
        <v>0</v>
      </c>
      <c r="AX626" s="26"/>
      <c r="AY626" s="127">
        <f>SUM(AY627:AY638)</f>
        <v>0</v>
      </c>
      <c r="AZ626" s="26"/>
      <c r="BA626" s="127">
        <f>SUM(BA627:BA638)</f>
        <v>0</v>
      </c>
      <c r="BB626" s="26"/>
      <c r="BC626" s="127">
        <f>SUM(BC627:BC638)</f>
        <v>0</v>
      </c>
      <c r="BD626" s="26"/>
      <c r="BE626" s="127">
        <f>SUM(BE627:BE638)</f>
        <v>0</v>
      </c>
      <c r="BF626" s="26"/>
      <c r="BG626" s="127">
        <f>SUM(BG627:BG638)</f>
        <v>0</v>
      </c>
      <c r="BH626" s="109"/>
      <c r="BI626" s="121">
        <f>SUM(BI627:BI638)</f>
        <v>0</v>
      </c>
      <c r="BJ626" s="27"/>
      <c r="BK626" s="109"/>
      <c r="BL626" s="121">
        <f>SUM(BL627:BL638)</f>
        <v>25632.859999999997</v>
      </c>
      <c r="BM626" s="27"/>
    </row>
    <row r="627" spans="1:65" s="88" customFormat="1">
      <c r="A627" s="29" t="s">
        <v>906</v>
      </c>
      <c r="B627" s="29" t="s">
        <v>66</v>
      </c>
      <c r="C627" s="29">
        <v>94473</v>
      </c>
      <c r="D627" s="101" t="s">
        <v>773</v>
      </c>
      <c r="E627" s="29" t="s">
        <v>100</v>
      </c>
      <c r="F627" s="30">
        <v>6</v>
      </c>
      <c r="G627" s="31">
        <v>108.11</v>
      </c>
      <c r="H627" s="119">
        <v>132.84269495111923</v>
      </c>
      <c r="I627" s="120">
        <f t="shared" ref="I627:I638" si="2795">ROUND(SUM(F627*H627),2)</f>
        <v>797.06</v>
      </c>
      <c r="J627" s="111"/>
      <c r="K627" s="114">
        <f t="shared" ref="K627:K638" si="2796">J627*$H627</f>
        <v>0</v>
      </c>
      <c r="L627" s="32"/>
      <c r="M627" s="114">
        <f t="shared" ref="M627:M638" si="2797">L627*$H627</f>
        <v>0</v>
      </c>
      <c r="N627" s="32"/>
      <c r="O627" s="114">
        <f t="shared" ref="O627:O638" si="2798">N627*$H627</f>
        <v>0</v>
      </c>
      <c r="P627" s="32"/>
      <c r="Q627" s="114">
        <f t="shared" ref="Q627:Q638" si="2799">P627*$H627</f>
        <v>0</v>
      </c>
      <c r="R627" s="32"/>
      <c r="S627" s="114">
        <f t="shared" ref="S627:S638" si="2800">R627*$H627</f>
        <v>0</v>
      </c>
      <c r="T627" s="32"/>
      <c r="U627" s="114">
        <f t="shared" ref="U627:U638" si="2801">T627*$H627</f>
        <v>0</v>
      </c>
      <c r="V627" s="32"/>
      <c r="W627" s="114">
        <f t="shared" ref="W627:W638" si="2802">V627*$H627</f>
        <v>0</v>
      </c>
      <c r="X627" s="32"/>
      <c r="Y627" s="114">
        <f t="shared" ref="Y627:Y638" si="2803">X627*$H627</f>
        <v>0</v>
      </c>
      <c r="Z627" s="32"/>
      <c r="AA627" s="114">
        <f t="shared" ref="AA627:AA638" si="2804">Z627*$H627</f>
        <v>0</v>
      </c>
      <c r="AB627" s="32"/>
      <c r="AC627" s="114">
        <f t="shared" ref="AC627:AC638" si="2805">AB627*$H627</f>
        <v>0</v>
      </c>
      <c r="AD627" s="32"/>
      <c r="AE627" s="114">
        <f t="shared" ref="AE627:AE638" si="2806">AD627*$H627</f>
        <v>0</v>
      </c>
      <c r="AF627" s="32"/>
      <c r="AG627" s="114">
        <f t="shared" ref="AG627:AG638" si="2807">AF627*$H627</f>
        <v>0</v>
      </c>
      <c r="AH627" s="32"/>
      <c r="AI627" s="114">
        <f t="shared" ref="AI627:AI638" si="2808">AH627*$H627</f>
        <v>0</v>
      </c>
      <c r="AJ627" s="32"/>
      <c r="AK627" s="114">
        <f t="shared" ref="AK627:AK638" si="2809">AJ627*$H627</f>
        <v>0</v>
      </c>
      <c r="AL627" s="32"/>
      <c r="AM627" s="114">
        <f t="shared" ref="AM627:AM638" si="2810">AL627*$H627</f>
        <v>0</v>
      </c>
      <c r="AN627" s="32"/>
      <c r="AO627" s="114">
        <f t="shared" ref="AO627:AO638" si="2811">AN627*$H627</f>
        <v>0</v>
      </c>
      <c r="AP627" s="32"/>
      <c r="AQ627" s="114">
        <f t="shared" ref="AQ627:AQ638" si="2812">AP627*$H627</f>
        <v>0</v>
      </c>
      <c r="AR627" s="32"/>
      <c r="AS627" s="114">
        <f t="shared" ref="AS627:AS638" si="2813">AR627*$H627</f>
        <v>0</v>
      </c>
      <c r="AT627" s="32"/>
      <c r="AU627" s="114">
        <f t="shared" ref="AU627:AU638" si="2814">AT627*$H627</f>
        <v>0</v>
      </c>
      <c r="AV627" s="32"/>
      <c r="AW627" s="114">
        <f t="shared" ref="AW627:AW638" si="2815">AV627*$H627</f>
        <v>0</v>
      </c>
      <c r="AX627" s="32"/>
      <c r="AY627" s="114">
        <f t="shared" ref="AY627:AY638" si="2816">AX627*$H627</f>
        <v>0</v>
      </c>
      <c r="AZ627" s="32"/>
      <c r="BA627" s="114">
        <f t="shared" ref="BA627:BA638" si="2817">AZ627*$H627</f>
        <v>0</v>
      </c>
      <c r="BB627" s="32"/>
      <c r="BC627" s="114">
        <f t="shared" ref="BC627:BC638" si="2818">BB627*$H627</f>
        <v>0</v>
      </c>
      <c r="BD627" s="32"/>
      <c r="BE627" s="114">
        <f t="shared" ref="BE627:BE638" si="2819">BD627*$H627</f>
        <v>0</v>
      </c>
      <c r="BF627" s="32"/>
      <c r="BG627" s="114">
        <f t="shared" ref="BG627:BG638" si="2820">BF627*$H627</f>
        <v>0</v>
      </c>
      <c r="BH627" s="108">
        <f t="shared" ref="BH627:BI627" si="2821">SUM(J627,L627,N627,P627,R627,T627,V627,X627,Z627,AB627,AD627,AF627,AH627,AJ627,AL627,AN627,AP627,AR627,AT627,AV627,AX627,AZ627,BB627,BD627,BF627)</f>
        <v>0</v>
      </c>
      <c r="BI627" s="119">
        <f t="shared" si="2821"/>
        <v>0</v>
      </c>
      <c r="BJ627" s="87">
        <f t="shared" ref="BJ627:BJ638" si="2822">BI627/I627</f>
        <v>0</v>
      </c>
      <c r="BK627" s="108">
        <f t="shared" ref="BK627:BK638" si="2823">F627-BH627</f>
        <v>6</v>
      </c>
      <c r="BL627" s="119">
        <f t="shared" ref="BL627:BL638" si="2824">I627-BI627</f>
        <v>797.06</v>
      </c>
      <c r="BM627" s="87">
        <f t="shared" ref="BM627:BM638" si="2825">1-BJ627</f>
        <v>1</v>
      </c>
    </row>
    <row r="628" spans="1:65" s="88" customFormat="1">
      <c r="A628" s="29" t="s">
        <v>907</v>
      </c>
      <c r="B628" s="29" t="s">
        <v>66</v>
      </c>
      <c r="C628" s="29">
        <v>92367</v>
      </c>
      <c r="D628" s="101" t="s">
        <v>827</v>
      </c>
      <c r="E628" s="29" t="s">
        <v>132</v>
      </c>
      <c r="F628" s="30">
        <v>75.8</v>
      </c>
      <c r="G628" s="31">
        <v>108.65</v>
      </c>
      <c r="H628" s="119">
        <v>133.50623260049122</v>
      </c>
      <c r="I628" s="120">
        <f t="shared" si="2795"/>
        <v>10119.77</v>
      </c>
      <c r="J628" s="111"/>
      <c r="K628" s="114">
        <f t="shared" si="2796"/>
        <v>0</v>
      </c>
      <c r="L628" s="32"/>
      <c r="M628" s="114">
        <f t="shared" si="2797"/>
        <v>0</v>
      </c>
      <c r="N628" s="32"/>
      <c r="O628" s="114">
        <f t="shared" si="2798"/>
        <v>0</v>
      </c>
      <c r="P628" s="32"/>
      <c r="Q628" s="114">
        <f t="shared" si="2799"/>
        <v>0</v>
      </c>
      <c r="R628" s="32"/>
      <c r="S628" s="114">
        <f t="shared" si="2800"/>
        <v>0</v>
      </c>
      <c r="T628" s="32"/>
      <c r="U628" s="114">
        <f t="shared" si="2801"/>
        <v>0</v>
      </c>
      <c r="V628" s="32"/>
      <c r="W628" s="114">
        <f t="shared" si="2802"/>
        <v>0</v>
      </c>
      <c r="X628" s="32"/>
      <c r="Y628" s="114">
        <f t="shared" si="2803"/>
        <v>0</v>
      </c>
      <c r="Z628" s="32"/>
      <c r="AA628" s="114">
        <f t="shared" si="2804"/>
        <v>0</v>
      </c>
      <c r="AB628" s="32"/>
      <c r="AC628" s="114">
        <f t="shared" si="2805"/>
        <v>0</v>
      </c>
      <c r="AD628" s="32"/>
      <c r="AE628" s="114">
        <f t="shared" si="2806"/>
        <v>0</v>
      </c>
      <c r="AF628" s="32"/>
      <c r="AG628" s="114">
        <f t="shared" si="2807"/>
        <v>0</v>
      </c>
      <c r="AH628" s="32"/>
      <c r="AI628" s="114">
        <f t="shared" si="2808"/>
        <v>0</v>
      </c>
      <c r="AJ628" s="32"/>
      <c r="AK628" s="114">
        <f t="shared" si="2809"/>
        <v>0</v>
      </c>
      <c r="AL628" s="32"/>
      <c r="AM628" s="114">
        <f t="shared" si="2810"/>
        <v>0</v>
      </c>
      <c r="AN628" s="32"/>
      <c r="AO628" s="114">
        <f t="shared" si="2811"/>
        <v>0</v>
      </c>
      <c r="AP628" s="32"/>
      <c r="AQ628" s="114">
        <f t="shared" si="2812"/>
        <v>0</v>
      </c>
      <c r="AR628" s="32"/>
      <c r="AS628" s="114">
        <f t="shared" si="2813"/>
        <v>0</v>
      </c>
      <c r="AT628" s="32"/>
      <c r="AU628" s="114">
        <f t="shared" si="2814"/>
        <v>0</v>
      </c>
      <c r="AV628" s="32"/>
      <c r="AW628" s="114">
        <f t="shared" si="2815"/>
        <v>0</v>
      </c>
      <c r="AX628" s="32"/>
      <c r="AY628" s="114">
        <f t="shared" si="2816"/>
        <v>0</v>
      </c>
      <c r="AZ628" s="32"/>
      <c r="BA628" s="114">
        <f t="shared" si="2817"/>
        <v>0</v>
      </c>
      <c r="BB628" s="32"/>
      <c r="BC628" s="114">
        <f t="shared" si="2818"/>
        <v>0</v>
      </c>
      <c r="BD628" s="32"/>
      <c r="BE628" s="114">
        <f t="shared" si="2819"/>
        <v>0</v>
      </c>
      <c r="BF628" s="32"/>
      <c r="BG628" s="114">
        <f t="shared" si="2820"/>
        <v>0</v>
      </c>
      <c r="BH628" s="108">
        <f t="shared" ref="BH628:BI628" si="2826">SUM(J628,L628,N628,P628,R628,T628,V628,X628,Z628,AB628,AD628,AF628,AH628,AJ628,AL628,AN628,AP628,AR628,AT628,AV628,AX628,AZ628,BB628,BD628,BF628)</f>
        <v>0</v>
      </c>
      <c r="BI628" s="119">
        <f t="shared" si="2826"/>
        <v>0</v>
      </c>
      <c r="BJ628" s="87">
        <f t="shared" si="2822"/>
        <v>0</v>
      </c>
      <c r="BK628" s="108">
        <f t="shared" si="2823"/>
        <v>75.8</v>
      </c>
      <c r="BL628" s="119">
        <f t="shared" si="2824"/>
        <v>10119.77</v>
      </c>
      <c r="BM628" s="87">
        <f t="shared" si="2825"/>
        <v>1</v>
      </c>
    </row>
    <row r="629" spans="1:65" s="88" customFormat="1">
      <c r="A629" s="29" t="s">
        <v>908</v>
      </c>
      <c r="B629" s="29" t="s">
        <v>66</v>
      </c>
      <c r="C629" s="29">
        <v>92642</v>
      </c>
      <c r="D629" s="101" t="s">
        <v>795</v>
      </c>
      <c r="E629" s="29" t="s">
        <v>100</v>
      </c>
      <c r="F629" s="30">
        <v>6</v>
      </c>
      <c r="G629" s="31">
        <v>178.13</v>
      </c>
      <c r="H629" s="119">
        <v>218.88141015301886</v>
      </c>
      <c r="I629" s="120">
        <f t="shared" si="2795"/>
        <v>1313.29</v>
      </c>
      <c r="J629" s="111"/>
      <c r="K629" s="114">
        <f t="shared" si="2796"/>
        <v>0</v>
      </c>
      <c r="L629" s="32"/>
      <c r="M629" s="114">
        <f t="shared" si="2797"/>
        <v>0</v>
      </c>
      <c r="N629" s="32"/>
      <c r="O629" s="114">
        <f t="shared" si="2798"/>
        <v>0</v>
      </c>
      <c r="P629" s="32"/>
      <c r="Q629" s="114">
        <f t="shared" si="2799"/>
        <v>0</v>
      </c>
      <c r="R629" s="32"/>
      <c r="S629" s="114">
        <f t="shared" si="2800"/>
        <v>0</v>
      </c>
      <c r="T629" s="32"/>
      <c r="U629" s="114">
        <f t="shared" si="2801"/>
        <v>0</v>
      </c>
      <c r="V629" s="32"/>
      <c r="W629" s="114">
        <f t="shared" si="2802"/>
        <v>0</v>
      </c>
      <c r="X629" s="32"/>
      <c r="Y629" s="114">
        <f t="shared" si="2803"/>
        <v>0</v>
      </c>
      <c r="Z629" s="32"/>
      <c r="AA629" s="114">
        <f t="shared" si="2804"/>
        <v>0</v>
      </c>
      <c r="AB629" s="32"/>
      <c r="AC629" s="114">
        <f t="shared" si="2805"/>
        <v>0</v>
      </c>
      <c r="AD629" s="32"/>
      <c r="AE629" s="114">
        <f t="shared" si="2806"/>
        <v>0</v>
      </c>
      <c r="AF629" s="32"/>
      <c r="AG629" s="114">
        <f t="shared" si="2807"/>
        <v>0</v>
      </c>
      <c r="AH629" s="32"/>
      <c r="AI629" s="114">
        <f t="shared" si="2808"/>
        <v>0</v>
      </c>
      <c r="AJ629" s="32"/>
      <c r="AK629" s="114">
        <f t="shared" si="2809"/>
        <v>0</v>
      </c>
      <c r="AL629" s="32"/>
      <c r="AM629" s="114">
        <f t="shared" si="2810"/>
        <v>0</v>
      </c>
      <c r="AN629" s="32"/>
      <c r="AO629" s="114">
        <f t="shared" si="2811"/>
        <v>0</v>
      </c>
      <c r="AP629" s="32"/>
      <c r="AQ629" s="114">
        <f t="shared" si="2812"/>
        <v>0</v>
      </c>
      <c r="AR629" s="32"/>
      <c r="AS629" s="114">
        <f t="shared" si="2813"/>
        <v>0</v>
      </c>
      <c r="AT629" s="32"/>
      <c r="AU629" s="114">
        <f t="shared" si="2814"/>
        <v>0</v>
      </c>
      <c r="AV629" s="32"/>
      <c r="AW629" s="114">
        <f t="shared" si="2815"/>
        <v>0</v>
      </c>
      <c r="AX629" s="32"/>
      <c r="AY629" s="114">
        <f t="shared" si="2816"/>
        <v>0</v>
      </c>
      <c r="AZ629" s="32"/>
      <c r="BA629" s="114">
        <f t="shared" si="2817"/>
        <v>0</v>
      </c>
      <c r="BB629" s="32"/>
      <c r="BC629" s="114">
        <f t="shared" si="2818"/>
        <v>0</v>
      </c>
      <c r="BD629" s="32"/>
      <c r="BE629" s="114">
        <f t="shared" si="2819"/>
        <v>0</v>
      </c>
      <c r="BF629" s="32"/>
      <c r="BG629" s="114">
        <f t="shared" si="2820"/>
        <v>0</v>
      </c>
      <c r="BH629" s="108">
        <f t="shared" ref="BH629:BI629" si="2827">SUM(J629,L629,N629,P629,R629,T629,V629,X629,Z629,AB629,AD629,AF629,AH629,AJ629,AL629,AN629,AP629,AR629,AT629,AV629,AX629,AZ629,BB629,BD629,BF629)</f>
        <v>0</v>
      </c>
      <c r="BI629" s="119">
        <f t="shared" si="2827"/>
        <v>0</v>
      </c>
      <c r="BJ629" s="87">
        <f t="shared" si="2822"/>
        <v>0</v>
      </c>
      <c r="BK629" s="108">
        <f t="shared" si="2823"/>
        <v>6</v>
      </c>
      <c r="BL629" s="119">
        <f t="shared" si="2824"/>
        <v>1313.29</v>
      </c>
      <c r="BM629" s="87">
        <f t="shared" si="2825"/>
        <v>1</v>
      </c>
    </row>
    <row r="630" spans="1:65" s="88" customFormat="1">
      <c r="A630" s="29" t="s">
        <v>909</v>
      </c>
      <c r="B630" s="29" t="s">
        <v>250</v>
      </c>
      <c r="C630" s="29">
        <v>1521</v>
      </c>
      <c r="D630" s="101" t="s">
        <v>830</v>
      </c>
      <c r="E630" s="29" t="s">
        <v>100</v>
      </c>
      <c r="F630" s="30">
        <v>4</v>
      </c>
      <c r="G630" s="31">
        <v>140.56</v>
      </c>
      <c r="H630" s="119">
        <v>172.71639258467599</v>
      </c>
      <c r="I630" s="120">
        <f t="shared" si="2795"/>
        <v>690.87</v>
      </c>
      <c r="J630" s="111"/>
      <c r="K630" s="114">
        <f t="shared" si="2796"/>
        <v>0</v>
      </c>
      <c r="L630" s="32"/>
      <c r="M630" s="114">
        <f t="shared" si="2797"/>
        <v>0</v>
      </c>
      <c r="N630" s="32"/>
      <c r="O630" s="114">
        <f t="shared" si="2798"/>
        <v>0</v>
      </c>
      <c r="P630" s="32"/>
      <c r="Q630" s="114">
        <f t="shared" si="2799"/>
        <v>0</v>
      </c>
      <c r="R630" s="32"/>
      <c r="S630" s="114">
        <f t="shared" si="2800"/>
        <v>0</v>
      </c>
      <c r="T630" s="32"/>
      <c r="U630" s="114">
        <f t="shared" si="2801"/>
        <v>0</v>
      </c>
      <c r="V630" s="32"/>
      <c r="W630" s="114">
        <f t="shared" si="2802"/>
        <v>0</v>
      </c>
      <c r="X630" s="32"/>
      <c r="Y630" s="114">
        <f t="shared" si="2803"/>
        <v>0</v>
      </c>
      <c r="Z630" s="32"/>
      <c r="AA630" s="114">
        <f t="shared" si="2804"/>
        <v>0</v>
      </c>
      <c r="AB630" s="32"/>
      <c r="AC630" s="114">
        <f t="shared" si="2805"/>
        <v>0</v>
      </c>
      <c r="AD630" s="32"/>
      <c r="AE630" s="114">
        <f t="shared" si="2806"/>
        <v>0</v>
      </c>
      <c r="AF630" s="32"/>
      <c r="AG630" s="114">
        <f t="shared" si="2807"/>
        <v>0</v>
      </c>
      <c r="AH630" s="32"/>
      <c r="AI630" s="114">
        <f t="shared" si="2808"/>
        <v>0</v>
      </c>
      <c r="AJ630" s="32"/>
      <c r="AK630" s="114">
        <f t="shared" si="2809"/>
        <v>0</v>
      </c>
      <c r="AL630" s="32"/>
      <c r="AM630" s="114">
        <f t="shared" si="2810"/>
        <v>0</v>
      </c>
      <c r="AN630" s="32"/>
      <c r="AO630" s="114">
        <f t="shared" si="2811"/>
        <v>0</v>
      </c>
      <c r="AP630" s="32"/>
      <c r="AQ630" s="114">
        <f t="shared" si="2812"/>
        <v>0</v>
      </c>
      <c r="AR630" s="32"/>
      <c r="AS630" s="114">
        <f t="shared" si="2813"/>
        <v>0</v>
      </c>
      <c r="AT630" s="32"/>
      <c r="AU630" s="114">
        <f t="shared" si="2814"/>
        <v>0</v>
      </c>
      <c r="AV630" s="32"/>
      <c r="AW630" s="114">
        <f t="shared" si="2815"/>
        <v>0</v>
      </c>
      <c r="AX630" s="32"/>
      <c r="AY630" s="114">
        <f t="shared" si="2816"/>
        <v>0</v>
      </c>
      <c r="AZ630" s="32"/>
      <c r="BA630" s="114">
        <f t="shared" si="2817"/>
        <v>0</v>
      </c>
      <c r="BB630" s="32"/>
      <c r="BC630" s="114">
        <f t="shared" si="2818"/>
        <v>0</v>
      </c>
      <c r="BD630" s="32"/>
      <c r="BE630" s="114">
        <f t="shared" si="2819"/>
        <v>0</v>
      </c>
      <c r="BF630" s="32"/>
      <c r="BG630" s="114">
        <f t="shared" si="2820"/>
        <v>0</v>
      </c>
      <c r="BH630" s="108">
        <f t="shared" ref="BH630:BI630" si="2828">SUM(J630,L630,N630,P630,R630,T630,V630,X630,Z630,AB630,AD630,AF630,AH630,AJ630,AL630,AN630,AP630,AR630,AT630,AV630,AX630,AZ630,BB630,BD630,BF630)</f>
        <v>0</v>
      </c>
      <c r="BI630" s="119">
        <f t="shared" si="2828"/>
        <v>0</v>
      </c>
      <c r="BJ630" s="87">
        <f t="shared" si="2822"/>
        <v>0</v>
      </c>
      <c r="BK630" s="108">
        <f t="shared" si="2823"/>
        <v>4</v>
      </c>
      <c r="BL630" s="119">
        <f t="shared" si="2824"/>
        <v>690.87</v>
      </c>
      <c r="BM630" s="87">
        <f t="shared" si="2825"/>
        <v>1</v>
      </c>
    </row>
    <row r="631" spans="1:65" s="88" customFormat="1">
      <c r="A631" s="29" t="s">
        <v>910</v>
      </c>
      <c r="B631" s="29" t="s">
        <v>66</v>
      </c>
      <c r="C631" s="29">
        <v>20963</v>
      </c>
      <c r="D631" s="101" t="s">
        <v>832</v>
      </c>
      <c r="E631" s="29" t="s">
        <v>100</v>
      </c>
      <c r="F631" s="30">
        <v>4</v>
      </c>
      <c r="G631" s="31">
        <v>487.63</v>
      </c>
      <c r="H631" s="119">
        <v>599.18678511714245</v>
      </c>
      <c r="I631" s="120">
        <f t="shared" si="2795"/>
        <v>2396.75</v>
      </c>
      <c r="J631" s="111"/>
      <c r="K631" s="114">
        <f t="shared" si="2796"/>
        <v>0</v>
      </c>
      <c r="L631" s="32"/>
      <c r="M631" s="114">
        <f t="shared" si="2797"/>
        <v>0</v>
      </c>
      <c r="N631" s="32"/>
      <c r="O631" s="114">
        <f t="shared" si="2798"/>
        <v>0</v>
      </c>
      <c r="P631" s="32"/>
      <c r="Q631" s="114">
        <f t="shared" si="2799"/>
        <v>0</v>
      </c>
      <c r="R631" s="32"/>
      <c r="S631" s="114">
        <f t="shared" si="2800"/>
        <v>0</v>
      </c>
      <c r="T631" s="32"/>
      <c r="U631" s="114">
        <f t="shared" si="2801"/>
        <v>0</v>
      </c>
      <c r="V631" s="32"/>
      <c r="W631" s="114">
        <f t="shared" si="2802"/>
        <v>0</v>
      </c>
      <c r="X631" s="32"/>
      <c r="Y631" s="114">
        <f t="shared" si="2803"/>
        <v>0</v>
      </c>
      <c r="Z631" s="32"/>
      <c r="AA631" s="114">
        <f t="shared" si="2804"/>
        <v>0</v>
      </c>
      <c r="AB631" s="32"/>
      <c r="AC631" s="114">
        <f t="shared" si="2805"/>
        <v>0</v>
      </c>
      <c r="AD631" s="32"/>
      <c r="AE631" s="114">
        <f t="shared" si="2806"/>
        <v>0</v>
      </c>
      <c r="AF631" s="32"/>
      <c r="AG631" s="114">
        <f t="shared" si="2807"/>
        <v>0</v>
      </c>
      <c r="AH631" s="32"/>
      <c r="AI631" s="114">
        <f t="shared" si="2808"/>
        <v>0</v>
      </c>
      <c r="AJ631" s="32"/>
      <c r="AK631" s="114">
        <f t="shared" si="2809"/>
        <v>0</v>
      </c>
      <c r="AL631" s="32"/>
      <c r="AM631" s="114">
        <f t="shared" si="2810"/>
        <v>0</v>
      </c>
      <c r="AN631" s="32"/>
      <c r="AO631" s="114">
        <f t="shared" si="2811"/>
        <v>0</v>
      </c>
      <c r="AP631" s="32"/>
      <c r="AQ631" s="114">
        <f t="shared" si="2812"/>
        <v>0</v>
      </c>
      <c r="AR631" s="32"/>
      <c r="AS631" s="114">
        <f t="shared" si="2813"/>
        <v>0</v>
      </c>
      <c r="AT631" s="32"/>
      <c r="AU631" s="114">
        <f t="shared" si="2814"/>
        <v>0</v>
      </c>
      <c r="AV631" s="32"/>
      <c r="AW631" s="114">
        <f t="shared" si="2815"/>
        <v>0</v>
      </c>
      <c r="AX631" s="32"/>
      <c r="AY631" s="114">
        <f t="shared" si="2816"/>
        <v>0</v>
      </c>
      <c r="AZ631" s="32"/>
      <c r="BA631" s="114">
        <f t="shared" si="2817"/>
        <v>0</v>
      </c>
      <c r="BB631" s="32"/>
      <c r="BC631" s="114">
        <f t="shared" si="2818"/>
        <v>0</v>
      </c>
      <c r="BD631" s="32"/>
      <c r="BE631" s="114">
        <f t="shared" si="2819"/>
        <v>0</v>
      </c>
      <c r="BF631" s="32"/>
      <c r="BG631" s="114">
        <f t="shared" si="2820"/>
        <v>0</v>
      </c>
      <c r="BH631" s="108">
        <f t="shared" ref="BH631:BI631" si="2829">SUM(J631,L631,N631,P631,R631,T631,V631,X631,Z631,AB631,AD631,AF631,AH631,AJ631,AL631,AN631,AP631,AR631,AT631,AV631,AX631,AZ631,BB631,BD631,BF631)</f>
        <v>0</v>
      </c>
      <c r="BI631" s="119">
        <f t="shared" si="2829"/>
        <v>0</v>
      </c>
      <c r="BJ631" s="87">
        <f t="shared" si="2822"/>
        <v>0</v>
      </c>
      <c r="BK631" s="108">
        <f t="shared" si="2823"/>
        <v>4</v>
      </c>
      <c r="BL631" s="119">
        <f t="shared" si="2824"/>
        <v>2396.75</v>
      </c>
      <c r="BM631" s="87">
        <f t="shared" si="2825"/>
        <v>1</v>
      </c>
    </row>
    <row r="632" spans="1:65" s="88" customFormat="1" ht="22.5">
      <c r="A632" s="29" t="s">
        <v>911</v>
      </c>
      <c r="B632" s="29" t="s">
        <v>66</v>
      </c>
      <c r="C632" s="29">
        <v>20971</v>
      </c>
      <c r="D632" s="101" t="s">
        <v>834</v>
      </c>
      <c r="E632" s="29" t="s">
        <v>100</v>
      </c>
      <c r="F632" s="30">
        <v>4</v>
      </c>
      <c r="G632" s="31">
        <v>15.91</v>
      </c>
      <c r="H632" s="119">
        <v>19.549785187978053</v>
      </c>
      <c r="I632" s="120">
        <f t="shared" si="2795"/>
        <v>78.2</v>
      </c>
      <c r="J632" s="111"/>
      <c r="K632" s="114">
        <f t="shared" si="2796"/>
        <v>0</v>
      </c>
      <c r="L632" s="32"/>
      <c r="M632" s="114">
        <f t="shared" si="2797"/>
        <v>0</v>
      </c>
      <c r="N632" s="32"/>
      <c r="O632" s="114">
        <f t="shared" si="2798"/>
        <v>0</v>
      </c>
      <c r="P632" s="32"/>
      <c r="Q632" s="114">
        <f t="shared" si="2799"/>
        <v>0</v>
      </c>
      <c r="R632" s="32"/>
      <c r="S632" s="114">
        <f t="shared" si="2800"/>
        <v>0</v>
      </c>
      <c r="T632" s="32"/>
      <c r="U632" s="114">
        <f t="shared" si="2801"/>
        <v>0</v>
      </c>
      <c r="V632" s="32"/>
      <c r="W632" s="114">
        <f t="shared" si="2802"/>
        <v>0</v>
      </c>
      <c r="X632" s="32"/>
      <c r="Y632" s="114">
        <f t="shared" si="2803"/>
        <v>0</v>
      </c>
      <c r="Z632" s="32"/>
      <c r="AA632" s="114">
        <f t="shared" si="2804"/>
        <v>0</v>
      </c>
      <c r="AB632" s="32"/>
      <c r="AC632" s="114">
        <f t="shared" si="2805"/>
        <v>0</v>
      </c>
      <c r="AD632" s="32"/>
      <c r="AE632" s="114">
        <f t="shared" si="2806"/>
        <v>0</v>
      </c>
      <c r="AF632" s="32"/>
      <c r="AG632" s="114">
        <f t="shared" si="2807"/>
        <v>0</v>
      </c>
      <c r="AH632" s="32"/>
      <c r="AI632" s="114">
        <f t="shared" si="2808"/>
        <v>0</v>
      </c>
      <c r="AJ632" s="32"/>
      <c r="AK632" s="114">
        <f t="shared" si="2809"/>
        <v>0</v>
      </c>
      <c r="AL632" s="32"/>
      <c r="AM632" s="114">
        <f t="shared" si="2810"/>
        <v>0</v>
      </c>
      <c r="AN632" s="32"/>
      <c r="AO632" s="114">
        <f t="shared" si="2811"/>
        <v>0</v>
      </c>
      <c r="AP632" s="32"/>
      <c r="AQ632" s="114">
        <f t="shared" si="2812"/>
        <v>0</v>
      </c>
      <c r="AR632" s="32"/>
      <c r="AS632" s="114">
        <f t="shared" si="2813"/>
        <v>0</v>
      </c>
      <c r="AT632" s="32"/>
      <c r="AU632" s="114">
        <f t="shared" si="2814"/>
        <v>0</v>
      </c>
      <c r="AV632" s="32"/>
      <c r="AW632" s="114">
        <f t="shared" si="2815"/>
        <v>0</v>
      </c>
      <c r="AX632" s="32"/>
      <c r="AY632" s="114">
        <f t="shared" si="2816"/>
        <v>0</v>
      </c>
      <c r="AZ632" s="32"/>
      <c r="BA632" s="114">
        <f t="shared" si="2817"/>
        <v>0</v>
      </c>
      <c r="BB632" s="32"/>
      <c r="BC632" s="114">
        <f t="shared" si="2818"/>
        <v>0</v>
      </c>
      <c r="BD632" s="32"/>
      <c r="BE632" s="114">
        <f t="shared" si="2819"/>
        <v>0</v>
      </c>
      <c r="BF632" s="32"/>
      <c r="BG632" s="114">
        <f t="shared" si="2820"/>
        <v>0</v>
      </c>
      <c r="BH632" s="108">
        <f t="shared" ref="BH632:BI632" si="2830">SUM(J632,L632,N632,P632,R632,T632,V632,X632,Z632,AB632,AD632,AF632,AH632,AJ632,AL632,AN632,AP632,AR632,AT632,AV632,AX632,AZ632,BB632,BD632,BF632)</f>
        <v>0</v>
      </c>
      <c r="BI632" s="119">
        <f t="shared" si="2830"/>
        <v>0</v>
      </c>
      <c r="BJ632" s="87">
        <f t="shared" si="2822"/>
        <v>0</v>
      </c>
      <c r="BK632" s="108">
        <f t="shared" si="2823"/>
        <v>4</v>
      </c>
      <c r="BL632" s="119">
        <f t="shared" si="2824"/>
        <v>78.2</v>
      </c>
      <c r="BM632" s="87">
        <f t="shared" si="2825"/>
        <v>1</v>
      </c>
    </row>
    <row r="633" spans="1:65" s="88" customFormat="1">
      <c r="A633" s="29" t="s">
        <v>912</v>
      </c>
      <c r="B633" s="29" t="s">
        <v>66</v>
      </c>
      <c r="C633" s="29">
        <v>37554</v>
      </c>
      <c r="D633" s="101" t="s">
        <v>836</v>
      </c>
      <c r="E633" s="29" t="s">
        <v>100</v>
      </c>
      <c r="F633" s="30">
        <v>4</v>
      </c>
      <c r="G633" s="31">
        <v>196.24</v>
      </c>
      <c r="H633" s="119">
        <v>241.13449687547535</v>
      </c>
      <c r="I633" s="120">
        <f t="shared" si="2795"/>
        <v>964.54</v>
      </c>
      <c r="J633" s="111"/>
      <c r="K633" s="114">
        <f t="shared" si="2796"/>
        <v>0</v>
      </c>
      <c r="L633" s="32"/>
      <c r="M633" s="114">
        <f t="shared" si="2797"/>
        <v>0</v>
      </c>
      <c r="N633" s="32"/>
      <c r="O633" s="114">
        <f t="shared" si="2798"/>
        <v>0</v>
      </c>
      <c r="P633" s="32"/>
      <c r="Q633" s="114">
        <f t="shared" si="2799"/>
        <v>0</v>
      </c>
      <c r="R633" s="32"/>
      <c r="S633" s="114">
        <f t="shared" si="2800"/>
        <v>0</v>
      </c>
      <c r="T633" s="32"/>
      <c r="U633" s="114">
        <f t="shared" si="2801"/>
        <v>0</v>
      </c>
      <c r="V633" s="32"/>
      <c r="W633" s="114">
        <f t="shared" si="2802"/>
        <v>0</v>
      </c>
      <c r="X633" s="32"/>
      <c r="Y633" s="114">
        <f t="shared" si="2803"/>
        <v>0</v>
      </c>
      <c r="Z633" s="32"/>
      <c r="AA633" s="114">
        <f t="shared" si="2804"/>
        <v>0</v>
      </c>
      <c r="AB633" s="32"/>
      <c r="AC633" s="114">
        <f t="shared" si="2805"/>
        <v>0</v>
      </c>
      <c r="AD633" s="32"/>
      <c r="AE633" s="114">
        <f t="shared" si="2806"/>
        <v>0</v>
      </c>
      <c r="AF633" s="32"/>
      <c r="AG633" s="114">
        <f t="shared" si="2807"/>
        <v>0</v>
      </c>
      <c r="AH633" s="32"/>
      <c r="AI633" s="114">
        <f t="shared" si="2808"/>
        <v>0</v>
      </c>
      <c r="AJ633" s="32"/>
      <c r="AK633" s="114">
        <f t="shared" si="2809"/>
        <v>0</v>
      </c>
      <c r="AL633" s="32"/>
      <c r="AM633" s="114">
        <f t="shared" si="2810"/>
        <v>0</v>
      </c>
      <c r="AN633" s="32"/>
      <c r="AO633" s="114">
        <f t="shared" si="2811"/>
        <v>0</v>
      </c>
      <c r="AP633" s="32"/>
      <c r="AQ633" s="114">
        <f t="shared" si="2812"/>
        <v>0</v>
      </c>
      <c r="AR633" s="32"/>
      <c r="AS633" s="114">
        <f t="shared" si="2813"/>
        <v>0</v>
      </c>
      <c r="AT633" s="32"/>
      <c r="AU633" s="114">
        <f t="shared" si="2814"/>
        <v>0</v>
      </c>
      <c r="AV633" s="32"/>
      <c r="AW633" s="114">
        <f t="shared" si="2815"/>
        <v>0</v>
      </c>
      <c r="AX633" s="32"/>
      <c r="AY633" s="114">
        <f t="shared" si="2816"/>
        <v>0</v>
      </c>
      <c r="AZ633" s="32"/>
      <c r="BA633" s="114">
        <f t="shared" si="2817"/>
        <v>0</v>
      </c>
      <c r="BB633" s="32"/>
      <c r="BC633" s="114">
        <f t="shared" si="2818"/>
        <v>0</v>
      </c>
      <c r="BD633" s="32"/>
      <c r="BE633" s="114">
        <f t="shared" si="2819"/>
        <v>0</v>
      </c>
      <c r="BF633" s="32"/>
      <c r="BG633" s="114">
        <f t="shared" si="2820"/>
        <v>0</v>
      </c>
      <c r="BH633" s="108">
        <f t="shared" ref="BH633:BI633" si="2831">SUM(J633,L633,N633,P633,R633,T633,V633,X633,Z633,AB633,AD633,AF633,AH633,AJ633,AL633,AN633,AP633,AR633,AT633,AV633,AX633,AZ633,BB633,BD633,BF633)</f>
        <v>0</v>
      </c>
      <c r="BI633" s="119">
        <f t="shared" si="2831"/>
        <v>0</v>
      </c>
      <c r="BJ633" s="87">
        <f t="shared" si="2822"/>
        <v>0</v>
      </c>
      <c r="BK633" s="108">
        <f t="shared" si="2823"/>
        <v>4</v>
      </c>
      <c r="BL633" s="119">
        <f t="shared" si="2824"/>
        <v>964.54</v>
      </c>
      <c r="BM633" s="87">
        <f t="shared" si="2825"/>
        <v>1</v>
      </c>
    </row>
    <row r="634" spans="1:65" s="88" customFormat="1">
      <c r="A634" s="29" t="s">
        <v>913</v>
      </c>
      <c r="B634" s="29" t="s">
        <v>66</v>
      </c>
      <c r="C634" s="29">
        <v>21034</v>
      </c>
      <c r="D634" s="101" t="s">
        <v>838</v>
      </c>
      <c r="E634" s="29" t="s">
        <v>100</v>
      </c>
      <c r="F634" s="30">
        <v>8</v>
      </c>
      <c r="G634" s="31">
        <v>718.71</v>
      </c>
      <c r="H634" s="119">
        <v>883.13174811135798</v>
      </c>
      <c r="I634" s="120">
        <f t="shared" si="2795"/>
        <v>7065.05</v>
      </c>
      <c r="J634" s="111"/>
      <c r="K634" s="114">
        <f t="shared" si="2796"/>
        <v>0</v>
      </c>
      <c r="L634" s="32"/>
      <c r="M634" s="114">
        <f t="shared" si="2797"/>
        <v>0</v>
      </c>
      <c r="N634" s="32"/>
      <c r="O634" s="114">
        <f t="shared" si="2798"/>
        <v>0</v>
      </c>
      <c r="P634" s="32"/>
      <c r="Q634" s="114">
        <f t="shared" si="2799"/>
        <v>0</v>
      </c>
      <c r="R634" s="32"/>
      <c r="S634" s="114">
        <f t="shared" si="2800"/>
        <v>0</v>
      </c>
      <c r="T634" s="32"/>
      <c r="U634" s="114">
        <f t="shared" si="2801"/>
        <v>0</v>
      </c>
      <c r="V634" s="32"/>
      <c r="W634" s="114">
        <f t="shared" si="2802"/>
        <v>0</v>
      </c>
      <c r="X634" s="32"/>
      <c r="Y634" s="114">
        <f t="shared" si="2803"/>
        <v>0</v>
      </c>
      <c r="Z634" s="32"/>
      <c r="AA634" s="114">
        <f t="shared" si="2804"/>
        <v>0</v>
      </c>
      <c r="AB634" s="32"/>
      <c r="AC634" s="114">
        <f t="shared" si="2805"/>
        <v>0</v>
      </c>
      <c r="AD634" s="32"/>
      <c r="AE634" s="114">
        <f t="shared" si="2806"/>
        <v>0</v>
      </c>
      <c r="AF634" s="32"/>
      <c r="AG634" s="114">
        <f t="shared" si="2807"/>
        <v>0</v>
      </c>
      <c r="AH634" s="32"/>
      <c r="AI634" s="114">
        <f t="shared" si="2808"/>
        <v>0</v>
      </c>
      <c r="AJ634" s="32"/>
      <c r="AK634" s="114">
        <f t="shared" si="2809"/>
        <v>0</v>
      </c>
      <c r="AL634" s="32"/>
      <c r="AM634" s="114">
        <f t="shared" si="2810"/>
        <v>0</v>
      </c>
      <c r="AN634" s="32"/>
      <c r="AO634" s="114">
        <f t="shared" si="2811"/>
        <v>0</v>
      </c>
      <c r="AP634" s="32"/>
      <c r="AQ634" s="114">
        <f t="shared" si="2812"/>
        <v>0</v>
      </c>
      <c r="AR634" s="32"/>
      <c r="AS634" s="114">
        <f t="shared" si="2813"/>
        <v>0</v>
      </c>
      <c r="AT634" s="32"/>
      <c r="AU634" s="114">
        <f t="shared" si="2814"/>
        <v>0</v>
      </c>
      <c r="AV634" s="32"/>
      <c r="AW634" s="114">
        <f t="shared" si="2815"/>
        <v>0</v>
      </c>
      <c r="AX634" s="32"/>
      <c r="AY634" s="114">
        <f t="shared" si="2816"/>
        <v>0</v>
      </c>
      <c r="AZ634" s="32"/>
      <c r="BA634" s="114">
        <f t="shared" si="2817"/>
        <v>0</v>
      </c>
      <c r="BB634" s="32"/>
      <c r="BC634" s="114">
        <f t="shared" si="2818"/>
        <v>0</v>
      </c>
      <c r="BD634" s="32"/>
      <c r="BE634" s="114">
        <f t="shared" si="2819"/>
        <v>0</v>
      </c>
      <c r="BF634" s="32"/>
      <c r="BG634" s="114">
        <f t="shared" si="2820"/>
        <v>0</v>
      </c>
      <c r="BH634" s="108">
        <f t="shared" ref="BH634:BI634" si="2832">SUM(J634,L634,N634,P634,R634,T634,V634,X634,Z634,AB634,AD634,AF634,AH634,AJ634,AL634,AN634,AP634,AR634,AT634,AV634,AX634,AZ634,BB634,BD634,BF634)</f>
        <v>0</v>
      </c>
      <c r="BI634" s="119">
        <f t="shared" si="2832"/>
        <v>0</v>
      </c>
      <c r="BJ634" s="87">
        <f t="shared" si="2822"/>
        <v>0</v>
      </c>
      <c r="BK634" s="108">
        <f t="shared" si="2823"/>
        <v>8</v>
      </c>
      <c r="BL634" s="119">
        <f t="shared" si="2824"/>
        <v>7065.05</v>
      </c>
      <c r="BM634" s="87">
        <f t="shared" si="2825"/>
        <v>1</v>
      </c>
    </row>
    <row r="635" spans="1:65" s="88" customFormat="1">
      <c r="A635" s="29" t="s">
        <v>914</v>
      </c>
      <c r="B635" s="29" t="s">
        <v>66</v>
      </c>
      <c r="C635" s="29">
        <v>92377</v>
      </c>
      <c r="D635" s="101" t="s">
        <v>840</v>
      </c>
      <c r="E635" s="29" t="s">
        <v>100</v>
      </c>
      <c r="F635" s="30">
        <v>4</v>
      </c>
      <c r="G635" s="31">
        <v>80.25</v>
      </c>
      <c r="H635" s="119">
        <v>98.609067337224303</v>
      </c>
      <c r="I635" s="120">
        <f t="shared" si="2795"/>
        <v>394.44</v>
      </c>
      <c r="J635" s="111"/>
      <c r="K635" s="114">
        <f t="shared" si="2796"/>
        <v>0</v>
      </c>
      <c r="L635" s="32"/>
      <c r="M635" s="114">
        <f t="shared" si="2797"/>
        <v>0</v>
      </c>
      <c r="N635" s="32"/>
      <c r="O635" s="114">
        <f t="shared" si="2798"/>
        <v>0</v>
      </c>
      <c r="P635" s="32"/>
      <c r="Q635" s="114">
        <f t="shared" si="2799"/>
        <v>0</v>
      </c>
      <c r="R635" s="32"/>
      <c r="S635" s="114">
        <f t="shared" si="2800"/>
        <v>0</v>
      </c>
      <c r="T635" s="32"/>
      <c r="U635" s="114">
        <f t="shared" si="2801"/>
        <v>0</v>
      </c>
      <c r="V635" s="32"/>
      <c r="W635" s="114">
        <f t="shared" si="2802"/>
        <v>0</v>
      </c>
      <c r="X635" s="32"/>
      <c r="Y635" s="114">
        <f t="shared" si="2803"/>
        <v>0</v>
      </c>
      <c r="Z635" s="32"/>
      <c r="AA635" s="114">
        <f t="shared" si="2804"/>
        <v>0</v>
      </c>
      <c r="AB635" s="32"/>
      <c r="AC635" s="114">
        <f t="shared" si="2805"/>
        <v>0</v>
      </c>
      <c r="AD635" s="32"/>
      <c r="AE635" s="114">
        <f t="shared" si="2806"/>
        <v>0</v>
      </c>
      <c r="AF635" s="32"/>
      <c r="AG635" s="114">
        <f t="shared" si="2807"/>
        <v>0</v>
      </c>
      <c r="AH635" s="32"/>
      <c r="AI635" s="114">
        <f t="shared" si="2808"/>
        <v>0</v>
      </c>
      <c r="AJ635" s="32"/>
      <c r="AK635" s="114">
        <f t="shared" si="2809"/>
        <v>0</v>
      </c>
      <c r="AL635" s="32"/>
      <c r="AM635" s="114">
        <f t="shared" si="2810"/>
        <v>0</v>
      </c>
      <c r="AN635" s="32"/>
      <c r="AO635" s="114">
        <f t="shared" si="2811"/>
        <v>0</v>
      </c>
      <c r="AP635" s="32"/>
      <c r="AQ635" s="114">
        <f t="shared" si="2812"/>
        <v>0</v>
      </c>
      <c r="AR635" s="32"/>
      <c r="AS635" s="114">
        <f t="shared" si="2813"/>
        <v>0</v>
      </c>
      <c r="AT635" s="32"/>
      <c r="AU635" s="114">
        <f t="shared" si="2814"/>
        <v>0</v>
      </c>
      <c r="AV635" s="32"/>
      <c r="AW635" s="114">
        <f t="shared" si="2815"/>
        <v>0</v>
      </c>
      <c r="AX635" s="32"/>
      <c r="AY635" s="114">
        <f t="shared" si="2816"/>
        <v>0</v>
      </c>
      <c r="AZ635" s="32"/>
      <c r="BA635" s="114">
        <f t="shared" si="2817"/>
        <v>0</v>
      </c>
      <c r="BB635" s="32"/>
      <c r="BC635" s="114">
        <f t="shared" si="2818"/>
        <v>0</v>
      </c>
      <c r="BD635" s="32"/>
      <c r="BE635" s="114">
        <f t="shared" si="2819"/>
        <v>0</v>
      </c>
      <c r="BF635" s="32"/>
      <c r="BG635" s="114">
        <f t="shared" si="2820"/>
        <v>0</v>
      </c>
      <c r="BH635" s="108">
        <f t="shared" ref="BH635:BI635" si="2833">SUM(J635,L635,N635,P635,R635,T635,V635,X635,Z635,AB635,AD635,AF635,AH635,AJ635,AL635,AN635,AP635,AR635,AT635,AV635,AX635,AZ635,BB635,BD635,BF635)</f>
        <v>0</v>
      </c>
      <c r="BI635" s="119">
        <f t="shared" si="2833"/>
        <v>0</v>
      </c>
      <c r="BJ635" s="87">
        <f t="shared" si="2822"/>
        <v>0</v>
      </c>
      <c r="BK635" s="108">
        <f t="shared" si="2823"/>
        <v>4</v>
      </c>
      <c r="BL635" s="119">
        <f t="shared" si="2824"/>
        <v>394.44</v>
      </c>
      <c r="BM635" s="87">
        <f t="shared" si="2825"/>
        <v>1</v>
      </c>
    </row>
    <row r="636" spans="1:65" s="88" customFormat="1">
      <c r="A636" s="29" t="s">
        <v>915</v>
      </c>
      <c r="B636" s="29" t="s">
        <v>66</v>
      </c>
      <c r="C636" s="29">
        <v>20972</v>
      </c>
      <c r="D636" s="101" t="s">
        <v>842</v>
      </c>
      <c r="E636" s="29" t="s">
        <v>100</v>
      </c>
      <c r="F636" s="30">
        <v>4</v>
      </c>
      <c r="G636" s="31">
        <v>119.35</v>
      </c>
      <c r="H636" s="119">
        <v>146.65410824545444</v>
      </c>
      <c r="I636" s="120">
        <f t="shared" si="2795"/>
        <v>586.62</v>
      </c>
      <c r="J636" s="111"/>
      <c r="K636" s="114">
        <f t="shared" si="2796"/>
        <v>0</v>
      </c>
      <c r="L636" s="32"/>
      <c r="M636" s="114">
        <f t="shared" si="2797"/>
        <v>0</v>
      </c>
      <c r="N636" s="32"/>
      <c r="O636" s="114">
        <f t="shared" si="2798"/>
        <v>0</v>
      </c>
      <c r="P636" s="32"/>
      <c r="Q636" s="114">
        <f t="shared" si="2799"/>
        <v>0</v>
      </c>
      <c r="R636" s="32"/>
      <c r="S636" s="114">
        <f t="shared" si="2800"/>
        <v>0</v>
      </c>
      <c r="T636" s="32"/>
      <c r="U636" s="114">
        <f t="shared" si="2801"/>
        <v>0</v>
      </c>
      <c r="V636" s="32"/>
      <c r="W636" s="114">
        <f t="shared" si="2802"/>
        <v>0</v>
      </c>
      <c r="X636" s="32"/>
      <c r="Y636" s="114">
        <f t="shared" si="2803"/>
        <v>0</v>
      </c>
      <c r="Z636" s="32"/>
      <c r="AA636" s="114">
        <f t="shared" si="2804"/>
        <v>0</v>
      </c>
      <c r="AB636" s="32"/>
      <c r="AC636" s="114">
        <f t="shared" si="2805"/>
        <v>0</v>
      </c>
      <c r="AD636" s="32"/>
      <c r="AE636" s="114">
        <f t="shared" si="2806"/>
        <v>0</v>
      </c>
      <c r="AF636" s="32"/>
      <c r="AG636" s="114">
        <f t="shared" si="2807"/>
        <v>0</v>
      </c>
      <c r="AH636" s="32"/>
      <c r="AI636" s="114">
        <f t="shared" si="2808"/>
        <v>0</v>
      </c>
      <c r="AJ636" s="32"/>
      <c r="AK636" s="114">
        <f t="shared" si="2809"/>
        <v>0</v>
      </c>
      <c r="AL636" s="32"/>
      <c r="AM636" s="114">
        <f t="shared" si="2810"/>
        <v>0</v>
      </c>
      <c r="AN636" s="32"/>
      <c r="AO636" s="114">
        <f t="shared" si="2811"/>
        <v>0</v>
      </c>
      <c r="AP636" s="32"/>
      <c r="AQ636" s="114">
        <f t="shared" si="2812"/>
        <v>0</v>
      </c>
      <c r="AR636" s="32"/>
      <c r="AS636" s="114">
        <f t="shared" si="2813"/>
        <v>0</v>
      </c>
      <c r="AT636" s="32"/>
      <c r="AU636" s="114">
        <f t="shared" si="2814"/>
        <v>0</v>
      </c>
      <c r="AV636" s="32"/>
      <c r="AW636" s="114">
        <f t="shared" si="2815"/>
        <v>0</v>
      </c>
      <c r="AX636" s="32"/>
      <c r="AY636" s="114">
        <f t="shared" si="2816"/>
        <v>0</v>
      </c>
      <c r="AZ636" s="32"/>
      <c r="BA636" s="114">
        <f t="shared" si="2817"/>
        <v>0</v>
      </c>
      <c r="BB636" s="32"/>
      <c r="BC636" s="114">
        <f t="shared" si="2818"/>
        <v>0</v>
      </c>
      <c r="BD636" s="32"/>
      <c r="BE636" s="114">
        <f t="shared" si="2819"/>
        <v>0</v>
      </c>
      <c r="BF636" s="32"/>
      <c r="BG636" s="114">
        <f t="shared" si="2820"/>
        <v>0</v>
      </c>
      <c r="BH636" s="108">
        <f t="shared" ref="BH636:BI636" si="2834">SUM(J636,L636,N636,P636,R636,T636,V636,X636,Z636,AB636,AD636,AF636,AH636,AJ636,AL636,AN636,AP636,AR636,AT636,AV636,AX636,AZ636,BB636,BD636,BF636)</f>
        <v>0</v>
      </c>
      <c r="BI636" s="119">
        <f t="shared" si="2834"/>
        <v>0</v>
      </c>
      <c r="BJ636" s="87">
        <f t="shared" si="2822"/>
        <v>0</v>
      </c>
      <c r="BK636" s="108">
        <f t="shared" si="2823"/>
        <v>4</v>
      </c>
      <c r="BL636" s="119">
        <f t="shared" si="2824"/>
        <v>586.62</v>
      </c>
      <c r="BM636" s="87">
        <f t="shared" si="2825"/>
        <v>1</v>
      </c>
    </row>
    <row r="637" spans="1:65" s="88" customFormat="1">
      <c r="A637" s="29" t="s">
        <v>916</v>
      </c>
      <c r="B637" s="29" t="s">
        <v>66</v>
      </c>
      <c r="C637" s="29">
        <v>103019</v>
      </c>
      <c r="D637" s="101" t="s">
        <v>844</v>
      </c>
      <c r="E637" s="29" t="s">
        <v>100</v>
      </c>
      <c r="F637" s="30">
        <v>4</v>
      </c>
      <c r="G637" s="31">
        <v>184.25</v>
      </c>
      <c r="H637" s="119">
        <v>226.40150351256793</v>
      </c>
      <c r="I637" s="120">
        <f t="shared" si="2795"/>
        <v>905.61</v>
      </c>
      <c r="J637" s="111"/>
      <c r="K637" s="114">
        <f t="shared" si="2796"/>
        <v>0</v>
      </c>
      <c r="L637" s="32"/>
      <c r="M637" s="114">
        <f t="shared" si="2797"/>
        <v>0</v>
      </c>
      <c r="N637" s="32"/>
      <c r="O637" s="114">
        <f t="shared" si="2798"/>
        <v>0</v>
      </c>
      <c r="P637" s="32"/>
      <c r="Q637" s="114">
        <f t="shared" si="2799"/>
        <v>0</v>
      </c>
      <c r="R637" s="32"/>
      <c r="S637" s="114">
        <f t="shared" si="2800"/>
        <v>0</v>
      </c>
      <c r="T637" s="32"/>
      <c r="U637" s="114">
        <f t="shared" si="2801"/>
        <v>0</v>
      </c>
      <c r="V637" s="32"/>
      <c r="W637" s="114">
        <f t="shared" si="2802"/>
        <v>0</v>
      </c>
      <c r="X637" s="32"/>
      <c r="Y637" s="114">
        <f t="shared" si="2803"/>
        <v>0</v>
      </c>
      <c r="Z637" s="32"/>
      <c r="AA637" s="114">
        <f t="shared" si="2804"/>
        <v>0</v>
      </c>
      <c r="AB637" s="32"/>
      <c r="AC637" s="114">
        <f t="shared" si="2805"/>
        <v>0</v>
      </c>
      <c r="AD637" s="32"/>
      <c r="AE637" s="114">
        <f t="shared" si="2806"/>
        <v>0</v>
      </c>
      <c r="AF637" s="32"/>
      <c r="AG637" s="114">
        <f t="shared" si="2807"/>
        <v>0</v>
      </c>
      <c r="AH637" s="32"/>
      <c r="AI637" s="114">
        <f t="shared" si="2808"/>
        <v>0</v>
      </c>
      <c r="AJ637" s="32"/>
      <c r="AK637" s="114">
        <f t="shared" si="2809"/>
        <v>0</v>
      </c>
      <c r="AL637" s="32"/>
      <c r="AM637" s="114">
        <f t="shared" si="2810"/>
        <v>0</v>
      </c>
      <c r="AN637" s="32"/>
      <c r="AO637" s="114">
        <f t="shared" si="2811"/>
        <v>0</v>
      </c>
      <c r="AP637" s="32"/>
      <c r="AQ637" s="114">
        <f t="shared" si="2812"/>
        <v>0</v>
      </c>
      <c r="AR637" s="32"/>
      <c r="AS637" s="114">
        <f t="shared" si="2813"/>
        <v>0</v>
      </c>
      <c r="AT637" s="32"/>
      <c r="AU637" s="114">
        <f t="shared" si="2814"/>
        <v>0</v>
      </c>
      <c r="AV637" s="32"/>
      <c r="AW637" s="114">
        <f t="shared" si="2815"/>
        <v>0</v>
      </c>
      <c r="AX637" s="32"/>
      <c r="AY637" s="114">
        <f t="shared" si="2816"/>
        <v>0</v>
      </c>
      <c r="AZ637" s="32"/>
      <c r="BA637" s="114">
        <f t="shared" si="2817"/>
        <v>0</v>
      </c>
      <c r="BB637" s="32"/>
      <c r="BC637" s="114">
        <f t="shared" si="2818"/>
        <v>0</v>
      </c>
      <c r="BD637" s="32"/>
      <c r="BE637" s="114">
        <f t="shared" si="2819"/>
        <v>0</v>
      </c>
      <c r="BF637" s="32"/>
      <c r="BG637" s="114">
        <f t="shared" si="2820"/>
        <v>0</v>
      </c>
      <c r="BH637" s="108">
        <f t="shared" ref="BH637:BI637" si="2835">SUM(J637,L637,N637,P637,R637,T637,V637,X637,Z637,AB637,AD637,AF637,AH637,AJ637,AL637,AN637,AP637,AR637,AT637,AV637,AX637,AZ637,BB637,BD637,BF637)</f>
        <v>0</v>
      </c>
      <c r="BI637" s="119">
        <f t="shared" si="2835"/>
        <v>0</v>
      </c>
      <c r="BJ637" s="87">
        <f t="shared" si="2822"/>
        <v>0</v>
      </c>
      <c r="BK637" s="108">
        <f t="shared" si="2823"/>
        <v>4</v>
      </c>
      <c r="BL637" s="119">
        <f t="shared" si="2824"/>
        <v>905.61</v>
      </c>
      <c r="BM637" s="87">
        <f t="shared" si="2825"/>
        <v>1</v>
      </c>
    </row>
    <row r="638" spans="1:65" s="88" customFormat="1">
      <c r="A638" s="29" t="s">
        <v>917</v>
      </c>
      <c r="B638" s="29" t="s">
        <v>66</v>
      </c>
      <c r="C638" s="29">
        <v>20964</v>
      </c>
      <c r="D638" s="101" t="s">
        <v>846</v>
      </c>
      <c r="E638" s="29" t="s">
        <v>100</v>
      </c>
      <c r="F638" s="30">
        <v>4</v>
      </c>
      <c r="G638" s="31">
        <v>65.239999999999995</v>
      </c>
      <c r="H638" s="119">
        <v>80.165178231532863</v>
      </c>
      <c r="I638" s="120">
        <f t="shared" si="2795"/>
        <v>320.66000000000003</v>
      </c>
      <c r="J638" s="111"/>
      <c r="K638" s="114">
        <f t="shared" si="2796"/>
        <v>0</v>
      </c>
      <c r="L638" s="32"/>
      <c r="M638" s="114">
        <f t="shared" si="2797"/>
        <v>0</v>
      </c>
      <c r="N638" s="32"/>
      <c r="O638" s="114">
        <f t="shared" si="2798"/>
        <v>0</v>
      </c>
      <c r="P638" s="32"/>
      <c r="Q638" s="114">
        <f t="shared" si="2799"/>
        <v>0</v>
      </c>
      <c r="R638" s="32"/>
      <c r="S638" s="114">
        <f t="shared" si="2800"/>
        <v>0</v>
      </c>
      <c r="T638" s="32"/>
      <c r="U638" s="114">
        <f t="shared" si="2801"/>
        <v>0</v>
      </c>
      <c r="V638" s="32"/>
      <c r="W638" s="114">
        <f t="shared" si="2802"/>
        <v>0</v>
      </c>
      <c r="X638" s="32"/>
      <c r="Y638" s="114">
        <f t="shared" si="2803"/>
        <v>0</v>
      </c>
      <c r="Z638" s="32"/>
      <c r="AA638" s="114">
        <f t="shared" si="2804"/>
        <v>0</v>
      </c>
      <c r="AB638" s="32"/>
      <c r="AC638" s="114">
        <f t="shared" si="2805"/>
        <v>0</v>
      </c>
      <c r="AD638" s="32"/>
      <c r="AE638" s="114">
        <f t="shared" si="2806"/>
        <v>0</v>
      </c>
      <c r="AF638" s="32"/>
      <c r="AG638" s="114">
        <f t="shared" si="2807"/>
        <v>0</v>
      </c>
      <c r="AH638" s="32"/>
      <c r="AI638" s="114">
        <f t="shared" si="2808"/>
        <v>0</v>
      </c>
      <c r="AJ638" s="32"/>
      <c r="AK638" s="114">
        <f t="shared" si="2809"/>
        <v>0</v>
      </c>
      <c r="AL638" s="32"/>
      <c r="AM638" s="114">
        <f t="shared" si="2810"/>
        <v>0</v>
      </c>
      <c r="AN638" s="32"/>
      <c r="AO638" s="114">
        <f t="shared" si="2811"/>
        <v>0</v>
      </c>
      <c r="AP638" s="32"/>
      <c r="AQ638" s="114">
        <f t="shared" si="2812"/>
        <v>0</v>
      </c>
      <c r="AR638" s="32"/>
      <c r="AS638" s="114">
        <f t="shared" si="2813"/>
        <v>0</v>
      </c>
      <c r="AT638" s="32"/>
      <c r="AU638" s="114">
        <f t="shared" si="2814"/>
        <v>0</v>
      </c>
      <c r="AV638" s="32"/>
      <c r="AW638" s="114">
        <f t="shared" si="2815"/>
        <v>0</v>
      </c>
      <c r="AX638" s="32"/>
      <c r="AY638" s="114">
        <f t="shared" si="2816"/>
        <v>0</v>
      </c>
      <c r="AZ638" s="32"/>
      <c r="BA638" s="114">
        <f t="shared" si="2817"/>
        <v>0</v>
      </c>
      <c r="BB638" s="32"/>
      <c r="BC638" s="114">
        <f t="shared" si="2818"/>
        <v>0</v>
      </c>
      <c r="BD638" s="32"/>
      <c r="BE638" s="114">
        <f t="shared" si="2819"/>
        <v>0</v>
      </c>
      <c r="BF638" s="32"/>
      <c r="BG638" s="114">
        <f t="shared" si="2820"/>
        <v>0</v>
      </c>
      <c r="BH638" s="108">
        <f t="shared" ref="BH638:BI638" si="2836">SUM(J638,L638,N638,P638,R638,T638,V638,X638,Z638,AB638,AD638,AF638,AH638,AJ638,AL638,AN638,AP638,AR638,AT638,AV638,AX638,AZ638,BB638,BD638,BF638)</f>
        <v>0</v>
      </c>
      <c r="BI638" s="119">
        <f t="shared" si="2836"/>
        <v>0</v>
      </c>
      <c r="BJ638" s="87">
        <f t="shared" si="2822"/>
        <v>0</v>
      </c>
      <c r="BK638" s="108">
        <f t="shared" si="2823"/>
        <v>4</v>
      </c>
      <c r="BL638" s="119">
        <f t="shared" si="2824"/>
        <v>320.66000000000003</v>
      </c>
      <c r="BM638" s="87">
        <f t="shared" si="2825"/>
        <v>1</v>
      </c>
    </row>
    <row r="639" spans="1:65" s="88" customFormat="1">
      <c r="A639" s="22" t="s">
        <v>918</v>
      </c>
      <c r="B639" s="22" t="s">
        <v>60</v>
      </c>
      <c r="C639" s="22" t="s">
        <v>60</v>
      </c>
      <c r="D639" s="102" t="s">
        <v>732</v>
      </c>
      <c r="E639" s="22" t="s">
        <v>60</v>
      </c>
      <c r="F639" s="89"/>
      <c r="G639" s="27"/>
      <c r="H639" s="121"/>
      <c r="I639" s="118">
        <f>SUM(I640:I644)</f>
        <v>30816.959999999999</v>
      </c>
      <c r="J639" s="112"/>
      <c r="K639" s="127">
        <f>SUM(K640:K644)</f>
        <v>0</v>
      </c>
      <c r="L639" s="26"/>
      <c r="M639" s="127">
        <f>SUM(M640:M644)</f>
        <v>0</v>
      </c>
      <c r="N639" s="26"/>
      <c r="O639" s="127">
        <f>SUM(O640:O644)</f>
        <v>0</v>
      </c>
      <c r="P639" s="26"/>
      <c r="Q639" s="127">
        <f>SUM(Q640:Q644)</f>
        <v>0</v>
      </c>
      <c r="R639" s="26"/>
      <c r="S639" s="127">
        <f>SUM(S640:S644)</f>
        <v>0</v>
      </c>
      <c r="T639" s="26"/>
      <c r="U639" s="127">
        <f>SUM(U640:U644)</f>
        <v>0</v>
      </c>
      <c r="V639" s="26"/>
      <c r="W639" s="127">
        <f>SUM(W640:W644)</f>
        <v>0</v>
      </c>
      <c r="X639" s="26"/>
      <c r="Y639" s="127">
        <f>SUM(Y640:Y644)</f>
        <v>0</v>
      </c>
      <c r="Z639" s="26"/>
      <c r="AA639" s="127">
        <f>SUM(AA640:AA644)</f>
        <v>0</v>
      </c>
      <c r="AB639" s="26"/>
      <c r="AC639" s="127">
        <f>SUM(AC640:AC644)</f>
        <v>0</v>
      </c>
      <c r="AD639" s="26"/>
      <c r="AE639" s="127">
        <f>SUM(AE640:AE644)</f>
        <v>0</v>
      </c>
      <c r="AF639" s="26"/>
      <c r="AG639" s="127">
        <f>SUM(AG640:AG644)</f>
        <v>0</v>
      </c>
      <c r="AH639" s="26"/>
      <c r="AI639" s="127">
        <f>SUM(AI640:AI644)</f>
        <v>0</v>
      </c>
      <c r="AJ639" s="26"/>
      <c r="AK639" s="127">
        <f>SUM(AK640:AK644)</f>
        <v>0</v>
      </c>
      <c r="AL639" s="26"/>
      <c r="AM639" s="127">
        <f>SUM(AM640:AM644)</f>
        <v>0</v>
      </c>
      <c r="AN639" s="26"/>
      <c r="AO639" s="127">
        <f>SUM(AO640:AO644)</f>
        <v>0</v>
      </c>
      <c r="AP639" s="26"/>
      <c r="AQ639" s="127">
        <f>SUM(AQ640:AQ644)</f>
        <v>0</v>
      </c>
      <c r="AR639" s="26"/>
      <c r="AS639" s="127">
        <f>SUM(AS640:AS644)</f>
        <v>0</v>
      </c>
      <c r="AT639" s="26"/>
      <c r="AU639" s="127">
        <f>SUM(AU640:AU644)</f>
        <v>0</v>
      </c>
      <c r="AV639" s="26"/>
      <c r="AW639" s="127">
        <f>SUM(AW640:AW644)</f>
        <v>0</v>
      </c>
      <c r="AX639" s="26"/>
      <c r="AY639" s="127">
        <f>SUM(AY640:AY644)</f>
        <v>0</v>
      </c>
      <c r="AZ639" s="26"/>
      <c r="BA639" s="127">
        <f>SUM(BA640:BA644)</f>
        <v>0</v>
      </c>
      <c r="BB639" s="26"/>
      <c r="BC639" s="127">
        <f>SUM(BC640:BC644)</f>
        <v>0</v>
      </c>
      <c r="BD639" s="26"/>
      <c r="BE639" s="127">
        <f>SUM(BE640:BE644)</f>
        <v>0</v>
      </c>
      <c r="BF639" s="26"/>
      <c r="BG639" s="127">
        <f>SUM(BG640:BG644)</f>
        <v>0</v>
      </c>
      <c r="BH639" s="109"/>
      <c r="BI639" s="121">
        <f>SUM(BI640:BI644)</f>
        <v>0</v>
      </c>
      <c r="BJ639" s="27"/>
      <c r="BK639" s="109"/>
      <c r="BL639" s="121">
        <f>SUM(BL640:BL644)</f>
        <v>30816.959999999999</v>
      </c>
      <c r="BM639" s="27"/>
    </row>
    <row r="640" spans="1:65" s="88" customFormat="1">
      <c r="A640" s="29" t="s">
        <v>919</v>
      </c>
      <c r="B640" s="29" t="s">
        <v>250</v>
      </c>
      <c r="C640" s="29">
        <v>12016</v>
      </c>
      <c r="D640" s="101" t="s">
        <v>734</v>
      </c>
      <c r="E640" s="29" t="s">
        <v>100</v>
      </c>
      <c r="F640" s="30">
        <v>4</v>
      </c>
      <c r="G640" s="31">
        <v>195.97</v>
      </c>
      <c r="H640" s="119">
        <v>240.80272805078937</v>
      </c>
      <c r="I640" s="120">
        <f t="shared" ref="I640:I644" si="2837">ROUND(SUM(F640*H640),2)</f>
        <v>963.21</v>
      </c>
      <c r="J640" s="111"/>
      <c r="K640" s="114">
        <f t="shared" ref="K640:K644" si="2838">J640*$H640</f>
        <v>0</v>
      </c>
      <c r="L640" s="32"/>
      <c r="M640" s="114">
        <f t="shared" ref="M640:M644" si="2839">L640*$H640</f>
        <v>0</v>
      </c>
      <c r="N640" s="32"/>
      <c r="O640" s="114">
        <f t="shared" ref="O640:O644" si="2840">N640*$H640</f>
        <v>0</v>
      </c>
      <c r="P640" s="32"/>
      <c r="Q640" s="114">
        <f t="shared" ref="Q640:Q644" si="2841">P640*$H640</f>
        <v>0</v>
      </c>
      <c r="R640" s="32"/>
      <c r="S640" s="114">
        <f t="shared" ref="S640:S644" si="2842">R640*$H640</f>
        <v>0</v>
      </c>
      <c r="T640" s="32"/>
      <c r="U640" s="114">
        <f t="shared" ref="U640:U644" si="2843">T640*$H640</f>
        <v>0</v>
      </c>
      <c r="V640" s="32"/>
      <c r="W640" s="114">
        <f t="shared" ref="W640:W644" si="2844">V640*$H640</f>
        <v>0</v>
      </c>
      <c r="X640" s="32"/>
      <c r="Y640" s="114">
        <f t="shared" ref="Y640:Y644" si="2845">X640*$H640</f>
        <v>0</v>
      </c>
      <c r="Z640" s="32"/>
      <c r="AA640" s="114">
        <f t="shared" ref="AA640:AA644" si="2846">Z640*$H640</f>
        <v>0</v>
      </c>
      <c r="AB640" s="32"/>
      <c r="AC640" s="114">
        <f t="shared" ref="AC640:AC644" si="2847">AB640*$H640</f>
        <v>0</v>
      </c>
      <c r="AD640" s="32"/>
      <c r="AE640" s="114">
        <f t="shared" ref="AE640:AE644" si="2848">AD640*$H640</f>
        <v>0</v>
      </c>
      <c r="AF640" s="32"/>
      <c r="AG640" s="114">
        <f t="shared" ref="AG640:AG644" si="2849">AF640*$H640</f>
        <v>0</v>
      </c>
      <c r="AH640" s="32"/>
      <c r="AI640" s="114">
        <f t="shared" ref="AI640:AI644" si="2850">AH640*$H640</f>
        <v>0</v>
      </c>
      <c r="AJ640" s="32"/>
      <c r="AK640" s="114">
        <f t="shared" ref="AK640:AK644" si="2851">AJ640*$H640</f>
        <v>0</v>
      </c>
      <c r="AL640" s="32"/>
      <c r="AM640" s="114">
        <f t="shared" ref="AM640:AM644" si="2852">AL640*$H640</f>
        <v>0</v>
      </c>
      <c r="AN640" s="32"/>
      <c r="AO640" s="114">
        <f t="shared" ref="AO640:AO644" si="2853">AN640*$H640</f>
        <v>0</v>
      </c>
      <c r="AP640" s="32"/>
      <c r="AQ640" s="114">
        <f t="shared" ref="AQ640:AQ644" si="2854">AP640*$H640</f>
        <v>0</v>
      </c>
      <c r="AR640" s="32"/>
      <c r="AS640" s="114">
        <f t="shared" ref="AS640:AS644" si="2855">AR640*$H640</f>
        <v>0</v>
      </c>
      <c r="AT640" s="32"/>
      <c r="AU640" s="114">
        <f t="shared" ref="AU640:AU644" si="2856">AT640*$H640</f>
        <v>0</v>
      </c>
      <c r="AV640" s="32"/>
      <c r="AW640" s="114">
        <f t="shared" ref="AW640:AW644" si="2857">AV640*$H640</f>
        <v>0</v>
      </c>
      <c r="AX640" s="32"/>
      <c r="AY640" s="114">
        <f t="shared" ref="AY640:AY644" si="2858">AX640*$H640</f>
        <v>0</v>
      </c>
      <c r="AZ640" s="32"/>
      <c r="BA640" s="114">
        <f t="shared" ref="BA640:BA644" si="2859">AZ640*$H640</f>
        <v>0</v>
      </c>
      <c r="BB640" s="32"/>
      <c r="BC640" s="114">
        <f t="shared" ref="BC640:BC644" si="2860">BB640*$H640</f>
        <v>0</v>
      </c>
      <c r="BD640" s="32"/>
      <c r="BE640" s="114">
        <f t="shared" ref="BE640:BE644" si="2861">BD640*$H640</f>
        <v>0</v>
      </c>
      <c r="BF640" s="32"/>
      <c r="BG640" s="114">
        <f t="shared" ref="BG640:BG644" si="2862">BF640*$H640</f>
        <v>0</v>
      </c>
      <c r="BH640" s="108">
        <f t="shared" ref="BH640:BI640" si="2863">SUM(J640,L640,N640,P640,R640,T640,V640,X640,Z640,AB640,AD640,AF640,AH640,AJ640,AL640,AN640,AP640,AR640,AT640,AV640,AX640,AZ640,BB640,BD640,BF640)</f>
        <v>0</v>
      </c>
      <c r="BI640" s="119">
        <f t="shared" si="2863"/>
        <v>0</v>
      </c>
      <c r="BJ640" s="87">
        <f t="shared" ref="BJ640:BJ644" si="2864">BI640/I640</f>
        <v>0</v>
      </c>
      <c r="BK640" s="108">
        <f t="shared" ref="BK640:BK644" si="2865">F640-BH640</f>
        <v>4</v>
      </c>
      <c r="BL640" s="119">
        <f t="shared" ref="BL640:BL644" si="2866">I640-BI640</f>
        <v>963.21</v>
      </c>
      <c r="BM640" s="87">
        <f t="shared" ref="BM640:BM644" si="2867">1-BJ640</f>
        <v>1</v>
      </c>
    </row>
    <row r="641" spans="1:65" s="88" customFormat="1">
      <c r="A641" s="29" t="s">
        <v>920</v>
      </c>
      <c r="B641" s="29" t="s">
        <v>250</v>
      </c>
      <c r="C641" s="29">
        <v>12018</v>
      </c>
      <c r="D641" s="101" t="s">
        <v>850</v>
      </c>
      <c r="E641" s="29" t="s">
        <v>100</v>
      </c>
      <c r="F641" s="30">
        <v>94</v>
      </c>
      <c r="G641" s="31">
        <v>215.73</v>
      </c>
      <c r="H641" s="119">
        <v>265.08329092410463</v>
      </c>
      <c r="I641" s="120">
        <f t="shared" si="2837"/>
        <v>24917.83</v>
      </c>
      <c r="J641" s="111"/>
      <c r="K641" s="114">
        <f t="shared" si="2838"/>
        <v>0</v>
      </c>
      <c r="L641" s="32"/>
      <c r="M641" s="114">
        <f t="shared" si="2839"/>
        <v>0</v>
      </c>
      <c r="N641" s="32"/>
      <c r="O641" s="114">
        <f t="shared" si="2840"/>
        <v>0</v>
      </c>
      <c r="P641" s="32"/>
      <c r="Q641" s="114">
        <f t="shared" si="2841"/>
        <v>0</v>
      </c>
      <c r="R641" s="32"/>
      <c r="S641" s="114">
        <f t="shared" si="2842"/>
        <v>0</v>
      </c>
      <c r="T641" s="32"/>
      <c r="U641" s="114">
        <f t="shared" si="2843"/>
        <v>0</v>
      </c>
      <c r="V641" s="32"/>
      <c r="W641" s="114">
        <f t="shared" si="2844"/>
        <v>0</v>
      </c>
      <c r="X641" s="32"/>
      <c r="Y641" s="114">
        <f t="shared" si="2845"/>
        <v>0</v>
      </c>
      <c r="Z641" s="32"/>
      <c r="AA641" s="114">
        <f t="shared" si="2846"/>
        <v>0</v>
      </c>
      <c r="AB641" s="32"/>
      <c r="AC641" s="114">
        <f t="shared" si="2847"/>
        <v>0</v>
      </c>
      <c r="AD641" s="32"/>
      <c r="AE641" s="114">
        <f t="shared" si="2848"/>
        <v>0</v>
      </c>
      <c r="AF641" s="32"/>
      <c r="AG641" s="114">
        <f t="shared" si="2849"/>
        <v>0</v>
      </c>
      <c r="AH641" s="32"/>
      <c r="AI641" s="114">
        <f t="shared" si="2850"/>
        <v>0</v>
      </c>
      <c r="AJ641" s="32"/>
      <c r="AK641" s="114">
        <f t="shared" si="2851"/>
        <v>0</v>
      </c>
      <c r="AL641" s="32"/>
      <c r="AM641" s="114">
        <f t="shared" si="2852"/>
        <v>0</v>
      </c>
      <c r="AN641" s="32"/>
      <c r="AO641" s="114">
        <f t="shared" si="2853"/>
        <v>0</v>
      </c>
      <c r="AP641" s="32"/>
      <c r="AQ641" s="114">
        <f t="shared" si="2854"/>
        <v>0</v>
      </c>
      <c r="AR641" s="32"/>
      <c r="AS641" s="114">
        <f t="shared" si="2855"/>
        <v>0</v>
      </c>
      <c r="AT641" s="32"/>
      <c r="AU641" s="114">
        <f t="shared" si="2856"/>
        <v>0</v>
      </c>
      <c r="AV641" s="32"/>
      <c r="AW641" s="114">
        <f t="shared" si="2857"/>
        <v>0</v>
      </c>
      <c r="AX641" s="32"/>
      <c r="AY641" s="114">
        <f t="shared" si="2858"/>
        <v>0</v>
      </c>
      <c r="AZ641" s="32"/>
      <c r="BA641" s="114">
        <f t="shared" si="2859"/>
        <v>0</v>
      </c>
      <c r="BB641" s="32"/>
      <c r="BC641" s="114">
        <f t="shared" si="2860"/>
        <v>0</v>
      </c>
      <c r="BD641" s="32"/>
      <c r="BE641" s="114">
        <f t="shared" si="2861"/>
        <v>0</v>
      </c>
      <c r="BF641" s="32"/>
      <c r="BG641" s="114">
        <f t="shared" si="2862"/>
        <v>0</v>
      </c>
      <c r="BH641" s="108">
        <f t="shared" ref="BH641:BI641" si="2868">SUM(J641,L641,N641,P641,R641,T641,V641,X641,Z641,AB641,AD641,AF641,AH641,AJ641,AL641,AN641,AP641,AR641,AT641,AV641,AX641,AZ641,BB641,BD641,BF641)</f>
        <v>0</v>
      </c>
      <c r="BI641" s="119">
        <f t="shared" si="2868"/>
        <v>0</v>
      </c>
      <c r="BJ641" s="87">
        <f t="shared" si="2864"/>
        <v>0</v>
      </c>
      <c r="BK641" s="108">
        <f t="shared" si="2865"/>
        <v>94</v>
      </c>
      <c r="BL641" s="119">
        <f t="shared" si="2866"/>
        <v>24917.83</v>
      </c>
      <c r="BM641" s="87">
        <f t="shared" si="2867"/>
        <v>1</v>
      </c>
    </row>
    <row r="642" spans="1:65" s="88" customFormat="1">
      <c r="A642" s="29" t="s">
        <v>921</v>
      </c>
      <c r="B642" s="29" t="s">
        <v>66</v>
      </c>
      <c r="C642" s="29">
        <v>101908</v>
      </c>
      <c r="D642" s="101" t="s">
        <v>741</v>
      </c>
      <c r="E642" s="29" t="s">
        <v>100</v>
      </c>
      <c r="F642" s="30">
        <v>12</v>
      </c>
      <c r="G642" s="31">
        <v>261.85000000000002</v>
      </c>
      <c r="H642" s="119">
        <v>321.75432127417054</v>
      </c>
      <c r="I642" s="120">
        <f t="shared" si="2837"/>
        <v>3861.05</v>
      </c>
      <c r="J642" s="111"/>
      <c r="K642" s="114">
        <f t="shared" si="2838"/>
        <v>0</v>
      </c>
      <c r="L642" s="32"/>
      <c r="M642" s="114">
        <f t="shared" si="2839"/>
        <v>0</v>
      </c>
      <c r="N642" s="32"/>
      <c r="O642" s="114">
        <f t="shared" si="2840"/>
        <v>0</v>
      </c>
      <c r="P642" s="32"/>
      <c r="Q642" s="114">
        <f t="shared" si="2841"/>
        <v>0</v>
      </c>
      <c r="R642" s="32"/>
      <c r="S642" s="114">
        <f t="shared" si="2842"/>
        <v>0</v>
      </c>
      <c r="T642" s="32"/>
      <c r="U642" s="114">
        <f t="shared" si="2843"/>
        <v>0</v>
      </c>
      <c r="V642" s="32"/>
      <c r="W642" s="114">
        <f t="shared" si="2844"/>
        <v>0</v>
      </c>
      <c r="X642" s="32"/>
      <c r="Y642" s="114">
        <f t="shared" si="2845"/>
        <v>0</v>
      </c>
      <c r="Z642" s="32"/>
      <c r="AA642" s="114">
        <f t="shared" si="2846"/>
        <v>0</v>
      </c>
      <c r="AB642" s="32"/>
      <c r="AC642" s="114">
        <f t="shared" si="2847"/>
        <v>0</v>
      </c>
      <c r="AD642" s="32"/>
      <c r="AE642" s="114">
        <f t="shared" si="2848"/>
        <v>0</v>
      </c>
      <c r="AF642" s="32"/>
      <c r="AG642" s="114">
        <f t="shared" si="2849"/>
        <v>0</v>
      </c>
      <c r="AH642" s="32"/>
      <c r="AI642" s="114">
        <f t="shared" si="2850"/>
        <v>0</v>
      </c>
      <c r="AJ642" s="32"/>
      <c r="AK642" s="114">
        <f t="shared" si="2851"/>
        <v>0</v>
      </c>
      <c r="AL642" s="32"/>
      <c r="AM642" s="114">
        <f t="shared" si="2852"/>
        <v>0</v>
      </c>
      <c r="AN642" s="32"/>
      <c r="AO642" s="114">
        <f t="shared" si="2853"/>
        <v>0</v>
      </c>
      <c r="AP642" s="32"/>
      <c r="AQ642" s="114">
        <f t="shared" si="2854"/>
        <v>0</v>
      </c>
      <c r="AR642" s="32"/>
      <c r="AS642" s="114">
        <f t="shared" si="2855"/>
        <v>0</v>
      </c>
      <c r="AT642" s="32"/>
      <c r="AU642" s="114">
        <f t="shared" si="2856"/>
        <v>0</v>
      </c>
      <c r="AV642" s="32"/>
      <c r="AW642" s="114">
        <f t="shared" si="2857"/>
        <v>0</v>
      </c>
      <c r="AX642" s="32"/>
      <c r="AY642" s="114">
        <f t="shared" si="2858"/>
        <v>0</v>
      </c>
      <c r="AZ642" s="32"/>
      <c r="BA642" s="114">
        <f t="shared" si="2859"/>
        <v>0</v>
      </c>
      <c r="BB642" s="32"/>
      <c r="BC642" s="114">
        <f t="shared" si="2860"/>
        <v>0</v>
      </c>
      <c r="BD642" s="32"/>
      <c r="BE642" s="114">
        <f t="shared" si="2861"/>
        <v>0</v>
      </c>
      <c r="BF642" s="32"/>
      <c r="BG642" s="114">
        <f t="shared" si="2862"/>
        <v>0</v>
      </c>
      <c r="BH642" s="108">
        <f t="shared" ref="BH642:BI642" si="2869">SUM(J642,L642,N642,P642,R642,T642,V642,X642,Z642,AB642,AD642,AF642,AH642,AJ642,AL642,AN642,AP642,AR642,AT642,AV642,AX642,AZ642,BB642,BD642,BF642)</f>
        <v>0</v>
      </c>
      <c r="BI642" s="119">
        <f t="shared" si="2869"/>
        <v>0</v>
      </c>
      <c r="BJ642" s="87">
        <f t="shared" si="2864"/>
        <v>0</v>
      </c>
      <c r="BK642" s="108">
        <f t="shared" si="2865"/>
        <v>12</v>
      </c>
      <c r="BL642" s="119">
        <f t="shared" si="2866"/>
        <v>3861.05</v>
      </c>
      <c r="BM642" s="87">
        <f t="shared" si="2867"/>
        <v>1</v>
      </c>
    </row>
    <row r="643" spans="1:65" s="88" customFormat="1">
      <c r="A643" s="29" t="s">
        <v>922</v>
      </c>
      <c r="B643" s="29" t="s">
        <v>66</v>
      </c>
      <c r="C643" s="29">
        <v>97599</v>
      </c>
      <c r="D643" s="101" t="s">
        <v>745</v>
      </c>
      <c r="E643" s="29" t="s">
        <v>100</v>
      </c>
      <c r="F643" s="30">
        <v>28</v>
      </c>
      <c r="G643" s="31">
        <v>21.85</v>
      </c>
      <c r="H643" s="119">
        <v>26.848699331069795</v>
      </c>
      <c r="I643" s="120">
        <f t="shared" si="2837"/>
        <v>751.76</v>
      </c>
      <c r="J643" s="111"/>
      <c r="K643" s="114">
        <f t="shared" si="2838"/>
        <v>0</v>
      </c>
      <c r="L643" s="32"/>
      <c r="M643" s="114">
        <f t="shared" si="2839"/>
        <v>0</v>
      </c>
      <c r="N643" s="32"/>
      <c r="O643" s="114">
        <f t="shared" si="2840"/>
        <v>0</v>
      </c>
      <c r="P643" s="32"/>
      <c r="Q643" s="114">
        <f t="shared" si="2841"/>
        <v>0</v>
      </c>
      <c r="R643" s="32"/>
      <c r="S643" s="114">
        <f t="shared" si="2842"/>
        <v>0</v>
      </c>
      <c r="T643" s="32"/>
      <c r="U643" s="114">
        <f t="shared" si="2843"/>
        <v>0</v>
      </c>
      <c r="V643" s="32"/>
      <c r="W643" s="114">
        <f t="shared" si="2844"/>
        <v>0</v>
      </c>
      <c r="X643" s="32"/>
      <c r="Y643" s="114">
        <f t="shared" si="2845"/>
        <v>0</v>
      </c>
      <c r="Z643" s="32"/>
      <c r="AA643" s="114">
        <f t="shared" si="2846"/>
        <v>0</v>
      </c>
      <c r="AB643" s="32"/>
      <c r="AC643" s="114">
        <f t="shared" si="2847"/>
        <v>0</v>
      </c>
      <c r="AD643" s="32"/>
      <c r="AE643" s="114">
        <f t="shared" si="2848"/>
        <v>0</v>
      </c>
      <c r="AF643" s="32"/>
      <c r="AG643" s="114">
        <f t="shared" si="2849"/>
        <v>0</v>
      </c>
      <c r="AH643" s="32"/>
      <c r="AI643" s="114">
        <f t="shared" si="2850"/>
        <v>0</v>
      </c>
      <c r="AJ643" s="32"/>
      <c r="AK643" s="114">
        <f t="shared" si="2851"/>
        <v>0</v>
      </c>
      <c r="AL643" s="32"/>
      <c r="AM643" s="114">
        <f t="shared" si="2852"/>
        <v>0</v>
      </c>
      <c r="AN643" s="32"/>
      <c r="AO643" s="114">
        <f t="shared" si="2853"/>
        <v>0</v>
      </c>
      <c r="AP643" s="32"/>
      <c r="AQ643" s="114">
        <f t="shared" si="2854"/>
        <v>0</v>
      </c>
      <c r="AR643" s="32"/>
      <c r="AS643" s="114">
        <f t="shared" si="2855"/>
        <v>0</v>
      </c>
      <c r="AT643" s="32"/>
      <c r="AU643" s="114">
        <f t="shared" si="2856"/>
        <v>0</v>
      </c>
      <c r="AV643" s="32"/>
      <c r="AW643" s="114">
        <f t="shared" si="2857"/>
        <v>0</v>
      </c>
      <c r="AX643" s="32"/>
      <c r="AY643" s="114">
        <f t="shared" si="2858"/>
        <v>0</v>
      </c>
      <c r="AZ643" s="32"/>
      <c r="BA643" s="114">
        <f t="shared" si="2859"/>
        <v>0</v>
      </c>
      <c r="BB643" s="32"/>
      <c r="BC643" s="114">
        <f t="shared" si="2860"/>
        <v>0</v>
      </c>
      <c r="BD643" s="32"/>
      <c r="BE643" s="114">
        <f t="shared" si="2861"/>
        <v>0</v>
      </c>
      <c r="BF643" s="32"/>
      <c r="BG643" s="114">
        <f t="shared" si="2862"/>
        <v>0</v>
      </c>
      <c r="BH643" s="108">
        <f t="shared" ref="BH643:BI643" si="2870">SUM(J643,L643,N643,P643,R643,T643,V643,X643,Z643,AB643,AD643,AF643,AH643,AJ643,AL643,AN643,AP643,AR643,AT643,AV643,AX643,AZ643,BB643,BD643,BF643)</f>
        <v>0</v>
      </c>
      <c r="BI643" s="119">
        <f t="shared" si="2870"/>
        <v>0</v>
      </c>
      <c r="BJ643" s="87">
        <f t="shared" si="2864"/>
        <v>0</v>
      </c>
      <c r="BK643" s="108">
        <f t="shared" si="2865"/>
        <v>28</v>
      </c>
      <c r="BL643" s="119">
        <f t="shared" si="2866"/>
        <v>751.76</v>
      </c>
      <c r="BM643" s="87">
        <f t="shared" si="2867"/>
        <v>1</v>
      </c>
    </row>
    <row r="644" spans="1:65" s="88" customFormat="1">
      <c r="A644" s="29" t="s">
        <v>923</v>
      </c>
      <c r="B644" s="29" t="s">
        <v>250</v>
      </c>
      <c r="C644" s="29">
        <v>10446</v>
      </c>
      <c r="D644" s="101" t="s">
        <v>747</v>
      </c>
      <c r="E644" s="29" t="s">
        <v>100</v>
      </c>
      <c r="F644" s="30">
        <v>1</v>
      </c>
      <c r="G644" s="31">
        <v>262.95</v>
      </c>
      <c r="H644" s="119">
        <v>323.1059720414097</v>
      </c>
      <c r="I644" s="120">
        <f t="shared" si="2837"/>
        <v>323.11</v>
      </c>
      <c r="J644" s="111"/>
      <c r="K644" s="114">
        <f t="shared" si="2838"/>
        <v>0</v>
      </c>
      <c r="L644" s="32"/>
      <c r="M644" s="114">
        <f t="shared" si="2839"/>
        <v>0</v>
      </c>
      <c r="N644" s="32"/>
      <c r="O644" s="114">
        <f t="shared" si="2840"/>
        <v>0</v>
      </c>
      <c r="P644" s="32"/>
      <c r="Q644" s="114">
        <f t="shared" si="2841"/>
        <v>0</v>
      </c>
      <c r="R644" s="32"/>
      <c r="S644" s="114">
        <f t="shared" si="2842"/>
        <v>0</v>
      </c>
      <c r="T644" s="32"/>
      <c r="U644" s="114">
        <f t="shared" si="2843"/>
        <v>0</v>
      </c>
      <c r="V644" s="32"/>
      <c r="W644" s="114">
        <f t="shared" si="2844"/>
        <v>0</v>
      </c>
      <c r="X644" s="32"/>
      <c r="Y644" s="114">
        <f t="shared" si="2845"/>
        <v>0</v>
      </c>
      <c r="Z644" s="32"/>
      <c r="AA644" s="114">
        <f t="shared" si="2846"/>
        <v>0</v>
      </c>
      <c r="AB644" s="32"/>
      <c r="AC644" s="114">
        <f t="shared" si="2847"/>
        <v>0</v>
      </c>
      <c r="AD644" s="32"/>
      <c r="AE644" s="114">
        <f t="shared" si="2848"/>
        <v>0</v>
      </c>
      <c r="AF644" s="32"/>
      <c r="AG644" s="114">
        <f t="shared" si="2849"/>
        <v>0</v>
      </c>
      <c r="AH644" s="32"/>
      <c r="AI644" s="114">
        <f t="shared" si="2850"/>
        <v>0</v>
      </c>
      <c r="AJ644" s="32"/>
      <c r="AK644" s="114">
        <f t="shared" si="2851"/>
        <v>0</v>
      </c>
      <c r="AL644" s="32"/>
      <c r="AM644" s="114">
        <f t="shared" si="2852"/>
        <v>0</v>
      </c>
      <c r="AN644" s="32"/>
      <c r="AO644" s="114">
        <f t="shared" si="2853"/>
        <v>0</v>
      </c>
      <c r="AP644" s="32"/>
      <c r="AQ644" s="114">
        <f t="shared" si="2854"/>
        <v>0</v>
      </c>
      <c r="AR644" s="32"/>
      <c r="AS644" s="114">
        <f t="shared" si="2855"/>
        <v>0</v>
      </c>
      <c r="AT644" s="32"/>
      <c r="AU644" s="114">
        <f t="shared" si="2856"/>
        <v>0</v>
      </c>
      <c r="AV644" s="32"/>
      <c r="AW644" s="114">
        <f t="shared" si="2857"/>
        <v>0</v>
      </c>
      <c r="AX644" s="32"/>
      <c r="AY644" s="114">
        <f t="shared" si="2858"/>
        <v>0</v>
      </c>
      <c r="AZ644" s="32"/>
      <c r="BA644" s="114">
        <f t="shared" si="2859"/>
        <v>0</v>
      </c>
      <c r="BB644" s="32"/>
      <c r="BC644" s="114">
        <f t="shared" si="2860"/>
        <v>0</v>
      </c>
      <c r="BD644" s="32"/>
      <c r="BE644" s="114">
        <f t="shared" si="2861"/>
        <v>0</v>
      </c>
      <c r="BF644" s="32"/>
      <c r="BG644" s="114">
        <f t="shared" si="2862"/>
        <v>0</v>
      </c>
      <c r="BH644" s="108">
        <f t="shared" ref="BH644:BI644" si="2871">SUM(J644,L644,N644,P644,R644,T644,V644,X644,Z644,AB644,AD644,AF644,AH644,AJ644,AL644,AN644,AP644,AR644,AT644,AV644,AX644,AZ644,BB644,BD644,BF644)</f>
        <v>0</v>
      </c>
      <c r="BI644" s="119">
        <f t="shared" si="2871"/>
        <v>0</v>
      </c>
      <c r="BJ644" s="87">
        <f t="shared" si="2864"/>
        <v>0</v>
      </c>
      <c r="BK644" s="108">
        <f t="shared" si="2865"/>
        <v>1</v>
      </c>
      <c r="BL644" s="119">
        <f t="shared" si="2866"/>
        <v>323.11</v>
      </c>
      <c r="BM644" s="87">
        <f t="shared" si="2867"/>
        <v>1</v>
      </c>
    </row>
    <row r="645" spans="1:65" s="88" customFormat="1">
      <c r="A645" s="22" t="s">
        <v>924</v>
      </c>
      <c r="B645" s="22" t="s">
        <v>60</v>
      </c>
      <c r="C645" s="22" t="s">
        <v>60</v>
      </c>
      <c r="D645" s="102" t="s">
        <v>749</v>
      </c>
      <c r="E645" s="22" t="s">
        <v>60</v>
      </c>
      <c r="F645" s="89"/>
      <c r="G645" s="27"/>
      <c r="H645" s="121"/>
      <c r="I645" s="118">
        <f>SUM(I646:I681)</f>
        <v>115829.63000000003</v>
      </c>
      <c r="J645" s="112"/>
      <c r="K645" s="127">
        <f>SUM(K646:K681)</f>
        <v>0</v>
      </c>
      <c r="L645" s="26"/>
      <c r="M645" s="127">
        <f>SUM(M646:M681)</f>
        <v>2877.7259221235195</v>
      </c>
      <c r="N645" s="26"/>
      <c r="O645" s="127">
        <f>SUM(O646:O681)</f>
        <v>0</v>
      </c>
      <c r="P645" s="26"/>
      <c r="Q645" s="127">
        <f>SUM(Q646:Q681)</f>
        <v>0</v>
      </c>
      <c r="R645" s="26"/>
      <c r="S645" s="127">
        <f>SUM(S646:S681)</f>
        <v>0</v>
      </c>
      <c r="T645" s="26"/>
      <c r="U645" s="127">
        <f>SUM(U646:U681)</f>
        <v>0</v>
      </c>
      <c r="V645" s="26"/>
      <c r="W645" s="127">
        <f>SUM(W646:W681)</f>
        <v>0</v>
      </c>
      <c r="X645" s="26"/>
      <c r="Y645" s="127">
        <f>SUM(Y646:Y681)</f>
        <v>0</v>
      </c>
      <c r="Z645" s="26"/>
      <c r="AA645" s="127">
        <f>SUM(AA646:AA681)</f>
        <v>0</v>
      </c>
      <c r="AB645" s="26"/>
      <c r="AC645" s="127">
        <f>SUM(AC646:AC681)</f>
        <v>0</v>
      </c>
      <c r="AD645" s="26"/>
      <c r="AE645" s="127">
        <f>SUM(AE646:AE681)</f>
        <v>0</v>
      </c>
      <c r="AF645" s="26"/>
      <c r="AG645" s="127">
        <f>SUM(AG646:AG681)</f>
        <v>0</v>
      </c>
      <c r="AH645" s="26"/>
      <c r="AI645" s="127">
        <f>SUM(AI646:AI681)</f>
        <v>0</v>
      </c>
      <c r="AJ645" s="26"/>
      <c r="AK645" s="127">
        <f>SUM(AK646:AK681)</f>
        <v>0</v>
      </c>
      <c r="AL645" s="26"/>
      <c r="AM645" s="127">
        <f>SUM(AM646:AM681)</f>
        <v>0</v>
      </c>
      <c r="AN645" s="26"/>
      <c r="AO645" s="127">
        <f>SUM(AO646:AO681)</f>
        <v>0</v>
      </c>
      <c r="AP645" s="26"/>
      <c r="AQ645" s="127">
        <f>SUM(AQ646:AQ681)</f>
        <v>0</v>
      </c>
      <c r="AR645" s="26"/>
      <c r="AS645" s="127">
        <f>SUM(AS646:AS681)</f>
        <v>0</v>
      </c>
      <c r="AT645" s="26"/>
      <c r="AU645" s="127">
        <f>SUM(AU646:AU681)</f>
        <v>0</v>
      </c>
      <c r="AV645" s="26"/>
      <c r="AW645" s="127">
        <f>SUM(AW646:AW681)</f>
        <v>0</v>
      </c>
      <c r="AX645" s="26"/>
      <c r="AY645" s="127">
        <f>SUM(AY646:AY681)</f>
        <v>0</v>
      </c>
      <c r="AZ645" s="26"/>
      <c r="BA645" s="127">
        <f>SUM(BA646:BA681)</f>
        <v>0</v>
      </c>
      <c r="BB645" s="26"/>
      <c r="BC645" s="127">
        <f>SUM(BC646:BC681)</f>
        <v>0</v>
      </c>
      <c r="BD645" s="26"/>
      <c r="BE645" s="127">
        <f>SUM(BE646:BE681)</f>
        <v>0</v>
      </c>
      <c r="BF645" s="26"/>
      <c r="BG645" s="127">
        <f>SUM(BG646:BG681)</f>
        <v>0</v>
      </c>
      <c r="BH645" s="109"/>
      <c r="BI645" s="121">
        <f>SUM(BI646:BI681)</f>
        <v>2877.7259221235195</v>
      </c>
      <c r="BJ645" s="27"/>
      <c r="BK645" s="109"/>
      <c r="BL645" s="121">
        <f>SUM(BL646:BL681)</f>
        <v>112951.9040778765</v>
      </c>
      <c r="BM645" s="27"/>
    </row>
    <row r="646" spans="1:65" s="88" customFormat="1">
      <c r="A646" s="29" t="s">
        <v>925</v>
      </c>
      <c r="B646" s="29" t="s">
        <v>66</v>
      </c>
      <c r="C646" s="29">
        <v>791</v>
      </c>
      <c r="D646" s="101" t="s">
        <v>858</v>
      </c>
      <c r="E646" s="29" t="s">
        <v>100</v>
      </c>
      <c r="F646" s="30">
        <v>3</v>
      </c>
      <c r="G646" s="31">
        <v>20.149999999999999</v>
      </c>
      <c r="H646" s="119">
        <v>24.759784508972828</v>
      </c>
      <c r="I646" s="120">
        <f t="shared" ref="I646:I681" si="2872">ROUND(SUM(F646*H646),2)</f>
        <v>74.28</v>
      </c>
      <c r="J646" s="111"/>
      <c r="K646" s="114">
        <f t="shared" ref="K646:K681" si="2873">J646*$H646</f>
        <v>0</v>
      </c>
      <c r="L646" s="32"/>
      <c r="M646" s="114">
        <f t="shared" ref="M646:M681" si="2874">L646*$H646</f>
        <v>0</v>
      </c>
      <c r="N646" s="32"/>
      <c r="O646" s="114">
        <f t="shared" ref="O646:O681" si="2875">N646*$H646</f>
        <v>0</v>
      </c>
      <c r="P646" s="32"/>
      <c r="Q646" s="114">
        <f t="shared" ref="Q646:Q681" si="2876">P646*$H646</f>
        <v>0</v>
      </c>
      <c r="R646" s="32"/>
      <c r="S646" s="114">
        <f t="shared" ref="S646:S681" si="2877">R646*$H646</f>
        <v>0</v>
      </c>
      <c r="T646" s="32"/>
      <c r="U646" s="114">
        <f t="shared" ref="U646:U681" si="2878">T646*$H646</f>
        <v>0</v>
      </c>
      <c r="V646" s="32"/>
      <c r="W646" s="114">
        <f t="shared" ref="W646:W681" si="2879">V646*$H646</f>
        <v>0</v>
      </c>
      <c r="X646" s="32"/>
      <c r="Y646" s="114">
        <f t="shared" ref="Y646:Y681" si="2880">X646*$H646</f>
        <v>0</v>
      </c>
      <c r="Z646" s="32"/>
      <c r="AA646" s="114">
        <f t="shared" ref="AA646:AA681" si="2881">Z646*$H646</f>
        <v>0</v>
      </c>
      <c r="AB646" s="32"/>
      <c r="AC646" s="114">
        <f t="shared" ref="AC646:AC681" si="2882">AB646*$H646</f>
        <v>0</v>
      </c>
      <c r="AD646" s="32"/>
      <c r="AE646" s="114">
        <f t="shared" ref="AE646:AE681" si="2883">AD646*$H646</f>
        <v>0</v>
      </c>
      <c r="AF646" s="32"/>
      <c r="AG646" s="114">
        <f t="shared" ref="AG646:AG681" si="2884">AF646*$H646</f>
        <v>0</v>
      </c>
      <c r="AH646" s="32"/>
      <c r="AI646" s="114">
        <f t="shared" ref="AI646:AI681" si="2885">AH646*$H646</f>
        <v>0</v>
      </c>
      <c r="AJ646" s="32"/>
      <c r="AK646" s="114">
        <f t="shared" ref="AK646:AK681" si="2886">AJ646*$H646</f>
        <v>0</v>
      </c>
      <c r="AL646" s="32"/>
      <c r="AM646" s="114">
        <f t="shared" ref="AM646:AM681" si="2887">AL646*$H646</f>
        <v>0</v>
      </c>
      <c r="AN646" s="32"/>
      <c r="AO646" s="114">
        <f t="shared" ref="AO646:AO681" si="2888">AN646*$H646</f>
        <v>0</v>
      </c>
      <c r="AP646" s="32"/>
      <c r="AQ646" s="114">
        <f t="shared" ref="AQ646:AQ681" si="2889">AP646*$H646</f>
        <v>0</v>
      </c>
      <c r="AR646" s="32"/>
      <c r="AS646" s="114">
        <f t="shared" ref="AS646:AS681" si="2890">AR646*$H646</f>
        <v>0</v>
      </c>
      <c r="AT646" s="32"/>
      <c r="AU646" s="114">
        <f t="shared" ref="AU646:AU681" si="2891">AT646*$H646</f>
        <v>0</v>
      </c>
      <c r="AV646" s="32"/>
      <c r="AW646" s="114">
        <f t="shared" ref="AW646:AW681" si="2892">AV646*$H646</f>
        <v>0</v>
      </c>
      <c r="AX646" s="32"/>
      <c r="AY646" s="114">
        <f t="shared" ref="AY646:AY681" si="2893">AX646*$H646</f>
        <v>0</v>
      </c>
      <c r="AZ646" s="32"/>
      <c r="BA646" s="114">
        <f t="shared" ref="BA646:BA681" si="2894">AZ646*$H646</f>
        <v>0</v>
      </c>
      <c r="BB646" s="32"/>
      <c r="BC646" s="114">
        <f t="shared" ref="BC646:BC681" si="2895">BB646*$H646</f>
        <v>0</v>
      </c>
      <c r="BD646" s="32"/>
      <c r="BE646" s="114">
        <f t="shared" ref="BE646:BE681" si="2896">BD646*$H646</f>
        <v>0</v>
      </c>
      <c r="BF646" s="32"/>
      <c r="BG646" s="114">
        <f t="shared" ref="BG646:BG681" si="2897">BF646*$H646</f>
        <v>0</v>
      </c>
      <c r="BH646" s="108">
        <f t="shared" ref="BH646:BI646" si="2898">SUM(J646,L646,N646,P646,R646,T646,V646,X646,Z646,AB646,AD646,AF646,AH646,AJ646,AL646,AN646,AP646,AR646,AT646,AV646,AX646,AZ646,BB646,BD646,BF646)</f>
        <v>0</v>
      </c>
      <c r="BI646" s="119">
        <f t="shared" si="2898"/>
        <v>0</v>
      </c>
      <c r="BJ646" s="87">
        <f t="shared" ref="BJ646:BJ681" si="2899">BI646/I646</f>
        <v>0</v>
      </c>
      <c r="BK646" s="108">
        <f t="shared" ref="BK646:BK681" si="2900">F646-BH646</f>
        <v>3</v>
      </c>
      <c r="BL646" s="119">
        <f t="shared" ref="BL646:BL681" si="2901">I646-BI646</f>
        <v>74.28</v>
      </c>
      <c r="BM646" s="87">
        <f t="shared" ref="BM646:BM681" si="2902">1-BJ646</f>
        <v>1</v>
      </c>
    </row>
    <row r="647" spans="1:65" s="88" customFormat="1">
      <c r="A647" s="29" t="s">
        <v>926</v>
      </c>
      <c r="B647" s="29" t="s">
        <v>66</v>
      </c>
      <c r="C647" s="29">
        <v>790</v>
      </c>
      <c r="D647" s="101" t="s">
        <v>751</v>
      </c>
      <c r="E647" s="29" t="s">
        <v>100</v>
      </c>
      <c r="F647" s="30">
        <v>32</v>
      </c>
      <c r="G647" s="31">
        <v>20.149999999999999</v>
      </c>
      <c r="H647" s="119">
        <v>24.759784508972828</v>
      </c>
      <c r="I647" s="120">
        <f t="shared" si="2872"/>
        <v>792.31</v>
      </c>
      <c r="J647" s="111"/>
      <c r="K647" s="114">
        <f t="shared" si="2873"/>
        <v>0</v>
      </c>
      <c r="L647" s="32"/>
      <c r="M647" s="114">
        <f t="shared" si="2874"/>
        <v>0</v>
      </c>
      <c r="N647" s="32"/>
      <c r="O647" s="114">
        <f t="shared" si="2875"/>
        <v>0</v>
      </c>
      <c r="P647" s="32"/>
      <c r="Q647" s="114">
        <f t="shared" si="2876"/>
        <v>0</v>
      </c>
      <c r="R647" s="32"/>
      <c r="S647" s="114">
        <f t="shared" si="2877"/>
        <v>0</v>
      </c>
      <c r="T647" s="32"/>
      <c r="U647" s="114">
        <f t="shared" si="2878"/>
        <v>0</v>
      </c>
      <c r="V647" s="32"/>
      <c r="W647" s="114">
        <f t="shared" si="2879"/>
        <v>0</v>
      </c>
      <c r="X647" s="32"/>
      <c r="Y647" s="114">
        <f t="shared" si="2880"/>
        <v>0</v>
      </c>
      <c r="Z647" s="32"/>
      <c r="AA647" s="114">
        <f t="shared" si="2881"/>
        <v>0</v>
      </c>
      <c r="AB647" s="32"/>
      <c r="AC647" s="114">
        <f t="shared" si="2882"/>
        <v>0</v>
      </c>
      <c r="AD647" s="32"/>
      <c r="AE647" s="114">
        <f t="shared" si="2883"/>
        <v>0</v>
      </c>
      <c r="AF647" s="32"/>
      <c r="AG647" s="114">
        <f t="shared" si="2884"/>
        <v>0</v>
      </c>
      <c r="AH647" s="32"/>
      <c r="AI647" s="114">
        <f t="shared" si="2885"/>
        <v>0</v>
      </c>
      <c r="AJ647" s="32"/>
      <c r="AK647" s="114">
        <f t="shared" si="2886"/>
        <v>0</v>
      </c>
      <c r="AL647" s="32"/>
      <c r="AM647" s="114">
        <f t="shared" si="2887"/>
        <v>0</v>
      </c>
      <c r="AN647" s="32"/>
      <c r="AO647" s="114">
        <f t="shared" si="2888"/>
        <v>0</v>
      </c>
      <c r="AP647" s="32"/>
      <c r="AQ647" s="114">
        <f t="shared" si="2889"/>
        <v>0</v>
      </c>
      <c r="AR647" s="32"/>
      <c r="AS647" s="114">
        <f t="shared" si="2890"/>
        <v>0</v>
      </c>
      <c r="AT647" s="32"/>
      <c r="AU647" s="114">
        <f t="shared" si="2891"/>
        <v>0</v>
      </c>
      <c r="AV647" s="32"/>
      <c r="AW647" s="114">
        <f t="shared" si="2892"/>
        <v>0</v>
      </c>
      <c r="AX647" s="32"/>
      <c r="AY647" s="114">
        <f t="shared" si="2893"/>
        <v>0</v>
      </c>
      <c r="AZ647" s="32"/>
      <c r="BA647" s="114">
        <f t="shared" si="2894"/>
        <v>0</v>
      </c>
      <c r="BB647" s="32"/>
      <c r="BC647" s="114">
        <f t="shared" si="2895"/>
        <v>0</v>
      </c>
      <c r="BD647" s="32"/>
      <c r="BE647" s="114">
        <f t="shared" si="2896"/>
        <v>0</v>
      </c>
      <c r="BF647" s="32"/>
      <c r="BG647" s="114">
        <f t="shared" si="2897"/>
        <v>0</v>
      </c>
      <c r="BH647" s="108">
        <f t="shared" ref="BH647:BI647" si="2903">SUM(J647,L647,N647,P647,R647,T647,V647,X647,Z647,AB647,AD647,AF647,AH647,AJ647,AL647,AN647,AP647,AR647,AT647,AV647,AX647,AZ647,BB647,BD647,BF647)</f>
        <v>0</v>
      </c>
      <c r="BI647" s="119">
        <f t="shared" si="2903"/>
        <v>0</v>
      </c>
      <c r="BJ647" s="87">
        <f t="shared" si="2899"/>
        <v>0</v>
      </c>
      <c r="BK647" s="108">
        <f t="shared" si="2900"/>
        <v>32</v>
      </c>
      <c r="BL647" s="119">
        <f t="shared" si="2901"/>
        <v>792.31</v>
      </c>
      <c r="BM647" s="87">
        <f t="shared" si="2902"/>
        <v>1</v>
      </c>
    </row>
    <row r="648" spans="1:65" s="88" customFormat="1">
      <c r="A648" s="29" t="s">
        <v>927</v>
      </c>
      <c r="B648" s="29" t="s">
        <v>66</v>
      </c>
      <c r="C648" s="29">
        <v>789</v>
      </c>
      <c r="D648" s="101" t="s">
        <v>753</v>
      </c>
      <c r="E648" s="29" t="s">
        <v>100</v>
      </c>
      <c r="F648" s="30">
        <v>64</v>
      </c>
      <c r="G648" s="31">
        <v>15.48</v>
      </c>
      <c r="H648" s="119">
        <v>19.021412615329996</v>
      </c>
      <c r="I648" s="120">
        <f t="shared" si="2872"/>
        <v>1217.3699999999999</v>
      </c>
      <c r="J648" s="111"/>
      <c r="K648" s="114">
        <f t="shared" si="2873"/>
        <v>0</v>
      </c>
      <c r="L648" s="32"/>
      <c r="M648" s="114">
        <f t="shared" si="2874"/>
        <v>0</v>
      </c>
      <c r="N648" s="32"/>
      <c r="O648" s="114">
        <f t="shared" si="2875"/>
        <v>0</v>
      </c>
      <c r="P648" s="32"/>
      <c r="Q648" s="114">
        <f t="shared" si="2876"/>
        <v>0</v>
      </c>
      <c r="R648" s="32"/>
      <c r="S648" s="114">
        <f t="shared" si="2877"/>
        <v>0</v>
      </c>
      <c r="T648" s="32"/>
      <c r="U648" s="114">
        <f t="shared" si="2878"/>
        <v>0</v>
      </c>
      <c r="V648" s="32"/>
      <c r="W648" s="114">
        <f t="shared" si="2879"/>
        <v>0</v>
      </c>
      <c r="X648" s="32"/>
      <c r="Y648" s="114">
        <f t="shared" si="2880"/>
        <v>0</v>
      </c>
      <c r="Z648" s="32"/>
      <c r="AA648" s="114">
        <f t="shared" si="2881"/>
        <v>0</v>
      </c>
      <c r="AB648" s="32"/>
      <c r="AC648" s="114">
        <f t="shared" si="2882"/>
        <v>0</v>
      </c>
      <c r="AD648" s="32"/>
      <c r="AE648" s="114">
        <f t="shared" si="2883"/>
        <v>0</v>
      </c>
      <c r="AF648" s="32"/>
      <c r="AG648" s="114">
        <f t="shared" si="2884"/>
        <v>0</v>
      </c>
      <c r="AH648" s="32"/>
      <c r="AI648" s="114">
        <f t="shared" si="2885"/>
        <v>0</v>
      </c>
      <c r="AJ648" s="32"/>
      <c r="AK648" s="114">
        <f t="shared" si="2886"/>
        <v>0</v>
      </c>
      <c r="AL648" s="32"/>
      <c r="AM648" s="114">
        <f t="shared" si="2887"/>
        <v>0</v>
      </c>
      <c r="AN648" s="32"/>
      <c r="AO648" s="114">
        <f t="shared" si="2888"/>
        <v>0</v>
      </c>
      <c r="AP648" s="32"/>
      <c r="AQ648" s="114">
        <f t="shared" si="2889"/>
        <v>0</v>
      </c>
      <c r="AR648" s="32"/>
      <c r="AS648" s="114">
        <f t="shared" si="2890"/>
        <v>0</v>
      </c>
      <c r="AT648" s="32"/>
      <c r="AU648" s="114">
        <f t="shared" si="2891"/>
        <v>0</v>
      </c>
      <c r="AV648" s="32"/>
      <c r="AW648" s="114">
        <f t="shared" si="2892"/>
        <v>0</v>
      </c>
      <c r="AX648" s="32"/>
      <c r="AY648" s="114">
        <f t="shared" si="2893"/>
        <v>0</v>
      </c>
      <c r="AZ648" s="32"/>
      <c r="BA648" s="114">
        <f t="shared" si="2894"/>
        <v>0</v>
      </c>
      <c r="BB648" s="32"/>
      <c r="BC648" s="114">
        <f t="shared" si="2895"/>
        <v>0</v>
      </c>
      <c r="BD648" s="32"/>
      <c r="BE648" s="114">
        <f t="shared" si="2896"/>
        <v>0</v>
      </c>
      <c r="BF648" s="32"/>
      <c r="BG648" s="114">
        <f t="shared" si="2897"/>
        <v>0</v>
      </c>
      <c r="BH648" s="108">
        <f t="shared" ref="BH648:BI648" si="2904">SUM(J648,L648,N648,P648,R648,T648,V648,X648,Z648,AB648,AD648,AF648,AH648,AJ648,AL648,AN648,AP648,AR648,AT648,AV648,AX648,AZ648,BB648,BD648,BF648)</f>
        <v>0</v>
      </c>
      <c r="BI648" s="119">
        <f t="shared" si="2904"/>
        <v>0</v>
      </c>
      <c r="BJ648" s="87">
        <f t="shared" si="2899"/>
        <v>0</v>
      </c>
      <c r="BK648" s="108">
        <f t="shared" si="2900"/>
        <v>64</v>
      </c>
      <c r="BL648" s="119">
        <f t="shared" si="2901"/>
        <v>1217.3699999999999</v>
      </c>
      <c r="BM648" s="87">
        <f t="shared" si="2902"/>
        <v>1</v>
      </c>
    </row>
    <row r="649" spans="1:65" s="88" customFormat="1">
      <c r="A649" s="29" t="s">
        <v>928</v>
      </c>
      <c r="B649" s="29" t="s">
        <v>66</v>
      </c>
      <c r="C649" s="29">
        <v>788</v>
      </c>
      <c r="D649" s="101" t="s">
        <v>755</v>
      </c>
      <c r="E649" s="29" t="s">
        <v>100</v>
      </c>
      <c r="F649" s="30">
        <v>10</v>
      </c>
      <c r="G649" s="31">
        <v>27.03</v>
      </c>
      <c r="H649" s="119">
        <v>33.213745671341719</v>
      </c>
      <c r="I649" s="120">
        <f t="shared" si="2872"/>
        <v>332.14</v>
      </c>
      <c r="J649" s="111"/>
      <c r="K649" s="114">
        <f t="shared" si="2873"/>
        <v>0</v>
      </c>
      <c r="L649" s="32"/>
      <c r="M649" s="114">
        <f t="shared" si="2874"/>
        <v>0</v>
      </c>
      <c r="N649" s="32"/>
      <c r="O649" s="114">
        <f t="shared" si="2875"/>
        <v>0</v>
      </c>
      <c r="P649" s="32"/>
      <c r="Q649" s="114">
        <f t="shared" si="2876"/>
        <v>0</v>
      </c>
      <c r="R649" s="32"/>
      <c r="S649" s="114">
        <f t="shared" si="2877"/>
        <v>0</v>
      </c>
      <c r="T649" s="32"/>
      <c r="U649" s="114">
        <f t="shared" si="2878"/>
        <v>0</v>
      </c>
      <c r="V649" s="32"/>
      <c r="W649" s="114">
        <f t="shared" si="2879"/>
        <v>0</v>
      </c>
      <c r="X649" s="32"/>
      <c r="Y649" s="114">
        <f t="shared" si="2880"/>
        <v>0</v>
      </c>
      <c r="Z649" s="32"/>
      <c r="AA649" s="114">
        <f t="shared" si="2881"/>
        <v>0</v>
      </c>
      <c r="AB649" s="32"/>
      <c r="AC649" s="114">
        <f t="shared" si="2882"/>
        <v>0</v>
      </c>
      <c r="AD649" s="32"/>
      <c r="AE649" s="114">
        <f t="shared" si="2883"/>
        <v>0</v>
      </c>
      <c r="AF649" s="32"/>
      <c r="AG649" s="114">
        <f t="shared" si="2884"/>
        <v>0</v>
      </c>
      <c r="AH649" s="32"/>
      <c r="AI649" s="114">
        <f t="shared" si="2885"/>
        <v>0</v>
      </c>
      <c r="AJ649" s="32"/>
      <c r="AK649" s="114">
        <f t="shared" si="2886"/>
        <v>0</v>
      </c>
      <c r="AL649" s="32"/>
      <c r="AM649" s="114">
        <f t="shared" si="2887"/>
        <v>0</v>
      </c>
      <c r="AN649" s="32"/>
      <c r="AO649" s="114">
        <f t="shared" si="2888"/>
        <v>0</v>
      </c>
      <c r="AP649" s="32"/>
      <c r="AQ649" s="114">
        <f t="shared" si="2889"/>
        <v>0</v>
      </c>
      <c r="AR649" s="32"/>
      <c r="AS649" s="114">
        <f t="shared" si="2890"/>
        <v>0</v>
      </c>
      <c r="AT649" s="32"/>
      <c r="AU649" s="114">
        <f t="shared" si="2891"/>
        <v>0</v>
      </c>
      <c r="AV649" s="32"/>
      <c r="AW649" s="114">
        <f t="shared" si="2892"/>
        <v>0</v>
      </c>
      <c r="AX649" s="32"/>
      <c r="AY649" s="114">
        <f t="shared" si="2893"/>
        <v>0</v>
      </c>
      <c r="AZ649" s="32"/>
      <c r="BA649" s="114">
        <f t="shared" si="2894"/>
        <v>0</v>
      </c>
      <c r="BB649" s="32"/>
      <c r="BC649" s="114">
        <f t="shared" si="2895"/>
        <v>0</v>
      </c>
      <c r="BD649" s="32"/>
      <c r="BE649" s="114">
        <f t="shared" si="2896"/>
        <v>0</v>
      </c>
      <c r="BF649" s="32"/>
      <c r="BG649" s="114">
        <f t="shared" si="2897"/>
        <v>0</v>
      </c>
      <c r="BH649" s="108">
        <f t="shared" ref="BH649:BI649" si="2905">SUM(J649,L649,N649,P649,R649,T649,V649,X649,Z649,AB649,AD649,AF649,AH649,AJ649,AL649,AN649,AP649,AR649,AT649,AV649,AX649,AZ649,BB649,BD649,BF649)</f>
        <v>0</v>
      </c>
      <c r="BI649" s="119">
        <f t="shared" si="2905"/>
        <v>0</v>
      </c>
      <c r="BJ649" s="87">
        <f t="shared" si="2899"/>
        <v>0</v>
      </c>
      <c r="BK649" s="108">
        <f t="shared" si="2900"/>
        <v>10</v>
      </c>
      <c r="BL649" s="119">
        <f t="shared" si="2901"/>
        <v>332.14</v>
      </c>
      <c r="BM649" s="87">
        <f t="shared" si="2902"/>
        <v>1</v>
      </c>
    </row>
    <row r="650" spans="1:65" s="88" customFormat="1">
      <c r="A650" s="29" t="s">
        <v>929</v>
      </c>
      <c r="B650" s="29" t="s">
        <v>66</v>
      </c>
      <c r="C650" s="29">
        <v>787</v>
      </c>
      <c r="D650" s="101" t="s">
        <v>757</v>
      </c>
      <c r="E650" s="29" t="s">
        <v>100</v>
      </c>
      <c r="F650" s="30">
        <v>18</v>
      </c>
      <c r="G650" s="31">
        <v>43.5</v>
      </c>
      <c r="H650" s="119">
        <v>53.451643977187004</v>
      </c>
      <c r="I650" s="120">
        <f t="shared" si="2872"/>
        <v>962.13</v>
      </c>
      <c r="J650" s="111"/>
      <c r="K650" s="114">
        <f t="shared" si="2873"/>
        <v>0</v>
      </c>
      <c r="L650" s="32"/>
      <c r="M650" s="114">
        <f t="shared" si="2874"/>
        <v>0</v>
      </c>
      <c r="N650" s="32"/>
      <c r="O650" s="114">
        <f t="shared" si="2875"/>
        <v>0</v>
      </c>
      <c r="P650" s="32"/>
      <c r="Q650" s="114">
        <f t="shared" si="2876"/>
        <v>0</v>
      </c>
      <c r="R650" s="32"/>
      <c r="S650" s="114">
        <f t="shared" si="2877"/>
        <v>0</v>
      </c>
      <c r="T650" s="32"/>
      <c r="U650" s="114">
        <f t="shared" si="2878"/>
        <v>0</v>
      </c>
      <c r="V650" s="32"/>
      <c r="W650" s="114">
        <f t="shared" si="2879"/>
        <v>0</v>
      </c>
      <c r="X650" s="32"/>
      <c r="Y650" s="114">
        <f t="shared" si="2880"/>
        <v>0</v>
      </c>
      <c r="Z650" s="32"/>
      <c r="AA650" s="114">
        <f t="shared" si="2881"/>
        <v>0</v>
      </c>
      <c r="AB650" s="32"/>
      <c r="AC650" s="114">
        <f t="shared" si="2882"/>
        <v>0</v>
      </c>
      <c r="AD650" s="32"/>
      <c r="AE650" s="114">
        <f t="shared" si="2883"/>
        <v>0</v>
      </c>
      <c r="AF650" s="32"/>
      <c r="AG650" s="114">
        <f t="shared" si="2884"/>
        <v>0</v>
      </c>
      <c r="AH650" s="32"/>
      <c r="AI650" s="114">
        <f t="shared" si="2885"/>
        <v>0</v>
      </c>
      <c r="AJ650" s="32"/>
      <c r="AK650" s="114">
        <f t="shared" si="2886"/>
        <v>0</v>
      </c>
      <c r="AL650" s="32"/>
      <c r="AM650" s="114">
        <f t="shared" si="2887"/>
        <v>0</v>
      </c>
      <c r="AN650" s="32"/>
      <c r="AO650" s="114">
        <f t="shared" si="2888"/>
        <v>0</v>
      </c>
      <c r="AP650" s="32"/>
      <c r="AQ650" s="114">
        <f t="shared" si="2889"/>
        <v>0</v>
      </c>
      <c r="AR650" s="32"/>
      <c r="AS650" s="114">
        <f t="shared" si="2890"/>
        <v>0</v>
      </c>
      <c r="AT650" s="32"/>
      <c r="AU650" s="114">
        <f t="shared" si="2891"/>
        <v>0</v>
      </c>
      <c r="AV650" s="32"/>
      <c r="AW650" s="114">
        <f t="shared" si="2892"/>
        <v>0</v>
      </c>
      <c r="AX650" s="32"/>
      <c r="AY650" s="114">
        <f t="shared" si="2893"/>
        <v>0</v>
      </c>
      <c r="AZ650" s="32"/>
      <c r="BA650" s="114">
        <f t="shared" si="2894"/>
        <v>0</v>
      </c>
      <c r="BB650" s="32"/>
      <c r="BC650" s="114">
        <f t="shared" si="2895"/>
        <v>0</v>
      </c>
      <c r="BD650" s="32"/>
      <c r="BE650" s="114">
        <f t="shared" si="2896"/>
        <v>0</v>
      </c>
      <c r="BF650" s="32"/>
      <c r="BG650" s="114">
        <f t="shared" si="2897"/>
        <v>0</v>
      </c>
      <c r="BH650" s="108">
        <f t="shared" ref="BH650:BI650" si="2906">SUM(J650,L650,N650,P650,R650,T650,V650,X650,Z650,AB650,AD650,AF650,AH650,AJ650,AL650,AN650,AP650,AR650,AT650,AV650,AX650,AZ650,BB650,BD650,BF650)</f>
        <v>0</v>
      </c>
      <c r="BI650" s="119">
        <f t="shared" si="2906"/>
        <v>0</v>
      </c>
      <c r="BJ650" s="87">
        <f t="shared" si="2899"/>
        <v>0</v>
      </c>
      <c r="BK650" s="108">
        <f t="shared" si="2900"/>
        <v>18</v>
      </c>
      <c r="BL650" s="119">
        <f t="shared" si="2901"/>
        <v>962.13</v>
      </c>
      <c r="BM650" s="87">
        <f t="shared" si="2902"/>
        <v>1</v>
      </c>
    </row>
    <row r="651" spans="1:65" s="88" customFormat="1">
      <c r="A651" s="29" t="s">
        <v>930</v>
      </c>
      <c r="B651" s="29" t="s">
        <v>66</v>
      </c>
      <c r="C651" s="29">
        <v>774</v>
      </c>
      <c r="D651" s="101" t="s">
        <v>759</v>
      </c>
      <c r="E651" s="29" t="s">
        <v>100</v>
      </c>
      <c r="F651" s="30">
        <v>1</v>
      </c>
      <c r="G651" s="31">
        <v>43.5</v>
      </c>
      <c r="H651" s="119">
        <v>53.451643977187004</v>
      </c>
      <c r="I651" s="120">
        <f t="shared" si="2872"/>
        <v>53.45</v>
      </c>
      <c r="J651" s="111"/>
      <c r="K651" s="114">
        <f t="shared" si="2873"/>
        <v>0</v>
      </c>
      <c r="L651" s="32"/>
      <c r="M651" s="114">
        <f t="shared" si="2874"/>
        <v>0</v>
      </c>
      <c r="N651" s="32"/>
      <c r="O651" s="114">
        <f t="shared" si="2875"/>
        <v>0</v>
      </c>
      <c r="P651" s="32"/>
      <c r="Q651" s="114">
        <f t="shared" si="2876"/>
        <v>0</v>
      </c>
      <c r="R651" s="32"/>
      <c r="S651" s="114">
        <f t="shared" si="2877"/>
        <v>0</v>
      </c>
      <c r="T651" s="32"/>
      <c r="U651" s="114">
        <f t="shared" si="2878"/>
        <v>0</v>
      </c>
      <c r="V651" s="32"/>
      <c r="W651" s="114">
        <f t="shared" si="2879"/>
        <v>0</v>
      </c>
      <c r="X651" s="32"/>
      <c r="Y651" s="114">
        <f t="shared" si="2880"/>
        <v>0</v>
      </c>
      <c r="Z651" s="32"/>
      <c r="AA651" s="114">
        <f t="shared" si="2881"/>
        <v>0</v>
      </c>
      <c r="AB651" s="32"/>
      <c r="AC651" s="114">
        <f t="shared" si="2882"/>
        <v>0</v>
      </c>
      <c r="AD651" s="32"/>
      <c r="AE651" s="114">
        <f t="shared" si="2883"/>
        <v>0</v>
      </c>
      <c r="AF651" s="32"/>
      <c r="AG651" s="114">
        <f t="shared" si="2884"/>
        <v>0</v>
      </c>
      <c r="AH651" s="32"/>
      <c r="AI651" s="114">
        <f t="shared" si="2885"/>
        <v>0</v>
      </c>
      <c r="AJ651" s="32"/>
      <c r="AK651" s="114">
        <f t="shared" si="2886"/>
        <v>0</v>
      </c>
      <c r="AL651" s="32"/>
      <c r="AM651" s="114">
        <f t="shared" si="2887"/>
        <v>0</v>
      </c>
      <c r="AN651" s="32"/>
      <c r="AO651" s="114">
        <f t="shared" si="2888"/>
        <v>0</v>
      </c>
      <c r="AP651" s="32"/>
      <c r="AQ651" s="114">
        <f t="shared" si="2889"/>
        <v>0</v>
      </c>
      <c r="AR651" s="32"/>
      <c r="AS651" s="114">
        <f t="shared" si="2890"/>
        <v>0</v>
      </c>
      <c r="AT651" s="32"/>
      <c r="AU651" s="114">
        <f t="shared" si="2891"/>
        <v>0</v>
      </c>
      <c r="AV651" s="32"/>
      <c r="AW651" s="114">
        <f t="shared" si="2892"/>
        <v>0</v>
      </c>
      <c r="AX651" s="32"/>
      <c r="AY651" s="114">
        <f t="shared" si="2893"/>
        <v>0</v>
      </c>
      <c r="AZ651" s="32"/>
      <c r="BA651" s="114">
        <f t="shared" si="2894"/>
        <v>0</v>
      </c>
      <c r="BB651" s="32"/>
      <c r="BC651" s="114">
        <f t="shared" si="2895"/>
        <v>0</v>
      </c>
      <c r="BD651" s="32"/>
      <c r="BE651" s="114">
        <f t="shared" si="2896"/>
        <v>0</v>
      </c>
      <c r="BF651" s="32"/>
      <c r="BG651" s="114">
        <f t="shared" si="2897"/>
        <v>0</v>
      </c>
      <c r="BH651" s="108">
        <f t="shared" ref="BH651:BI651" si="2907">SUM(J651,L651,N651,P651,R651,T651,V651,X651,Z651,AB651,AD651,AF651,AH651,AJ651,AL651,AN651,AP651,AR651,AT651,AV651,AX651,AZ651,BB651,BD651,BF651)</f>
        <v>0</v>
      </c>
      <c r="BI651" s="119">
        <f t="shared" si="2907"/>
        <v>0</v>
      </c>
      <c r="BJ651" s="87">
        <f t="shared" si="2899"/>
        <v>0</v>
      </c>
      <c r="BK651" s="108">
        <f t="shared" si="2900"/>
        <v>1</v>
      </c>
      <c r="BL651" s="119">
        <f t="shared" si="2901"/>
        <v>53.45</v>
      </c>
      <c r="BM651" s="87">
        <f t="shared" si="2902"/>
        <v>1</v>
      </c>
    </row>
    <row r="652" spans="1:65" s="88" customFormat="1">
      <c r="A652" s="29" t="s">
        <v>931</v>
      </c>
      <c r="B652" s="29" t="s">
        <v>66</v>
      </c>
      <c r="C652" s="29">
        <v>775</v>
      </c>
      <c r="D652" s="101" t="s">
        <v>761</v>
      </c>
      <c r="E652" s="29" t="s">
        <v>100</v>
      </c>
      <c r="F652" s="30">
        <v>5</v>
      </c>
      <c r="G652" s="31">
        <v>43.5</v>
      </c>
      <c r="H652" s="119">
        <v>53.451643977187004</v>
      </c>
      <c r="I652" s="120">
        <f t="shared" si="2872"/>
        <v>267.26</v>
      </c>
      <c r="J652" s="111"/>
      <c r="K652" s="114">
        <f t="shared" si="2873"/>
        <v>0</v>
      </c>
      <c r="L652" s="32"/>
      <c r="M652" s="114">
        <f t="shared" si="2874"/>
        <v>0</v>
      </c>
      <c r="N652" s="32"/>
      <c r="O652" s="114">
        <f t="shared" si="2875"/>
        <v>0</v>
      </c>
      <c r="P652" s="32"/>
      <c r="Q652" s="114">
        <f t="shared" si="2876"/>
        <v>0</v>
      </c>
      <c r="R652" s="32"/>
      <c r="S652" s="114">
        <f t="shared" si="2877"/>
        <v>0</v>
      </c>
      <c r="T652" s="32"/>
      <c r="U652" s="114">
        <f t="shared" si="2878"/>
        <v>0</v>
      </c>
      <c r="V652" s="32"/>
      <c r="W652" s="114">
        <f t="shared" si="2879"/>
        <v>0</v>
      </c>
      <c r="X652" s="32"/>
      <c r="Y652" s="114">
        <f t="shared" si="2880"/>
        <v>0</v>
      </c>
      <c r="Z652" s="32"/>
      <c r="AA652" s="114">
        <f t="shared" si="2881"/>
        <v>0</v>
      </c>
      <c r="AB652" s="32"/>
      <c r="AC652" s="114">
        <f t="shared" si="2882"/>
        <v>0</v>
      </c>
      <c r="AD652" s="32"/>
      <c r="AE652" s="114">
        <f t="shared" si="2883"/>
        <v>0</v>
      </c>
      <c r="AF652" s="32"/>
      <c r="AG652" s="114">
        <f t="shared" si="2884"/>
        <v>0</v>
      </c>
      <c r="AH652" s="32"/>
      <c r="AI652" s="114">
        <f t="shared" si="2885"/>
        <v>0</v>
      </c>
      <c r="AJ652" s="32"/>
      <c r="AK652" s="114">
        <f t="shared" si="2886"/>
        <v>0</v>
      </c>
      <c r="AL652" s="32"/>
      <c r="AM652" s="114">
        <f t="shared" si="2887"/>
        <v>0</v>
      </c>
      <c r="AN652" s="32"/>
      <c r="AO652" s="114">
        <f t="shared" si="2888"/>
        <v>0</v>
      </c>
      <c r="AP652" s="32"/>
      <c r="AQ652" s="114">
        <f t="shared" si="2889"/>
        <v>0</v>
      </c>
      <c r="AR652" s="32"/>
      <c r="AS652" s="114">
        <f t="shared" si="2890"/>
        <v>0</v>
      </c>
      <c r="AT652" s="32"/>
      <c r="AU652" s="114">
        <f t="shared" si="2891"/>
        <v>0</v>
      </c>
      <c r="AV652" s="32"/>
      <c r="AW652" s="114">
        <f t="shared" si="2892"/>
        <v>0</v>
      </c>
      <c r="AX652" s="32"/>
      <c r="AY652" s="114">
        <f t="shared" si="2893"/>
        <v>0</v>
      </c>
      <c r="AZ652" s="32"/>
      <c r="BA652" s="114">
        <f t="shared" si="2894"/>
        <v>0</v>
      </c>
      <c r="BB652" s="32"/>
      <c r="BC652" s="114">
        <f t="shared" si="2895"/>
        <v>0</v>
      </c>
      <c r="BD652" s="32"/>
      <c r="BE652" s="114">
        <f t="shared" si="2896"/>
        <v>0</v>
      </c>
      <c r="BF652" s="32"/>
      <c r="BG652" s="114">
        <f t="shared" si="2897"/>
        <v>0</v>
      </c>
      <c r="BH652" s="108">
        <f t="shared" ref="BH652:BI652" si="2908">SUM(J652,L652,N652,P652,R652,T652,V652,X652,Z652,AB652,AD652,AF652,AH652,AJ652,AL652,AN652,AP652,AR652,AT652,AV652,AX652,AZ652,BB652,BD652,BF652)</f>
        <v>0</v>
      </c>
      <c r="BI652" s="119">
        <f t="shared" si="2908"/>
        <v>0</v>
      </c>
      <c r="BJ652" s="87">
        <f t="shared" si="2899"/>
        <v>0</v>
      </c>
      <c r="BK652" s="108">
        <f t="shared" si="2900"/>
        <v>5</v>
      </c>
      <c r="BL652" s="119">
        <f t="shared" si="2901"/>
        <v>267.26</v>
      </c>
      <c r="BM652" s="87">
        <f t="shared" si="2902"/>
        <v>1</v>
      </c>
    </row>
    <row r="653" spans="1:65" s="88" customFormat="1">
      <c r="A653" s="29" t="s">
        <v>932</v>
      </c>
      <c r="B653" s="29" t="s">
        <v>66</v>
      </c>
      <c r="C653" s="29">
        <v>780</v>
      </c>
      <c r="D653" s="101" t="s">
        <v>933</v>
      </c>
      <c r="E653" s="29" t="s">
        <v>100</v>
      </c>
      <c r="F653" s="30">
        <v>2</v>
      </c>
      <c r="G653" s="31">
        <v>62.65</v>
      </c>
      <c r="H653" s="119">
        <v>76.982655061396912</v>
      </c>
      <c r="I653" s="120">
        <f t="shared" si="2872"/>
        <v>153.97</v>
      </c>
      <c r="J653" s="111"/>
      <c r="K653" s="114">
        <f t="shared" si="2873"/>
        <v>0</v>
      </c>
      <c r="L653" s="32"/>
      <c r="M653" s="114">
        <f t="shared" si="2874"/>
        <v>0</v>
      </c>
      <c r="N653" s="32"/>
      <c r="O653" s="114">
        <f t="shared" si="2875"/>
        <v>0</v>
      </c>
      <c r="P653" s="32"/>
      <c r="Q653" s="114">
        <f t="shared" si="2876"/>
        <v>0</v>
      </c>
      <c r="R653" s="32"/>
      <c r="S653" s="114">
        <f t="shared" si="2877"/>
        <v>0</v>
      </c>
      <c r="T653" s="32"/>
      <c r="U653" s="114">
        <f t="shared" si="2878"/>
        <v>0</v>
      </c>
      <c r="V653" s="32"/>
      <c r="W653" s="114">
        <f t="shared" si="2879"/>
        <v>0</v>
      </c>
      <c r="X653" s="32"/>
      <c r="Y653" s="114">
        <f t="shared" si="2880"/>
        <v>0</v>
      </c>
      <c r="Z653" s="32"/>
      <c r="AA653" s="114">
        <f t="shared" si="2881"/>
        <v>0</v>
      </c>
      <c r="AB653" s="32"/>
      <c r="AC653" s="114">
        <f t="shared" si="2882"/>
        <v>0</v>
      </c>
      <c r="AD653" s="32"/>
      <c r="AE653" s="114">
        <f t="shared" si="2883"/>
        <v>0</v>
      </c>
      <c r="AF653" s="32"/>
      <c r="AG653" s="114">
        <f t="shared" si="2884"/>
        <v>0</v>
      </c>
      <c r="AH653" s="32"/>
      <c r="AI653" s="114">
        <f t="shared" si="2885"/>
        <v>0</v>
      </c>
      <c r="AJ653" s="32"/>
      <c r="AK653" s="114">
        <f t="shared" si="2886"/>
        <v>0</v>
      </c>
      <c r="AL653" s="32"/>
      <c r="AM653" s="114">
        <f t="shared" si="2887"/>
        <v>0</v>
      </c>
      <c r="AN653" s="32"/>
      <c r="AO653" s="114">
        <f t="shared" si="2888"/>
        <v>0</v>
      </c>
      <c r="AP653" s="32"/>
      <c r="AQ653" s="114">
        <f t="shared" si="2889"/>
        <v>0</v>
      </c>
      <c r="AR653" s="32"/>
      <c r="AS653" s="114">
        <f t="shared" si="2890"/>
        <v>0</v>
      </c>
      <c r="AT653" s="32"/>
      <c r="AU653" s="114">
        <f t="shared" si="2891"/>
        <v>0</v>
      </c>
      <c r="AV653" s="32"/>
      <c r="AW653" s="114">
        <f t="shared" si="2892"/>
        <v>0</v>
      </c>
      <c r="AX653" s="32"/>
      <c r="AY653" s="114">
        <f t="shared" si="2893"/>
        <v>0</v>
      </c>
      <c r="AZ653" s="32"/>
      <c r="BA653" s="114">
        <f t="shared" si="2894"/>
        <v>0</v>
      </c>
      <c r="BB653" s="32"/>
      <c r="BC653" s="114">
        <f t="shared" si="2895"/>
        <v>0</v>
      </c>
      <c r="BD653" s="32"/>
      <c r="BE653" s="114">
        <f t="shared" si="2896"/>
        <v>0</v>
      </c>
      <c r="BF653" s="32"/>
      <c r="BG653" s="114">
        <f t="shared" si="2897"/>
        <v>0</v>
      </c>
      <c r="BH653" s="108">
        <f t="shared" ref="BH653:BI653" si="2909">SUM(J653,L653,N653,P653,R653,T653,V653,X653,Z653,AB653,AD653,AF653,AH653,AJ653,AL653,AN653,AP653,AR653,AT653,AV653,AX653,AZ653,BB653,BD653,BF653)</f>
        <v>0</v>
      </c>
      <c r="BI653" s="119">
        <f t="shared" si="2909"/>
        <v>0</v>
      </c>
      <c r="BJ653" s="87">
        <f t="shared" si="2899"/>
        <v>0</v>
      </c>
      <c r="BK653" s="108">
        <f t="shared" si="2900"/>
        <v>2</v>
      </c>
      <c r="BL653" s="119">
        <f t="shared" si="2901"/>
        <v>153.97</v>
      </c>
      <c r="BM653" s="87">
        <f t="shared" si="2902"/>
        <v>1</v>
      </c>
    </row>
    <row r="654" spans="1:65" s="88" customFormat="1">
      <c r="A654" s="29" t="s">
        <v>934</v>
      </c>
      <c r="B654" s="29" t="s">
        <v>66</v>
      </c>
      <c r="C654" s="29">
        <v>97518</v>
      </c>
      <c r="D654" s="101" t="s">
        <v>767</v>
      </c>
      <c r="E654" s="29" t="s">
        <v>100</v>
      </c>
      <c r="F654" s="30">
        <v>90</v>
      </c>
      <c r="G654" s="31">
        <v>57.08</v>
      </c>
      <c r="H654" s="119">
        <v>70.138387085467443</v>
      </c>
      <c r="I654" s="120">
        <f t="shared" si="2872"/>
        <v>6312.45</v>
      </c>
      <c r="J654" s="111"/>
      <c r="K654" s="114">
        <f t="shared" si="2873"/>
        <v>0</v>
      </c>
      <c r="L654" s="32"/>
      <c r="M654" s="114">
        <f t="shared" si="2874"/>
        <v>0</v>
      </c>
      <c r="N654" s="32"/>
      <c r="O654" s="114">
        <f t="shared" si="2875"/>
        <v>0</v>
      </c>
      <c r="P654" s="32"/>
      <c r="Q654" s="114">
        <f t="shared" si="2876"/>
        <v>0</v>
      </c>
      <c r="R654" s="32"/>
      <c r="S654" s="114">
        <f t="shared" si="2877"/>
        <v>0</v>
      </c>
      <c r="T654" s="32"/>
      <c r="U654" s="114">
        <f t="shared" si="2878"/>
        <v>0</v>
      </c>
      <c r="V654" s="32"/>
      <c r="W654" s="114">
        <f t="shared" si="2879"/>
        <v>0</v>
      </c>
      <c r="X654" s="32"/>
      <c r="Y654" s="114">
        <f t="shared" si="2880"/>
        <v>0</v>
      </c>
      <c r="Z654" s="32"/>
      <c r="AA654" s="114">
        <f t="shared" si="2881"/>
        <v>0</v>
      </c>
      <c r="AB654" s="32"/>
      <c r="AC654" s="114">
        <f t="shared" si="2882"/>
        <v>0</v>
      </c>
      <c r="AD654" s="32"/>
      <c r="AE654" s="114">
        <f t="shared" si="2883"/>
        <v>0</v>
      </c>
      <c r="AF654" s="32"/>
      <c r="AG654" s="114">
        <f t="shared" si="2884"/>
        <v>0</v>
      </c>
      <c r="AH654" s="32"/>
      <c r="AI654" s="114">
        <f t="shared" si="2885"/>
        <v>0</v>
      </c>
      <c r="AJ654" s="32"/>
      <c r="AK654" s="114">
        <f t="shared" si="2886"/>
        <v>0</v>
      </c>
      <c r="AL654" s="32"/>
      <c r="AM654" s="114">
        <f t="shared" si="2887"/>
        <v>0</v>
      </c>
      <c r="AN654" s="32"/>
      <c r="AO654" s="114">
        <f t="shared" si="2888"/>
        <v>0</v>
      </c>
      <c r="AP654" s="32"/>
      <c r="AQ654" s="114">
        <f t="shared" si="2889"/>
        <v>0</v>
      </c>
      <c r="AR654" s="32"/>
      <c r="AS654" s="114">
        <f t="shared" si="2890"/>
        <v>0</v>
      </c>
      <c r="AT654" s="32"/>
      <c r="AU654" s="114">
        <f t="shared" si="2891"/>
        <v>0</v>
      </c>
      <c r="AV654" s="32"/>
      <c r="AW654" s="114">
        <f t="shared" si="2892"/>
        <v>0</v>
      </c>
      <c r="AX654" s="32"/>
      <c r="AY654" s="114">
        <f t="shared" si="2893"/>
        <v>0</v>
      </c>
      <c r="AZ654" s="32"/>
      <c r="BA654" s="114">
        <f t="shared" si="2894"/>
        <v>0</v>
      </c>
      <c r="BB654" s="32"/>
      <c r="BC654" s="114">
        <f t="shared" si="2895"/>
        <v>0</v>
      </c>
      <c r="BD654" s="32"/>
      <c r="BE654" s="114">
        <f t="shared" si="2896"/>
        <v>0</v>
      </c>
      <c r="BF654" s="32"/>
      <c r="BG654" s="114">
        <f t="shared" si="2897"/>
        <v>0</v>
      </c>
      <c r="BH654" s="108">
        <f t="shared" ref="BH654:BI654" si="2910">SUM(J654,L654,N654,P654,R654,T654,V654,X654,Z654,AB654,AD654,AF654,AH654,AJ654,AL654,AN654,AP654,AR654,AT654,AV654,AX654,AZ654,BB654,BD654,BF654)</f>
        <v>0</v>
      </c>
      <c r="BI654" s="119">
        <f t="shared" si="2910"/>
        <v>0</v>
      </c>
      <c r="BJ654" s="87">
        <f t="shared" si="2899"/>
        <v>0</v>
      </c>
      <c r="BK654" s="108">
        <f t="shared" si="2900"/>
        <v>90</v>
      </c>
      <c r="BL654" s="119">
        <f t="shared" si="2901"/>
        <v>6312.45</v>
      </c>
      <c r="BM654" s="87">
        <f t="shared" si="2902"/>
        <v>1</v>
      </c>
    </row>
    <row r="655" spans="1:65" s="88" customFormat="1">
      <c r="A655" s="29" t="s">
        <v>935</v>
      </c>
      <c r="B655" s="29" t="s">
        <v>66</v>
      </c>
      <c r="C655" s="29">
        <v>97522</v>
      </c>
      <c r="D655" s="101" t="s">
        <v>769</v>
      </c>
      <c r="E655" s="29" t="s">
        <v>100</v>
      </c>
      <c r="F655" s="30">
        <v>40</v>
      </c>
      <c r="G655" s="31">
        <v>117.26</v>
      </c>
      <c r="H655" s="119">
        <v>144.08597178769995</v>
      </c>
      <c r="I655" s="120">
        <f t="shared" si="2872"/>
        <v>5763.44</v>
      </c>
      <c r="J655" s="111"/>
      <c r="K655" s="114">
        <f t="shared" si="2873"/>
        <v>0</v>
      </c>
      <c r="L655" s="32"/>
      <c r="M655" s="114">
        <f t="shared" si="2874"/>
        <v>0</v>
      </c>
      <c r="N655" s="32"/>
      <c r="O655" s="114">
        <f t="shared" si="2875"/>
        <v>0</v>
      </c>
      <c r="P655" s="32"/>
      <c r="Q655" s="114">
        <f t="shared" si="2876"/>
        <v>0</v>
      </c>
      <c r="R655" s="32"/>
      <c r="S655" s="114">
        <f t="shared" si="2877"/>
        <v>0</v>
      </c>
      <c r="T655" s="32"/>
      <c r="U655" s="114">
        <f t="shared" si="2878"/>
        <v>0</v>
      </c>
      <c r="V655" s="32"/>
      <c r="W655" s="114">
        <f t="shared" si="2879"/>
        <v>0</v>
      </c>
      <c r="X655" s="32"/>
      <c r="Y655" s="114">
        <f t="shared" si="2880"/>
        <v>0</v>
      </c>
      <c r="Z655" s="32"/>
      <c r="AA655" s="114">
        <f t="shared" si="2881"/>
        <v>0</v>
      </c>
      <c r="AB655" s="32"/>
      <c r="AC655" s="114">
        <f t="shared" si="2882"/>
        <v>0</v>
      </c>
      <c r="AD655" s="32"/>
      <c r="AE655" s="114">
        <f t="shared" si="2883"/>
        <v>0</v>
      </c>
      <c r="AF655" s="32"/>
      <c r="AG655" s="114">
        <f t="shared" si="2884"/>
        <v>0</v>
      </c>
      <c r="AH655" s="32"/>
      <c r="AI655" s="114">
        <f t="shared" si="2885"/>
        <v>0</v>
      </c>
      <c r="AJ655" s="32"/>
      <c r="AK655" s="114">
        <f t="shared" si="2886"/>
        <v>0</v>
      </c>
      <c r="AL655" s="32"/>
      <c r="AM655" s="114">
        <f t="shared" si="2887"/>
        <v>0</v>
      </c>
      <c r="AN655" s="32"/>
      <c r="AO655" s="114">
        <f t="shared" si="2888"/>
        <v>0</v>
      </c>
      <c r="AP655" s="32"/>
      <c r="AQ655" s="114">
        <f t="shared" si="2889"/>
        <v>0</v>
      </c>
      <c r="AR655" s="32"/>
      <c r="AS655" s="114">
        <f t="shared" si="2890"/>
        <v>0</v>
      </c>
      <c r="AT655" s="32"/>
      <c r="AU655" s="114">
        <f t="shared" si="2891"/>
        <v>0</v>
      </c>
      <c r="AV655" s="32"/>
      <c r="AW655" s="114">
        <f t="shared" si="2892"/>
        <v>0</v>
      </c>
      <c r="AX655" s="32"/>
      <c r="AY655" s="114">
        <f t="shared" si="2893"/>
        <v>0</v>
      </c>
      <c r="AZ655" s="32"/>
      <c r="BA655" s="114">
        <f t="shared" si="2894"/>
        <v>0</v>
      </c>
      <c r="BB655" s="32"/>
      <c r="BC655" s="114">
        <f t="shared" si="2895"/>
        <v>0</v>
      </c>
      <c r="BD655" s="32"/>
      <c r="BE655" s="114">
        <f t="shared" si="2896"/>
        <v>0</v>
      </c>
      <c r="BF655" s="32"/>
      <c r="BG655" s="114">
        <f t="shared" si="2897"/>
        <v>0</v>
      </c>
      <c r="BH655" s="108">
        <f t="shared" ref="BH655:BI655" si="2911">SUM(J655,L655,N655,P655,R655,T655,V655,X655,Z655,AB655,AD655,AF655,AH655,AJ655,AL655,AN655,AP655,AR655,AT655,AV655,AX655,AZ655,BB655,BD655,BF655)</f>
        <v>0</v>
      </c>
      <c r="BI655" s="119">
        <f t="shared" si="2911"/>
        <v>0</v>
      </c>
      <c r="BJ655" s="87">
        <f t="shared" si="2899"/>
        <v>0</v>
      </c>
      <c r="BK655" s="108">
        <f t="shared" si="2900"/>
        <v>40</v>
      </c>
      <c r="BL655" s="119">
        <f t="shared" si="2901"/>
        <v>5763.44</v>
      </c>
      <c r="BM655" s="87">
        <f t="shared" si="2902"/>
        <v>1</v>
      </c>
    </row>
    <row r="656" spans="1:65" s="88" customFormat="1">
      <c r="A656" s="29" t="s">
        <v>936</v>
      </c>
      <c r="B656" s="29" t="s">
        <v>66</v>
      </c>
      <c r="C656" s="29">
        <v>97520</v>
      </c>
      <c r="D656" s="101" t="s">
        <v>771</v>
      </c>
      <c r="E656" s="29" t="s">
        <v>100</v>
      </c>
      <c r="F656" s="30">
        <v>39</v>
      </c>
      <c r="G656" s="31">
        <v>83.03</v>
      </c>
      <c r="H656" s="119">
        <v>102.02505745806522</v>
      </c>
      <c r="I656" s="120">
        <f t="shared" si="2872"/>
        <v>3978.98</v>
      </c>
      <c r="J656" s="111"/>
      <c r="K656" s="114">
        <f t="shared" si="2873"/>
        <v>0</v>
      </c>
      <c r="L656" s="32"/>
      <c r="M656" s="114">
        <f t="shared" si="2874"/>
        <v>0</v>
      </c>
      <c r="N656" s="32"/>
      <c r="O656" s="114">
        <f t="shared" si="2875"/>
        <v>0</v>
      </c>
      <c r="P656" s="32"/>
      <c r="Q656" s="114">
        <f t="shared" si="2876"/>
        <v>0</v>
      </c>
      <c r="R656" s="32"/>
      <c r="S656" s="114">
        <f t="shared" si="2877"/>
        <v>0</v>
      </c>
      <c r="T656" s="32"/>
      <c r="U656" s="114">
        <f t="shared" si="2878"/>
        <v>0</v>
      </c>
      <c r="V656" s="32"/>
      <c r="W656" s="114">
        <f t="shared" si="2879"/>
        <v>0</v>
      </c>
      <c r="X656" s="32"/>
      <c r="Y656" s="114">
        <f t="shared" si="2880"/>
        <v>0</v>
      </c>
      <c r="Z656" s="32"/>
      <c r="AA656" s="114">
        <f t="shared" si="2881"/>
        <v>0</v>
      </c>
      <c r="AB656" s="32"/>
      <c r="AC656" s="114">
        <f t="shared" si="2882"/>
        <v>0</v>
      </c>
      <c r="AD656" s="32"/>
      <c r="AE656" s="114">
        <f t="shared" si="2883"/>
        <v>0</v>
      </c>
      <c r="AF656" s="32"/>
      <c r="AG656" s="114">
        <f t="shared" si="2884"/>
        <v>0</v>
      </c>
      <c r="AH656" s="32"/>
      <c r="AI656" s="114">
        <f t="shared" si="2885"/>
        <v>0</v>
      </c>
      <c r="AJ656" s="32"/>
      <c r="AK656" s="114">
        <f t="shared" si="2886"/>
        <v>0</v>
      </c>
      <c r="AL656" s="32"/>
      <c r="AM656" s="114">
        <f t="shared" si="2887"/>
        <v>0</v>
      </c>
      <c r="AN656" s="32"/>
      <c r="AO656" s="114">
        <f t="shared" si="2888"/>
        <v>0</v>
      </c>
      <c r="AP656" s="32"/>
      <c r="AQ656" s="114">
        <f t="shared" si="2889"/>
        <v>0</v>
      </c>
      <c r="AR656" s="32"/>
      <c r="AS656" s="114">
        <f t="shared" si="2890"/>
        <v>0</v>
      </c>
      <c r="AT656" s="32"/>
      <c r="AU656" s="114">
        <f t="shared" si="2891"/>
        <v>0</v>
      </c>
      <c r="AV656" s="32"/>
      <c r="AW656" s="114">
        <f t="shared" si="2892"/>
        <v>0</v>
      </c>
      <c r="AX656" s="32"/>
      <c r="AY656" s="114">
        <f t="shared" si="2893"/>
        <v>0</v>
      </c>
      <c r="AZ656" s="32"/>
      <c r="BA656" s="114">
        <f t="shared" si="2894"/>
        <v>0</v>
      </c>
      <c r="BB656" s="32"/>
      <c r="BC656" s="114">
        <f t="shared" si="2895"/>
        <v>0</v>
      </c>
      <c r="BD656" s="32"/>
      <c r="BE656" s="114">
        <f t="shared" si="2896"/>
        <v>0</v>
      </c>
      <c r="BF656" s="32"/>
      <c r="BG656" s="114">
        <f t="shared" si="2897"/>
        <v>0</v>
      </c>
      <c r="BH656" s="108">
        <f t="shared" ref="BH656:BI656" si="2912">SUM(J656,L656,N656,P656,R656,T656,V656,X656,Z656,AB656,AD656,AF656,AH656,AJ656,AL656,AN656,AP656,AR656,AT656,AV656,AX656,AZ656,BB656,BD656,BF656)</f>
        <v>0</v>
      </c>
      <c r="BI656" s="119">
        <f t="shared" si="2912"/>
        <v>0</v>
      </c>
      <c r="BJ656" s="87">
        <f t="shared" si="2899"/>
        <v>0</v>
      </c>
      <c r="BK656" s="108">
        <f t="shared" si="2900"/>
        <v>39</v>
      </c>
      <c r="BL656" s="119">
        <f t="shared" si="2901"/>
        <v>3978.98</v>
      </c>
      <c r="BM656" s="87">
        <f t="shared" si="2902"/>
        <v>1</v>
      </c>
    </row>
    <row r="657" spans="1:65" s="88" customFormat="1">
      <c r="A657" s="29" t="s">
        <v>937</v>
      </c>
      <c r="B657" s="29" t="s">
        <v>66</v>
      </c>
      <c r="C657" s="29">
        <v>97524</v>
      </c>
      <c r="D657" s="101" t="s">
        <v>869</v>
      </c>
      <c r="E657" s="29" t="s">
        <v>100</v>
      </c>
      <c r="F657" s="30">
        <v>2</v>
      </c>
      <c r="G657" s="31">
        <v>176.54</v>
      </c>
      <c r="H657" s="119">
        <v>216.92766040764582</v>
      </c>
      <c r="I657" s="120">
        <f t="shared" si="2872"/>
        <v>433.86</v>
      </c>
      <c r="J657" s="111"/>
      <c r="K657" s="114">
        <f t="shared" si="2873"/>
        <v>0</v>
      </c>
      <c r="L657" s="32"/>
      <c r="M657" s="114">
        <f t="shared" si="2874"/>
        <v>0</v>
      </c>
      <c r="N657" s="32"/>
      <c r="O657" s="114">
        <f t="shared" si="2875"/>
        <v>0</v>
      </c>
      <c r="P657" s="32"/>
      <c r="Q657" s="114">
        <f t="shared" si="2876"/>
        <v>0</v>
      </c>
      <c r="R657" s="32"/>
      <c r="S657" s="114">
        <f t="shared" si="2877"/>
        <v>0</v>
      </c>
      <c r="T657" s="32"/>
      <c r="U657" s="114">
        <f t="shared" si="2878"/>
        <v>0</v>
      </c>
      <c r="V657" s="32"/>
      <c r="W657" s="114">
        <f t="shared" si="2879"/>
        <v>0</v>
      </c>
      <c r="X657" s="32"/>
      <c r="Y657" s="114">
        <f t="shared" si="2880"/>
        <v>0</v>
      </c>
      <c r="Z657" s="32"/>
      <c r="AA657" s="114">
        <f t="shared" si="2881"/>
        <v>0</v>
      </c>
      <c r="AB657" s="32"/>
      <c r="AC657" s="114">
        <f t="shared" si="2882"/>
        <v>0</v>
      </c>
      <c r="AD657" s="32"/>
      <c r="AE657" s="114">
        <f t="shared" si="2883"/>
        <v>0</v>
      </c>
      <c r="AF657" s="32"/>
      <c r="AG657" s="114">
        <f t="shared" si="2884"/>
        <v>0</v>
      </c>
      <c r="AH657" s="32"/>
      <c r="AI657" s="114">
        <f t="shared" si="2885"/>
        <v>0</v>
      </c>
      <c r="AJ657" s="32"/>
      <c r="AK657" s="114">
        <f t="shared" si="2886"/>
        <v>0</v>
      </c>
      <c r="AL657" s="32"/>
      <c r="AM657" s="114">
        <f t="shared" si="2887"/>
        <v>0</v>
      </c>
      <c r="AN657" s="32"/>
      <c r="AO657" s="114">
        <f t="shared" si="2888"/>
        <v>0</v>
      </c>
      <c r="AP657" s="32"/>
      <c r="AQ657" s="114">
        <f t="shared" si="2889"/>
        <v>0</v>
      </c>
      <c r="AR657" s="32"/>
      <c r="AS657" s="114">
        <f t="shared" si="2890"/>
        <v>0</v>
      </c>
      <c r="AT657" s="32"/>
      <c r="AU657" s="114">
        <f t="shared" si="2891"/>
        <v>0</v>
      </c>
      <c r="AV657" s="32"/>
      <c r="AW657" s="114">
        <f t="shared" si="2892"/>
        <v>0</v>
      </c>
      <c r="AX657" s="32"/>
      <c r="AY657" s="114">
        <f t="shared" si="2893"/>
        <v>0</v>
      </c>
      <c r="AZ657" s="32"/>
      <c r="BA657" s="114">
        <f t="shared" si="2894"/>
        <v>0</v>
      </c>
      <c r="BB657" s="32"/>
      <c r="BC657" s="114">
        <f t="shared" si="2895"/>
        <v>0</v>
      </c>
      <c r="BD657" s="32"/>
      <c r="BE657" s="114">
        <f t="shared" si="2896"/>
        <v>0</v>
      </c>
      <c r="BF657" s="32"/>
      <c r="BG657" s="114">
        <f t="shared" si="2897"/>
        <v>0</v>
      </c>
      <c r="BH657" s="108">
        <f t="shared" ref="BH657:BI657" si="2913">SUM(J657,L657,N657,P657,R657,T657,V657,X657,Z657,AB657,AD657,AF657,AH657,AJ657,AL657,AN657,AP657,AR657,AT657,AV657,AX657,AZ657,BB657,BD657,BF657)</f>
        <v>0</v>
      </c>
      <c r="BI657" s="119">
        <f t="shared" si="2913"/>
        <v>0</v>
      </c>
      <c r="BJ657" s="87">
        <f t="shared" si="2899"/>
        <v>0</v>
      </c>
      <c r="BK657" s="108">
        <f t="shared" si="2900"/>
        <v>2</v>
      </c>
      <c r="BL657" s="119">
        <f t="shared" si="2901"/>
        <v>433.86</v>
      </c>
      <c r="BM657" s="87">
        <f t="shared" si="2902"/>
        <v>1</v>
      </c>
    </row>
    <row r="658" spans="1:65" s="88" customFormat="1">
      <c r="A658" s="29" t="s">
        <v>938</v>
      </c>
      <c r="B658" s="29" t="s">
        <v>66</v>
      </c>
      <c r="C658" s="29">
        <v>97526</v>
      </c>
      <c r="D658" s="101" t="s">
        <v>773</v>
      </c>
      <c r="E658" s="29" t="s">
        <v>100</v>
      </c>
      <c r="F658" s="30">
        <v>1</v>
      </c>
      <c r="G658" s="31">
        <v>334.35</v>
      </c>
      <c r="H658" s="119">
        <v>410.84039456948221</v>
      </c>
      <c r="I658" s="120">
        <f t="shared" si="2872"/>
        <v>410.84</v>
      </c>
      <c r="J658" s="111"/>
      <c r="K658" s="114">
        <f t="shared" si="2873"/>
        <v>0</v>
      </c>
      <c r="L658" s="32"/>
      <c r="M658" s="114">
        <f t="shared" si="2874"/>
        <v>0</v>
      </c>
      <c r="N658" s="32"/>
      <c r="O658" s="114">
        <f t="shared" si="2875"/>
        <v>0</v>
      </c>
      <c r="P658" s="32"/>
      <c r="Q658" s="114">
        <f t="shared" si="2876"/>
        <v>0</v>
      </c>
      <c r="R658" s="32"/>
      <c r="S658" s="114">
        <f t="shared" si="2877"/>
        <v>0</v>
      </c>
      <c r="T658" s="32"/>
      <c r="U658" s="114">
        <f t="shared" si="2878"/>
        <v>0</v>
      </c>
      <c r="V658" s="32"/>
      <c r="W658" s="114">
        <f t="shared" si="2879"/>
        <v>0</v>
      </c>
      <c r="X658" s="32"/>
      <c r="Y658" s="114">
        <f t="shared" si="2880"/>
        <v>0</v>
      </c>
      <c r="Z658" s="32"/>
      <c r="AA658" s="114">
        <f t="shared" si="2881"/>
        <v>0</v>
      </c>
      <c r="AB658" s="32"/>
      <c r="AC658" s="114">
        <f t="shared" si="2882"/>
        <v>0</v>
      </c>
      <c r="AD658" s="32"/>
      <c r="AE658" s="114">
        <f t="shared" si="2883"/>
        <v>0</v>
      </c>
      <c r="AF658" s="32"/>
      <c r="AG658" s="114">
        <f t="shared" si="2884"/>
        <v>0</v>
      </c>
      <c r="AH658" s="32"/>
      <c r="AI658" s="114">
        <f t="shared" si="2885"/>
        <v>0</v>
      </c>
      <c r="AJ658" s="32"/>
      <c r="AK658" s="114">
        <f t="shared" si="2886"/>
        <v>0</v>
      </c>
      <c r="AL658" s="32"/>
      <c r="AM658" s="114">
        <f t="shared" si="2887"/>
        <v>0</v>
      </c>
      <c r="AN658" s="32"/>
      <c r="AO658" s="114">
        <f t="shared" si="2888"/>
        <v>0</v>
      </c>
      <c r="AP658" s="32"/>
      <c r="AQ658" s="114">
        <f t="shared" si="2889"/>
        <v>0</v>
      </c>
      <c r="AR658" s="32"/>
      <c r="AS658" s="114">
        <f t="shared" si="2890"/>
        <v>0</v>
      </c>
      <c r="AT658" s="32"/>
      <c r="AU658" s="114">
        <f t="shared" si="2891"/>
        <v>0</v>
      </c>
      <c r="AV658" s="32"/>
      <c r="AW658" s="114">
        <f t="shared" si="2892"/>
        <v>0</v>
      </c>
      <c r="AX658" s="32"/>
      <c r="AY658" s="114">
        <f t="shared" si="2893"/>
        <v>0</v>
      </c>
      <c r="AZ658" s="32"/>
      <c r="BA658" s="114">
        <f t="shared" si="2894"/>
        <v>0</v>
      </c>
      <c r="BB658" s="32"/>
      <c r="BC658" s="114">
        <f t="shared" si="2895"/>
        <v>0</v>
      </c>
      <c r="BD658" s="32"/>
      <c r="BE658" s="114">
        <f t="shared" si="2896"/>
        <v>0</v>
      </c>
      <c r="BF658" s="32"/>
      <c r="BG658" s="114">
        <f t="shared" si="2897"/>
        <v>0</v>
      </c>
      <c r="BH658" s="108">
        <f t="shared" ref="BH658:BI658" si="2914">SUM(J658,L658,N658,P658,R658,T658,V658,X658,Z658,AB658,AD658,AF658,AH658,AJ658,AL658,AN658,AP658,AR658,AT658,AV658,AX658,AZ658,BB658,BD658,BF658)</f>
        <v>0</v>
      </c>
      <c r="BI658" s="119">
        <f t="shared" si="2914"/>
        <v>0</v>
      </c>
      <c r="BJ658" s="87">
        <f t="shared" si="2899"/>
        <v>0</v>
      </c>
      <c r="BK658" s="108">
        <f t="shared" si="2900"/>
        <v>1</v>
      </c>
      <c r="BL658" s="119">
        <f t="shared" si="2901"/>
        <v>410.84</v>
      </c>
      <c r="BM658" s="87">
        <f t="shared" si="2902"/>
        <v>1</v>
      </c>
    </row>
    <row r="659" spans="1:65" s="88" customFormat="1">
      <c r="A659" s="29" t="s">
        <v>939</v>
      </c>
      <c r="B659" s="29" t="s">
        <v>66</v>
      </c>
      <c r="C659" s="29">
        <v>92944</v>
      </c>
      <c r="D659" s="101" t="s">
        <v>777</v>
      </c>
      <c r="E659" s="29" t="s">
        <v>100</v>
      </c>
      <c r="F659" s="30">
        <v>7</v>
      </c>
      <c r="G659" s="31">
        <v>36.58</v>
      </c>
      <c r="H659" s="119">
        <v>44.948531877827598</v>
      </c>
      <c r="I659" s="120">
        <f t="shared" si="2872"/>
        <v>314.64</v>
      </c>
      <c r="J659" s="111"/>
      <c r="K659" s="114">
        <f t="shared" si="2873"/>
        <v>0</v>
      </c>
      <c r="L659" s="32"/>
      <c r="M659" s="114">
        <f t="shared" si="2874"/>
        <v>0</v>
      </c>
      <c r="N659" s="32"/>
      <c r="O659" s="114">
        <f t="shared" si="2875"/>
        <v>0</v>
      </c>
      <c r="P659" s="32"/>
      <c r="Q659" s="114">
        <f t="shared" si="2876"/>
        <v>0</v>
      </c>
      <c r="R659" s="32"/>
      <c r="S659" s="114">
        <f t="shared" si="2877"/>
        <v>0</v>
      </c>
      <c r="T659" s="32"/>
      <c r="U659" s="114">
        <f t="shared" si="2878"/>
        <v>0</v>
      </c>
      <c r="V659" s="32"/>
      <c r="W659" s="114">
        <f t="shared" si="2879"/>
        <v>0</v>
      </c>
      <c r="X659" s="32"/>
      <c r="Y659" s="114">
        <f t="shared" si="2880"/>
        <v>0</v>
      </c>
      <c r="Z659" s="32"/>
      <c r="AA659" s="114">
        <f t="shared" si="2881"/>
        <v>0</v>
      </c>
      <c r="AB659" s="32"/>
      <c r="AC659" s="114">
        <f t="shared" si="2882"/>
        <v>0</v>
      </c>
      <c r="AD659" s="32"/>
      <c r="AE659" s="114">
        <f t="shared" si="2883"/>
        <v>0</v>
      </c>
      <c r="AF659" s="32"/>
      <c r="AG659" s="114">
        <f t="shared" si="2884"/>
        <v>0</v>
      </c>
      <c r="AH659" s="32"/>
      <c r="AI659" s="114">
        <f t="shared" si="2885"/>
        <v>0</v>
      </c>
      <c r="AJ659" s="32"/>
      <c r="AK659" s="114">
        <f t="shared" si="2886"/>
        <v>0</v>
      </c>
      <c r="AL659" s="32"/>
      <c r="AM659" s="114">
        <f t="shared" si="2887"/>
        <v>0</v>
      </c>
      <c r="AN659" s="32"/>
      <c r="AO659" s="114">
        <f t="shared" si="2888"/>
        <v>0</v>
      </c>
      <c r="AP659" s="32"/>
      <c r="AQ659" s="114">
        <f t="shared" si="2889"/>
        <v>0</v>
      </c>
      <c r="AR659" s="32"/>
      <c r="AS659" s="114">
        <f t="shared" si="2890"/>
        <v>0</v>
      </c>
      <c r="AT659" s="32"/>
      <c r="AU659" s="114">
        <f t="shared" si="2891"/>
        <v>0</v>
      </c>
      <c r="AV659" s="32"/>
      <c r="AW659" s="114">
        <f t="shared" si="2892"/>
        <v>0</v>
      </c>
      <c r="AX659" s="32"/>
      <c r="AY659" s="114">
        <f t="shared" si="2893"/>
        <v>0</v>
      </c>
      <c r="AZ659" s="32"/>
      <c r="BA659" s="114">
        <f t="shared" si="2894"/>
        <v>0</v>
      </c>
      <c r="BB659" s="32"/>
      <c r="BC659" s="114">
        <f t="shared" si="2895"/>
        <v>0</v>
      </c>
      <c r="BD659" s="32"/>
      <c r="BE659" s="114">
        <f t="shared" si="2896"/>
        <v>0</v>
      </c>
      <c r="BF659" s="32"/>
      <c r="BG659" s="114">
        <f t="shared" si="2897"/>
        <v>0</v>
      </c>
      <c r="BH659" s="108">
        <f t="shared" ref="BH659:BI659" si="2915">SUM(J659,L659,N659,P659,R659,T659,V659,X659,Z659,AB659,AD659,AF659,AH659,AJ659,AL659,AN659,AP659,AR659,AT659,AV659,AX659,AZ659,BB659,BD659,BF659)</f>
        <v>0</v>
      </c>
      <c r="BI659" s="119">
        <f t="shared" si="2915"/>
        <v>0</v>
      </c>
      <c r="BJ659" s="87">
        <f t="shared" si="2899"/>
        <v>0</v>
      </c>
      <c r="BK659" s="108">
        <f t="shared" si="2900"/>
        <v>7</v>
      </c>
      <c r="BL659" s="119">
        <f t="shared" si="2901"/>
        <v>314.64</v>
      </c>
      <c r="BM659" s="87">
        <f t="shared" si="2902"/>
        <v>1</v>
      </c>
    </row>
    <row r="660" spans="1:65" s="88" customFormat="1">
      <c r="A660" s="29" t="s">
        <v>940</v>
      </c>
      <c r="B660" s="29" t="s">
        <v>66</v>
      </c>
      <c r="C660" s="29">
        <v>95696</v>
      </c>
      <c r="D660" s="101" t="s">
        <v>873</v>
      </c>
      <c r="E660" s="29" t="s">
        <v>100</v>
      </c>
      <c r="F660" s="30">
        <v>186</v>
      </c>
      <c r="G660" s="31">
        <v>29.83</v>
      </c>
      <c r="H660" s="119">
        <v>36.654311260677893</v>
      </c>
      <c r="I660" s="120">
        <f t="shared" si="2872"/>
        <v>6817.7</v>
      </c>
      <c r="J660" s="111"/>
      <c r="K660" s="114">
        <f t="shared" si="2873"/>
        <v>0</v>
      </c>
      <c r="L660" s="32"/>
      <c r="M660" s="114">
        <f t="shared" si="2874"/>
        <v>0</v>
      </c>
      <c r="N660" s="32"/>
      <c r="O660" s="114">
        <f t="shared" si="2875"/>
        <v>0</v>
      </c>
      <c r="P660" s="32"/>
      <c r="Q660" s="114">
        <f t="shared" si="2876"/>
        <v>0</v>
      </c>
      <c r="R660" s="32"/>
      <c r="S660" s="114">
        <f t="shared" si="2877"/>
        <v>0</v>
      </c>
      <c r="T660" s="32"/>
      <c r="U660" s="114">
        <f t="shared" si="2878"/>
        <v>0</v>
      </c>
      <c r="V660" s="32"/>
      <c r="W660" s="114">
        <f t="shared" si="2879"/>
        <v>0</v>
      </c>
      <c r="X660" s="32"/>
      <c r="Y660" s="114">
        <f t="shared" si="2880"/>
        <v>0</v>
      </c>
      <c r="Z660" s="32"/>
      <c r="AA660" s="114">
        <f t="shared" si="2881"/>
        <v>0</v>
      </c>
      <c r="AB660" s="32"/>
      <c r="AC660" s="114">
        <f t="shared" si="2882"/>
        <v>0</v>
      </c>
      <c r="AD660" s="32"/>
      <c r="AE660" s="114">
        <f t="shared" si="2883"/>
        <v>0</v>
      </c>
      <c r="AF660" s="32"/>
      <c r="AG660" s="114">
        <f t="shared" si="2884"/>
        <v>0</v>
      </c>
      <c r="AH660" s="32"/>
      <c r="AI660" s="114">
        <f t="shared" si="2885"/>
        <v>0</v>
      </c>
      <c r="AJ660" s="32"/>
      <c r="AK660" s="114">
        <f t="shared" si="2886"/>
        <v>0</v>
      </c>
      <c r="AL660" s="32"/>
      <c r="AM660" s="114">
        <f t="shared" si="2887"/>
        <v>0</v>
      </c>
      <c r="AN660" s="32"/>
      <c r="AO660" s="114">
        <f t="shared" si="2888"/>
        <v>0</v>
      </c>
      <c r="AP660" s="32"/>
      <c r="AQ660" s="114">
        <f t="shared" si="2889"/>
        <v>0</v>
      </c>
      <c r="AR660" s="32"/>
      <c r="AS660" s="114">
        <f t="shared" si="2890"/>
        <v>0</v>
      </c>
      <c r="AT660" s="32"/>
      <c r="AU660" s="114">
        <f t="shared" si="2891"/>
        <v>0</v>
      </c>
      <c r="AV660" s="32"/>
      <c r="AW660" s="114">
        <f t="shared" si="2892"/>
        <v>0</v>
      </c>
      <c r="AX660" s="32"/>
      <c r="AY660" s="114">
        <f t="shared" si="2893"/>
        <v>0</v>
      </c>
      <c r="AZ660" s="32"/>
      <c r="BA660" s="114">
        <f t="shared" si="2894"/>
        <v>0</v>
      </c>
      <c r="BB660" s="32"/>
      <c r="BC660" s="114">
        <f t="shared" si="2895"/>
        <v>0</v>
      </c>
      <c r="BD660" s="32"/>
      <c r="BE660" s="114">
        <f t="shared" si="2896"/>
        <v>0</v>
      </c>
      <c r="BF660" s="32"/>
      <c r="BG660" s="114">
        <f t="shared" si="2897"/>
        <v>0</v>
      </c>
      <c r="BH660" s="108">
        <f t="shared" ref="BH660:BI660" si="2916">SUM(J660,L660,N660,P660,R660,T660,V660,X660,Z660,AB660,AD660,AF660,AH660,AJ660,AL660,AN660,AP660,AR660,AT660,AV660,AX660,AZ660,BB660,BD660,BF660)</f>
        <v>0</v>
      </c>
      <c r="BI660" s="119">
        <f t="shared" si="2916"/>
        <v>0</v>
      </c>
      <c r="BJ660" s="87">
        <f t="shared" si="2899"/>
        <v>0</v>
      </c>
      <c r="BK660" s="108">
        <f t="shared" si="2900"/>
        <v>186</v>
      </c>
      <c r="BL660" s="119">
        <f t="shared" si="2901"/>
        <v>6817.7</v>
      </c>
      <c r="BM660" s="87">
        <f t="shared" si="2902"/>
        <v>1</v>
      </c>
    </row>
    <row r="661" spans="1:65" s="88" customFormat="1">
      <c r="A661" s="29" t="s">
        <v>941</v>
      </c>
      <c r="B661" s="29" t="s">
        <v>66</v>
      </c>
      <c r="C661" s="29">
        <v>97535</v>
      </c>
      <c r="D661" s="101" t="s">
        <v>875</v>
      </c>
      <c r="E661" s="29" t="s">
        <v>132</v>
      </c>
      <c r="F661" s="30">
        <v>265.83999999999997</v>
      </c>
      <c r="G661" s="31">
        <v>47.63</v>
      </c>
      <c r="H661" s="119">
        <v>58.526478221457864</v>
      </c>
      <c r="I661" s="120">
        <f t="shared" si="2872"/>
        <v>15558.68</v>
      </c>
      <c r="J661" s="111"/>
      <c r="K661" s="114">
        <f t="shared" si="2873"/>
        <v>0</v>
      </c>
      <c r="L661" s="32">
        <f>'MEMÓRIA DE CÁLCULO'!L416</f>
        <v>12</v>
      </c>
      <c r="M661" s="114">
        <f t="shared" si="2874"/>
        <v>702.31773865749437</v>
      </c>
      <c r="N661" s="32"/>
      <c r="O661" s="114">
        <f t="shared" si="2875"/>
        <v>0</v>
      </c>
      <c r="P661" s="32"/>
      <c r="Q661" s="114">
        <f t="shared" si="2876"/>
        <v>0</v>
      </c>
      <c r="R661" s="32"/>
      <c r="S661" s="114">
        <f t="shared" si="2877"/>
        <v>0</v>
      </c>
      <c r="T661" s="32"/>
      <c r="U661" s="114">
        <f t="shared" si="2878"/>
        <v>0</v>
      </c>
      <c r="V661" s="32"/>
      <c r="W661" s="114">
        <f t="shared" si="2879"/>
        <v>0</v>
      </c>
      <c r="X661" s="32"/>
      <c r="Y661" s="114">
        <f t="shared" si="2880"/>
        <v>0</v>
      </c>
      <c r="Z661" s="32"/>
      <c r="AA661" s="114">
        <f t="shared" si="2881"/>
        <v>0</v>
      </c>
      <c r="AB661" s="32"/>
      <c r="AC661" s="114">
        <f t="shared" si="2882"/>
        <v>0</v>
      </c>
      <c r="AD661" s="32"/>
      <c r="AE661" s="114">
        <f t="shared" si="2883"/>
        <v>0</v>
      </c>
      <c r="AF661" s="32"/>
      <c r="AG661" s="114">
        <f t="shared" si="2884"/>
        <v>0</v>
      </c>
      <c r="AH661" s="32"/>
      <c r="AI661" s="114">
        <f t="shared" si="2885"/>
        <v>0</v>
      </c>
      <c r="AJ661" s="32"/>
      <c r="AK661" s="114">
        <f t="shared" si="2886"/>
        <v>0</v>
      </c>
      <c r="AL661" s="32"/>
      <c r="AM661" s="114">
        <f t="shared" si="2887"/>
        <v>0</v>
      </c>
      <c r="AN661" s="32"/>
      <c r="AO661" s="114">
        <f t="shared" si="2888"/>
        <v>0</v>
      </c>
      <c r="AP661" s="32"/>
      <c r="AQ661" s="114">
        <f t="shared" si="2889"/>
        <v>0</v>
      </c>
      <c r="AR661" s="32"/>
      <c r="AS661" s="114">
        <f t="shared" si="2890"/>
        <v>0</v>
      </c>
      <c r="AT661" s="32"/>
      <c r="AU661" s="114">
        <f t="shared" si="2891"/>
        <v>0</v>
      </c>
      <c r="AV661" s="32"/>
      <c r="AW661" s="114">
        <f t="shared" si="2892"/>
        <v>0</v>
      </c>
      <c r="AX661" s="32"/>
      <c r="AY661" s="114">
        <f t="shared" si="2893"/>
        <v>0</v>
      </c>
      <c r="AZ661" s="32"/>
      <c r="BA661" s="114">
        <f t="shared" si="2894"/>
        <v>0</v>
      </c>
      <c r="BB661" s="32"/>
      <c r="BC661" s="114">
        <f t="shared" si="2895"/>
        <v>0</v>
      </c>
      <c r="BD661" s="32"/>
      <c r="BE661" s="114">
        <f t="shared" si="2896"/>
        <v>0</v>
      </c>
      <c r="BF661" s="32"/>
      <c r="BG661" s="114">
        <f t="shared" si="2897"/>
        <v>0</v>
      </c>
      <c r="BH661" s="108">
        <f t="shared" ref="BH661:BI661" si="2917">SUM(J661,L661,N661,P661,R661,T661,V661,X661,Z661,AB661,AD661,AF661,AH661,AJ661,AL661,AN661,AP661,AR661,AT661,AV661,AX661,AZ661,BB661,BD661,BF661)</f>
        <v>12</v>
      </c>
      <c r="BI661" s="119">
        <f t="shared" si="2917"/>
        <v>702.31773865749437</v>
      </c>
      <c r="BJ661" s="87">
        <f t="shared" si="2899"/>
        <v>4.5139930807593855E-2</v>
      </c>
      <c r="BK661" s="108">
        <f t="shared" si="2900"/>
        <v>253.83999999999997</v>
      </c>
      <c r="BL661" s="119">
        <f t="shared" si="2901"/>
        <v>14856.362261342507</v>
      </c>
      <c r="BM661" s="87">
        <f t="shared" si="2902"/>
        <v>0.95486006919240618</v>
      </c>
    </row>
    <row r="662" spans="1:65" s="88" customFormat="1">
      <c r="A662" s="29" t="s">
        <v>942</v>
      </c>
      <c r="B662" s="29" t="s">
        <v>66</v>
      </c>
      <c r="C662" s="29">
        <v>92652</v>
      </c>
      <c r="D662" s="101" t="s">
        <v>877</v>
      </c>
      <c r="E662" s="29" t="s">
        <v>132</v>
      </c>
      <c r="F662" s="30">
        <v>159.53</v>
      </c>
      <c r="G662" s="31">
        <v>58.1</v>
      </c>
      <c r="H662" s="119">
        <v>71.391735978725634</v>
      </c>
      <c r="I662" s="120">
        <f t="shared" si="2872"/>
        <v>11389.12</v>
      </c>
      <c r="J662" s="111"/>
      <c r="K662" s="114">
        <f t="shared" si="2873"/>
        <v>0</v>
      </c>
      <c r="L662" s="32">
        <f>'MEMÓRIA DE CÁLCULO'!L423</f>
        <v>12</v>
      </c>
      <c r="M662" s="114">
        <f t="shared" si="2874"/>
        <v>856.70083174470756</v>
      </c>
      <c r="N662" s="32"/>
      <c r="O662" s="114">
        <f t="shared" si="2875"/>
        <v>0</v>
      </c>
      <c r="P662" s="32"/>
      <c r="Q662" s="114">
        <f t="shared" si="2876"/>
        <v>0</v>
      </c>
      <c r="R662" s="32"/>
      <c r="S662" s="114">
        <f t="shared" si="2877"/>
        <v>0</v>
      </c>
      <c r="T662" s="32"/>
      <c r="U662" s="114">
        <f t="shared" si="2878"/>
        <v>0</v>
      </c>
      <c r="V662" s="32"/>
      <c r="W662" s="114">
        <f t="shared" si="2879"/>
        <v>0</v>
      </c>
      <c r="X662" s="32"/>
      <c r="Y662" s="114">
        <f t="shared" si="2880"/>
        <v>0</v>
      </c>
      <c r="Z662" s="32"/>
      <c r="AA662" s="114">
        <f t="shared" si="2881"/>
        <v>0</v>
      </c>
      <c r="AB662" s="32"/>
      <c r="AC662" s="114">
        <f t="shared" si="2882"/>
        <v>0</v>
      </c>
      <c r="AD662" s="32"/>
      <c r="AE662" s="114">
        <f t="shared" si="2883"/>
        <v>0</v>
      </c>
      <c r="AF662" s="32"/>
      <c r="AG662" s="114">
        <f t="shared" si="2884"/>
        <v>0</v>
      </c>
      <c r="AH662" s="32"/>
      <c r="AI662" s="114">
        <f t="shared" si="2885"/>
        <v>0</v>
      </c>
      <c r="AJ662" s="32"/>
      <c r="AK662" s="114">
        <f t="shared" si="2886"/>
        <v>0</v>
      </c>
      <c r="AL662" s="32"/>
      <c r="AM662" s="114">
        <f t="shared" si="2887"/>
        <v>0</v>
      </c>
      <c r="AN662" s="32"/>
      <c r="AO662" s="114">
        <f t="shared" si="2888"/>
        <v>0</v>
      </c>
      <c r="AP662" s="32"/>
      <c r="AQ662" s="114">
        <f t="shared" si="2889"/>
        <v>0</v>
      </c>
      <c r="AR662" s="32"/>
      <c r="AS662" s="114">
        <f t="shared" si="2890"/>
        <v>0</v>
      </c>
      <c r="AT662" s="32"/>
      <c r="AU662" s="114">
        <f t="shared" si="2891"/>
        <v>0</v>
      </c>
      <c r="AV662" s="32"/>
      <c r="AW662" s="114">
        <f t="shared" si="2892"/>
        <v>0</v>
      </c>
      <c r="AX662" s="32"/>
      <c r="AY662" s="114">
        <f t="shared" si="2893"/>
        <v>0</v>
      </c>
      <c r="AZ662" s="32"/>
      <c r="BA662" s="114">
        <f t="shared" si="2894"/>
        <v>0</v>
      </c>
      <c r="BB662" s="32"/>
      <c r="BC662" s="114">
        <f t="shared" si="2895"/>
        <v>0</v>
      </c>
      <c r="BD662" s="32"/>
      <c r="BE662" s="114">
        <f t="shared" si="2896"/>
        <v>0</v>
      </c>
      <c r="BF662" s="32"/>
      <c r="BG662" s="114">
        <f t="shared" si="2897"/>
        <v>0</v>
      </c>
      <c r="BH662" s="108">
        <f t="shared" ref="BH662:BI662" si="2918">SUM(J662,L662,N662,P662,R662,T662,V662,X662,Z662,AB662,AD662,AF662,AH662,AJ662,AL662,AN662,AP662,AR662,AT662,AV662,AX662,AZ662,BB662,BD662,BF662)</f>
        <v>12</v>
      </c>
      <c r="BI662" s="119">
        <f t="shared" si="2918"/>
        <v>856.70083174470756</v>
      </c>
      <c r="BJ662" s="87">
        <f t="shared" si="2899"/>
        <v>7.5220985620022218E-2</v>
      </c>
      <c r="BK662" s="108">
        <f t="shared" si="2900"/>
        <v>147.53</v>
      </c>
      <c r="BL662" s="119">
        <f t="shared" si="2901"/>
        <v>10532.419168255294</v>
      </c>
      <c r="BM662" s="87">
        <f t="shared" si="2902"/>
        <v>0.92477901437997778</v>
      </c>
    </row>
    <row r="663" spans="1:65" s="88" customFormat="1">
      <c r="A663" s="29" t="s">
        <v>943</v>
      </c>
      <c r="B663" s="29" t="s">
        <v>66</v>
      </c>
      <c r="C663" s="29">
        <v>92653</v>
      </c>
      <c r="D663" s="101" t="s">
        <v>879</v>
      </c>
      <c r="E663" s="29" t="s">
        <v>132</v>
      </c>
      <c r="F663" s="30">
        <v>208.74</v>
      </c>
      <c r="G663" s="31">
        <v>66.47</v>
      </c>
      <c r="H663" s="119">
        <v>81.676569543991263</v>
      </c>
      <c r="I663" s="120">
        <f t="shared" si="2872"/>
        <v>17049.169999999998</v>
      </c>
      <c r="J663" s="111"/>
      <c r="K663" s="114">
        <f t="shared" si="2873"/>
        <v>0</v>
      </c>
      <c r="L663" s="32">
        <f>'MEMÓRIA DE CÁLCULO'!L430</f>
        <v>12</v>
      </c>
      <c r="M663" s="114">
        <f t="shared" si="2874"/>
        <v>980.11883452789516</v>
      </c>
      <c r="N663" s="32"/>
      <c r="O663" s="114">
        <f t="shared" si="2875"/>
        <v>0</v>
      </c>
      <c r="P663" s="32"/>
      <c r="Q663" s="114">
        <f t="shared" si="2876"/>
        <v>0</v>
      </c>
      <c r="R663" s="32"/>
      <c r="S663" s="114">
        <f t="shared" si="2877"/>
        <v>0</v>
      </c>
      <c r="T663" s="32"/>
      <c r="U663" s="114">
        <f t="shared" si="2878"/>
        <v>0</v>
      </c>
      <c r="V663" s="32"/>
      <c r="W663" s="114">
        <f t="shared" si="2879"/>
        <v>0</v>
      </c>
      <c r="X663" s="32"/>
      <c r="Y663" s="114">
        <f t="shared" si="2880"/>
        <v>0</v>
      </c>
      <c r="Z663" s="32"/>
      <c r="AA663" s="114">
        <f t="shared" si="2881"/>
        <v>0</v>
      </c>
      <c r="AB663" s="32"/>
      <c r="AC663" s="114">
        <f t="shared" si="2882"/>
        <v>0</v>
      </c>
      <c r="AD663" s="32"/>
      <c r="AE663" s="114">
        <f t="shared" si="2883"/>
        <v>0</v>
      </c>
      <c r="AF663" s="32"/>
      <c r="AG663" s="114">
        <f t="shared" si="2884"/>
        <v>0</v>
      </c>
      <c r="AH663" s="32"/>
      <c r="AI663" s="114">
        <f t="shared" si="2885"/>
        <v>0</v>
      </c>
      <c r="AJ663" s="32"/>
      <c r="AK663" s="114">
        <f t="shared" si="2886"/>
        <v>0</v>
      </c>
      <c r="AL663" s="32"/>
      <c r="AM663" s="114">
        <f t="shared" si="2887"/>
        <v>0</v>
      </c>
      <c r="AN663" s="32"/>
      <c r="AO663" s="114">
        <f t="shared" si="2888"/>
        <v>0</v>
      </c>
      <c r="AP663" s="32"/>
      <c r="AQ663" s="114">
        <f t="shared" si="2889"/>
        <v>0</v>
      </c>
      <c r="AR663" s="32"/>
      <c r="AS663" s="114">
        <f t="shared" si="2890"/>
        <v>0</v>
      </c>
      <c r="AT663" s="32"/>
      <c r="AU663" s="114">
        <f t="shared" si="2891"/>
        <v>0</v>
      </c>
      <c r="AV663" s="32"/>
      <c r="AW663" s="114">
        <f t="shared" si="2892"/>
        <v>0</v>
      </c>
      <c r="AX663" s="32"/>
      <c r="AY663" s="114">
        <f t="shared" si="2893"/>
        <v>0</v>
      </c>
      <c r="AZ663" s="32"/>
      <c r="BA663" s="114">
        <f t="shared" si="2894"/>
        <v>0</v>
      </c>
      <c r="BB663" s="32"/>
      <c r="BC663" s="114">
        <f t="shared" si="2895"/>
        <v>0</v>
      </c>
      <c r="BD663" s="32"/>
      <c r="BE663" s="114">
        <f t="shared" si="2896"/>
        <v>0</v>
      </c>
      <c r="BF663" s="32"/>
      <c r="BG663" s="114">
        <f t="shared" si="2897"/>
        <v>0</v>
      </c>
      <c r="BH663" s="108">
        <f t="shared" ref="BH663:BI663" si="2919">SUM(J663,L663,N663,P663,R663,T663,V663,X663,Z663,AB663,AD663,AF663,AH663,AJ663,AL663,AN663,AP663,AR663,AT663,AV663,AX663,AZ663,BB663,BD663,BF663)</f>
        <v>12</v>
      </c>
      <c r="BI663" s="119">
        <f t="shared" si="2919"/>
        <v>980.11883452789516</v>
      </c>
      <c r="BJ663" s="87">
        <f t="shared" si="2899"/>
        <v>5.7487774157210896E-2</v>
      </c>
      <c r="BK663" s="108">
        <f t="shared" si="2900"/>
        <v>196.74</v>
      </c>
      <c r="BL663" s="119">
        <f t="shared" si="2901"/>
        <v>16069.051165472103</v>
      </c>
      <c r="BM663" s="87">
        <f t="shared" si="2902"/>
        <v>0.94251222584278915</v>
      </c>
    </row>
    <row r="664" spans="1:65" s="88" customFormat="1">
      <c r="A664" s="29" t="s">
        <v>944</v>
      </c>
      <c r="B664" s="29" t="s">
        <v>66</v>
      </c>
      <c r="C664" s="29">
        <v>92654</v>
      </c>
      <c r="D664" s="101" t="s">
        <v>881</v>
      </c>
      <c r="E664" s="29" t="s">
        <v>132</v>
      </c>
      <c r="F664" s="30">
        <v>48.06</v>
      </c>
      <c r="G664" s="31">
        <v>91.85</v>
      </c>
      <c r="H664" s="119">
        <v>112.86283906447416</v>
      </c>
      <c r="I664" s="120">
        <f t="shared" si="2872"/>
        <v>5424.19</v>
      </c>
      <c r="J664" s="111"/>
      <c r="K664" s="114">
        <f t="shared" si="2873"/>
        <v>0</v>
      </c>
      <c r="L664" s="32">
        <f>'MEMÓRIA DE CÁLCULO'!L437</f>
        <v>3</v>
      </c>
      <c r="M664" s="114">
        <f t="shared" si="2874"/>
        <v>338.58851719342249</v>
      </c>
      <c r="N664" s="32"/>
      <c r="O664" s="114">
        <f t="shared" si="2875"/>
        <v>0</v>
      </c>
      <c r="P664" s="32"/>
      <c r="Q664" s="114">
        <f t="shared" si="2876"/>
        <v>0</v>
      </c>
      <c r="R664" s="32"/>
      <c r="S664" s="114">
        <f t="shared" si="2877"/>
        <v>0</v>
      </c>
      <c r="T664" s="32"/>
      <c r="U664" s="114">
        <f t="shared" si="2878"/>
        <v>0</v>
      </c>
      <c r="V664" s="32"/>
      <c r="W664" s="114">
        <f t="shared" si="2879"/>
        <v>0</v>
      </c>
      <c r="X664" s="32"/>
      <c r="Y664" s="114">
        <f t="shared" si="2880"/>
        <v>0</v>
      </c>
      <c r="Z664" s="32"/>
      <c r="AA664" s="114">
        <f t="shared" si="2881"/>
        <v>0</v>
      </c>
      <c r="AB664" s="32"/>
      <c r="AC664" s="114">
        <f t="shared" si="2882"/>
        <v>0</v>
      </c>
      <c r="AD664" s="32"/>
      <c r="AE664" s="114">
        <f t="shared" si="2883"/>
        <v>0</v>
      </c>
      <c r="AF664" s="32"/>
      <c r="AG664" s="114">
        <f t="shared" si="2884"/>
        <v>0</v>
      </c>
      <c r="AH664" s="32"/>
      <c r="AI664" s="114">
        <f t="shared" si="2885"/>
        <v>0</v>
      </c>
      <c r="AJ664" s="32"/>
      <c r="AK664" s="114">
        <f t="shared" si="2886"/>
        <v>0</v>
      </c>
      <c r="AL664" s="32"/>
      <c r="AM664" s="114">
        <f t="shared" si="2887"/>
        <v>0</v>
      </c>
      <c r="AN664" s="32"/>
      <c r="AO664" s="114">
        <f t="shared" si="2888"/>
        <v>0</v>
      </c>
      <c r="AP664" s="32"/>
      <c r="AQ664" s="114">
        <f t="shared" si="2889"/>
        <v>0</v>
      </c>
      <c r="AR664" s="32"/>
      <c r="AS664" s="114">
        <f t="shared" si="2890"/>
        <v>0</v>
      </c>
      <c r="AT664" s="32"/>
      <c r="AU664" s="114">
        <f t="shared" si="2891"/>
        <v>0</v>
      </c>
      <c r="AV664" s="32"/>
      <c r="AW664" s="114">
        <f t="shared" si="2892"/>
        <v>0</v>
      </c>
      <c r="AX664" s="32"/>
      <c r="AY664" s="114">
        <f t="shared" si="2893"/>
        <v>0</v>
      </c>
      <c r="AZ664" s="32"/>
      <c r="BA664" s="114">
        <f t="shared" si="2894"/>
        <v>0</v>
      </c>
      <c r="BB664" s="32"/>
      <c r="BC664" s="114">
        <f t="shared" si="2895"/>
        <v>0</v>
      </c>
      <c r="BD664" s="32"/>
      <c r="BE664" s="114">
        <f t="shared" si="2896"/>
        <v>0</v>
      </c>
      <c r="BF664" s="32"/>
      <c r="BG664" s="114">
        <f t="shared" si="2897"/>
        <v>0</v>
      </c>
      <c r="BH664" s="108">
        <f t="shared" ref="BH664:BI664" si="2920">SUM(J664,L664,N664,P664,R664,T664,V664,X664,Z664,AB664,AD664,AF664,AH664,AJ664,AL664,AN664,AP664,AR664,AT664,AV664,AX664,AZ664,BB664,BD664,BF664)</f>
        <v>3</v>
      </c>
      <c r="BI664" s="119">
        <f t="shared" si="2920"/>
        <v>338.58851719342249</v>
      </c>
      <c r="BJ664" s="87">
        <f t="shared" si="2899"/>
        <v>6.2421950041097844E-2</v>
      </c>
      <c r="BK664" s="108">
        <f t="shared" si="2900"/>
        <v>45.06</v>
      </c>
      <c r="BL664" s="119">
        <f t="shared" si="2901"/>
        <v>5085.6014828065772</v>
      </c>
      <c r="BM664" s="87">
        <f t="shared" si="2902"/>
        <v>0.93757804995890215</v>
      </c>
    </row>
    <row r="665" spans="1:65" s="88" customFormat="1">
      <c r="A665" s="29" t="s">
        <v>945</v>
      </c>
      <c r="B665" s="29" t="s">
        <v>66</v>
      </c>
      <c r="C665" s="29">
        <v>92655</v>
      </c>
      <c r="D665" s="101" t="s">
        <v>827</v>
      </c>
      <c r="E665" s="29" t="s">
        <v>132</v>
      </c>
      <c r="F665" s="30">
        <v>121.08</v>
      </c>
      <c r="G665" s="31">
        <v>112.38</v>
      </c>
      <c r="H665" s="119">
        <v>138.08955747485689</v>
      </c>
      <c r="I665" s="120">
        <f t="shared" si="2872"/>
        <v>16719.88</v>
      </c>
      <c r="J665" s="111"/>
      <c r="K665" s="114">
        <f t="shared" si="2873"/>
        <v>0</v>
      </c>
      <c r="L665" s="32"/>
      <c r="M665" s="114">
        <f t="shared" si="2874"/>
        <v>0</v>
      </c>
      <c r="N665" s="32"/>
      <c r="O665" s="114">
        <f t="shared" si="2875"/>
        <v>0</v>
      </c>
      <c r="P665" s="32"/>
      <c r="Q665" s="114">
        <f t="shared" si="2876"/>
        <v>0</v>
      </c>
      <c r="R665" s="32"/>
      <c r="S665" s="114">
        <f t="shared" si="2877"/>
        <v>0</v>
      </c>
      <c r="T665" s="32"/>
      <c r="U665" s="114">
        <f t="shared" si="2878"/>
        <v>0</v>
      </c>
      <c r="V665" s="32"/>
      <c r="W665" s="114">
        <f t="shared" si="2879"/>
        <v>0</v>
      </c>
      <c r="X665" s="32"/>
      <c r="Y665" s="114">
        <f t="shared" si="2880"/>
        <v>0</v>
      </c>
      <c r="Z665" s="32"/>
      <c r="AA665" s="114">
        <f t="shared" si="2881"/>
        <v>0</v>
      </c>
      <c r="AB665" s="32"/>
      <c r="AC665" s="114">
        <f t="shared" si="2882"/>
        <v>0</v>
      </c>
      <c r="AD665" s="32"/>
      <c r="AE665" s="114">
        <f t="shared" si="2883"/>
        <v>0</v>
      </c>
      <c r="AF665" s="32"/>
      <c r="AG665" s="114">
        <f t="shared" si="2884"/>
        <v>0</v>
      </c>
      <c r="AH665" s="32"/>
      <c r="AI665" s="114">
        <f t="shared" si="2885"/>
        <v>0</v>
      </c>
      <c r="AJ665" s="32"/>
      <c r="AK665" s="114">
        <f t="shared" si="2886"/>
        <v>0</v>
      </c>
      <c r="AL665" s="32"/>
      <c r="AM665" s="114">
        <f t="shared" si="2887"/>
        <v>0</v>
      </c>
      <c r="AN665" s="32"/>
      <c r="AO665" s="114">
        <f t="shared" si="2888"/>
        <v>0</v>
      </c>
      <c r="AP665" s="32"/>
      <c r="AQ665" s="114">
        <f t="shared" si="2889"/>
        <v>0</v>
      </c>
      <c r="AR665" s="32"/>
      <c r="AS665" s="114">
        <f t="shared" si="2890"/>
        <v>0</v>
      </c>
      <c r="AT665" s="32"/>
      <c r="AU665" s="114">
        <f t="shared" si="2891"/>
        <v>0</v>
      </c>
      <c r="AV665" s="32"/>
      <c r="AW665" s="114">
        <f t="shared" si="2892"/>
        <v>0</v>
      </c>
      <c r="AX665" s="32"/>
      <c r="AY665" s="114">
        <f t="shared" si="2893"/>
        <v>0</v>
      </c>
      <c r="AZ665" s="32"/>
      <c r="BA665" s="114">
        <f t="shared" si="2894"/>
        <v>0</v>
      </c>
      <c r="BB665" s="32"/>
      <c r="BC665" s="114">
        <f t="shared" si="2895"/>
        <v>0</v>
      </c>
      <c r="BD665" s="32"/>
      <c r="BE665" s="114">
        <f t="shared" si="2896"/>
        <v>0</v>
      </c>
      <c r="BF665" s="32"/>
      <c r="BG665" s="114">
        <f t="shared" si="2897"/>
        <v>0</v>
      </c>
      <c r="BH665" s="108">
        <f t="shared" ref="BH665:BI665" si="2921">SUM(J665,L665,N665,P665,R665,T665,V665,X665,Z665,AB665,AD665,AF665,AH665,AJ665,AL665,AN665,AP665,AR665,AT665,AV665,AX665,AZ665,BB665,BD665,BF665)</f>
        <v>0</v>
      </c>
      <c r="BI665" s="119">
        <f t="shared" si="2921"/>
        <v>0</v>
      </c>
      <c r="BJ665" s="87">
        <f t="shared" si="2899"/>
        <v>0</v>
      </c>
      <c r="BK665" s="108">
        <f t="shared" si="2900"/>
        <v>121.08</v>
      </c>
      <c r="BL665" s="119">
        <f t="shared" si="2901"/>
        <v>16719.88</v>
      </c>
      <c r="BM665" s="87">
        <f t="shared" si="2902"/>
        <v>1</v>
      </c>
    </row>
    <row r="666" spans="1:65" s="88" customFormat="1">
      <c r="A666" s="29" t="s">
        <v>946</v>
      </c>
      <c r="B666" s="29" t="s">
        <v>66</v>
      </c>
      <c r="C666" s="29">
        <v>92656</v>
      </c>
      <c r="D666" s="101" t="s">
        <v>884</v>
      </c>
      <c r="E666" s="29" t="s">
        <v>132</v>
      </c>
      <c r="F666" s="30">
        <v>4.72</v>
      </c>
      <c r="G666" s="31">
        <v>147.94999999999999</v>
      </c>
      <c r="H666" s="119">
        <v>181.79702819367395</v>
      </c>
      <c r="I666" s="120">
        <f t="shared" si="2872"/>
        <v>858.08</v>
      </c>
      <c r="J666" s="111"/>
      <c r="K666" s="114">
        <f t="shared" si="2873"/>
        <v>0</v>
      </c>
      <c r="L666" s="32"/>
      <c r="M666" s="114">
        <f t="shared" si="2874"/>
        <v>0</v>
      </c>
      <c r="N666" s="32"/>
      <c r="O666" s="114">
        <f t="shared" si="2875"/>
        <v>0</v>
      </c>
      <c r="P666" s="32"/>
      <c r="Q666" s="114">
        <f t="shared" si="2876"/>
        <v>0</v>
      </c>
      <c r="R666" s="32"/>
      <c r="S666" s="114">
        <f t="shared" si="2877"/>
        <v>0</v>
      </c>
      <c r="T666" s="32"/>
      <c r="U666" s="114">
        <f t="shared" si="2878"/>
        <v>0</v>
      </c>
      <c r="V666" s="32"/>
      <c r="W666" s="114">
        <f t="shared" si="2879"/>
        <v>0</v>
      </c>
      <c r="X666" s="32"/>
      <c r="Y666" s="114">
        <f t="shared" si="2880"/>
        <v>0</v>
      </c>
      <c r="Z666" s="32"/>
      <c r="AA666" s="114">
        <f t="shared" si="2881"/>
        <v>0</v>
      </c>
      <c r="AB666" s="32"/>
      <c r="AC666" s="114">
        <f t="shared" si="2882"/>
        <v>0</v>
      </c>
      <c r="AD666" s="32"/>
      <c r="AE666" s="114">
        <f t="shared" si="2883"/>
        <v>0</v>
      </c>
      <c r="AF666" s="32"/>
      <c r="AG666" s="114">
        <f t="shared" si="2884"/>
        <v>0</v>
      </c>
      <c r="AH666" s="32"/>
      <c r="AI666" s="114">
        <f t="shared" si="2885"/>
        <v>0</v>
      </c>
      <c r="AJ666" s="32"/>
      <c r="AK666" s="114">
        <f t="shared" si="2886"/>
        <v>0</v>
      </c>
      <c r="AL666" s="32"/>
      <c r="AM666" s="114">
        <f t="shared" si="2887"/>
        <v>0</v>
      </c>
      <c r="AN666" s="32"/>
      <c r="AO666" s="114">
        <f t="shared" si="2888"/>
        <v>0</v>
      </c>
      <c r="AP666" s="32"/>
      <c r="AQ666" s="114">
        <f t="shared" si="2889"/>
        <v>0</v>
      </c>
      <c r="AR666" s="32"/>
      <c r="AS666" s="114">
        <f t="shared" si="2890"/>
        <v>0</v>
      </c>
      <c r="AT666" s="32"/>
      <c r="AU666" s="114">
        <f t="shared" si="2891"/>
        <v>0</v>
      </c>
      <c r="AV666" s="32"/>
      <c r="AW666" s="114">
        <f t="shared" si="2892"/>
        <v>0</v>
      </c>
      <c r="AX666" s="32"/>
      <c r="AY666" s="114">
        <f t="shared" si="2893"/>
        <v>0</v>
      </c>
      <c r="AZ666" s="32"/>
      <c r="BA666" s="114">
        <f t="shared" si="2894"/>
        <v>0</v>
      </c>
      <c r="BB666" s="32"/>
      <c r="BC666" s="114">
        <f t="shared" si="2895"/>
        <v>0</v>
      </c>
      <c r="BD666" s="32"/>
      <c r="BE666" s="114">
        <f t="shared" si="2896"/>
        <v>0</v>
      </c>
      <c r="BF666" s="32"/>
      <c r="BG666" s="114">
        <f t="shared" si="2897"/>
        <v>0</v>
      </c>
      <c r="BH666" s="108">
        <f t="shared" ref="BH666:BI666" si="2922">SUM(J666,L666,N666,P666,R666,T666,V666,X666,Z666,AB666,AD666,AF666,AH666,AJ666,AL666,AN666,AP666,AR666,AT666,AV666,AX666,AZ666,BB666,BD666,BF666)</f>
        <v>0</v>
      </c>
      <c r="BI666" s="119">
        <f t="shared" si="2922"/>
        <v>0</v>
      </c>
      <c r="BJ666" s="87">
        <f t="shared" si="2899"/>
        <v>0</v>
      </c>
      <c r="BK666" s="108">
        <f t="shared" si="2900"/>
        <v>4.72</v>
      </c>
      <c r="BL666" s="119">
        <f t="shared" si="2901"/>
        <v>858.08</v>
      </c>
      <c r="BM666" s="87">
        <f t="shared" si="2902"/>
        <v>1</v>
      </c>
    </row>
    <row r="667" spans="1:65" s="88" customFormat="1">
      <c r="A667" s="29" t="s">
        <v>947</v>
      </c>
      <c r="B667" s="29" t="s">
        <v>66</v>
      </c>
      <c r="C667" s="29">
        <v>92681</v>
      </c>
      <c r="D667" s="101" t="s">
        <v>886</v>
      </c>
      <c r="E667" s="29" t="s">
        <v>100</v>
      </c>
      <c r="F667" s="30">
        <v>7</v>
      </c>
      <c r="G667" s="31">
        <v>43.72</v>
      </c>
      <c r="H667" s="119">
        <v>53.721974130634841</v>
      </c>
      <c r="I667" s="120">
        <f t="shared" si="2872"/>
        <v>376.05</v>
      </c>
      <c r="J667" s="111"/>
      <c r="K667" s="114">
        <f t="shared" si="2873"/>
        <v>0</v>
      </c>
      <c r="L667" s="32"/>
      <c r="M667" s="114">
        <f t="shared" si="2874"/>
        <v>0</v>
      </c>
      <c r="N667" s="32"/>
      <c r="O667" s="114">
        <f t="shared" si="2875"/>
        <v>0</v>
      </c>
      <c r="P667" s="32"/>
      <c r="Q667" s="114">
        <f t="shared" si="2876"/>
        <v>0</v>
      </c>
      <c r="R667" s="32"/>
      <c r="S667" s="114">
        <f t="shared" si="2877"/>
        <v>0</v>
      </c>
      <c r="T667" s="32"/>
      <c r="U667" s="114">
        <f t="shared" si="2878"/>
        <v>0</v>
      </c>
      <c r="V667" s="32"/>
      <c r="W667" s="114">
        <f t="shared" si="2879"/>
        <v>0</v>
      </c>
      <c r="X667" s="32"/>
      <c r="Y667" s="114">
        <f t="shared" si="2880"/>
        <v>0</v>
      </c>
      <c r="Z667" s="32"/>
      <c r="AA667" s="114">
        <f t="shared" si="2881"/>
        <v>0</v>
      </c>
      <c r="AB667" s="32"/>
      <c r="AC667" s="114">
        <f t="shared" si="2882"/>
        <v>0</v>
      </c>
      <c r="AD667" s="32"/>
      <c r="AE667" s="114">
        <f t="shared" si="2883"/>
        <v>0</v>
      </c>
      <c r="AF667" s="32"/>
      <c r="AG667" s="114">
        <f t="shared" si="2884"/>
        <v>0</v>
      </c>
      <c r="AH667" s="32"/>
      <c r="AI667" s="114">
        <f t="shared" si="2885"/>
        <v>0</v>
      </c>
      <c r="AJ667" s="32"/>
      <c r="AK667" s="114">
        <f t="shared" si="2886"/>
        <v>0</v>
      </c>
      <c r="AL667" s="32"/>
      <c r="AM667" s="114">
        <f t="shared" si="2887"/>
        <v>0</v>
      </c>
      <c r="AN667" s="32"/>
      <c r="AO667" s="114">
        <f t="shared" si="2888"/>
        <v>0</v>
      </c>
      <c r="AP667" s="32"/>
      <c r="AQ667" s="114">
        <f t="shared" si="2889"/>
        <v>0</v>
      </c>
      <c r="AR667" s="32"/>
      <c r="AS667" s="114">
        <f t="shared" si="2890"/>
        <v>0</v>
      </c>
      <c r="AT667" s="32"/>
      <c r="AU667" s="114">
        <f t="shared" si="2891"/>
        <v>0</v>
      </c>
      <c r="AV667" s="32"/>
      <c r="AW667" s="114">
        <f t="shared" si="2892"/>
        <v>0</v>
      </c>
      <c r="AX667" s="32"/>
      <c r="AY667" s="114">
        <f t="shared" si="2893"/>
        <v>0</v>
      </c>
      <c r="AZ667" s="32"/>
      <c r="BA667" s="114">
        <f t="shared" si="2894"/>
        <v>0</v>
      </c>
      <c r="BB667" s="32"/>
      <c r="BC667" s="114">
        <f t="shared" si="2895"/>
        <v>0</v>
      </c>
      <c r="BD667" s="32"/>
      <c r="BE667" s="114">
        <f t="shared" si="2896"/>
        <v>0</v>
      </c>
      <c r="BF667" s="32"/>
      <c r="BG667" s="114">
        <f t="shared" si="2897"/>
        <v>0</v>
      </c>
      <c r="BH667" s="108">
        <f t="shared" ref="BH667:BI667" si="2923">SUM(J667,L667,N667,P667,R667,T667,V667,X667,Z667,AB667,AD667,AF667,AH667,AJ667,AL667,AN667,AP667,AR667,AT667,AV667,AX667,AZ667,BB667,BD667,BF667)</f>
        <v>0</v>
      </c>
      <c r="BI667" s="119">
        <f t="shared" si="2923"/>
        <v>0</v>
      </c>
      <c r="BJ667" s="87">
        <f t="shared" si="2899"/>
        <v>0</v>
      </c>
      <c r="BK667" s="108">
        <f t="shared" si="2900"/>
        <v>7</v>
      </c>
      <c r="BL667" s="119">
        <f t="shared" si="2901"/>
        <v>376.05</v>
      </c>
      <c r="BM667" s="87">
        <f t="shared" si="2902"/>
        <v>1</v>
      </c>
    </row>
    <row r="668" spans="1:65" s="88" customFormat="1">
      <c r="A668" s="29" t="s">
        <v>948</v>
      </c>
      <c r="B668" s="29" t="s">
        <v>66</v>
      </c>
      <c r="C668" s="29">
        <v>92682</v>
      </c>
      <c r="D668" s="101" t="s">
        <v>888</v>
      </c>
      <c r="E668" s="29" t="s">
        <v>100</v>
      </c>
      <c r="F668" s="30">
        <v>8</v>
      </c>
      <c r="G668" s="31">
        <v>56.21</v>
      </c>
      <c r="H668" s="119">
        <v>69.069354205923716</v>
      </c>
      <c r="I668" s="120">
        <f t="shared" si="2872"/>
        <v>552.54999999999995</v>
      </c>
      <c r="J668" s="111"/>
      <c r="K668" s="114">
        <f t="shared" si="2873"/>
        <v>0</v>
      </c>
      <c r="L668" s="32"/>
      <c r="M668" s="114">
        <f t="shared" si="2874"/>
        <v>0</v>
      </c>
      <c r="N668" s="32"/>
      <c r="O668" s="114">
        <f t="shared" si="2875"/>
        <v>0</v>
      </c>
      <c r="P668" s="32"/>
      <c r="Q668" s="114">
        <f t="shared" si="2876"/>
        <v>0</v>
      </c>
      <c r="R668" s="32"/>
      <c r="S668" s="114">
        <f t="shared" si="2877"/>
        <v>0</v>
      </c>
      <c r="T668" s="32"/>
      <c r="U668" s="114">
        <f t="shared" si="2878"/>
        <v>0</v>
      </c>
      <c r="V668" s="32"/>
      <c r="W668" s="114">
        <f t="shared" si="2879"/>
        <v>0</v>
      </c>
      <c r="X668" s="32"/>
      <c r="Y668" s="114">
        <f t="shared" si="2880"/>
        <v>0</v>
      </c>
      <c r="Z668" s="32"/>
      <c r="AA668" s="114">
        <f t="shared" si="2881"/>
        <v>0</v>
      </c>
      <c r="AB668" s="32"/>
      <c r="AC668" s="114">
        <f t="shared" si="2882"/>
        <v>0</v>
      </c>
      <c r="AD668" s="32"/>
      <c r="AE668" s="114">
        <f t="shared" si="2883"/>
        <v>0</v>
      </c>
      <c r="AF668" s="32"/>
      <c r="AG668" s="114">
        <f t="shared" si="2884"/>
        <v>0</v>
      </c>
      <c r="AH668" s="32"/>
      <c r="AI668" s="114">
        <f t="shared" si="2885"/>
        <v>0</v>
      </c>
      <c r="AJ668" s="32"/>
      <c r="AK668" s="114">
        <f t="shared" si="2886"/>
        <v>0</v>
      </c>
      <c r="AL668" s="32"/>
      <c r="AM668" s="114">
        <f t="shared" si="2887"/>
        <v>0</v>
      </c>
      <c r="AN668" s="32"/>
      <c r="AO668" s="114">
        <f t="shared" si="2888"/>
        <v>0</v>
      </c>
      <c r="AP668" s="32"/>
      <c r="AQ668" s="114">
        <f t="shared" si="2889"/>
        <v>0</v>
      </c>
      <c r="AR668" s="32"/>
      <c r="AS668" s="114">
        <f t="shared" si="2890"/>
        <v>0</v>
      </c>
      <c r="AT668" s="32"/>
      <c r="AU668" s="114">
        <f t="shared" si="2891"/>
        <v>0</v>
      </c>
      <c r="AV668" s="32"/>
      <c r="AW668" s="114">
        <f t="shared" si="2892"/>
        <v>0</v>
      </c>
      <c r="AX668" s="32"/>
      <c r="AY668" s="114">
        <f t="shared" si="2893"/>
        <v>0</v>
      </c>
      <c r="AZ668" s="32"/>
      <c r="BA668" s="114">
        <f t="shared" si="2894"/>
        <v>0</v>
      </c>
      <c r="BB668" s="32"/>
      <c r="BC668" s="114">
        <f t="shared" si="2895"/>
        <v>0</v>
      </c>
      <c r="BD668" s="32"/>
      <c r="BE668" s="114">
        <f t="shared" si="2896"/>
        <v>0</v>
      </c>
      <c r="BF668" s="32"/>
      <c r="BG668" s="114">
        <f t="shared" si="2897"/>
        <v>0</v>
      </c>
      <c r="BH668" s="108">
        <f t="shared" ref="BH668:BI668" si="2924">SUM(J668,L668,N668,P668,R668,T668,V668,X668,Z668,AB668,AD668,AF668,AH668,AJ668,AL668,AN668,AP668,AR668,AT668,AV668,AX668,AZ668,BB668,BD668,BF668)</f>
        <v>0</v>
      </c>
      <c r="BI668" s="119">
        <f t="shared" si="2924"/>
        <v>0</v>
      </c>
      <c r="BJ668" s="87">
        <f t="shared" si="2899"/>
        <v>0</v>
      </c>
      <c r="BK668" s="108">
        <f t="shared" si="2900"/>
        <v>8</v>
      </c>
      <c r="BL668" s="119">
        <f t="shared" si="2901"/>
        <v>552.54999999999995</v>
      </c>
      <c r="BM668" s="87">
        <f t="shared" si="2902"/>
        <v>1</v>
      </c>
    </row>
    <row r="669" spans="1:65" s="88" customFormat="1">
      <c r="A669" s="29" t="s">
        <v>949</v>
      </c>
      <c r="B669" s="29" t="s">
        <v>66</v>
      </c>
      <c r="C669" s="29">
        <v>92684</v>
      </c>
      <c r="D669" s="101" t="s">
        <v>890</v>
      </c>
      <c r="E669" s="29" t="s">
        <v>100</v>
      </c>
      <c r="F669" s="30">
        <v>3</v>
      </c>
      <c r="G669" s="31">
        <v>92.12</v>
      </c>
      <c r="H669" s="119">
        <v>113.19460788916017</v>
      </c>
      <c r="I669" s="120">
        <f t="shared" si="2872"/>
        <v>339.58</v>
      </c>
      <c r="J669" s="111"/>
      <c r="K669" s="114">
        <f t="shared" si="2873"/>
        <v>0</v>
      </c>
      <c r="L669" s="32"/>
      <c r="M669" s="114">
        <f t="shared" si="2874"/>
        <v>0</v>
      </c>
      <c r="N669" s="32"/>
      <c r="O669" s="114">
        <f t="shared" si="2875"/>
        <v>0</v>
      </c>
      <c r="P669" s="32"/>
      <c r="Q669" s="114">
        <f t="shared" si="2876"/>
        <v>0</v>
      </c>
      <c r="R669" s="32"/>
      <c r="S669" s="114">
        <f t="shared" si="2877"/>
        <v>0</v>
      </c>
      <c r="T669" s="32"/>
      <c r="U669" s="114">
        <f t="shared" si="2878"/>
        <v>0</v>
      </c>
      <c r="V669" s="32"/>
      <c r="W669" s="114">
        <f t="shared" si="2879"/>
        <v>0</v>
      </c>
      <c r="X669" s="32"/>
      <c r="Y669" s="114">
        <f t="shared" si="2880"/>
        <v>0</v>
      </c>
      <c r="Z669" s="32"/>
      <c r="AA669" s="114">
        <f t="shared" si="2881"/>
        <v>0</v>
      </c>
      <c r="AB669" s="32"/>
      <c r="AC669" s="114">
        <f t="shared" si="2882"/>
        <v>0</v>
      </c>
      <c r="AD669" s="32"/>
      <c r="AE669" s="114">
        <f t="shared" si="2883"/>
        <v>0</v>
      </c>
      <c r="AF669" s="32"/>
      <c r="AG669" s="114">
        <f t="shared" si="2884"/>
        <v>0</v>
      </c>
      <c r="AH669" s="32"/>
      <c r="AI669" s="114">
        <f t="shared" si="2885"/>
        <v>0</v>
      </c>
      <c r="AJ669" s="32"/>
      <c r="AK669" s="114">
        <f t="shared" si="2886"/>
        <v>0</v>
      </c>
      <c r="AL669" s="32"/>
      <c r="AM669" s="114">
        <f t="shared" si="2887"/>
        <v>0</v>
      </c>
      <c r="AN669" s="32"/>
      <c r="AO669" s="114">
        <f t="shared" si="2888"/>
        <v>0</v>
      </c>
      <c r="AP669" s="32"/>
      <c r="AQ669" s="114">
        <f t="shared" si="2889"/>
        <v>0</v>
      </c>
      <c r="AR669" s="32"/>
      <c r="AS669" s="114">
        <f t="shared" si="2890"/>
        <v>0</v>
      </c>
      <c r="AT669" s="32"/>
      <c r="AU669" s="114">
        <f t="shared" si="2891"/>
        <v>0</v>
      </c>
      <c r="AV669" s="32"/>
      <c r="AW669" s="114">
        <f t="shared" si="2892"/>
        <v>0</v>
      </c>
      <c r="AX669" s="32"/>
      <c r="AY669" s="114">
        <f t="shared" si="2893"/>
        <v>0</v>
      </c>
      <c r="AZ669" s="32"/>
      <c r="BA669" s="114">
        <f t="shared" si="2894"/>
        <v>0</v>
      </c>
      <c r="BB669" s="32"/>
      <c r="BC669" s="114">
        <f t="shared" si="2895"/>
        <v>0</v>
      </c>
      <c r="BD669" s="32"/>
      <c r="BE669" s="114">
        <f t="shared" si="2896"/>
        <v>0</v>
      </c>
      <c r="BF669" s="32"/>
      <c r="BG669" s="114">
        <f t="shared" si="2897"/>
        <v>0</v>
      </c>
      <c r="BH669" s="108">
        <f t="shared" ref="BH669:BI669" si="2925">SUM(J669,L669,N669,P669,R669,T669,V669,X669,Z669,AB669,AD669,AF669,AH669,AJ669,AL669,AN669,AP669,AR669,AT669,AV669,AX669,AZ669,BB669,BD669,BF669)</f>
        <v>0</v>
      </c>
      <c r="BI669" s="119">
        <f t="shared" si="2925"/>
        <v>0</v>
      </c>
      <c r="BJ669" s="87">
        <f t="shared" si="2899"/>
        <v>0</v>
      </c>
      <c r="BK669" s="108">
        <f t="shared" si="2900"/>
        <v>3</v>
      </c>
      <c r="BL669" s="119">
        <f t="shared" si="2901"/>
        <v>339.58</v>
      </c>
      <c r="BM669" s="87">
        <f t="shared" si="2902"/>
        <v>1</v>
      </c>
    </row>
    <row r="670" spans="1:65" s="88" customFormat="1">
      <c r="A670" s="29" t="s">
        <v>950</v>
      </c>
      <c r="B670" s="29" t="s">
        <v>66</v>
      </c>
      <c r="C670" s="29">
        <v>92685</v>
      </c>
      <c r="D670" s="101" t="s">
        <v>795</v>
      </c>
      <c r="E670" s="29" t="s">
        <v>100</v>
      </c>
      <c r="F670" s="30">
        <v>20</v>
      </c>
      <c r="G670" s="31">
        <v>153.02000000000001</v>
      </c>
      <c r="H670" s="119">
        <v>188.02690945722196</v>
      </c>
      <c r="I670" s="120">
        <f t="shared" si="2872"/>
        <v>3760.54</v>
      </c>
      <c r="J670" s="111"/>
      <c r="K670" s="114">
        <f t="shared" si="2873"/>
        <v>0</v>
      </c>
      <c r="L670" s="32"/>
      <c r="M670" s="114">
        <f t="shared" si="2874"/>
        <v>0</v>
      </c>
      <c r="N670" s="32"/>
      <c r="O670" s="114">
        <f t="shared" si="2875"/>
        <v>0</v>
      </c>
      <c r="P670" s="32"/>
      <c r="Q670" s="114">
        <f t="shared" si="2876"/>
        <v>0</v>
      </c>
      <c r="R670" s="32"/>
      <c r="S670" s="114">
        <f t="shared" si="2877"/>
        <v>0</v>
      </c>
      <c r="T670" s="32"/>
      <c r="U670" s="114">
        <f t="shared" si="2878"/>
        <v>0</v>
      </c>
      <c r="V670" s="32"/>
      <c r="W670" s="114">
        <f t="shared" si="2879"/>
        <v>0</v>
      </c>
      <c r="X670" s="32"/>
      <c r="Y670" s="114">
        <f t="shared" si="2880"/>
        <v>0</v>
      </c>
      <c r="Z670" s="32"/>
      <c r="AA670" s="114">
        <f t="shared" si="2881"/>
        <v>0</v>
      </c>
      <c r="AB670" s="32"/>
      <c r="AC670" s="114">
        <f t="shared" si="2882"/>
        <v>0</v>
      </c>
      <c r="AD670" s="32"/>
      <c r="AE670" s="114">
        <f t="shared" si="2883"/>
        <v>0</v>
      </c>
      <c r="AF670" s="32"/>
      <c r="AG670" s="114">
        <f t="shared" si="2884"/>
        <v>0</v>
      </c>
      <c r="AH670" s="32"/>
      <c r="AI670" s="114">
        <f t="shared" si="2885"/>
        <v>0</v>
      </c>
      <c r="AJ670" s="32"/>
      <c r="AK670" s="114">
        <f t="shared" si="2886"/>
        <v>0</v>
      </c>
      <c r="AL670" s="32"/>
      <c r="AM670" s="114">
        <f t="shared" si="2887"/>
        <v>0</v>
      </c>
      <c r="AN670" s="32"/>
      <c r="AO670" s="114">
        <f t="shared" si="2888"/>
        <v>0</v>
      </c>
      <c r="AP670" s="32"/>
      <c r="AQ670" s="114">
        <f t="shared" si="2889"/>
        <v>0</v>
      </c>
      <c r="AR670" s="32"/>
      <c r="AS670" s="114">
        <f t="shared" si="2890"/>
        <v>0</v>
      </c>
      <c r="AT670" s="32"/>
      <c r="AU670" s="114">
        <f t="shared" si="2891"/>
        <v>0</v>
      </c>
      <c r="AV670" s="32"/>
      <c r="AW670" s="114">
        <f t="shared" si="2892"/>
        <v>0</v>
      </c>
      <c r="AX670" s="32"/>
      <c r="AY670" s="114">
        <f t="shared" si="2893"/>
        <v>0</v>
      </c>
      <c r="AZ670" s="32"/>
      <c r="BA670" s="114">
        <f t="shared" si="2894"/>
        <v>0</v>
      </c>
      <c r="BB670" s="32"/>
      <c r="BC670" s="114">
        <f t="shared" si="2895"/>
        <v>0</v>
      </c>
      <c r="BD670" s="32"/>
      <c r="BE670" s="114">
        <f t="shared" si="2896"/>
        <v>0</v>
      </c>
      <c r="BF670" s="32"/>
      <c r="BG670" s="114">
        <f t="shared" si="2897"/>
        <v>0</v>
      </c>
      <c r="BH670" s="108">
        <f t="shared" ref="BH670:BI670" si="2926">SUM(J670,L670,N670,P670,R670,T670,V670,X670,Z670,AB670,AD670,AF670,AH670,AJ670,AL670,AN670,AP670,AR670,AT670,AV670,AX670,AZ670,BB670,BD670,BF670)</f>
        <v>0</v>
      </c>
      <c r="BI670" s="119">
        <f t="shared" si="2926"/>
        <v>0</v>
      </c>
      <c r="BJ670" s="87">
        <f t="shared" si="2899"/>
        <v>0</v>
      </c>
      <c r="BK670" s="108">
        <f t="shared" si="2900"/>
        <v>20</v>
      </c>
      <c r="BL670" s="119">
        <f t="shared" si="2901"/>
        <v>3760.54</v>
      </c>
      <c r="BM670" s="87">
        <f t="shared" si="2902"/>
        <v>1</v>
      </c>
    </row>
    <row r="671" spans="1:65" s="88" customFormat="1">
      <c r="A671" s="29" t="s">
        <v>951</v>
      </c>
      <c r="B671" s="29" t="s">
        <v>66</v>
      </c>
      <c r="C671" s="29">
        <v>92686</v>
      </c>
      <c r="D671" s="101" t="s">
        <v>797</v>
      </c>
      <c r="E671" s="29" t="s">
        <v>100</v>
      </c>
      <c r="F671" s="30">
        <v>2</v>
      </c>
      <c r="G671" s="31">
        <v>197.46</v>
      </c>
      <c r="H671" s="119">
        <v>242.63360045368611</v>
      </c>
      <c r="I671" s="120">
        <f t="shared" si="2872"/>
        <v>485.27</v>
      </c>
      <c r="J671" s="111"/>
      <c r="K671" s="114">
        <f t="shared" si="2873"/>
        <v>0</v>
      </c>
      <c r="L671" s="32"/>
      <c r="M671" s="114">
        <f t="shared" si="2874"/>
        <v>0</v>
      </c>
      <c r="N671" s="32"/>
      <c r="O671" s="114">
        <f t="shared" si="2875"/>
        <v>0</v>
      </c>
      <c r="P671" s="32"/>
      <c r="Q671" s="114">
        <f t="shared" si="2876"/>
        <v>0</v>
      </c>
      <c r="R671" s="32"/>
      <c r="S671" s="114">
        <f t="shared" si="2877"/>
        <v>0</v>
      </c>
      <c r="T671" s="32"/>
      <c r="U671" s="114">
        <f t="shared" si="2878"/>
        <v>0</v>
      </c>
      <c r="V671" s="32"/>
      <c r="W671" s="114">
        <f t="shared" si="2879"/>
        <v>0</v>
      </c>
      <c r="X671" s="32"/>
      <c r="Y671" s="114">
        <f t="shared" si="2880"/>
        <v>0</v>
      </c>
      <c r="Z671" s="32"/>
      <c r="AA671" s="114">
        <f t="shared" si="2881"/>
        <v>0</v>
      </c>
      <c r="AB671" s="32"/>
      <c r="AC671" s="114">
        <f t="shared" si="2882"/>
        <v>0</v>
      </c>
      <c r="AD671" s="32"/>
      <c r="AE671" s="114">
        <f t="shared" si="2883"/>
        <v>0</v>
      </c>
      <c r="AF671" s="32"/>
      <c r="AG671" s="114">
        <f t="shared" si="2884"/>
        <v>0</v>
      </c>
      <c r="AH671" s="32"/>
      <c r="AI671" s="114">
        <f t="shared" si="2885"/>
        <v>0</v>
      </c>
      <c r="AJ671" s="32"/>
      <c r="AK671" s="114">
        <f t="shared" si="2886"/>
        <v>0</v>
      </c>
      <c r="AL671" s="32"/>
      <c r="AM671" s="114">
        <f t="shared" si="2887"/>
        <v>0</v>
      </c>
      <c r="AN671" s="32"/>
      <c r="AO671" s="114">
        <f t="shared" si="2888"/>
        <v>0</v>
      </c>
      <c r="AP671" s="32"/>
      <c r="AQ671" s="114">
        <f t="shared" si="2889"/>
        <v>0</v>
      </c>
      <c r="AR671" s="32"/>
      <c r="AS671" s="114">
        <f t="shared" si="2890"/>
        <v>0</v>
      </c>
      <c r="AT671" s="32"/>
      <c r="AU671" s="114">
        <f t="shared" si="2891"/>
        <v>0</v>
      </c>
      <c r="AV671" s="32"/>
      <c r="AW671" s="114">
        <f t="shared" si="2892"/>
        <v>0</v>
      </c>
      <c r="AX671" s="32"/>
      <c r="AY671" s="114">
        <f t="shared" si="2893"/>
        <v>0</v>
      </c>
      <c r="AZ671" s="32"/>
      <c r="BA671" s="114">
        <f t="shared" si="2894"/>
        <v>0</v>
      </c>
      <c r="BB671" s="32"/>
      <c r="BC671" s="114">
        <f t="shared" si="2895"/>
        <v>0</v>
      </c>
      <c r="BD671" s="32"/>
      <c r="BE671" s="114">
        <f t="shared" si="2896"/>
        <v>0</v>
      </c>
      <c r="BF671" s="32"/>
      <c r="BG671" s="114">
        <f t="shared" si="2897"/>
        <v>0</v>
      </c>
      <c r="BH671" s="108">
        <f t="shared" ref="BH671:BI671" si="2927">SUM(J671,L671,N671,P671,R671,T671,V671,X671,Z671,AB671,AD671,AF671,AH671,AJ671,AL671,AN671,AP671,AR671,AT671,AV671,AX671,AZ671,BB671,BD671,BF671)</f>
        <v>0</v>
      </c>
      <c r="BI671" s="119">
        <f t="shared" si="2927"/>
        <v>0</v>
      </c>
      <c r="BJ671" s="87">
        <f t="shared" si="2899"/>
        <v>0</v>
      </c>
      <c r="BK671" s="108">
        <f t="shared" si="2900"/>
        <v>2</v>
      </c>
      <c r="BL671" s="119">
        <f t="shared" si="2901"/>
        <v>485.27</v>
      </c>
      <c r="BM671" s="87">
        <f t="shared" si="2902"/>
        <v>1</v>
      </c>
    </row>
    <row r="672" spans="1:65" s="88" customFormat="1">
      <c r="A672" s="29" t="s">
        <v>952</v>
      </c>
      <c r="B672" s="29" t="s">
        <v>66</v>
      </c>
      <c r="C672" s="29">
        <v>92944</v>
      </c>
      <c r="D672" s="101" t="s">
        <v>799</v>
      </c>
      <c r="E672" s="29" t="s">
        <v>100</v>
      </c>
      <c r="F672" s="30">
        <v>59</v>
      </c>
      <c r="G672" s="31">
        <v>36.58</v>
      </c>
      <c r="H672" s="119">
        <v>44.948531877827598</v>
      </c>
      <c r="I672" s="120">
        <f t="shared" si="2872"/>
        <v>2651.96</v>
      </c>
      <c r="J672" s="111"/>
      <c r="K672" s="114">
        <f t="shared" si="2873"/>
        <v>0</v>
      </c>
      <c r="L672" s="32"/>
      <c r="M672" s="114">
        <f t="shared" si="2874"/>
        <v>0</v>
      </c>
      <c r="N672" s="32"/>
      <c r="O672" s="114">
        <f t="shared" si="2875"/>
        <v>0</v>
      </c>
      <c r="P672" s="32"/>
      <c r="Q672" s="114">
        <f t="shared" si="2876"/>
        <v>0</v>
      </c>
      <c r="R672" s="32"/>
      <c r="S672" s="114">
        <f t="shared" si="2877"/>
        <v>0</v>
      </c>
      <c r="T672" s="32"/>
      <c r="U672" s="114">
        <f t="shared" si="2878"/>
        <v>0</v>
      </c>
      <c r="V672" s="32"/>
      <c r="W672" s="114">
        <f t="shared" si="2879"/>
        <v>0</v>
      </c>
      <c r="X672" s="32"/>
      <c r="Y672" s="114">
        <f t="shared" si="2880"/>
        <v>0</v>
      </c>
      <c r="Z672" s="32"/>
      <c r="AA672" s="114">
        <f t="shared" si="2881"/>
        <v>0</v>
      </c>
      <c r="AB672" s="32"/>
      <c r="AC672" s="114">
        <f t="shared" si="2882"/>
        <v>0</v>
      </c>
      <c r="AD672" s="32"/>
      <c r="AE672" s="114">
        <f t="shared" si="2883"/>
        <v>0</v>
      </c>
      <c r="AF672" s="32"/>
      <c r="AG672" s="114">
        <f t="shared" si="2884"/>
        <v>0</v>
      </c>
      <c r="AH672" s="32"/>
      <c r="AI672" s="114">
        <f t="shared" si="2885"/>
        <v>0</v>
      </c>
      <c r="AJ672" s="32"/>
      <c r="AK672" s="114">
        <f t="shared" si="2886"/>
        <v>0</v>
      </c>
      <c r="AL672" s="32"/>
      <c r="AM672" s="114">
        <f t="shared" si="2887"/>
        <v>0</v>
      </c>
      <c r="AN672" s="32"/>
      <c r="AO672" s="114">
        <f t="shared" si="2888"/>
        <v>0</v>
      </c>
      <c r="AP672" s="32"/>
      <c r="AQ672" s="114">
        <f t="shared" si="2889"/>
        <v>0</v>
      </c>
      <c r="AR672" s="32"/>
      <c r="AS672" s="114">
        <f t="shared" si="2890"/>
        <v>0</v>
      </c>
      <c r="AT672" s="32"/>
      <c r="AU672" s="114">
        <f t="shared" si="2891"/>
        <v>0</v>
      </c>
      <c r="AV672" s="32"/>
      <c r="AW672" s="114">
        <f t="shared" si="2892"/>
        <v>0</v>
      </c>
      <c r="AX672" s="32"/>
      <c r="AY672" s="114">
        <f t="shared" si="2893"/>
        <v>0</v>
      </c>
      <c r="AZ672" s="32"/>
      <c r="BA672" s="114">
        <f t="shared" si="2894"/>
        <v>0</v>
      </c>
      <c r="BB672" s="32"/>
      <c r="BC672" s="114">
        <f t="shared" si="2895"/>
        <v>0</v>
      </c>
      <c r="BD672" s="32"/>
      <c r="BE672" s="114">
        <f t="shared" si="2896"/>
        <v>0</v>
      </c>
      <c r="BF672" s="32"/>
      <c r="BG672" s="114">
        <f t="shared" si="2897"/>
        <v>0</v>
      </c>
      <c r="BH672" s="108">
        <f t="shared" ref="BH672:BI672" si="2928">SUM(J672,L672,N672,P672,R672,T672,V672,X672,Z672,AB672,AD672,AF672,AH672,AJ672,AL672,AN672,AP672,AR672,AT672,AV672,AX672,AZ672,BB672,BD672,BF672)</f>
        <v>0</v>
      </c>
      <c r="BI672" s="119">
        <f t="shared" si="2928"/>
        <v>0</v>
      </c>
      <c r="BJ672" s="87">
        <f t="shared" si="2899"/>
        <v>0</v>
      </c>
      <c r="BK672" s="108">
        <f t="shared" si="2900"/>
        <v>59</v>
      </c>
      <c r="BL672" s="119">
        <f t="shared" si="2901"/>
        <v>2651.96</v>
      </c>
      <c r="BM672" s="87">
        <f t="shared" si="2902"/>
        <v>1</v>
      </c>
    </row>
    <row r="673" spans="1:65" s="88" customFormat="1">
      <c r="A673" s="29" t="s">
        <v>953</v>
      </c>
      <c r="B673" s="29" t="s">
        <v>66</v>
      </c>
      <c r="C673" s="29">
        <v>97506</v>
      </c>
      <c r="D673" s="101" t="s">
        <v>801</v>
      </c>
      <c r="E673" s="29" t="s">
        <v>100</v>
      </c>
      <c r="F673" s="30">
        <v>1</v>
      </c>
      <c r="G673" s="31">
        <v>78.290000000000006</v>
      </c>
      <c r="H673" s="119">
        <v>96.200671424688991</v>
      </c>
      <c r="I673" s="120">
        <f t="shared" si="2872"/>
        <v>96.2</v>
      </c>
      <c r="J673" s="111"/>
      <c r="K673" s="114">
        <f t="shared" si="2873"/>
        <v>0</v>
      </c>
      <c r="L673" s="32"/>
      <c r="M673" s="114">
        <f t="shared" si="2874"/>
        <v>0</v>
      </c>
      <c r="N673" s="32"/>
      <c r="O673" s="114">
        <f t="shared" si="2875"/>
        <v>0</v>
      </c>
      <c r="P673" s="32"/>
      <c r="Q673" s="114">
        <f t="shared" si="2876"/>
        <v>0</v>
      </c>
      <c r="R673" s="32"/>
      <c r="S673" s="114">
        <f t="shared" si="2877"/>
        <v>0</v>
      </c>
      <c r="T673" s="32"/>
      <c r="U673" s="114">
        <f t="shared" si="2878"/>
        <v>0</v>
      </c>
      <c r="V673" s="32"/>
      <c r="W673" s="114">
        <f t="shared" si="2879"/>
        <v>0</v>
      </c>
      <c r="X673" s="32"/>
      <c r="Y673" s="114">
        <f t="shared" si="2880"/>
        <v>0</v>
      </c>
      <c r="Z673" s="32"/>
      <c r="AA673" s="114">
        <f t="shared" si="2881"/>
        <v>0</v>
      </c>
      <c r="AB673" s="32"/>
      <c r="AC673" s="114">
        <f t="shared" si="2882"/>
        <v>0</v>
      </c>
      <c r="AD673" s="32"/>
      <c r="AE673" s="114">
        <f t="shared" si="2883"/>
        <v>0</v>
      </c>
      <c r="AF673" s="32"/>
      <c r="AG673" s="114">
        <f t="shared" si="2884"/>
        <v>0</v>
      </c>
      <c r="AH673" s="32"/>
      <c r="AI673" s="114">
        <f t="shared" si="2885"/>
        <v>0</v>
      </c>
      <c r="AJ673" s="32"/>
      <c r="AK673" s="114">
        <f t="shared" si="2886"/>
        <v>0</v>
      </c>
      <c r="AL673" s="32"/>
      <c r="AM673" s="114">
        <f t="shared" si="2887"/>
        <v>0</v>
      </c>
      <c r="AN673" s="32"/>
      <c r="AO673" s="114">
        <f t="shared" si="2888"/>
        <v>0</v>
      </c>
      <c r="AP673" s="32"/>
      <c r="AQ673" s="114">
        <f t="shared" si="2889"/>
        <v>0</v>
      </c>
      <c r="AR673" s="32"/>
      <c r="AS673" s="114">
        <f t="shared" si="2890"/>
        <v>0</v>
      </c>
      <c r="AT673" s="32"/>
      <c r="AU673" s="114">
        <f t="shared" si="2891"/>
        <v>0</v>
      </c>
      <c r="AV673" s="32"/>
      <c r="AW673" s="114">
        <f t="shared" si="2892"/>
        <v>0</v>
      </c>
      <c r="AX673" s="32"/>
      <c r="AY673" s="114">
        <f t="shared" si="2893"/>
        <v>0</v>
      </c>
      <c r="AZ673" s="32"/>
      <c r="BA673" s="114">
        <f t="shared" si="2894"/>
        <v>0</v>
      </c>
      <c r="BB673" s="32"/>
      <c r="BC673" s="114">
        <f t="shared" si="2895"/>
        <v>0</v>
      </c>
      <c r="BD673" s="32"/>
      <c r="BE673" s="114">
        <f t="shared" si="2896"/>
        <v>0</v>
      </c>
      <c r="BF673" s="32"/>
      <c r="BG673" s="114">
        <f t="shared" si="2897"/>
        <v>0</v>
      </c>
      <c r="BH673" s="108">
        <f t="shared" ref="BH673:BI673" si="2929">SUM(J673,L673,N673,P673,R673,T673,V673,X673,Z673,AB673,AD673,AF673,AH673,AJ673,AL673,AN673,AP673,AR673,AT673,AV673,AX673,AZ673,BB673,BD673,BF673)</f>
        <v>0</v>
      </c>
      <c r="BI673" s="119">
        <f t="shared" si="2929"/>
        <v>0</v>
      </c>
      <c r="BJ673" s="87">
        <f t="shared" si="2899"/>
        <v>0</v>
      </c>
      <c r="BK673" s="108">
        <f t="shared" si="2900"/>
        <v>1</v>
      </c>
      <c r="BL673" s="119">
        <f t="shared" si="2901"/>
        <v>96.2</v>
      </c>
      <c r="BM673" s="87">
        <f t="shared" si="2902"/>
        <v>1</v>
      </c>
    </row>
    <row r="674" spans="1:65" s="88" customFormat="1">
      <c r="A674" s="29" t="s">
        <v>954</v>
      </c>
      <c r="B674" s="29" t="s">
        <v>66</v>
      </c>
      <c r="C674" s="29">
        <v>97503</v>
      </c>
      <c r="D674" s="101" t="s">
        <v>803</v>
      </c>
      <c r="E674" s="29" t="s">
        <v>100</v>
      </c>
      <c r="F674" s="30">
        <v>56</v>
      </c>
      <c r="G674" s="31">
        <v>62.07</v>
      </c>
      <c r="H674" s="119">
        <v>76.269966475034423</v>
      </c>
      <c r="I674" s="120">
        <f t="shared" si="2872"/>
        <v>4271.12</v>
      </c>
      <c r="J674" s="111"/>
      <c r="K674" s="114">
        <f t="shared" si="2873"/>
        <v>0</v>
      </c>
      <c r="L674" s="32"/>
      <c r="M674" s="114">
        <f t="shared" si="2874"/>
        <v>0</v>
      </c>
      <c r="N674" s="32"/>
      <c r="O674" s="114">
        <f t="shared" si="2875"/>
        <v>0</v>
      </c>
      <c r="P674" s="32"/>
      <c r="Q674" s="114">
        <f t="shared" si="2876"/>
        <v>0</v>
      </c>
      <c r="R674" s="32"/>
      <c r="S674" s="114">
        <f t="shared" si="2877"/>
        <v>0</v>
      </c>
      <c r="T674" s="32"/>
      <c r="U674" s="114">
        <f t="shared" si="2878"/>
        <v>0</v>
      </c>
      <c r="V674" s="32"/>
      <c r="W674" s="114">
        <f t="shared" si="2879"/>
        <v>0</v>
      </c>
      <c r="X674" s="32"/>
      <c r="Y674" s="114">
        <f t="shared" si="2880"/>
        <v>0</v>
      </c>
      <c r="Z674" s="32"/>
      <c r="AA674" s="114">
        <f t="shared" si="2881"/>
        <v>0</v>
      </c>
      <c r="AB674" s="32"/>
      <c r="AC674" s="114">
        <f t="shared" si="2882"/>
        <v>0</v>
      </c>
      <c r="AD674" s="32"/>
      <c r="AE674" s="114">
        <f t="shared" si="2883"/>
        <v>0</v>
      </c>
      <c r="AF674" s="32"/>
      <c r="AG674" s="114">
        <f t="shared" si="2884"/>
        <v>0</v>
      </c>
      <c r="AH674" s="32"/>
      <c r="AI674" s="114">
        <f t="shared" si="2885"/>
        <v>0</v>
      </c>
      <c r="AJ674" s="32"/>
      <c r="AK674" s="114">
        <f t="shared" si="2886"/>
        <v>0</v>
      </c>
      <c r="AL674" s="32"/>
      <c r="AM674" s="114">
        <f t="shared" si="2887"/>
        <v>0</v>
      </c>
      <c r="AN674" s="32"/>
      <c r="AO674" s="114">
        <f t="shared" si="2888"/>
        <v>0</v>
      </c>
      <c r="AP674" s="32"/>
      <c r="AQ674" s="114">
        <f t="shared" si="2889"/>
        <v>0</v>
      </c>
      <c r="AR674" s="32"/>
      <c r="AS674" s="114">
        <f t="shared" si="2890"/>
        <v>0</v>
      </c>
      <c r="AT674" s="32"/>
      <c r="AU674" s="114">
        <f t="shared" si="2891"/>
        <v>0</v>
      </c>
      <c r="AV674" s="32"/>
      <c r="AW674" s="114">
        <f t="shared" si="2892"/>
        <v>0</v>
      </c>
      <c r="AX674" s="32"/>
      <c r="AY674" s="114">
        <f t="shared" si="2893"/>
        <v>0</v>
      </c>
      <c r="AZ674" s="32"/>
      <c r="BA674" s="114">
        <f t="shared" si="2894"/>
        <v>0</v>
      </c>
      <c r="BB674" s="32"/>
      <c r="BC674" s="114">
        <f t="shared" si="2895"/>
        <v>0</v>
      </c>
      <c r="BD674" s="32"/>
      <c r="BE674" s="114">
        <f t="shared" si="2896"/>
        <v>0</v>
      </c>
      <c r="BF674" s="32"/>
      <c r="BG674" s="114">
        <f t="shared" si="2897"/>
        <v>0</v>
      </c>
      <c r="BH674" s="108">
        <f t="shared" ref="BH674:BI674" si="2930">SUM(J674,L674,N674,P674,R674,T674,V674,X674,Z674,AB674,AD674,AF674,AH674,AJ674,AL674,AN674,AP674,AR674,AT674,AV674,AX674,AZ674,BB674,BD674,BF674)</f>
        <v>0</v>
      </c>
      <c r="BI674" s="119">
        <f t="shared" si="2930"/>
        <v>0</v>
      </c>
      <c r="BJ674" s="87">
        <f t="shared" si="2899"/>
        <v>0</v>
      </c>
      <c r="BK674" s="108">
        <f t="shared" si="2900"/>
        <v>56</v>
      </c>
      <c r="BL674" s="119">
        <f t="shared" si="2901"/>
        <v>4271.12</v>
      </c>
      <c r="BM674" s="87">
        <f t="shared" si="2902"/>
        <v>1</v>
      </c>
    </row>
    <row r="675" spans="1:65" s="88" customFormat="1">
      <c r="A675" s="29" t="s">
        <v>955</v>
      </c>
      <c r="B675" s="29" t="s">
        <v>66</v>
      </c>
      <c r="C675" s="29">
        <v>92948</v>
      </c>
      <c r="D675" s="101" t="s">
        <v>805</v>
      </c>
      <c r="E675" s="29" t="s">
        <v>100</v>
      </c>
      <c r="F675" s="30">
        <v>3</v>
      </c>
      <c r="G675" s="31">
        <v>51.84</v>
      </c>
      <c r="H675" s="119">
        <v>63.699614339709754</v>
      </c>
      <c r="I675" s="120">
        <f t="shared" si="2872"/>
        <v>191.1</v>
      </c>
      <c r="J675" s="111"/>
      <c r="K675" s="114">
        <f t="shared" si="2873"/>
        <v>0</v>
      </c>
      <c r="L675" s="32"/>
      <c r="M675" s="114">
        <f t="shared" si="2874"/>
        <v>0</v>
      </c>
      <c r="N675" s="32"/>
      <c r="O675" s="114">
        <f t="shared" si="2875"/>
        <v>0</v>
      </c>
      <c r="P675" s="32"/>
      <c r="Q675" s="114">
        <f t="shared" si="2876"/>
        <v>0</v>
      </c>
      <c r="R675" s="32"/>
      <c r="S675" s="114">
        <f t="shared" si="2877"/>
        <v>0</v>
      </c>
      <c r="T675" s="32"/>
      <c r="U675" s="114">
        <f t="shared" si="2878"/>
        <v>0</v>
      </c>
      <c r="V675" s="32"/>
      <c r="W675" s="114">
        <f t="shared" si="2879"/>
        <v>0</v>
      </c>
      <c r="X675" s="32"/>
      <c r="Y675" s="114">
        <f t="shared" si="2880"/>
        <v>0</v>
      </c>
      <c r="Z675" s="32"/>
      <c r="AA675" s="114">
        <f t="shared" si="2881"/>
        <v>0</v>
      </c>
      <c r="AB675" s="32"/>
      <c r="AC675" s="114">
        <f t="shared" si="2882"/>
        <v>0</v>
      </c>
      <c r="AD675" s="32"/>
      <c r="AE675" s="114">
        <f t="shared" si="2883"/>
        <v>0</v>
      </c>
      <c r="AF675" s="32"/>
      <c r="AG675" s="114">
        <f t="shared" si="2884"/>
        <v>0</v>
      </c>
      <c r="AH675" s="32"/>
      <c r="AI675" s="114">
        <f t="shared" si="2885"/>
        <v>0</v>
      </c>
      <c r="AJ675" s="32"/>
      <c r="AK675" s="114">
        <f t="shared" si="2886"/>
        <v>0</v>
      </c>
      <c r="AL675" s="32"/>
      <c r="AM675" s="114">
        <f t="shared" si="2887"/>
        <v>0</v>
      </c>
      <c r="AN675" s="32"/>
      <c r="AO675" s="114">
        <f t="shared" si="2888"/>
        <v>0</v>
      </c>
      <c r="AP675" s="32"/>
      <c r="AQ675" s="114">
        <f t="shared" si="2889"/>
        <v>0</v>
      </c>
      <c r="AR675" s="32"/>
      <c r="AS675" s="114">
        <f t="shared" si="2890"/>
        <v>0</v>
      </c>
      <c r="AT675" s="32"/>
      <c r="AU675" s="114">
        <f t="shared" si="2891"/>
        <v>0</v>
      </c>
      <c r="AV675" s="32"/>
      <c r="AW675" s="114">
        <f t="shared" si="2892"/>
        <v>0</v>
      </c>
      <c r="AX675" s="32"/>
      <c r="AY675" s="114">
        <f t="shared" si="2893"/>
        <v>0</v>
      </c>
      <c r="AZ675" s="32"/>
      <c r="BA675" s="114">
        <f t="shared" si="2894"/>
        <v>0</v>
      </c>
      <c r="BB675" s="32"/>
      <c r="BC675" s="114">
        <f t="shared" si="2895"/>
        <v>0</v>
      </c>
      <c r="BD675" s="32"/>
      <c r="BE675" s="114">
        <f t="shared" si="2896"/>
        <v>0</v>
      </c>
      <c r="BF675" s="32"/>
      <c r="BG675" s="114">
        <f t="shared" si="2897"/>
        <v>0</v>
      </c>
      <c r="BH675" s="108">
        <f t="shared" ref="BH675:BI675" si="2931">SUM(J675,L675,N675,P675,R675,T675,V675,X675,Z675,AB675,AD675,AF675,AH675,AJ675,AL675,AN675,AP675,AR675,AT675,AV675,AX675,AZ675,BB675,BD675,BF675)</f>
        <v>0</v>
      </c>
      <c r="BI675" s="119">
        <f t="shared" si="2931"/>
        <v>0</v>
      </c>
      <c r="BJ675" s="87">
        <f t="shared" si="2899"/>
        <v>0</v>
      </c>
      <c r="BK675" s="108">
        <f t="shared" si="2900"/>
        <v>3</v>
      </c>
      <c r="BL675" s="119">
        <f t="shared" si="2901"/>
        <v>191.1</v>
      </c>
      <c r="BM675" s="87">
        <f t="shared" si="2902"/>
        <v>1</v>
      </c>
    </row>
    <row r="676" spans="1:65" s="88" customFormat="1">
      <c r="A676" s="29" t="s">
        <v>956</v>
      </c>
      <c r="B676" s="29" t="s">
        <v>66</v>
      </c>
      <c r="C676" s="29">
        <v>97509</v>
      </c>
      <c r="D676" s="101" t="s">
        <v>807</v>
      </c>
      <c r="E676" s="29" t="s">
        <v>100</v>
      </c>
      <c r="F676" s="30">
        <v>1</v>
      </c>
      <c r="G676" s="31">
        <v>119.36</v>
      </c>
      <c r="H676" s="119">
        <v>146.66639597970209</v>
      </c>
      <c r="I676" s="120">
        <f t="shared" si="2872"/>
        <v>146.66999999999999</v>
      </c>
      <c r="J676" s="111"/>
      <c r="K676" s="114">
        <f t="shared" si="2873"/>
        <v>0</v>
      </c>
      <c r="L676" s="32"/>
      <c r="M676" s="114">
        <f t="shared" si="2874"/>
        <v>0</v>
      </c>
      <c r="N676" s="32"/>
      <c r="O676" s="114">
        <f t="shared" si="2875"/>
        <v>0</v>
      </c>
      <c r="P676" s="32"/>
      <c r="Q676" s="114">
        <f t="shared" si="2876"/>
        <v>0</v>
      </c>
      <c r="R676" s="32"/>
      <c r="S676" s="114">
        <f t="shared" si="2877"/>
        <v>0</v>
      </c>
      <c r="T676" s="32"/>
      <c r="U676" s="114">
        <f t="shared" si="2878"/>
        <v>0</v>
      </c>
      <c r="V676" s="32"/>
      <c r="W676" s="114">
        <f t="shared" si="2879"/>
        <v>0</v>
      </c>
      <c r="X676" s="32"/>
      <c r="Y676" s="114">
        <f t="shared" si="2880"/>
        <v>0</v>
      </c>
      <c r="Z676" s="32"/>
      <c r="AA676" s="114">
        <f t="shared" si="2881"/>
        <v>0</v>
      </c>
      <c r="AB676" s="32"/>
      <c r="AC676" s="114">
        <f t="shared" si="2882"/>
        <v>0</v>
      </c>
      <c r="AD676" s="32"/>
      <c r="AE676" s="114">
        <f t="shared" si="2883"/>
        <v>0</v>
      </c>
      <c r="AF676" s="32"/>
      <c r="AG676" s="114">
        <f t="shared" si="2884"/>
        <v>0</v>
      </c>
      <c r="AH676" s="32"/>
      <c r="AI676" s="114">
        <f t="shared" si="2885"/>
        <v>0</v>
      </c>
      <c r="AJ676" s="32"/>
      <c r="AK676" s="114">
        <f t="shared" si="2886"/>
        <v>0</v>
      </c>
      <c r="AL676" s="32"/>
      <c r="AM676" s="114">
        <f t="shared" si="2887"/>
        <v>0</v>
      </c>
      <c r="AN676" s="32"/>
      <c r="AO676" s="114">
        <f t="shared" si="2888"/>
        <v>0</v>
      </c>
      <c r="AP676" s="32"/>
      <c r="AQ676" s="114">
        <f t="shared" si="2889"/>
        <v>0</v>
      </c>
      <c r="AR676" s="32"/>
      <c r="AS676" s="114">
        <f t="shared" si="2890"/>
        <v>0</v>
      </c>
      <c r="AT676" s="32"/>
      <c r="AU676" s="114">
        <f t="shared" si="2891"/>
        <v>0</v>
      </c>
      <c r="AV676" s="32"/>
      <c r="AW676" s="114">
        <f t="shared" si="2892"/>
        <v>0</v>
      </c>
      <c r="AX676" s="32"/>
      <c r="AY676" s="114">
        <f t="shared" si="2893"/>
        <v>0</v>
      </c>
      <c r="AZ676" s="32"/>
      <c r="BA676" s="114">
        <f t="shared" si="2894"/>
        <v>0</v>
      </c>
      <c r="BB676" s="32"/>
      <c r="BC676" s="114">
        <f t="shared" si="2895"/>
        <v>0</v>
      </c>
      <c r="BD676" s="32"/>
      <c r="BE676" s="114">
        <f t="shared" si="2896"/>
        <v>0</v>
      </c>
      <c r="BF676" s="32"/>
      <c r="BG676" s="114">
        <f t="shared" si="2897"/>
        <v>0</v>
      </c>
      <c r="BH676" s="108">
        <f t="shared" ref="BH676:BI676" si="2932">SUM(J676,L676,N676,P676,R676,T676,V676,X676,Z676,AB676,AD676,AF676,AH676,AJ676,AL676,AN676,AP676,AR676,AT676,AV676,AX676,AZ676,BB676,BD676,BF676)</f>
        <v>0</v>
      </c>
      <c r="BI676" s="119">
        <f t="shared" si="2932"/>
        <v>0</v>
      </c>
      <c r="BJ676" s="87">
        <f t="shared" si="2899"/>
        <v>0</v>
      </c>
      <c r="BK676" s="108">
        <f t="shared" si="2900"/>
        <v>1</v>
      </c>
      <c r="BL676" s="119">
        <f t="shared" si="2901"/>
        <v>146.66999999999999</v>
      </c>
      <c r="BM676" s="87">
        <f t="shared" si="2902"/>
        <v>1</v>
      </c>
    </row>
    <row r="677" spans="1:65" s="88" customFormat="1">
      <c r="A677" s="29" t="s">
        <v>957</v>
      </c>
      <c r="B677" s="29" t="s">
        <v>66</v>
      </c>
      <c r="C677" s="29">
        <v>92947</v>
      </c>
      <c r="D677" s="101" t="s">
        <v>809</v>
      </c>
      <c r="E677" s="29" t="s">
        <v>100</v>
      </c>
      <c r="F677" s="30">
        <v>6</v>
      </c>
      <c r="G677" s="31">
        <v>51.84</v>
      </c>
      <c r="H677" s="119">
        <v>63.699614339709754</v>
      </c>
      <c r="I677" s="120">
        <f t="shared" si="2872"/>
        <v>382.2</v>
      </c>
      <c r="J677" s="111"/>
      <c r="K677" s="114">
        <f t="shared" si="2873"/>
        <v>0</v>
      </c>
      <c r="L677" s="32"/>
      <c r="M677" s="114">
        <f t="shared" si="2874"/>
        <v>0</v>
      </c>
      <c r="N677" s="32"/>
      <c r="O677" s="114">
        <f t="shared" si="2875"/>
        <v>0</v>
      </c>
      <c r="P677" s="32"/>
      <c r="Q677" s="114">
        <f t="shared" si="2876"/>
        <v>0</v>
      </c>
      <c r="R677" s="32"/>
      <c r="S677" s="114">
        <f t="shared" si="2877"/>
        <v>0</v>
      </c>
      <c r="T677" s="32"/>
      <c r="U677" s="114">
        <f t="shared" si="2878"/>
        <v>0</v>
      </c>
      <c r="V677" s="32"/>
      <c r="W677" s="114">
        <f t="shared" si="2879"/>
        <v>0</v>
      </c>
      <c r="X677" s="32"/>
      <c r="Y677" s="114">
        <f t="shared" si="2880"/>
        <v>0</v>
      </c>
      <c r="Z677" s="32"/>
      <c r="AA677" s="114">
        <f t="shared" si="2881"/>
        <v>0</v>
      </c>
      <c r="AB677" s="32"/>
      <c r="AC677" s="114">
        <f t="shared" si="2882"/>
        <v>0</v>
      </c>
      <c r="AD677" s="32"/>
      <c r="AE677" s="114">
        <f t="shared" si="2883"/>
        <v>0</v>
      </c>
      <c r="AF677" s="32"/>
      <c r="AG677" s="114">
        <f t="shared" si="2884"/>
        <v>0</v>
      </c>
      <c r="AH677" s="32"/>
      <c r="AI677" s="114">
        <f t="shared" si="2885"/>
        <v>0</v>
      </c>
      <c r="AJ677" s="32"/>
      <c r="AK677" s="114">
        <f t="shared" si="2886"/>
        <v>0</v>
      </c>
      <c r="AL677" s="32"/>
      <c r="AM677" s="114">
        <f t="shared" si="2887"/>
        <v>0</v>
      </c>
      <c r="AN677" s="32"/>
      <c r="AO677" s="114">
        <f t="shared" si="2888"/>
        <v>0</v>
      </c>
      <c r="AP677" s="32"/>
      <c r="AQ677" s="114">
        <f t="shared" si="2889"/>
        <v>0</v>
      </c>
      <c r="AR677" s="32"/>
      <c r="AS677" s="114">
        <f t="shared" si="2890"/>
        <v>0</v>
      </c>
      <c r="AT677" s="32"/>
      <c r="AU677" s="114">
        <f t="shared" si="2891"/>
        <v>0</v>
      </c>
      <c r="AV677" s="32"/>
      <c r="AW677" s="114">
        <f t="shared" si="2892"/>
        <v>0</v>
      </c>
      <c r="AX677" s="32"/>
      <c r="AY677" s="114">
        <f t="shared" si="2893"/>
        <v>0</v>
      </c>
      <c r="AZ677" s="32"/>
      <c r="BA677" s="114">
        <f t="shared" si="2894"/>
        <v>0</v>
      </c>
      <c r="BB677" s="32"/>
      <c r="BC677" s="114">
        <f t="shared" si="2895"/>
        <v>0</v>
      </c>
      <c r="BD677" s="32"/>
      <c r="BE677" s="114">
        <f t="shared" si="2896"/>
        <v>0</v>
      </c>
      <c r="BF677" s="32"/>
      <c r="BG677" s="114">
        <f t="shared" si="2897"/>
        <v>0</v>
      </c>
      <c r="BH677" s="108">
        <f t="shared" ref="BH677:BI677" si="2933">SUM(J677,L677,N677,P677,R677,T677,V677,X677,Z677,AB677,AD677,AF677,AH677,AJ677,AL677,AN677,AP677,AR677,AT677,AV677,AX677,AZ677,BB677,BD677,BF677)</f>
        <v>0</v>
      </c>
      <c r="BI677" s="119">
        <f t="shared" si="2933"/>
        <v>0</v>
      </c>
      <c r="BJ677" s="87">
        <f t="shared" si="2899"/>
        <v>0</v>
      </c>
      <c r="BK677" s="108">
        <f t="shared" si="2900"/>
        <v>6</v>
      </c>
      <c r="BL677" s="119">
        <f t="shared" si="2901"/>
        <v>382.2</v>
      </c>
      <c r="BM677" s="87">
        <f t="shared" si="2902"/>
        <v>1</v>
      </c>
    </row>
    <row r="678" spans="1:65" s="88" customFormat="1">
      <c r="A678" s="29" t="s">
        <v>958</v>
      </c>
      <c r="B678" s="29" t="s">
        <v>66</v>
      </c>
      <c r="C678" s="29">
        <v>92949</v>
      </c>
      <c r="D678" s="101" t="s">
        <v>813</v>
      </c>
      <c r="E678" s="29" t="s">
        <v>100</v>
      </c>
      <c r="F678" s="30">
        <v>11</v>
      </c>
      <c r="G678" s="31">
        <v>81.89</v>
      </c>
      <c r="H678" s="119">
        <v>100.62425575383548</v>
      </c>
      <c r="I678" s="120">
        <f t="shared" si="2872"/>
        <v>1106.8699999999999</v>
      </c>
      <c r="J678" s="111"/>
      <c r="K678" s="114">
        <f t="shared" si="2873"/>
        <v>0</v>
      </c>
      <c r="L678" s="32"/>
      <c r="M678" s="114">
        <f t="shared" si="2874"/>
        <v>0</v>
      </c>
      <c r="N678" s="32"/>
      <c r="O678" s="114">
        <f t="shared" si="2875"/>
        <v>0</v>
      </c>
      <c r="P678" s="32"/>
      <c r="Q678" s="114">
        <f t="shared" si="2876"/>
        <v>0</v>
      </c>
      <c r="R678" s="32"/>
      <c r="S678" s="114">
        <f t="shared" si="2877"/>
        <v>0</v>
      </c>
      <c r="T678" s="32"/>
      <c r="U678" s="114">
        <f t="shared" si="2878"/>
        <v>0</v>
      </c>
      <c r="V678" s="32"/>
      <c r="W678" s="114">
        <f t="shared" si="2879"/>
        <v>0</v>
      </c>
      <c r="X678" s="32"/>
      <c r="Y678" s="114">
        <f t="shared" si="2880"/>
        <v>0</v>
      </c>
      <c r="Z678" s="32"/>
      <c r="AA678" s="114">
        <f t="shared" si="2881"/>
        <v>0</v>
      </c>
      <c r="AB678" s="32"/>
      <c r="AC678" s="114">
        <f t="shared" si="2882"/>
        <v>0</v>
      </c>
      <c r="AD678" s="32"/>
      <c r="AE678" s="114">
        <f t="shared" si="2883"/>
        <v>0</v>
      </c>
      <c r="AF678" s="32"/>
      <c r="AG678" s="114">
        <f t="shared" si="2884"/>
        <v>0</v>
      </c>
      <c r="AH678" s="32"/>
      <c r="AI678" s="114">
        <f t="shared" si="2885"/>
        <v>0</v>
      </c>
      <c r="AJ678" s="32"/>
      <c r="AK678" s="114">
        <f t="shared" si="2886"/>
        <v>0</v>
      </c>
      <c r="AL678" s="32"/>
      <c r="AM678" s="114">
        <f t="shared" si="2887"/>
        <v>0</v>
      </c>
      <c r="AN678" s="32"/>
      <c r="AO678" s="114">
        <f t="shared" si="2888"/>
        <v>0</v>
      </c>
      <c r="AP678" s="32"/>
      <c r="AQ678" s="114">
        <f t="shared" si="2889"/>
        <v>0</v>
      </c>
      <c r="AR678" s="32"/>
      <c r="AS678" s="114">
        <f t="shared" si="2890"/>
        <v>0</v>
      </c>
      <c r="AT678" s="32"/>
      <c r="AU678" s="114">
        <f t="shared" si="2891"/>
        <v>0</v>
      </c>
      <c r="AV678" s="32"/>
      <c r="AW678" s="114">
        <f t="shared" si="2892"/>
        <v>0</v>
      </c>
      <c r="AX678" s="32"/>
      <c r="AY678" s="114">
        <f t="shared" si="2893"/>
        <v>0</v>
      </c>
      <c r="AZ678" s="32"/>
      <c r="BA678" s="114">
        <f t="shared" si="2894"/>
        <v>0</v>
      </c>
      <c r="BB678" s="32"/>
      <c r="BC678" s="114">
        <f t="shared" si="2895"/>
        <v>0</v>
      </c>
      <c r="BD678" s="32"/>
      <c r="BE678" s="114">
        <f t="shared" si="2896"/>
        <v>0</v>
      </c>
      <c r="BF678" s="32"/>
      <c r="BG678" s="114">
        <f t="shared" si="2897"/>
        <v>0</v>
      </c>
      <c r="BH678" s="108">
        <f t="shared" ref="BH678:BI678" si="2934">SUM(J678,L678,N678,P678,R678,T678,V678,X678,Z678,AB678,AD678,AF678,AH678,AJ678,AL678,AN678,AP678,AR678,AT678,AV678,AX678,AZ678,BB678,BD678,BF678)</f>
        <v>0</v>
      </c>
      <c r="BI678" s="119">
        <f t="shared" si="2934"/>
        <v>0</v>
      </c>
      <c r="BJ678" s="87">
        <f t="shared" si="2899"/>
        <v>0</v>
      </c>
      <c r="BK678" s="108">
        <f t="shared" si="2900"/>
        <v>11</v>
      </c>
      <c r="BL678" s="119">
        <f t="shared" si="2901"/>
        <v>1106.8699999999999</v>
      </c>
      <c r="BM678" s="87">
        <f t="shared" si="2902"/>
        <v>1</v>
      </c>
    </row>
    <row r="679" spans="1:65" s="88" customFormat="1">
      <c r="A679" s="29" t="s">
        <v>959</v>
      </c>
      <c r="B679" s="29" t="s">
        <v>66</v>
      </c>
      <c r="C679" s="29">
        <v>92949</v>
      </c>
      <c r="D679" s="101" t="s">
        <v>900</v>
      </c>
      <c r="E679" s="29" t="s">
        <v>100</v>
      </c>
      <c r="F679" s="30">
        <v>8</v>
      </c>
      <c r="G679" s="31">
        <v>81.89</v>
      </c>
      <c r="H679" s="119">
        <v>100.62425575383548</v>
      </c>
      <c r="I679" s="120">
        <f t="shared" si="2872"/>
        <v>804.99</v>
      </c>
      <c r="J679" s="111"/>
      <c r="K679" s="114">
        <f t="shared" si="2873"/>
        <v>0</v>
      </c>
      <c r="L679" s="32"/>
      <c r="M679" s="114">
        <f t="shared" si="2874"/>
        <v>0</v>
      </c>
      <c r="N679" s="32"/>
      <c r="O679" s="114">
        <f t="shared" si="2875"/>
        <v>0</v>
      </c>
      <c r="P679" s="32"/>
      <c r="Q679" s="114">
        <f t="shared" si="2876"/>
        <v>0</v>
      </c>
      <c r="R679" s="32"/>
      <c r="S679" s="114">
        <f t="shared" si="2877"/>
        <v>0</v>
      </c>
      <c r="T679" s="32"/>
      <c r="U679" s="114">
        <f t="shared" si="2878"/>
        <v>0</v>
      </c>
      <c r="V679" s="32"/>
      <c r="W679" s="114">
        <f t="shared" si="2879"/>
        <v>0</v>
      </c>
      <c r="X679" s="32"/>
      <c r="Y679" s="114">
        <f t="shared" si="2880"/>
        <v>0</v>
      </c>
      <c r="Z679" s="32"/>
      <c r="AA679" s="114">
        <f t="shared" si="2881"/>
        <v>0</v>
      </c>
      <c r="AB679" s="32"/>
      <c r="AC679" s="114">
        <f t="shared" si="2882"/>
        <v>0</v>
      </c>
      <c r="AD679" s="32"/>
      <c r="AE679" s="114">
        <f t="shared" si="2883"/>
        <v>0</v>
      </c>
      <c r="AF679" s="32"/>
      <c r="AG679" s="114">
        <f t="shared" si="2884"/>
        <v>0</v>
      </c>
      <c r="AH679" s="32"/>
      <c r="AI679" s="114">
        <f t="shared" si="2885"/>
        <v>0</v>
      </c>
      <c r="AJ679" s="32"/>
      <c r="AK679" s="114">
        <f t="shared" si="2886"/>
        <v>0</v>
      </c>
      <c r="AL679" s="32"/>
      <c r="AM679" s="114">
        <f t="shared" si="2887"/>
        <v>0</v>
      </c>
      <c r="AN679" s="32"/>
      <c r="AO679" s="114">
        <f t="shared" si="2888"/>
        <v>0</v>
      </c>
      <c r="AP679" s="32"/>
      <c r="AQ679" s="114">
        <f t="shared" si="2889"/>
        <v>0</v>
      </c>
      <c r="AR679" s="32"/>
      <c r="AS679" s="114">
        <f t="shared" si="2890"/>
        <v>0</v>
      </c>
      <c r="AT679" s="32"/>
      <c r="AU679" s="114">
        <f t="shared" si="2891"/>
        <v>0</v>
      </c>
      <c r="AV679" s="32"/>
      <c r="AW679" s="114">
        <f t="shared" si="2892"/>
        <v>0</v>
      </c>
      <c r="AX679" s="32"/>
      <c r="AY679" s="114">
        <f t="shared" si="2893"/>
        <v>0</v>
      </c>
      <c r="AZ679" s="32"/>
      <c r="BA679" s="114">
        <f t="shared" si="2894"/>
        <v>0</v>
      </c>
      <c r="BB679" s="32"/>
      <c r="BC679" s="114">
        <f t="shared" si="2895"/>
        <v>0</v>
      </c>
      <c r="BD679" s="32"/>
      <c r="BE679" s="114">
        <f t="shared" si="2896"/>
        <v>0</v>
      </c>
      <c r="BF679" s="32"/>
      <c r="BG679" s="114">
        <f t="shared" si="2897"/>
        <v>0</v>
      </c>
      <c r="BH679" s="108">
        <f t="shared" ref="BH679:BI679" si="2935">SUM(J679,L679,N679,P679,R679,T679,V679,X679,Z679,AB679,AD679,AF679,AH679,AJ679,AL679,AN679,AP679,AR679,AT679,AV679,AX679,AZ679,BB679,BD679,BF679)</f>
        <v>0</v>
      </c>
      <c r="BI679" s="119">
        <f t="shared" si="2935"/>
        <v>0</v>
      </c>
      <c r="BJ679" s="87">
        <f t="shared" si="2899"/>
        <v>0</v>
      </c>
      <c r="BK679" s="108">
        <f t="shared" si="2900"/>
        <v>8</v>
      </c>
      <c r="BL679" s="119">
        <f t="shared" si="2901"/>
        <v>804.99</v>
      </c>
      <c r="BM679" s="87">
        <f t="shared" si="2902"/>
        <v>1</v>
      </c>
    </row>
    <row r="680" spans="1:65" s="88" customFormat="1">
      <c r="A680" s="29" t="s">
        <v>960</v>
      </c>
      <c r="B680" s="29" t="s">
        <v>66</v>
      </c>
      <c r="C680" s="29">
        <v>92911</v>
      </c>
      <c r="D680" s="101" t="s">
        <v>902</v>
      </c>
      <c r="E680" s="29" t="s">
        <v>100</v>
      </c>
      <c r="F680" s="30">
        <v>2</v>
      </c>
      <c r="G680" s="31">
        <v>93.21</v>
      </c>
      <c r="H680" s="119">
        <v>114.53397092215172</v>
      </c>
      <c r="I680" s="120">
        <f t="shared" si="2872"/>
        <v>229.07</v>
      </c>
      <c r="J680" s="111"/>
      <c r="K680" s="114">
        <f t="shared" si="2873"/>
        <v>0</v>
      </c>
      <c r="L680" s="32"/>
      <c r="M680" s="114">
        <f t="shared" si="2874"/>
        <v>0</v>
      </c>
      <c r="N680" s="32"/>
      <c r="O680" s="114">
        <f t="shared" si="2875"/>
        <v>0</v>
      </c>
      <c r="P680" s="32"/>
      <c r="Q680" s="114">
        <f t="shared" si="2876"/>
        <v>0</v>
      </c>
      <c r="R680" s="32"/>
      <c r="S680" s="114">
        <f t="shared" si="2877"/>
        <v>0</v>
      </c>
      <c r="T680" s="32"/>
      <c r="U680" s="114">
        <f t="shared" si="2878"/>
        <v>0</v>
      </c>
      <c r="V680" s="32"/>
      <c r="W680" s="114">
        <f t="shared" si="2879"/>
        <v>0</v>
      </c>
      <c r="X680" s="32"/>
      <c r="Y680" s="114">
        <f t="shared" si="2880"/>
        <v>0</v>
      </c>
      <c r="Z680" s="32"/>
      <c r="AA680" s="114">
        <f t="shared" si="2881"/>
        <v>0</v>
      </c>
      <c r="AB680" s="32"/>
      <c r="AC680" s="114">
        <f t="shared" si="2882"/>
        <v>0</v>
      </c>
      <c r="AD680" s="32"/>
      <c r="AE680" s="114">
        <f t="shared" si="2883"/>
        <v>0</v>
      </c>
      <c r="AF680" s="32"/>
      <c r="AG680" s="114">
        <f t="shared" si="2884"/>
        <v>0</v>
      </c>
      <c r="AH680" s="32"/>
      <c r="AI680" s="114">
        <f t="shared" si="2885"/>
        <v>0</v>
      </c>
      <c r="AJ680" s="32"/>
      <c r="AK680" s="114">
        <f t="shared" si="2886"/>
        <v>0</v>
      </c>
      <c r="AL680" s="32"/>
      <c r="AM680" s="114">
        <f t="shared" si="2887"/>
        <v>0</v>
      </c>
      <c r="AN680" s="32"/>
      <c r="AO680" s="114">
        <f t="shared" si="2888"/>
        <v>0</v>
      </c>
      <c r="AP680" s="32"/>
      <c r="AQ680" s="114">
        <f t="shared" si="2889"/>
        <v>0</v>
      </c>
      <c r="AR680" s="32"/>
      <c r="AS680" s="114">
        <f t="shared" si="2890"/>
        <v>0</v>
      </c>
      <c r="AT680" s="32"/>
      <c r="AU680" s="114">
        <f t="shared" si="2891"/>
        <v>0</v>
      </c>
      <c r="AV680" s="32"/>
      <c r="AW680" s="114">
        <f t="shared" si="2892"/>
        <v>0</v>
      </c>
      <c r="AX680" s="32"/>
      <c r="AY680" s="114">
        <f t="shared" si="2893"/>
        <v>0</v>
      </c>
      <c r="AZ680" s="32"/>
      <c r="BA680" s="114">
        <f t="shared" si="2894"/>
        <v>0</v>
      </c>
      <c r="BB680" s="32"/>
      <c r="BC680" s="114">
        <f t="shared" si="2895"/>
        <v>0</v>
      </c>
      <c r="BD680" s="32"/>
      <c r="BE680" s="114">
        <f t="shared" si="2896"/>
        <v>0</v>
      </c>
      <c r="BF680" s="32"/>
      <c r="BG680" s="114">
        <f t="shared" si="2897"/>
        <v>0</v>
      </c>
      <c r="BH680" s="108">
        <f t="shared" ref="BH680:BI680" si="2936">SUM(J680,L680,N680,P680,R680,T680,V680,X680,Z680,AB680,AD680,AF680,AH680,AJ680,AL680,AN680,AP680,AR680,AT680,AV680,AX680,AZ680,BB680,BD680,BF680)</f>
        <v>0</v>
      </c>
      <c r="BI680" s="119">
        <f t="shared" si="2936"/>
        <v>0</v>
      </c>
      <c r="BJ680" s="87">
        <f t="shared" si="2899"/>
        <v>0</v>
      </c>
      <c r="BK680" s="108">
        <f t="shared" si="2900"/>
        <v>2</v>
      </c>
      <c r="BL680" s="119">
        <f t="shared" si="2901"/>
        <v>229.07</v>
      </c>
      <c r="BM680" s="87">
        <f t="shared" si="2902"/>
        <v>1</v>
      </c>
    </row>
    <row r="681" spans="1:65" s="88" customFormat="1">
      <c r="A681" s="29" t="s">
        <v>961</v>
      </c>
      <c r="B681" s="29" t="s">
        <v>66</v>
      </c>
      <c r="C681" s="29">
        <v>92938</v>
      </c>
      <c r="D681" s="101" t="s">
        <v>817</v>
      </c>
      <c r="E681" s="29" t="s">
        <v>100</v>
      </c>
      <c r="F681" s="30">
        <v>186</v>
      </c>
      <c r="G681" s="31">
        <v>24.29</v>
      </c>
      <c r="H681" s="119">
        <v>29.846906487491317</v>
      </c>
      <c r="I681" s="120">
        <f t="shared" si="2872"/>
        <v>5551.52</v>
      </c>
      <c r="J681" s="111"/>
      <c r="K681" s="114">
        <f t="shared" si="2873"/>
        <v>0</v>
      </c>
      <c r="L681" s="32"/>
      <c r="M681" s="114">
        <f t="shared" si="2874"/>
        <v>0</v>
      </c>
      <c r="N681" s="32"/>
      <c r="O681" s="114">
        <f t="shared" si="2875"/>
        <v>0</v>
      </c>
      <c r="P681" s="32"/>
      <c r="Q681" s="114">
        <f t="shared" si="2876"/>
        <v>0</v>
      </c>
      <c r="R681" s="32"/>
      <c r="S681" s="114">
        <f t="shared" si="2877"/>
        <v>0</v>
      </c>
      <c r="T681" s="32"/>
      <c r="U681" s="114">
        <f t="shared" si="2878"/>
        <v>0</v>
      </c>
      <c r="V681" s="32"/>
      <c r="W681" s="114">
        <f t="shared" si="2879"/>
        <v>0</v>
      </c>
      <c r="X681" s="32"/>
      <c r="Y681" s="114">
        <f t="shared" si="2880"/>
        <v>0</v>
      </c>
      <c r="Z681" s="32"/>
      <c r="AA681" s="114">
        <f t="shared" si="2881"/>
        <v>0</v>
      </c>
      <c r="AB681" s="32"/>
      <c r="AC681" s="114">
        <f t="shared" si="2882"/>
        <v>0</v>
      </c>
      <c r="AD681" s="32"/>
      <c r="AE681" s="114">
        <f t="shared" si="2883"/>
        <v>0</v>
      </c>
      <c r="AF681" s="32"/>
      <c r="AG681" s="114">
        <f t="shared" si="2884"/>
        <v>0</v>
      </c>
      <c r="AH681" s="32"/>
      <c r="AI681" s="114">
        <f t="shared" si="2885"/>
        <v>0</v>
      </c>
      <c r="AJ681" s="32"/>
      <c r="AK681" s="114">
        <f t="shared" si="2886"/>
        <v>0</v>
      </c>
      <c r="AL681" s="32"/>
      <c r="AM681" s="114">
        <f t="shared" si="2887"/>
        <v>0</v>
      </c>
      <c r="AN681" s="32"/>
      <c r="AO681" s="114">
        <f t="shared" si="2888"/>
        <v>0</v>
      </c>
      <c r="AP681" s="32"/>
      <c r="AQ681" s="114">
        <f t="shared" si="2889"/>
        <v>0</v>
      </c>
      <c r="AR681" s="32"/>
      <c r="AS681" s="114">
        <f t="shared" si="2890"/>
        <v>0</v>
      </c>
      <c r="AT681" s="32"/>
      <c r="AU681" s="114">
        <f t="shared" si="2891"/>
        <v>0</v>
      </c>
      <c r="AV681" s="32"/>
      <c r="AW681" s="114">
        <f t="shared" si="2892"/>
        <v>0</v>
      </c>
      <c r="AX681" s="32"/>
      <c r="AY681" s="114">
        <f t="shared" si="2893"/>
        <v>0</v>
      </c>
      <c r="AZ681" s="32"/>
      <c r="BA681" s="114">
        <f t="shared" si="2894"/>
        <v>0</v>
      </c>
      <c r="BB681" s="32"/>
      <c r="BC681" s="114">
        <f t="shared" si="2895"/>
        <v>0</v>
      </c>
      <c r="BD681" s="32"/>
      <c r="BE681" s="114">
        <f t="shared" si="2896"/>
        <v>0</v>
      </c>
      <c r="BF681" s="32"/>
      <c r="BG681" s="114">
        <f t="shared" si="2897"/>
        <v>0</v>
      </c>
      <c r="BH681" s="108">
        <f t="shared" ref="BH681:BI681" si="2937">SUM(J681,L681,N681,P681,R681,T681,V681,X681,Z681,AB681,AD681,AF681,AH681,AJ681,AL681,AN681,AP681,AR681,AT681,AV681,AX681,AZ681,BB681,BD681,BF681)</f>
        <v>0</v>
      </c>
      <c r="BI681" s="119">
        <f t="shared" si="2937"/>
        <v>0</v>
      </c>
      <c r="BJ681" s="87">
        <f t="shared" si="2899"/>
        <v>0</v>
      </c>
      <c r="BK681" s="108">
        <f t="shared" si="2900"/>
        <v>186</v>
      </c>
      <c r="BL681" s="119">
        <f t="shared" si="2901"/>
        <v>5551.52</v>
      </c>
      <c r="BM681" s="87">
        <f t="shared" si="2902"/>
        <v>1</v>
      </c>
    </row>
    <row r="682" spans="1:65" s="88" customFormat="1">
      <c r="A682" s="22" t="s">
        <v>962</v>
      </c>
      <c r="B682" s="22" t="s">
        <v>60</v>
      </c>
      <c r="C682" s="22" t="s">
        <v>60</v>
      </c>
      <c r="D682" s="102" t="s">
        <v>819</v>
      </c>
      <c r="E682" s="22" t="s">
        <v>60</v>
      </c>
      <c r="F682" s="89"/>
      <c r="G682" s="27"/>
      <c r="H682" s="121"/>
      <c r="I682" s="118">
        <f>SUM(I683)</f>
        <v>54307.73</v>
      </c>
      <c r="J682" s="112"/>
      <c r="K682" s="127">
        <f>SUM(K683)</f>
        <v>0</v>
      </c>
      <c r="L682" s="26"/>
      <c r="M682" s="127">
        <f>SUM(M683)</f>
        <v>0</v>
      </c>
      <c r="N682" s="26"/>
      <c r="O682" s="127">
        <f>SUM(O683)</f>
        <v>0</v>
      </c>
      <c r="P682" s="26"/>
      <c r="Q682" s="127">
        <f>SUM(Q683)</f>
        <v>0</v>
      </c>
      <c r="R682" s="26"/>
      <c r="S682" s="127">
        <f>SUM(S683)</f>
        <v>0</v>
      </c>
      <c r="T682" s="26"/>
      <c r="U682" s="127">
        <f>SUM(U683)</f>
        <v>0</v>
      </c>
      <c r="V682" s="26"/>
      <c r="W682" s="127">
        <f>SUM(W683)</f>
        <v>0</v>
      </c>
      <c r="X682" s="26"/>
      <c r="Y682" s="127">
        <f>SUM(Y683)</f>
        <v>0</v>
      </c>
      <c r="Z682" s="26"/>
      <c r="AA682" s="127">
        <f>SUM(AA683)</f>
        <v>0</v>
      </c>
      <c r="AB682" s="26"/>
      <c r="AC682" s="127">
        <f>SUM(AC683)</f>
        <v>0</v>
      </c>
      <c r="AD682" s="26"/>
      <c r="AE682" s="127">
        <f>SUM(AE683)</f>
        <v>0</v>
      </c>
      <c r="AF682" s="26"/>
      <c r="AG682" s="127">
        <f>SUM(AG683)</f>
        <v>0</v>
      </c>
      <c r="AH682" s="26"/>
      <c r="AI682" s="127">
        <f>SUM(AI683)</f>
        <v>0</v>
      </c>
      <c r="AJ682" s="26"/>
      <c r="AK682" s="127">
        <f>SUM(AK683)</f>
        <v>0</v>
      </c>
      <c r="AL682" s="26"/>
      <c r="AM682" s="127">
        <f>SUM(AM683)</f>
        <v>0</v>
      </c>
      <c r="AN682" s="26"/>
      <c r="AO682" s="127">
        <f>SUM(AO683)</f>
        <v>0</v>
      </c>
      <c r="AP682" s="26"/>
      <c r="AQ682" s="127">
        <f>SUM(AQ683)</f>
        <v>0</v>
      </c>
      <c r="AR682" s="26"/>
      <c r="AS682" s="127">
        <f>SUM(AS683)</f>
        <v>0</v>
      </c>
      <c r="AT682" s="26"/>
      <c r="AU682" s="127">
        <f>SUM(AU683)</f>
        <v>0</v>
      </c>
      <c r="AV682" s="26"/>
      <c r="AW682" s="127">
        <f>SUM(AW683)</f>
        <v>0</v>
      </c>
      <c r="AX682" s="26"/>
      <c r="AY682" s="127">
        <f>SUM(AY683)</f>
        <v>0</v>
      </c>
      <c r="AZ682" s="26"/>
      <c r="BA682" s="127">
        <f>SUM(BA683)</f>
        <v>0</v>
      </c>
      <c r="BB682" s="26"/>
      <c r="BC682" s="127">
        <f>SUM(BC683)</f>
        <v>0</v>
      </c>
      <c r="BD682" s="26"/>
      <c r="BE682" s="127">
        <f>SUM(BE683)</f>
        <v>0</v>
      </c>
      <c r="BF682" s="26"/>
      <c r="BG682" s="127">
        <f>SUM(BG683)</f>
        <v>0</v>
      </c>
      <c r="BH682" s="109"/>
      <c r="BI682" s="121">
        <f>SUM(BI683)</f>
        <v>0</v>
      </c>
      <c r="BJ682" s="27"/>
      <c r="BK682" s="109"/>
      <c r="BL682" s="121">
        <f>SUM(BL683)</f>
        <v>54307.73</v>
      </c>
      <c r="BM682" s="27"/>
    </row>
    <row r="683" spans="1:65" s="88" customFormat="1" ht="45">
      <c r="A683" s="29" t="s">
        <v>963</v>
      </c>
      <c r="B683" s="29" t="s">
        <v>79</v>
      </c>
      <c r="C683" s="29" t="s">
        <v>821</v>
      </c>
      <c r="D683" s="101" t="s">
        <v>822</v>
      </c>
      <c r="E683" s="29" t="s">
        <v>93</v>
      </c>
      <c r="F683" s="30">
        <v>1</v>
      </c>
      <c r="G683" s="31">
        <v>44196.7</v>
      </c>
      <c r="H683" s="119">
        <v>54307.730422219327</v>
      </c>
      <c r="I683" s="120">
        <f>ROUND(SUM(F683*H683),2)</f>
        <v>54307.73</v>
      </c>
      <c r="J683" s="111"/>
      <c r="K683" s="114">
        <f>J683*$H683</f>
        <v>0</v>
      </c>
      <c r="L683" s="32"/>
      <c r="M683" s="114">
        <f>L683*$H683</f>
        <v>0</v>
      </c>
      <c r="N683" s="32"/>
      <c r="O683" s="114">
        <f>N683*$H683</f>
        <v>0</v>
      </c>
      <c r="P683" s="32"/>
      <c r="Q683" s="114">
        <f>P683*$H683</f>
        <v>0</v>
      </c>
      <c r="R683" s="32"/>
      <c r="S683" s="114">
        <f>R683*$H683</f>
        <v>0</v>
      </c>
      <c r="T683" s="32"/>
      <c r="U683" s="114">
        <f>T683*$H683</f>
        <v>0</v>
      </c>
      <c r="V683" s="32"/>
      <c r="W683" s="114">
        <f>V683*$H683</f>
        <v>0</v>
      </c>
      <c r="X683" s="32"/>
      <c r="Y683" s="114">
        <f>X683*$H683</f>
        <v>0</v>
      </c>
      <c r="Z683" s="32"/>
      <c r="AA683" s="114">
        <f>Z683*$H683</f>
        <v>0</v>
      </c>
      <c r="AB683" s="32"/>
      <c r="AC683" s="114">
        <f>AB683*$H683</f>
        <v>0</v>
      </c>
      <c r="AD683" s="32"/>
      <c r="AE683" s="114">
        <f>AD683*$H683</f>
        <v>0</v>
      </c>
      <c r="AF683" s="32"/>
      <c r="AG683" s="114">
        <f>AF683*$H683</f>
        <v>0</v>
      </c>
      <c r="AH683" s="32"/>
      <c r="AI683" s="114">
        <f>AH683*$H683</f>
        <v>0</v>
      </c>
      <c r="AJ683" s="32"/>
      <c r="AK683" s="114">
        <f>AJ683*$H683</f>
        <v>0</v>
      </c>
      <c r="AL683" s="32"/>
      <c r="AM683" s="114">
        <f>AL683*$H683</f>
        <v>0</v>
      </c>
      <c r="AN683" s="32"/>
      <c r="AO683" s="114">
        <f>AN683*$H683</f>
        <v>0</v>
      </c>
      <c r="AP683" s="32"/>
      <c r="AQ683" s="114">
        <f>AP683*$H683</f>
        <v>0</v>
      </c>
      <c r="AR683" s="32"/>
      <c r="AS683" s="114">
        <f>AR683*$H683</f>
        <v>0</v>
      </c>
      <c r="AT683" s="32"/>
      <c r="AU683" s="114">
        <f>AT683*$H683</f>
        <v>0</v>
      </c>
      <c r="AV683" s="32"/>
      <c r="AW683" s="114">
        <f>AV683*$H683</f>
        <v>0</v>
      </c>
      <c r="AX683" s="32"/>
      <c r="AY683" s="114">
        <f>AX683*$H683</f>
        <v>0</v>
      </c>
      <c r="AZ683" s="32"/>
      <c r="BA683" s="114">
        <f>AZ683*$H683</f>
        <v>0</v>
      </c>
      <c r="BB683" s="32"/>
      <c r="BC683" s="114">
        <f>BB683*$H683</f>
        <v>0</v>
      </c>
      <c r="BD683" s="32"/>
      <c r="BE683" s="114">
        <f>BD683*$H683</f>
        <v>0</v>
      </c>
      <c r="BF683" s="32"/>
      <c r="BG683" s="114">
        <f>BF683*$H683</f>
        <v>0</v>
      </c>
      <c r="BH683" s="108">
        <f t="shared" ref="BH683:BI683" si="2938">SUM(J683,L683,N683,P683,R683,T683,V683,X683,Z683,AB683,AD683,AF683,AH683,AJ683,AL683,AN683,AP683,AR683,AT683,AV683,AX683,AZ683,BB683,BD683,BF683)</f>
        <v>0</v>
      </c>
      <c r="BI683" s="119">
        <f t="shared" si="2938"/>
        <v>0</v>
      </c>
      <c r="BJ683" s="87">
        <f>BI683/I683</f>
        <v>0</v>
      </c>
      <c r="BK683" s="108">
        <f>F683-BH683</f>
        <v>1</v>
      </c>
      <c r="BL683" s="119">
        <f>I683-BI683</f>
        <v>54307.73</v>
      </c>
      <c r="BM683" s="87">
        <f>1-BJ683</f>
        <v>1</v>
      </c>
    </row>
    <row r="684" spans="1:65" s="88" customFormat="1">
      <c r="A684" s="22" t="s">
        <v>964</v>
      </c>
      <c r="B684" s="22" t="s">
        <v>60</v>
      </c>
      <c r="C684" s="22" t="s">
        <v>60</v>
      </c>
      <c r="D684" s="102" t="s">
        <v>192</v>
      </c>
      <c r="E684" s="22"/>
      <c r="F684" s="89"/>
      <c r="G684" s="27"/>
      <c r="H684" s="121"/>
      <c r="I684" s="118">
        <f>I685+I697+I703+I734</f>
        <v>141002.39000000001</v>
      </c>
      <c r="J684" s="112"/>
      <c r="K684" s="127">
        <f>K685+K697+K703+K734</f>
        <v>0</v>
      </c>
      <c r="L684" s="26"/>
      <c r="M684" s="127">
        <f>M685+M697+M703+M734</f>
        <v>0</v>
      </c>
      <c r="N684" s="26"/>
      <c r="O684" s="127">
        <f>O685+O697+O703+O734</f>
        <v>0</v>
      </c>
      <c r="P684" s="26"/>
      <c r="Q684" s="127">
        <f>Q685+Q697+Q703+Q734</f>
        <v>0</v>
      </c>
      <c r="R684" s="26"/>
      <c r="S684" s="127">
        <f>S685+S697+S703+S734</f>
        <v>0</v>
      </c>
      <c r="T684" s="26"/>
      <c r="U684" s="127">
        <f>U685+U697+U703+U734</f>
        <v>0</v>
      </c>
      <c r="V684" s="26"/>
      <c r="W684" s="127">
        <f>W685+W697+W703+W734</f>
        <v>0</v>
      </c>
      <c r="X684" s="26"/>
      <c r="Y684" s="127">
        <f>Y685+Y697+Y703+Y734</f>
        <v>0</v>
      </c>
      <c r="Z684" s="26"/>
      <c r="AA684" s="127">
        <f>AA685+AA697+AA703+AA734</f>
        <v>0</v>
      </c>
      <c r="AB684" s="26"/>
      <c r="AC684" s="127">
        <f>AC685+AC697+AC703+AC734</f>
        <v>0</v>
      </c>
      <c r="AD684" s="26"/>
      <c r="AE684" s="127">
        <f>AE685+AE697+AE703+AE734</f>
        <v>0</v>
      </c>
      <c r="AF684" s="26"/>
      <c r="AG684" s="127">
        <f>AG685+AG697+AG703+AG734</f>
        <v>0</v>
      </c>
      <c r="AH684" s="26"/>
      <c r="AI684" s="127">
        <f>AI685+AI697+AI703+AI734</f>
        <v>0</v>
      </c>
      <c r="AJ684" s="26"/>
      <c r="AK684" s="127">
        <f>AK685+AK697+AK703+AK734</f>
        <v>0</v>
      </c>
      <c r="AL684" s="26"/>
      <c r="AM684" s="127">
        <f>AM685+AM697+AM703+AM734</f>
        <v>0</v>
      </c>
      <c r="AN684" s="26"/>
      <c r="AO684" s="127">
        <f>AO685+AO697+AO703+AO734</f>
        <v>0</v>
      </c>
      <c r="AP684" s="26"/>
      <c r="AQ684" s="127">
        <f>AQ685+AQ697+AQ703+AQ734</f>
        <v>0</v>
      </c>
      <c r="AR684" s="26"/>
      <c r="AS684" s="127">
        <f>AS685+AS697+AS703+AS734</f>
        <v>0</v>
      </c>
      <c r="AT684" s="26"/>
      <c r="AU684" s="127">
        <f>AU685+AU697+AU703+AU734</f>
        <v>0</v>
      </c>
      <c r="AV684" s="26"/>
      <c r="AW684" s="127">
        <f>AW685+AW697+AW703+AW734</f>
        <v>0</v>
      </c>
      <c r="AX684" s="26"/>
      <c r="AY684" s="127">
        <f>AY685+AY697+AY703+AY734</f>
        <v>0</v>
      </c>
      <c r="AZ684" s="26"/>
      <c r="BA684" s="127">
        <f>BA685+BA697+BA703+BA734</f>
        <v>0</v>
      </c>
      <c r="BB684" s="26"/>
      <c r="BC684" s="127">
        <f>BC685+BC697+BC703+BC734</f>
        <v>0</v>
      </c>
      <c r="BD684" s="26"/>
      <c r="BE684" s="127">
        <f>BE685+BE697+BE703+BE734</f>
        <v>0</v>
      </c>
      <c r="BF684" s="26"/>
      <c r="BG684" s="127">
        <f>BG685+BG697+BG703+BG734</f>
        <v>0</v>
      </c>
      <c r="BH684" s="109"/>
      <c r="BI684" s="121">
        <f>BI685+BI697+BI703+BI734</f>
        <v>0</v>
      </c>
      <c r="BJ684" s="27"/>
      <c r="BK684" s="109"/>
      <c r="BL684" s="121">
        <f>BL685+BL697+BL703+BL734</f>
        <v>141002.39000000001</v>
      </c>
      <c r="BM684" s="27"/>
    </row>
    <row r="685" spans="1:65" s="88" customFormat="1">
      <c r="A685" s="22" t="s">
        <v>965</v>
      </c>
      <c r="B685" s="22" t="s">
        <v>60</v>
      </c>
      <c r="C685" s="22" t="s">
        <v>60</v>
      </c>
      <c r="D685" s="102" t="s">
        <v>696</v>
      </c>
      <c r="E685" s="22" t="s">
        <v>60</v>
      </c>
      <c r="F685" s="89"/>
      <c r="G685" s="27"/>
      <c r="H685" s="121"/>
      <c r="I685" s="118">
        <f>SUM(I686:I696)</f>
        <v>7873.4000000000005</v>
      </c>
      <c r="J685" s="112"/>
      <c r="K685" s="127">
        <f>SUM(K686:K696)</f>
        <v>0</v>
      </c>
      <c r="L685" s="26"/>
      <c r="M685" s="127">
        <f>SUM(M686:M696)</f>
        <v>0</v>
      </c>
      <c r="N685" s="26"/>
      <c r="O685" s="127">
        <f>SUM(O686:O696)</f>
        <v>0</v>
      </c>
      <c r="P685" s="26"/>
      <c r="Q685" s="127">
        <f>SUM(Q686:Q696)</f>
        <v>0</v>
      </c>
      <c r="R685" s="26"/>
      <c r="S685" s="127">
        <f>SUM(S686:S696)</f>
        <v>0</v>
      </c>
      <c r="T685" s="26"/>
      <c r="U685" s="127">
        <f>SUM(U686:U696)</f>
        <v>0</v>
      </c>
      <c r="V685" s="26"/>
      <c r="W685" s="127">
        <f>SUM(W686:W696)</f>
        <v>0</v>
      </c>
      <c r="X685" s="26"/>
      <c r="Y685" s="127">
        <f>SUM(Y686:Y696)</f>
        <v>0</v>
      </c>
      <c r="Z685" s="26"/>
      <c r="AA685" s="127">
        <f>SUM(AA686:AA696)</f>
        <v>0</v>
      </c>
      <c r="AB685" s="26"/>
      <c r="AC685" s="127">
        <f>SUM(AC686:AC696)</f>
        <v>0</v>
      </c>
      <c r="AD685" s="26"/>
      <c r="AE685" s="127">
        <f>SUM(AE686:AE696)</f>
        <v>0</v>
      </c>
      <c r="AF685" s="26"/>
      <c r="AG685" s="127">
        <f>SUM(AG686:AG696)</f>
        <v>0</v>
      </c>
      <c r="AH685" s="26"/>
      <c r="AI685" s="127">
        <f>SUM(AI686:AI696)</f>
        <v>0</v>
      </c>
      <c r="AJ685" s="26"/>
      <c r="AK685" s="127">
        <f>SUM(AK686:AK696)</f>
        <v>0</v>
      </c>
      <c r="AL685" s="26"/>
      <c r="AM685" s="127">
        <f>SUM(AM686:AM696)</f>
        <v>0</v>
      </c>
      <c r="AN685" s="26"/>
      <c r="AO685" s="127">
        <f>SUM(AO686:AO696)</f>
        <v>0</v>
      </c>
      <c r="AP685" s="26"/>
      <c r="AQ685" s="127">
        <f>SUM(AQ686:AQ696)</f>
        <v>0</v>
      </c>
      <c r="AR685" s="26"/>
      <c r="AS685" s="127">
        <f>SUM(AS686:AS696)</f>
        <v>0</v>
      </c>
      <c r="AT685" s="26"/>
      <c r="AU685" s="127">
        <f>SUM(AU686:AU696)</f>
        <v>0</v>
      </c>
      <c r="AV685" s="26"/>
      <c r="AW685" s="127">
        <f>SUM(AW686:AW696)</f>
        <v>0</v>
      </c>
      <c r="AX685" s="26"/>
      <c r="AY685" s="127">
        <f>SUM(AY686:AY696)</f>
        <v>0</v>
      </c>
      <c r="AZ685" s="26"/>
      <c r="BA685" s="127">
        <f>SUM(BA686:BA696)</f>
        <v>0</v>
      </c>
      <c r="BB685" s="26"/>
      <c r="BC685" s="127">
        <f>SUM(BC686:BC696)</f>
        <v>0</v>
      </c>
      <c r="BD685" s="26"/>
      <c r="BE685" s="127">
        <f>SUM(BE686:BE696)</f>
        <v>0</v>
      </c>
      <c r="BF685" s="26"/>
      <c r="BG685" s="127">
        <f>SUM(BG686:BG696)</f>
        <v>0</v>
      </c>
      <c r="BH685" s="109"/>
      <c r="BI685" s="121">
        <f>SUM(BI686:BI696)</f>
        <v>0</v>
      </c>
      <c r="BJ685" s="27"/>
      <c r="BK685" s="109"/>
      <c r="BL685" s="121">
        <f>SUM(BL686:BL696)</f>
        <v>7873.4000000000005</v>
      </c>
      <c r="BM685" s="27"/>
    </row>
    <row r="686" spans="1:65" s="88" customFormat="1">
      <c r="A686" s="29" t="s">
        <v>966</v>
      </c>
      <c r="B686" s="29" t="s">
        <v>66</v>
      </c>
      <c r="C686" s="29">
        <v>92367</v>
      </c>
      <c r="D686" s="101" t="s">
        <v>827</v>
      </c>
      <c r="E686" s="29" t="s">
        <v>132</v>
      </c>
      <c r="F686" s="30">
        <v>5.5</v>
      </c>
      <c r="G686" s="31">
        <v>108.65</v>
      </c>
      <c r="H686" s="119">
        <v>133.50623260049122</v>
      </c>
      <c r="I686" s="120">
        <f t="shared" ref="I686:I696" si="2939">ROUND(SUM(F686*H686),2)</f>
        <v>734.28</v>
      </c>
      <c r="J686" s="111"/>
      <c r="K686" s="114">
        <f t="shared" ref="K686:K696" si="2940">J686*$H686</f>
        <v>0</v>
      </c>
      <c r="L686" s="32"/>
      <c r="M686" s="114">
        <f t="shared" ref="M686:M696" si="2941">L686*$H686</f>
        <v>0</v>
      </c>
      <c r="N686" s="32"/>
      <c r="O686" s="114">
        <f t="shared" ref="O686:O696" si="2942">N686*$H686</f>
        <v>0</v>
      </c>
      <c r="P686" s="32"/>
      <c r="Q686" s="114">
        <f t="shared" ref="Q686:Q696" si="2943">P686*$H686</f>
        <v>0</v>
      </c>
      <c r="R686" s="32"/>
      <c r="S686" s="114">
        <f t="shared" ref="S686:S696" si="2944">R686*$H686</f>
        <v>0</v>
      </c>
      <c r="T686" s="32"/>
      <c r="U686" s="114">
        <f t="shared" ref="U686:U696" si="2945">T686*$H686</f>
        <v>0</v>
      </c>
      <c r="V686" s="32"/>
      <c r="W686" s="114">
        <f t="shared" ref="W686:W696" si="2946">V686*$H686</f>
        <v>0</v>
      </c>
      <c r="X686" s="32"/>
      <c r="Y686" s="114">
        <f t="shared" ref="Y686:Y696" si="2947">X686*$H686</f>
        <v>0</v>
      </c>
      <c r="Z686" s="32"/>
      <c r="AA686" s="114">
        <f t="shared" ref="AA686:AA696" si="2948">Z686*$H686</f>
        <v>0</v>
      </c>
      <c r="AB686" s="32"/>
      <c r="AC686" s="114">
        <f t="shared" ref="AC686:AC696" si="2949">AB686*$H686</f>
        <v>0</v>
      </c>
      <c r="AD686" s="32"/>
      <c r="AE686" s="114">
        <f t="shared" ref="AE686:AE696" si="2950">AD686*$H686</f>
        <v>0</v>
      </c>
      <c r="AF686" s="32"/>
      <c r="AG686" s="114">
        <f t="shared" ref="AG686:AG696" si="2951">AF686*$H686</f>
        <v>0</v>
      </c>
      <c r="AH686" s="32"/>
      <c r="AI686" s="114">
        <f t="shared" ref="AI686:AI696" si="2952">AH686*$H686</f>
        <v>0</v>
      </c>
      <c r="AJ686" s="32"/>
      <c r="AK686" s="114">
        <f t="shared" ref="AK686:AK696" si="2953">AJ686*$H686</f>
        <v>0</v>
      </c>
      <c r="AL686" s="32"/>
      <c r="AM686" s="114">
        <f t="shared" ref="AM686:AM696" si="2954">AL686*$H686</f>
        <v>0</v>
      </c>
      <c r="AN686" s="32"/>
      <c r="AO686" s="114">
        <f t="shared" ref="AO686:AO696" si="2955">AN686*$H686</f>
        <v>0</v>
      </c>
      <c r="AP686" s="32"/>
      <c r="AQ686" s="114">
        <f t="shared" ref="AQ686:AQ696" si="2956">AP686*$H686</f>
        <v>0</v>
      </c>
      <c r="AR686" s="32"/>
      <c r="AS686" s="114">
        <f t="shared" ref="AS686:AS696" si="2957">AR686*$H686</f>
        <v>0</v>
      </c>
      <c r="AT686" s="32"/>
      <c r="AU686" s="114">
        <f t="shared" ref="AU686:AU696" si="2958">AT686*$H686</f>
        <v>0</v>
      </c>
      <c r="AV686" s="32"/>
      <c r="AW686" s="114">
        <f t="shared" ref="AW686:AW696" si="2959">AV686*$H686</f>
        <v>0</v>
      </c>
      <c r="AX686" s="32"/>
      <c r="AY686" s="114">
        <f t="shared" ref="AY686:AY696" si="2960">AX686*$H686</f>
        <v>0</v>
      </c>
      <c r="AZ686" s="32"/>
      <c r="BA686" s="114">
        <f t="shared" ref="BA686:BA696" si="2961">AZ686*$H686</f>
        <v>0</v>
      </c>
      <c r="BB686" s="32"/>
      <c r="BC686" s="114">
        <f t="shared" ref="BC686:BC696" si="2962">BB686*$H686</f>
        <v>0</v>
      </c>
      <c r="BD686" s="32"/>
      <c r="BE686" s="114">
        <f t="shared" ref="BE686:BE696" si="2963">BD686*$H686</f>
        <v>0</v>
      </c>
      <c r="BF686" s="32"/>
      <c r="BG686" s="114">
        <f t="shared" ref="BG686:BG696" si="2964">BF686*$H686</f>
        <v>0</v>
      </c>
      <c r="BH686" s="108">
        <f t="shared" ref="BH686:BI686" si="2965">SUM(J686,L686,N686,P686,R686,T686,V686,X686,Z686,AB686,AD686,AF686,AH686,AJ686,AL686,AN686,AP686,AR686,AT686,AV686,AX686,AZ686,BB686,BD686,BF686)</f>
        <v>0</v>
      </c>
      <c r="BI686" s="119">
        <f t="shared" si="2965"/>
        <v>0</v>
      </c>
      <c r="BJ686" s="87">
        <f t="shared" ref="BJ686:BJ696" si="2966">BI686/I686</f>
        <v>0</v>
      </c>
      <c r="BK686" s="108">
        <f t="shared" ref="BK686:BK696" si="2967">F686-BH686</f>
        <v>5.5</v>
      </c>
      <c r="BL686" s="119">
        <f t="shared" ref="BL686:BL696" si="2968">I686-BI686</f>
        <v>734.28</v>
      </c>
      <c r="BM686" s="87">
        <f t="shared" ref="BM686:BM696" si="2969">1-BJ686</f>
        <v>1</v>
      </c>
    </row>
    <row r="687" spans="1:65" s="88" customFormat="1">
      <c r="A687" s="29" t="s">
        <v>967</v>
      </c>
      <c r="B687" s="29" t="s">
        <v>66</v>
      </c>
      <c r="C687" s="29">
        <v>92642</v>
      </c>
      <c r="D687" s="101" t="s">
        <v>795</v>
      </c>
      <c r="E687" s="29" t="s">
        <v>100</v>
      </c>
      <c r="F687" s="30">
        <v>2</v>
      </c>
      <c r="G687" s="31">
        <v>178.13</v>
      </c>
      <c r="H687" s="119">
        <v>218.88141015301886</v>
      </c>
      <c r="I687" s="120">
        <f t="shared" si="2939"/>
        <v>437.76</v>
      </c>
      <c r="J687" s="111"/>
      <c r="K687" s="114">
        <f t="shared" si="2940"/>
        <v>0</v>
      </c>
      <c r="L687" s="32"/>
      <c r="M687" s="114">
        <f t="shared" si="2941"/>
        <v>0</v>
      </c>
      <c r="N687" s="32"/>
      <c r="O687" s="114">
        <f t="shared" si="2942"/>
        <v>0</v>
      </c>
      <c r="P687" s="32"/>
      <c r="Q687" s="114">
        <f t="shared" si="2943"/>
        <v>0</v>
      </c>
      <c r="R687" s="32"/>
      <c r="S687" s="114">
        <f t="shared" si="2944"/>
        <v>0</v>
      </c>
      <c r="T687" s="32"/>
      <c r="U687" s="114">
        <f t="shared" si="2945"/>
        <v>0</v>
      </c>
      <c r="V687" s="32"/>
      <c r="W687" s="114">
        <f t="shared" si="2946"/>
        <v>0</v>
      </c>
      <c r="X687" s="32"/>
      <c r="Y687" s="114">
        <f t="shared" si="2947"/>
        <v>0</v>
      </c>
      <c r="Z687" s="32"/>
      <c r="AA687" s="114">
        <f t="shared" si="2948"/>
        <v>0</v>
      </c>
      <c r="AB687" s="32"/>
      <c r="AC687" s="114">
        <f t="shared" si="2949"/>
        <v>0</v>
      </c>
      <c r="AD687" s="32"/>
      <c r="AE687" s="114">
        <f t="shared" si="2950"/>
        <v>0</v>
      </c>
      <c r="AF687" s="32"/>
      <c r="AG687" s="114">
        <f t="shared" si="2951"/>
        <v>0</v>
      </c>
      <c r="AH687" s="32"/>
      <c r="AI687" s="114">
        <f t="shared" si="2952"/>
        <v>0</v>
      </c>
      <c r="AJ687" s="32"/>
      <c r="AK687" s="114">
        <f t="shared" si="2953"/>
        <v>0</v>
      </c>
      <c r="AL687" s="32"/>
      <c r="AM687" s="114">
        <f t="shared" si="2954"/>
        <v>0</v>
      </c>
      <c r="AN687" s="32"/>
      <c r="AO687" s="114">
        <f t="shared" si="2955"/>
        <v>0</v>
      </c>
      <c r="AP687" s="32"/>
      <c r="AQ687" s="114">
        <f t="shared" si="2956"/>
        <v>0</v>
      </c>
      <c r="AR687" s="32"/>
      <c r="AS687" s="114">
        <f t="shared" si="2957"/>
        <v>0</v>
      </c>
      <c r="AT687" s="32"/>
      <c r="AU687" s="114">
        <f t="shared" si="2958"/>
        <v>0</v>
      </c>
      <c r="AV687" s="32"/>
      <c r="AW687" s="114">
        <f t="shared" si="2959"/>
        <v>0</v>
      </c>
      <c r="AX687" s="32"/>
      <c r="AY687" s="114">
        <f t="shared" si="2960"/>
        <v>0</v>
      </c>
      <c r="AZ687" s="32"/>
      <c r="BA687" s="114">
        <f t="shared" si="2961"/>
        <v>0</v>
      </c>
      <c r="BB687" s="32"/>
      <c r="BC687" s="114">
        <f t="shared" si="2962"/>
        <v>0</v>
      </c>
      <c r="BD687" s="32"/>
      <c r="BE687" s="114">
        <f t="shared" si="2963"/>
        <v>0</v>
      </c>
      <c r="BF687" s="32"/>
      <c r="BG687" s="114">
        <f t="shared" si="2964"/>
        <v>0</v>
      </c>
      <c r="BH687" s="108">
        <f t="shared" ref="BH687:BI687" si="2970">SUM(J687,L687,N687,P687,R687,T687,V687,X687,Z687,AB687,AD687,AF687,AH687,AJ687,AL687,AN687,AP687,AR687,AT687,AV687,AX687,AZ687,BB687,BD687,BF687)</f>
        <v>0</v>
      </c>
      <c r="BI687" s="119">
        <f t="shared" si="2970"/>
        <v>0</v>
      </c>
      <c r="BJ687" s="87">
        <f t="shared" si="2966"/>
        <v>0</v>
      </c>
      <c r="BK687" s="108">
        <f t="shared" si="2967"/>
        <v>2</v>
      </c>
      <c r="BL687" s="119">
        <f t="shared" si="2968"/>
        <v>437.76</v>
      </c>
      <c r="BM687" s="87">
        <f t="shared" si="2969"/>
        <v>1</v>
      </c>
    </row>
    <row r="688" spans="1:65" s="88" customFormat="1">
      <c r="A688" s="29" t="s">
        <v>968</v>
      </c>
      <c r="B688" s="29" t="s">
        <v>250</v>
      </c>
      <c r="C688" s="29">
        <v>1521</v>
      </c>
      <c r="D688" s="101" t="s">
        <v>830</v>
      </c>
      <c r="E688" s="29" t="s">
        <v>100</v>
      </c>
      <c r="F688" s="30">
        <v>2</v>
      </c>
      <c r="G688" s="31">
        <v>140.56</v>
      </c>
      <c r="H688" s="119">
        <v>172.71639258467599</v>
      </c>
      <c r="I688" s="120">
        <f t="shared" si="2939"/>
        <v>345.43</v>
      </c>
      <c r="J688" s="111"/>
      <c r="K688" s="114">
        <f t="shared" si="2940"/>
        <v>0</v>
      </c>
      <c r="L688" s="32"/>
      <c r="M688" s="114">
        <f t="shared" si="2941"/>
        <v>0</v>
      </c>
      <c r="N688" s="32"/>
      <c r="O688" s="114">
        <f t="shared" si="2942"/>
        <v>0</v>
      </c>
      <c r="P688" s="32"/>
      <c r="Q688" s="114">
        <f t="shared" si="2943"/>
        <v>0</v>
      </c>
      <c r="R688" s="32"/>
      <c r="S688" s="114">
        <f t="shared" si="2944"/>
        <v>0</v>
      </c>
      <c r="T688" s="32"/>
      <c r="U688" s="114">
        <f t="shared" si="2945"/>
        <v>0</v>
      </c>
      <c r="V688" s="32"/>
      <c r="W688" s="114">
        <f t="shared" si="2946"/>
        <v>0</v>
      </c>
      <c r="X688" s="32"/>
      <c r="Y688" s="114">
        <f t="shared" si="2947"/>
        <v>0</v>
      </c>
      <c r="Z688" s="32"/>
      <c r="AA688" s="114">
        <f t="shared" si="2948"/>
        <v>0</v>
      </c>
      <c r="AB688" s="32"/>
      <c r="AC688" s="114">
        <f t="shared" si="2949"/>
        <v>0</v>
      </c>
      <c r="AD688" s="32"/>
      <c r="AE688" s="114">
        <f t="shared" si="2950"/>
        <v>0</v>
      </c>
      <c r="AF688" s="32"/>
      <c r="AG688" s="114">
        <f t="shared" si="2951"/>
        <v>0</v>
      </c>
      <c r="AH688" s="32"/>
      <c r="AI688" s="114">
        <f t="shared" si="2952"/>
        <v>0</v>
      </c>
      <c r="AJ688" s="32"/>
      <c r="AK688" s="114">
        <f t="shared" si="2953"/>
        <v>0</v>
      </c>
      <c r="AL688" s="32"/>
      <c r="AM688" s="114">
        <f t="shared" si="2954"/>
        <v>0</v>
      </c>
      <c r="AN688" s="32"/>
      <c r="AO688" s="114">
        <f t="shared" si="2955"/>
        <v>0</v>
      </c>
      <c r="AP688" s="32"/>
      <c r="AQ688" s="114">
        <f t="shared" si="2956"/>
        <v>0</v>
      </c>
      <c r="AR688" s="32"/>
      <c r="AS688" s="114">
        <f t="shared" si="2957"/>
        <v>0</v>
      </c>
      <c r="AT688" s="32"/>
      <c r="AU688" s="114">
        <f t="shared" si="2958"/>
        <v>0</v>
      </c>
      <c r="AV688" s="32"/>
      <c r="AW688" s="114">
        <f t="shared" si="2959"/>
        <v>0</v>
      </c>
      <c r="AX688" s="32"/>
      <c r="AY688" s="114">
        <f t="shared" si="2960"/>
        <v>0</v>
      </c>
      <c r="AZ688" s="32"/>
      <c r="BA688" s="114">
        <f t="shared" si="2961"/>
        <v>0</v>
      </c>
      <c r="BB688" s="32"/>
      <c r="BC688" s="114">
        <f t="shared" si="2962"/>
        <v>0</v>
      </c>
      <c r="BD688" s="32"/>
      <c r="BE688" s="114">
        <f t="shared" si="2963"/>
        <v>0</v>
      </c>
      <c r="BF688" s="32"/>
      <c r="BG688" s="114">
        <f t="shared" si="2964"/>
        <v>0</v>
      </c>
      <c r="BH688" s="108">
        <f t="shared" ref="BH688:BI688" si="2971">SUM(J688,L688,N688,P688,R688,T688,V688,X688,Z688,AB688,AD688,AF688,AH688,AJ688,AL688,AN688,AP688,AR688,AT688,AV688,AX688,AZ688,BB688,BD688,BF688)</f>
        <v>0</v>
      </c>
      <c r="BI688" s="119">
        <f t="shared" si="2971"/>
        <v>0</v>
      </c>
      <c r="BJ688" s="87">
        <f t="shared" si="2966"/>
        <v>0</v>
      </c>
      <c r="BK688" s="108">
        <f t="shared" si="2967"/>
        <v>2</v>
      </c>
      <c r="BL688" s="119">
        <f t="shared" si="2968"/>
        <v>345.43</v>
      </c>
      <c r="BM688" s="87">
        <f t="shared" si="2969"/>
        <v>1</v>
      </c>
    </row>
    <row r="689" spans="1:65" s="88" customFormat="1">
      <c r="A689" s="29" t="s">
        <v>969</v>
      </c>
      <c r="B689" s="29" t="s">
        <v>66</v>
      </c>
      <c r="C689" s="29">
        <v>20963</v>
      </c>
      <c r="D689" s="101" t="s">
        <v>832</v>
      </c>
      <c r="E689" s="29" t="s">
        <v>100</v>
      </c>
      <c r="F689" s="30">
        <v>2</v>
      </c>
      <c r="G689" s="31">
        <v>487.63</v>
      </c>
      <c r="H689" s="119">
        <v>599.18678511714245</v>
      </c>
      <c r="I689" s="120">
        <f t="shared" si="2939"/>
        <v>1198.3699999999999</v>
      </c>
      <c r="J689" s="111"/>
      <c r="K689" s="114">
        <f t="shared" si="2940"/>
        <v>0</v>
      </c>
      <c r="L689" s="32"/>
      <c r="M689" s="114">
        <f t="shared" si="2941"/>
        <v>0</v>
      </c>
      <c r="N689" s="32"/>
      <c r="O689" s="114">
        <f t="shared" si="2942"/>
        <v>0</v>
      </c>
      <c r="P689" s="32"/>
      <c r="Q689" s="114">
        <f t="shared" si="2943"/>
        <v>0</v>
      </c>
      <c r="R689" s="32"/>
      <c r="S689" s="114">
        <f t="shared" si="2944"/>
        <v>0</v>
      </c>
      <c r="T689" s="32"/>
      <c r="U689" s="114">
        <f t="shared" si="2945"/>
        <v>0</v>
      </c>
      <c r="V689" s="32"/>
      <c r="W689" s="114">
        <f t="shared" si="2946"/>
        <v>0</v>
      </c>
      <c r="X689" s="32"/>
      <c r="Y689" s="114">
        <f t="shared" si="2947"/>
        <v>0</v>
      </c>
      <c r="Z689" s="32"/>
      <c r="AA689" s="114">
        <f t="shared" si="2948"/>
        <v>0</v>
      </c>
      <c r="AB689" s="32"/>
      <c r="AC689" s="114">
        <f t="shared" si="2949"/>
        <v>0</v>
      </c>
      <c r="AD689" s="32"/>
      <c r="AE689" s="114">
        <f t="shared" si="2950"/>
        <v>0</v>
      </c>
      <c r="AF689" s="32"/>
      <c r="AG689" s="114">
        <f t="shared" si="2951"/>
        <v>0</v>
      </c>
      <c r="AH689" s="32"/>
      <c r="AI689" s="114">
        <f t="shared" si="2952"/>
        <v>0</v>
      </c>
      <c r="AJ689" s="32"/>
      <c r="AK689" s="114">
        <f t="shared" si="2953"/>
        <v>0</v>
      </c>
      <c r="AL689" s="32"/>
      <c r="AM689" s="114">
        <f t="shared" si="2954"/>
        <v>0</v>
      </c>
      <c r="AN689" s="32"/>
      <c r="AO689" s="114">
        <f t="shared" si="2955"/>
        <v>0</v>
      </c>
      <c r="AP689" s="32"/>
      <c r="AQ689" s="114">
        <f t="shared" si="2956"/>
        <v>0</v>
      </c>
      <c r="AR689" s="32"/>
      <c r="AS689" s="114">
        <f t="shared" si="2957"/>
        <v>0</v>
      </c>
      <c r="AT689" s="32"/>
      <c r="AU689" s="114">
        <f t="shared" si="2958"/>
        <v>0</v>
      </c>
      <c r="AV689" s="32"/>
      <c r="AW689" s="114">
        <f t="shared" si="2959"/>
        <v>0</v>
      </c>
      <c r="AX689" s="32"/>
      <c r="AY689" s="114">
        <f t="shared" si="2960"/>
        <v>0</v>
      </c>
      <c r="AZ689" s="32"/>
      <c r="BA689" s="114">
        <f t="shared" si="2961"/>
        <v>0</v>
      </c>
      <c r="BB689" s="32"/>
      <c r="BC689" s="114">
        <f t="shared" si="2962"/>
        <v>0</v>
      </c>
      <c r="BD689" s="32"/>
      <c r="BE689" s="114">
        <f t="shared" si="2963"/>
        <v>0</v>
      </c>
      <c r="BF689" s="32"/>
      <c r="BG689" s="114">
        <f t="shared" si="2964"/>
        <v>0</v>
      </c>
      <c r="BH689" s="108">
        <f t="shared" ref="BH689:BI689" si="2972">SUM(J689,L689,N689,P689,R689,T689,V689,X689,Z689,AB689,AD689,AF689,AH689,AJ689,AL689,AN689,AP689,AR689,AT689,AV689,AX689,AZ689,BB689,BD689,BF689)</f>
        <v>0</v>
      </c>
      <c r="BI689" s="119">
        <f t="shared" si="2972"/>
        <v>0</v>
      </c>
      <c r="BJ689" s="87">
        <f t="shared" si="2966"/>
        <v>0</v>
      </c>
      <c r="BK689" s="108">
        <f t="shared" si="2967"/>
        <v>2</v>
      </c>
      <c r="BL689" s="119">
        <f t="shared" si="2968"/>
        <v>1198.3699999999999</v>
      </c>
      <c r="BM689" s="87">
        <f t="shared" si="2969"/>
        <v>1</v>
      </c>
    </row>
    <row r="690" spans="1:65" s="88" customFormat="1" ht="22.5">
      <c r="A690" s="29" t="s">
        <v>970</v>
      </c>
      <c r="B690" s="29" t="s">
        <v>66</v>
      </c>
      <c r="C690" s="29">
        <v>20971</v>
      </c>
      <c r="D690" s="101" t="s">
        <v>834</v>
      </c>
      <c r="E690" s="29" t="s">
        <v>100</v>
      </c>
      <c r="F690" s="30">
        <v>2</v>
      </c>
      <c r="G690" s="31">
        <v>15.91</v>
      </c>
      <c r="H690" s="119">
        <v>19.549785187978053</v>
      </c>
      <c r="I690" s="120">
        <f t="shared" si="2939"/>
        <v>39.1</v>
      </c>
      <c r="J690" s="111"/>
      <c r="K690" s="114">
        <f t="shared" si="2940"/>
        <v>0</v>
      </c>
      <c r="L690" s="32"/>
      <c r="M690" s="114">
        <f t="shared" si="2941"/>
        <v>0</v>
      </c>
      <c r="N690" s="32"/>
      <c r="O690" s="114">
        <f t="shared" si="2942"/>
        <v>0</v>
      </c>
      <c r="P690" s="32"/>
      <c r="Q690" s="114">
        <f t="shared" si="2943"/>
        <v>0</v>
      </c>
      <c r="R690" s="32"/>
      <c r="S690" s="114">
        <f t="shared" si="2944"/>
        <v>0</v>
      </c>
      <c r="T690" s="32"/>
      <c r="U690" s="114">
        <f t="shared" si="2945"/>
        <v>0</v>
      </c>
      <c r="V690" s="32"/>
      <c r="W690" s="114">
        <f t="shared" si="2946"/>
        <v>0</v>
      </c>
      <c r="X690" s="32"/>
      <c r="Y690" s="114">
        <f t="shared" si="2947"/>
        <v>0</v>
      </c>
      <c r="Z690" s="32"/>
      <c r="AA690" s="114">
        <f t="shared" si="2948"/>
        <v>0</v>
      </c>
      <c r="AB690" s="32"/>
      <c r="AC690" s="114">
        <f t="shared" si="2949"/>
        <v>0</v>
      </c>
      <c r="AD690" s="32"/>
      <c r="AE690" s="114">
        <f t="shared" si="2950"/>
        <v>0</v>
      </c>
      <c r="AF690" s="32"/>
      <c r="AG690" s="114">
        <f t="shared" si="2951"/>
        <v>0</v>
      </c>
      <c r="AH690" s="32"/>
      <c r="AI690" s="114">
        <f t="shared" si="2952"/>
        <v>0</v>
      </c>
      <c r="AJ690" s="32"/>
      <c r="AK690" s="114">
        <f t="shared" si="2953"/>
        <v>0</v>
      </c>
      <c r="AL690" s="32"/>
      <c r="AM690" s="114">
        <f t="shared" si="2954"/>
        <v>0</v>
      </c>
      <c r="AN690" s="32"/>
      <c r="AO690" s="114">
        <f t="shared" si="2955"/>
        <v>0</v>
      </c>
      <c r="AP690" s="32"/>
      <c r="AQ690" s="114">
        <f t="shared" si="2956"/>
        <v>0</v>
      </c>
      <c r="AR690" s="32"/>
      <c r="AS690" s="114">
        <f t="shared" si="2957"/>
        <v>0</v>
      </c>
      <c r="AT690" s="32"/>
      <c r="AU690" s="114">
        <f t="shared" si="2958"/>
        <v>0</v>
      </c>
      <c r="AV690" s="32"/>
      <c r="AW690" s="114">
        <f t="shared" si="2959"/>
        <v>0</v>
      </c>
      <c r="AX690" s="32"/>
      <c r="AY690" s="114">
        <f t="shared" si="2960"/>
        <v>0</v>
      </c>
      <c r="AZ690" s="32"/>
      <c r="BA690" s="114">
        <f t="shared" si="2961"/>
        <v>0</v>
      </c>
      <c r="BB690" s="32"/>
      <c r="BC690" s="114">
        <f t="shared" si="2962"/>
        <v>0</v>
      </c>
      <c r="BD690" s="32"/>
      <c r="BE690" s="114">
        <f t="shared" si="2963"/>
        <v>0</v>
      </c>
      <c r="BF690" s="32"/>
      <c r="BG690" s="114">
        <f t="shared" si="2964"/>
        <v>0</v>
      </c>
      <c r="BH690" s="108">
        <f t="shared" ref="BH690:BI690" si="2973">SUM(J690,L690,N690,P690,R690,T690,V690,X690,Z690,AB690,AD690,AF690,AH690,AJ690,AL690,AN690,AP690,AR690,AT690,AV690,AX690,AZ690,BB690,BD690,BF690)</f>
        <v>0</v>
      </c>
      <c r="BI690" s="119">
        <f t="shared" si="2973"/>
        <v>0</v>
      </c>
      <c r="BJ690" s="87">
        <f t="shared" si="2966"/>
        <v>0</v>
      </c>
      <c r="BK690" s="108">
        <f t="shared" si="2967"/>
        <v>2</v>
      </c>
      <c r="BL690" s="119">
        <f t="shared" si="2968"/>
        <v>39.1</v>
      </c>
      <c r="BM690" s="87">
        <f t="shared" si="2969"/>
        <v>1</v>
      </c>
    </row>
    <row r="691" spans="1:65" s="88" customFormat="1">
      <c r="A691" s="29" t="s">
        <v>971</v>
      </c>
      <c r="B691" s="29" t="s">
        <v>66</v>
      </c>
      <c r="C691" s="29">
        <v>37554</v>
      </c>
      <c r="D691" s="101" t="s">
        <v>836</v>
      </c>
      <c r="E691" s="29" t="s">
        <v>100</v>
      </c>
      <c r="F691" s="30">
        <v>2</v>
      </c>
      <c r="G691" s="31">
        <v>196.24</v>
      </c>
      <c r="H691" s="119">
        <v>241.13449687547535</v>
      </c>
      <c r="I691" s="120">
        <f t="shared" si="2939"/>
        <v>482.27</v>
      </c>
      <c r="J691" s="111"/>
      <c r="K691" s="114">
        <f t="shared" si="2940"/>
        <v>0</v>
      </c>
      <c r="L691" s="32"/>
      <c r="M691" s="114">
        <f t="shared" si="2941"/>
        <v>0</v>
      </c>
      <c r="N691" s="32"/>
      <c r="O691" s="114">
        <f t="shared" si="2942"/>
        <v>0</v>
      </c>
      <c r="P691" s="32"/>
      <c r="Q691" s="114">
        <f t="shared" si="2943"/>
        <v>0</v>
      </c>
      <c r="R691" s="32"/>
      <c r="S691" s="114">
        <f t="shared" si="2944"/>
        <v>0</v>
      </c>
      <c r="T691" s="32"/>
      <c r="U691" s="114">
        <f t="shared" si="2945"/>
        <v>0</v>
      </c>
      <c r="V691" s="32"/>
      <c r="W691" s="114">
        <f t="shared" si="2946"/>
        <v>0</v>
      </c>
      <c r="X691" s="32"/>
      <c r="Y691" s="114">
        <f t="shared" si="2947"/>
        <v>0</v>
      </c>
      <c r="Z691" s="32"/>
      <c r="AA691" s="114">
        <f t="shared" si="2948"/>
        <v>0</v>
      </c>
      <c r="AB691" s="32"/>
      <c r="AC691" s="114">
        <f t="shared" si="2949"/>
        <v>0</v>
      </c>
      <c r="AD691" s="32"/>
      <c r="AE691" s="114">
        <f t="shared" si="2950"/>
        <v>0</v>
      </c>
      <c r="AF691" s="32"/>
      <c r="AG691" s="114">
        <f t="shared" si="2951"/>
        <v>0</v>
      </c>
      <c r="AH691" s="32"/>
      <c r="AI691" s="114">
        <f t="shared" si="2952"/>
        <v>0</v>
      </c>
      <c r="AJ691" s="32"/>
      <c r="AK691" s="114">
        <f t="shared" si="2953"/>
        <v>0</v>
      </c>
      <c r="AL691" s="32"/>
      <c r="AM691" s="114">
        <f t="shared" si="2954"/>
        <v>0</v>
      </c>
      <c r="AN691" s="32"/>
      <c r="AO691" s="114">
        <f t="shared" si="2955"/>
        <v>0</v>
      </c>
      <c r="AP691" s="32"/>
      <c r="AQ691" s="114">
        <f t="shared" si="2956"/>
        <v>0</v>
      </c>
      <c r="AR691" s="32"/>
      <c r="AS691" s="114">
        <f t="shared" si="2957"/>
        <v>0</v>
      </c>
      <c r="AT691" s="32"/>
      <c r="AU691" s="114">
        <f t="shared" si="2958"/>
        <v>0</v>
      </c>
      <c r="AV691" s="32"/>
      <c r="AW691" s="114">
        <f t="shared" si="2959"/>
        <v>0</v>
      </c>
      <c r="AX691" s="32"/>
      <c r="AY691" s="114">
        <f t="shared" si="2960"/>
        <v>0</v>
      </c>
      <c r="AZ691" s="32"/>
      <c r="BA691" s="114">
        <f t="shared" si="2961"/>
        <v>0</v>
      </c>
      <c r="BB691" s="32"/>
      <c r="BC691" s="114">
        <f t="shared" si="2962"/>
        <v>0</v>
      </c>
      <c r="BD691" s="32"/>
      <c r="BE691" s="114">
        <f t="shared" si="2963"/>
        <v>0</v>
      </c>
      <c r="BF691" s="32"/>
      <c r="BG691" s="114">
        <f t="shared" si="2964"/>
        <v>0</v>
      </c>
      <c r="BH691" s="108">
        <f t="shared" ref="BH691:BI691" si="2974">SUM(J691,L691,N691,P691,R691,T691,V691,X691,Z691,AB691,AD691,AF691,AH691,AJ691,AL691,AN691,AP691,AR691,AT691,AV691,AX691,AZ691,BB691,BD691,BF691)</f>
        <v>0</v>
      </c>
      <c r="BI691" s="119">
        <f t="shared" si="2974"/>
        <v>0</v>
      </c>
      <c r="BJ691" s="87">
        <f t="shared" si="2966"/>
        <v>0</v>
      </c>
      <c r="BK691" s="108">
        <f t="shared" si="2967"/>
        <v>2</v>
      </c>
      <c r="BL691" s="119">
        <f t="shared" si="2968"/>
        <v>482.27</v>
      </c>
      <c r="BM691" s="87">
        <f t="shared" si="2969"/>
        <v>1</v>
      </c>
    </row>
    <row r="692" spans="1:65" s="88" customFormat="1">
      <c r="A692" s="29" t="s">
        <v>972</v>
      </c>
      <c r="B692" s="29" t="s">
        <v>66</v>
      </c>
      <c r="C692" s="29">
        <v>21034</v>
      </c>
      <c r="D692" s="101" t="s">
        <v>838</v>
      </c>
      <c r="E692" s="29" t="s">
        <v>100</v>
      </c>
      <c r="F692" s="30">
        <v>4</v>
      </c>
      <c r="G692" s="31">
        <v>718.71</v>
      </c>
      <c r="H692" s="119">
        <v>883.13174811135798</v>
      </c>
      <c r="I692" s="120">
        <f t="shared" si="2939"/>
        <v>3532.53</v>
      </c>
      <c r="J692" s="111"/>
      <c r="K692" s="114">
        <f t="shared" si="2940"/>
        <v>0</v>
      </c>
      <c r="L692" s="32"/>
      <c r="M692" s="114">
        <f t="shared" si="2941"/>
        <v>0</v>
      </c>
      <c r="N692" s="32"/>
      <c r="O692" s="114">
        <f t="shared" si="2942"/>
        <v>0</v>
      </c>
      <c r="P692" s="32"/>
      <c r="Q692" s="114">
        <f t="shared" si="2943"/>
        <v>0</v>
      </c>
      <c r="R692" s="32"/>
      <c r="S692" s="114">
        <f t="shared" si="2944"/>
        <v>0</v>
      </c>
      <c r="T692" s="32"/>
      <c r="U692" s="114">
        <f t="shared" si="2945"/>
        <v>0</v>
      </c>
      <c r="V692" s="32"/>
      <c r="W692" s="114">
        <f t="shared" si="2946"/>
        <v>0</v>
      </c>
      <c r="X692" s="32"/>
      <c r="Y692" s="114">
        <f t="shared" si="2947"/>
        <v>0</v>
      </c>
      <c r="Z692" s="32"/>
      <c r="AA692" s="114">
        <f t="shared" si="2948"/>
        <v>0</v>
      </c>
      <c r="AB692" s="32"/>
      <c r="AC692" s="114">
        <f t="shared" si="2949"/>
        <v>0</v>
      </c>
      <c r="AD692" s="32"/>
      <c r="AE692" s="114">
        <f t="shared" si="2950"/>
        <v>0</v>
      </c>
      <c r="AF692" s="32"/>
      <c r="AG692" s="114">
        <f t="shared" si="2951"/>
        <v>0</v>
      </c>
      <c r="AH692" s="32"/>
      <c r="AI692" s="114">
        <f t="shared" si="2952"/>
        <v>0</v>
      </c>
      <c r="AJ692" s="32"/>
      <c r="AK692" s="114">
        <f t="shared" si="2953"/>
        <v>0</v>
      </c>
      <c r="AL692" s="32"/>
      <c r="AM692" s="114">
        <f t="shared" si="2954"/>
        <v>0</v>
      </c>
      <c r="AN692" s="32"/>
      <c r="AO692" s="114">
        <f t="shared" si="2955"/>
        <v>0</v>
      </c>
      <c r="AP692" s="32"/>
      <c r="AQ692" s="114">
        <f t="shared" si="2956"/>
        <v>0</v>
      </c>
      <c r="AR692" s="32"/>
      <c r="AS692" s="114">
        <f t="shared" si="2957"/>
        <v>0</v>
      </c>
      <c r="AT692" s="32"/>
      <c r="AU692" s="114">
        <f t="shared" si="2958"/>
        <v>0</v>
      </c>
      <c r="AV692" s="32"/>
      <c r="AW692" s="114">
        <f t="shared" si="2959"/>
        <v>0</v>
      </c>
      <c r="AX692" s="32"/>
      <c r="AY692" s="114">
        <f t="shared" si="2960"/>
        <v>0</v>
      </c>
      <c r="AZ692" s="32"/>
      <c r="BA692" s="114">
        <f t="shared" si="2961"/>
        <v>0</v>
      </c>
      <c r="BB692" s="32"/>
      <c r="BC692" s="114">
        <f t="shared" si="2962"/>
        <v>0</v>
      </c>
      <c r="BD692" s="32"/>
      <c r="BE692" s="114">
        <f t="shared" si="2963"/>
        <v>0</v>
      </c>
      <c r="BF692" s="32"/>
      <c r="BG692" s="114">
        <f t="shared" si="2964"/>
        <v>0</v>
      </c>
      <c r="BH692" s="108">
        <f t="shared" ref="BH692:BI692" si="2975">SUM(J692,L692,N692,P692,R692,T692,V692,X692,Z692,AB692,AD692,AF692,AH692,AJ692,AL692,AN692,AP692,AR692,AT692,AV692,AX692,AZ692,BB692,BD692,BF692)</f>
        <v>0</v>
      </c>
      <c r="BI692" s="119">
        <f t="shared" si="2975"/>
        <v>0</v>
      </c>
      <c r="BJ692" s="87">
        <f t="shared" si="2966"/>
        <v>0</v>
      </c>
      <c r="BK692" s="108">
        <f t="shared" si="2967"/>
        <v>4</v>
      </c>
      <c r="BL692" s="119">
        <f t="shared" si="2968"/>
        <v>3532.53</v>
      </c>
      <c r="BM692" s="87">
        <f t="shared" si="2969"/>
        <v>1</v>
      </c>
    </row>
    <row r="693" spans="1:65" s="88" customFormat="1">
      <c r="A693" s="29" t="s">
        <v>973</v>
      </c>
      <c r="B693" s="29" t="s">
        <v>66</v>
      </c>
      <c r="C693" s="29">
        <v>92377</v>
      </c>
      <c r="D693" s="101" t="s">
        <v>840</v>
      </c>
      <c r="E693" s="29" t="s">
        <v>100</v>
      </c>
      <c r="F693" s="30">
        <v>2</v>
      </c>
      <c r="G693" s="31">
        <v>80.25</v>
      </c>
      <c r="H693" s="119">
        <v>98.609067337224303</v>
      </c>
      <c r="I693" s="120">
        <f t="shared" si="2939"/>
        <v>197.22</v>
      </c>
      <c r="J693" s="111"/>
      <c r="K693" s="114">
        <f t="shared" si="2940"/>
        <v>0</v>
      </c>
      <c r="L693" s="32"/>
      <c r="M693" s="114">
        <f t="shared" si="2941"/>
        <v>0</v>
      </c>
      <c r="N693" s="32"/>
      <c r="O693" s="114">
        <f t="shared" si="2942"/>
        <v>0</v>
      </c>
      <c r="P693" s="32"/>
      <c r="Q693" s="114">
        <f t="shared" si="2943"/>
        <v>0</v>
      </c>
      <c r="R693" s="32"/>
      <c r="S693" s="114">
        <f t="shared" si="2944"/>
        <v>0</v>
      </c>
      <c r="T693" s="32"/>
      <c r="U693" s="114">
        <f t="shared" si="2945"/>
        <v>0</v>
      </c>
      <c r="V693" s="32"/>
      <c r="W693" s="114">
        <f t="shared" si="2946"/>
        <v>0</v>
      </c>
      <c r="X693" s="32"/>
      <c r="Y693" s="114">
        <f t="shared" si="2947"/>
        <v>0</v>
      </c>
      <c r="Z693" s="32"/>
      <c r="AA693" s="114">
        <f t="shared" si="2948"/>
        <v>0</v>
      </c>
      <c r="AB693" s="32"/>
      <c r="AC693" s="114">
        <f t="shared" si="2949"/>
        <v>0</v>
      </c>
      <c r="AD693" s="32"/>
      <c r="AE693" s="114">
        <f t="shared" si="2950"/>
        <v>0</v>
      </c>
      <c r="AF693" s="32"/>
      <c r="AG693" s="114">
        <f t="shared" si="2951"/>
        <v>0</v>
      </c>
      <c r="AH693" s="32"/>
      <c r="AI693" s="114">
        <f t="shared" si="2952"/>
        <v>0</v>
      </c>
      <c r="AJ693" s="32"/>
      <c r="AK693" s="114">
        <f t="shared" si="2953"/>
        <v>0</v>
      </c>
      <c r="AL693" s="32"/>
      <c r="AM693" s="114">
        <f t="shared" si="2954"/>
        <v>0</v>
      </c>
      <c r="AN693" s="32"/>
      <c r="AO693" s="114">
        <f t="shared" si="2955"/>
        <v>0</v>
      </c>
      <c r="AP693" s="32"/>
      <c r="AQ693" s="114">
        <f t="shared" si="2956"/>
        <v>0</v>
      </c>
      <c r="AR693" s="32"/>
      <c r="AS693" s="114">
        <f t="shared" si="2957"/>
        <v>0</v>
      </c>
      <c r="AT693" s="32"/>
      <c r="AU693" s="114">
        <f t="shared" si="2958"/>
        <v>0</v>
      </c>
      <c r="AV693" s="32"/>
      <c r="AW693" s="114">
        <f t="shared" si="2959"/>
        <v>0</v>
      </c>
      <c r="AX693" s="32"/>
      <c r="AY693" s="114">
        <f t="shared" si="2960"/>
        <v>0</v>
      </c>
      <c r="AZ693" s="32"/>
      <c r="BA693" s="114">
        <f t="shared" si="2961"/>
        <v>0</v>
      </c>
      <c r="BB693" s="32"/>
      <c r="BC693" s="114">
        <f t="shared" si="2962"/>
        <v>0</v>
      </c>
      <c r="BD693" s="32"/>
      <c r="BE693" s="114">
        <f t="shared" si="2963"/>
        <v>0</v>
      </c>
      <c r="BF693" s="32"/>
      <c r="BG693" s="114">
        <f t="shared" si="2964"/>
        <v>0</v>
      </c>
      <c r="BH693" s="108">
        <f t="shared" ref="BH693:BI693" si="2976">SUM(J693,L693,N693,P693,R693,T693,V693,X693,Z693,AB693,AD693,AF693,AH693,AJ693,AL693,AN693,AP693,AR693,AT693,AV693,AX693,AZ693,BB693,BD693,BF693)</f>
        <v>0</v>
      </c>
      <c r="BI693" s="119">
        <f t="shared" si="2976"/>
        <v>0</v>
      </c>
      <c r="BJ693" s="87">
        <f t="shared" si="2966"/>
        <v>0</v>
      </c>
      <c r="BK693" s="108">
        <f t="shared" si="2967"/>
        <v>2</v>
      </c>
      <c r="BL693" s="119">
        <f t="shared" si="2968"/>
        <v>197.22</v>
      </c>
      <c r="BM693" s="87">
        <f t="shared" si="2969"/>
        <v>1</v>
      </c>
    </row>
    <row r="694" spans="1:65" s="88" customFormat="1">
      <c r="A694" s="29" t="s">
        <v>974</v>
      </c>
      <c r="B694" s="29" t="s">
        <v>66</v>
      </c>
      <c r="C694" s="29">
        <v>20972</v>
      </c>
      <c r="D694" s="101" t="s">
        <v>842</v>
      </c>
      <c r="E694" s="29" t="s">
        <v>100</v>
      </c>
      <c r="F694" s="30">
        <v>2</v>
      </c>
      <c r="G694" s="31">
        <v>119.35</v>
      </c>
      <c r="H694" s="119">
        <v>146.65410824545444</v>
      </c>
      <c r="I694" s="120">
        <f t="shared" si="2939"/>
        <v>293.31</v>
      </c>
      <c r="J694" s="111"/>
      <c r="K694" s="114">
        <f t="shared" si="2940"/>
        <v>0</v>
      </c>
      <c r="L694" s="32"/>
      <c r="M694" s="114">
        <f t="shared" si="2941"/>
        <v>0</v>
      </c>
      <c r="N694" s="32"/>
      <c r="O694" s="114">
        <f t="shared" si="2942"/>
        <v>0</v>
      </c>
      <c r="P694" s="32"/>
      <c r="Q694" s="114">
        <f t="shared" si="2943"/>
        <v>0</v>
      </c>
      <c r="R694" s="32"/>
      <c r="S694" s="114">
        <f t="shared" si="2944"/>
        <v>0</v>
      </c>
      <c r="T694" s="32"/>
      <c r="U694" s="114">
        <f t="shared" si="2945"/>
        <v>0</v>
      </c>
      <c r="V694" s="32"/>
      <c r="W694" s="114">
        <f t="shared" si="2946"/>
        <v>0</v>
      </c>
      <c r="X694" s="32"/>
      <c r="Y694" s="114">
        <f t="shared" si="2947"/>
        <v>0</v>
      </c>
      <c r="Z694" s="32"/>
      <c r="AA694" s="114">
        <f t="shared" si="2948"/>
        <v>0</v>
      </c>
      <c r="AB694" s="32"/>
      <c r="AC694" s="114">
        <f t="shared" si="2949"/>
        <v>0</v>
      </c>
      <c r="AD694" s="32"/>
      <c r="AE694" s="114">
        <f t="shared" si="2950"/>
        <v>0</v>
      </c>
      <c r="AF694" s="32"/>
      <c r="AG694" s="114">
        <f t="shared" si="2951"/>
        <v>0</v>
      </c>
      <c r="AH694" s="32"/>
      <c r="AI694" s="114">
        <f t="shared" si="2952"/>
        <v>0</v>
      </c>
      <c r="AJ694" s="32"/>
      <c r="AK694" s="114">
        <f t="shared" si="2953"/>
        <v>0</v>
      </c>
      <c r="AL694" s="32"/>
      <c r="AM694" s="114">
        <f t="shared" si="2954"/>
        <v>0</v>
      </c>
      <c r="AN694" s="32"/>
      <c r="AO694" s="114">
        <f t="shared" si="2955"/>
        <v>0</v>
      </c>
      <c r="AP694" s="32"/>
      <c r="AQ694" s="114">
        <f t="shared" si="2956"/>
        <v>0</v>
      </c>
      <c r="AR694" s="32"/>
      <c r="AS694" s="114">
        <f t="shared" si="2957"/>
        <v>0</v>
      </c>
      <c r="AT694" s="32"/>
      <c r="AU694" s="114">
        <f t="shared" si="2958"/>
        <v>0</v>
      </c>
      <c r="AV694" s="32"/>
      <c r="AW694" s="114">
        <f t="shared" si="2959"/>
        <v>0</v>
      </c>
      <c r="AX694" s="32"/>
      <c r="AY694" s="114">
        <f t="shared" si="2960"/>
        <v>0</v>
      </c>
      <c r="AZ694" s="32"/>
      <c r="BA694" s="114">
        <f t="shared" si="2961"/>
        <v>0</v>
      </c>
      <c r="BB694" s="32"/>
      <c r="BC694" s="114">
        <f t="shared" si="2962"/>
        <v>0</v>
      </c>
      <c r="BD694" s="32"/>
      <c r="BE694" s="114">
        <f t="shared" si="2963"/>
        <v>0</v>
      </c>
      <c r="BF694" s="32"/>
      <c r="BG694" s="114">
        <f t="shared" si="2964"/>
        <v>0</v>
      </c>
      <c r="BH694" s="108">
        <f t="shared" ref="BH694:BI694" si="2977">SUM(J694,L694,N694,P694,R694,T694,V694,X694,Z694,AB694,AD694,AF694,AH694,AJ694,AL694,AN694,AP694,AR694,AT694,AV694,AX694,AZ694,BB694,BD694,BF694)</f>
        <v>0</v>
      </c>
      <c r="BI694" s="119">
        <f t="shared" si="2977"/>
        <v>0</v>
      </c>
      <c r="BJ694" s="87">
        <f t="shared" si="2966"/>
        <v>0</v>
      </c>
      <c r="BK694" s="108">
        <f t="shared" si="2967"/>
        <v>2</v>
      </c>
      <c r="BL694" s="119">
        <f t="shared" si="2968"/>
        <v>293.31</v>
      </c>
      <c r="BM694" s="87">
        <f t="shared" si="2969"/>
        <v>1</v>
      </c>
    </row>
    <row r="695" spans="1:65" s="88" customFormat="1">
      <c r="A695" s="29" t="s">
        <v>975</v>
      </c>
      <c r="B695" s="29" t="s">
        <v>66</v>
      </c>
      <c r="C695" s="29">
        <v>103019</v>
      </c>
      <c r="D695" s="101" t="s">
        <v>844</v>
      </c>
      <c r="E695" s="29" t="s">
        <v>100</v>
      </c>
      <c r="F695" s="30">
        <v>2</v>
      </c>
      <c r="G695" s="31">
        <v>184.25</v>
      </c>
      <c r="H695" s="119">
        <v>226.40150351256793</v>
      </c>
      <c r="I695" s="120">
        <f t="shared" si="2939"/>
        <v>452.8</v>
      </c>
      <c r="J695" s="111"/>
      <c r="K695" s="114">
        <f t="shared" si="2940"/>
        <v>0</v>
      </c>
      <c r="L695" s="32"/>
      <c r="M695" s="114">
        <f t="shared" si="2941"/>
        <v>0</v>
      </c>
      <c r="N695" s="32"/>
      <c r="O695" s="114">
        <f t="shared" si="2942"/>
        <v>0</v>
      </c>
      <c r="P695" s="32"/>
      <c r="Q695" s="114">
        <f t="shared" si="2943"/>
        <v>0</v>
      </c>
      <c r="R695" s="32"/>
      <c r="S695" s="114">
        <f t="shared" si="2944"/>
        <v>0</v>
      </c>
      <c r="T695" s="32"/>
      <c r="U695" s="114">
        <f t="shared" si="2945"/>
        <v>0</v>
      </c>
      <c r="V695" s="32"/>
      <c r="W695" s="114">
        <f t="shared" si="2946"/>
        <v>0</v>
      </c>
      <c r="X695" s="32"/>
      <c r="Y695" s="114">
        <f t="shared" si="2947"/>
        <v>0</v>
      </c>
      <c r="Z695" s="32"/>
      <c r="AA695" s="114">
        <f t="shared" si="2948"/>
        <v>0</v>
      </c>
      <c r="AB695" s="32"/>
      <c r="AC695" s="114">
        <f t="shared" si="2949"/>
        <v>0</v>
      </c>
      <c r="AD695" s="32"/>
      <c r="AE695" s="114">
        <f t="shared" si="2950"/>
        <v>0</v>
      </c>
      <c r="AF695" s="32"/>
      <c r="AG695" s="114">
        <f t="shared" si="2951"/>
        <v>0</v>
      </c>
      <c r="AH695" s="32"/>
      <c r="AI695" s="114">
        <f t="shared" si="2952"/>
        <v>0</v>
      </c>
      <c r="AJ695" s="32"/>
      <c r="AK695" s="114">
        <f t="shared" si="2953"/>
        <v>0</v>
      </c>
      <c r="AL695" s="32"/>
      <c r="AM695" s="114">
        <f t="shared" si="2954"/>
        <v>0</v>
      </c>
      <c r="AN695" s="32"/>
      <c r="AO695" s="114">
        <f t="shared" si="2955"/>
        <v>0</v>
      </c>
      <c r="AP695" s="32"/>
      <c r="AQ695" s="114">
        <f t="shared" si="2956"/>
        <v>0</v>
      </c>
      <c r="AR695" s="32"/>
      <c r="AS695" s="114">
        <f t="shared" si="2957"/>
        <v>0</v>
      </c>
      <c r="AT695" s="32"/>
      <c r="AU695" s="114">
        <f t="shared" si="2958"/>
        <v>0</v>
      </c>
      <c r="AV695" s="32"/>
      <c r="AW695" s="114">
        <f t="shared" si="2959"/>
        <v>0</v>
      </c>
      <c r="AX695" s="32"/>
      <c r="AY695" s="114">
        <f t="shared" si="2960"/>
        <v>0</v>
      </c>
      <c r="AZ695" s="32"/>
      <c r="BA695" s="114">
        <f t="shared" si="2961"/>
        <v>0</v>
      </c>
      <c r="BB695" s="32"/>
      <c r="BC695" s="114">
        <f t="shared" si="2962"/>
        <v>0</v>
      </c>
      <c r="BD695" s="32"/>
      <c r="BE695" s="114">
        <f t="shared" si="2963"/>
        <v>0</v>
      </c>
      <c r="BF695" s="32"/>
      <c r="BG695" s="114">
        <f t="shared" si="2964"/>
        <v>0</v>
      </c>
      <c r="BH695" s="108">
        <f t="shared" ref="BH695:BI695" si="2978">SUM(J695,L695,N695,P695,R695,T695,V695,X695,Z695,AB695,AD695,AF695,AH695,AJ695,AL695,AN695,AP695,AR695,AT695,AV695,AX695,AZ695,BB695,BD695,BF695)</f>
        <v>0</v>
      </c>
      <c r="BI695" s="119">
        <f t="shared" si="2978"/>
        <v>0</v>
      </c>
      <c r="BJ695" s="87">
        <f t="shared" si="2966"/>
        <v>0</v>
      </c>
      <c r="BK695" s="108">
        <f t="shared" si="2967"/>
        <v>2</v>
      </c>
      <c r="BL695" s="119">
        <f t="shared" si="2968"/>
        <v>452.8</v>
      </c>
      <c r="BM695" s="87">
        <f t="shared" si="2969"/>
        <v>1</v>
      </c>
    </row>
    <row r="696" spans="1:65" s="88" customFormat="1">
      <c r="A696" s="29" t="s">
        <v>976</v>
      </c>
      <c r="B696" s="29" t="s">
        <v>66</v>
      </c>
      <c r="C696" s="29">
        <v>20964</v>
      </c>
      <c r="D696" s="101" t="s">
        <v>846</v>
      </c>
      <c r="E696" s="29" t="s">
        <v>100</v>
      </c>
      <c r="F696" s="30">
        <v>2</v>
      </c>
      <c r="G696" s="31">
        <v>65.239999999999995</v>
      </c>
      <c r="H696" s="119">
        <v>80.165178231532863</v>
      </c>
      <c r="I696" s="120">
        <f t="shared" si="2939"/>
        <v>160.33000000000001</v>
      </c>
      <c r="J696" s="111"/>
      <c r="K696" s="114">
        <f t="shared" si="2940"/>
        <v>0</v>
      </c>
      <c r="L696" s="32"/>
      <c r="M696" s="114">
        <f t="shared" si="2941"/>
        <v>0</v>
      </c>
      <c r="N696" s="32"/>
      <c r="O696" s="114">
        <f t="shared" si="2942"/>
        <v>0</v>
      </c>
      <c r="P696" s="32"/>
      <c r="Q696" s="114">
        <f t="shared" si="2943"/>
        <v>0</v>
      </c>
      <c r="R696" s="32"/>
      <c r="S696" s="114">
        <f t="shared" si="2944"/>
        <v>0</v>
      </c>
      <c r="T696" s="32"/>
      <c r="U696" s="114">
        <f t="shared" si="2945"/>
        <v>0</v>
      </c>
      <c r="V696" s="32"/>
      <c r="W696" s="114">
        <f t="shared" si="2946"/>
        <v>0</v>
      </c>
      <c r="X696" s="32"/>
      <c r="Y696" s="114">
        <f t="shared" si="2947"/>
        <v>0</v>
      </c>
      <c r="Z696" s="32"/>
      <c r="AA696" s="114">
        <f t="shared" si="2948"/>
        <v>0</v>
      </c>
      <c r="AB696" s="32"/>
      <c r="AC696" s="114">
        <f t="shared" si="2949"/>
        <v>0</v>
      </c>
      <c r="AD696" s="32"/>
      <c r="AE696" s="114">
        <f t="shared" si="2950"/>
        <v>0</v>
      </c>
      <c r="AF696" s="32"/>
      <c r="AG696" s="114">
        <f t="shared" si="2951"/>
        <v>0</v>
      </c>
      <c r="AH696" s="32"/>
      <c r="AI696" s="114">
        <f t="shared" si="2952"/>
        <v>0</v>
      </c>
      <c r="AJ696" s="32"/>
      <c r="AK696" s="114">
        <f t="shared" si="2953"/>
        <v>0</v>
      </c>
      <c r="AL696" s="32"/>
      <c r="AM696" s="114">
        <f t="shared" si="2954"/>
        <v>0</v>
      </c>
      <c r="AN696" s="32"/>
      <c r="AO696" s="114">
        <f t="shared" si="2955"/>
        <v>0</v>
      </c>
      <c r="AP696" s="32"/>
      <c r="AQ696" s="114">
        <f t="shared" si="2956"/>
        <v>0</v>
      </c>
      <c r="AR696" s="32"/>
      <c r="AS696" s="114">
        <f t="shared" si="2957"/>
        <v>0</v>
      </c>
      <c r="AT696" s="32"/>
      <c r="AU696" s="114">
        <f t="shared" si="2958"/>
        <v>0</v>
      </c>
      <c r="AV696" s="32"/>
      <c r="AW696" s="114">
        <f t="shared" si="2959"/>
        <v>0</v>
      </c>
      <c r="AX696" s="32"/>
      <c r="AY696" s="114">
        <f t="shared" si="2960"/>
        <v>0</v>
      </c>
      <c r="AZ696" s="32"/>
      <c r="BA696" s="114">
        <f t="shared" si="2961"/>
        <v>0</v>
      </c>
      <c r="BB696" s="32"/>
      <c r="BC696" s="114">
        <f t="shared" si="2962"/>
        <v>0</v>
      </c>
      <c r="BD696" s="32"/>
      <c r="BE696" s="114">
        <f t="shared" si="2963"/>
        <v>0</v>
      </c>
      <c r="BF696" s="32"/>
      <c r="BG696" s="114">
        <f t="shared" si="2964"/>
        <v>0</v>
      </c>
      <c r="BH696" s="108">
        <f t="shared" ref="BH696:BI696" si="2979">SUM(J696,L696,N696,P696,R696,T696,V696,X696,Z696,AB696,AD696,AF696,AH696,AJ696,AL696,AN696,AP696,AR696,AT696,AV696,AX696,AZ696,BB696,BD696,BF696)</f>
        <v>0</v>
      </c>
      <c r="BI696" s="119">
        <f t="shared" si="2979"/>
        <v>0</v>
      </c>
      <c r="BJ696" s="87">
        <f t="shared" si="2966"/>
        <v>0</v>
      </c>
      <c r="BK696" s="108">
        <f t="shared" si="2967"/>
        <v>2</v>
      </c>
      <c r="BL696" s="119">
        <f t="shared" si="2968"/>
        <v>160.33000000000001</v>
      </c>
      <c r="BM696" s="87">
        <f t="shared" si="2969"/>
        <v>1</v>
      </c>
    </row>
    <row r="697" spans="1:65" s="88" customFormat="1">
      <c r="A697" s="22" t="s">
        <v>977</v>
      </c>
      <c r="B697" s="22" t="s">
        <v>60</v>
      </c>
      <c r="C697" s="22" t="s">
        <v>60</v>
      </c>
      <c r="D697" s="102" t="s">
        <v>732</v>
      </c>
      <c r="E697" s="22" t="s">
        <v>60</v>
      </c>
      <c r="F697" s="89"/>
      <c r="G697" s="27"/>
      <c r="H697" s="121"/>
      <c r="I697" s="118">
        <f>SUM(I698:I702)</f>
        <v>16869.04</v>
      </c>
      <c r="J697" s="112"/>
      <c r="K697" s="127">
        <f>SUM(K698:K702)</f>
        <v>0</v>
      </c>
      <c r="L697" s="26"/>
      <c r="M697" s="127">
        <f>SUM(M698:M702)</f>
        <v>0</v>
      </c>
      <c r="N697" s="26"/>
      <c r="O697" s="127">
        <f>SUM(O698:O702)</f>
        <v>0</v>
      </c>
      <c r="P697" s="26"/>
      <c r="Q697" s="127">
        <f>SUM(Q698:Q702)</f>
        <v>0</v>
      </c>
      <c r="R697" s="26"/>
      <c r="S697" s="127">
        <f>SUM(S698:S702)</f>
        <v>0</v>
      </c>
      <c r="T697" s="26"/>
      <c r="U697" s="127">
        <f>SUM(U698:U702)</f>
        <v>0</v>
      </c>
      <c r="V697" s="26"/>
      <c r="W697" s="127">
        <f>SUM(W698:W702)</f>
        <v>0</v>
      </c>
      <c r="X697" s="26"/>
      <c r="Y697" s="127">
        <f>SUM(Y698:Y702)</f>
        <v>0</v>
      </c>
      <c r="Z697" s="26"/>
      <c r="AA697" s="127">
        <f>SUM(AA698:AA702)</f>
        <v>0</v>
      </c>
      <c r="AB697" s="26"/>
      <c r="AC697" s="127">
        <f>SUM(AC698:AC702)</f>
        <v>0</v>
      </c>
      <c r="AD697" s="26"/>
      <c r="AE697" s="127">
        <f>SUM(AE698:AE702)</f>
        <v>0</v>
      </c>
      <c r="AF697" s="26"/>
      <c r="AG697" s="127">
        <f>SUM(AG698:AG702)</f>
        <v>0</v>
      </c>
      <c r="AH697" s="26"/>
      <c r="AI697" s="127">
        <f>SUM(AI698:AI702)</f>
        <v>0</v>
      </c>
      <c r="AJ697" s="26"/>
      <c r="AK697" s="127">
        <f>SUM(AK698:AK702)</f>
        <v>0</v>
      </c>
      <c r="AL697" s="26"/>
      <c r="AM697" s="127">
        <f>SUM(AM698:AM702)</f>
        <v>0</v>
      </c>
      <c r="AN697" s="26"/>
      <c r="AO697" s="127">
        <f>SUM(AO698:AO702)</f>
        <v>0</v>
      </c>
      <c r="AP697" s="26"/>
      <c r="AQ697" s="127">
        <f>SUM(AQ698:AQ702)</f>
        <v>0</v>
      </c>
      <c r="AR697" s="26"/>
      <c r="AS697" s="127">
        <f>SUM(AS698:AS702)</f>
        <v>0</v>
      </c>
      <c r="AT697" s="26"/>
      <c r="AU697" s="127">
        <f>SUM(AU698:AU702)</f>
        <v>0</v>
      </c>
      <c r="AV697" s="26"/>
      <c r="AW697" s="127">
        <f>SUM(AW698:AW702)</f>
        <v>0</v>
      </c>
      <c r="AX697" s="26"/>
      <c r="AY697" s="127">
        <f>SUM(AY698:AY702)</f>
        <v>0</v>
      </c>
      <c r="AZ697" s="26"/>
      <c r="BA697" s="127">
        <f>SUM(BA698:BA702)</f>
        <v>0</v>
      </c>
      <c r="BB697" s="26"/>
      <c r="BC697" s="127">
        <f>SUM(BC698:BC702)</f>
        <v>0</v>
      </c>
      <c r="BD697" s="26"/>
      <c r="BE697" s="127">
        <f>SUM(BE698:BE702)</f>
        <v>0</v>
      </c>
      <c r="BF697" s="26"/>
      <c r="BG697" s="127">
        <f>SUM(BG698:BG702)</f>
        <v>0</v>
      </c>
      <c r="BH697" s="109"/>
      <c r="BI697" s="121">
        <f>SUM(BI698:BI702)</f>
        <v>0</v>
      </c>
      <c r="BJ697" s="27"/>
      <c r="BK697" s="109"/>
      <c r="BL697" s="121">
        <f>SUM(BL698:BL702)</f>
        <v>16869.04</v>
      </c>
      <c r="BM697" s="27"/>
    </row>
    <row r="698" spans="1:65" s="88" customFormat="1">
      <c r="A698" s="29" t="s">
        <v>978</v>
      </c>
      <c r="B698" s="29" t="s">
        <v>250</v>
      </c>
      <c r="C698" s="29">
        <v>12016</v>
      </c>
      <c r="D698" s="101" t="s">
        <v>734</v>
      </c>
      <c r="E698" s="29" t="s">
        <v>100</v>
      </c>
      <c r="F698" s="30">
        <v>2</v>
      </c>
      <c r="G698" s="31">
        <v>195.97</v>
      </c>
      <c r="H698" s="119">
        <v>240.80272805078937</v>
      </c>
      <c r="I698" s="120">
        <f t="shared" ref="I698:I702" si="2980">ROUND(SUM(F698*H698),2)</f>
        <v>481.61</v>
      </c>
      <c r="J698" s="111"/>
      <c r="K698" s="114">
        <f t="shared" ref="K698:K702" si="2981">J698*$H698</f>
        <v>0</v>
      </c>
      <c r="L698" s="32"/>
      <c r="M698" s="114">
        <f t="shared" ref="M698:M702" si="2982">L698*$H698</f>
        <v>0</v>
      </c>
      <c r="N698" s="32"/>
      <c r="O698" s="114">
        <f t="shared" ref="O698:O702" si="2983">N698*$H698</f>
        <v>0</v>
      </c>
      <c r="P698" s="32"/>
      <c r="Q698" s="114">
        <f t="shared" ref="Q698:Q702" si="2984">P698*$H698</f>
        <v>0</v>
      </c>
      <c r="R698" s="32"/>
      <c r="S698" s="114">
        <f t="shared" ref="S698:S702" si="2985">R698*$H698</f>
        <v>0</v>
      </c>
      <c r="T698" s="32"/>
      <c r="U698" s="114">
        <f t="shared" ref="U698:U702" si="2986">T698*$H698</f>
        <v>0</v>
      </c>
      <c r="V698" s="32"/>
      <c r="W698" s="114">
        <f t="shared" ref="W698:W702" si="2987">V698*$H698</f>
        <v>0</v>
      </c>
      <c r="X698" s="32"/>
      <c r="Y698" s="114">
        <f t="shared" ref="Y698:Y702" si="2988">X698*$H698</f>
        <v>0</v>
      </c>
      <c r="Z698" s="32"/>
      <c r="AA698" s="114">
        <f t="shared" ref="AA698:AA702" si="2989">Z698*$H698</f>
        <v>0</v>
      </c>
      <c r="AB698" s="32"/>
      <c r="AC698" s="114">
        <f t="shared" ref="AC698:AC702" si="2990">AB698*$H698</f>
        <v>0</v>
      </c>
      <c r="AD698" s="32"/>
      <c r="AE698" s="114">
        <f t="shared" ref="AE698:AE702" si="2991">AD698*$H698</f>
        <v>0</v>
      </c>
      <c r="AF698" s="32"/>
      <c r="AG698" s="114">
        <f t="shared" ref="AG698:AG702" si="2992">AF698*$H698</f>
        <v>0</v>
      </c>
      <c r="AH698" s="32"/>
      <c r="AI698" s="114">
        <f t="shared" ref="AI698:AI702" si="2993">AH698*$H698</f>
        <v>0</v>
      </c>
      <c r="AJ698" s="32"/>
      <c r="AK698" s="114">
        <f t="shared" ref="AK698:AK702" si="2994">AJ698*$H698</f>
        <v>0</v>
      </c>
      <c r="AL698" s="32"/>
      <c r="AM698" s="114">
        <f t="shared" ref="AM698:AM702" si="2995">AL698*$H698</f>
        <v>0</v>
      </c>
      <c r="AN698" s="32"/>
      <c r="AO698" s="114">
        <f t="shared" ref="AO698:AO702" si="2996">AN698*$H698</f>
        <v>0</v>
      </c>
      <c r="AP698" s="32"/>
      <c r="AQ698" s="114">
        <f t="shared" ref="AQ698:AQ702" si="2997">AP698*$H698</f>
        <v>0</v>
      </c>
      <c r="AR698" s="32"/>
      <c r="AS698" s="114">
        <f t="shared" ref="AS698:AS702" si="2998">AR698*$H698</f>
        <v>0</v>
      </c>
      <c r="AT698" s="32"/>
      <c r="AU698" s="114">
        <f t="shared" ref="AU698:AU702" si="2999">AT698*$H698</f>
        <v>0</v>
      </c>
      <c r="AV698" s="32"/>
      <c r="AW698" s="114">
        <f t="shared" ref="AW698:AW702" si="3000">AV698*$H698</f>
        <v>0</v>
      </c>
      <c r="AX698" s="32"/>
      <c r="AY698" s="114">
        <f t="shared" ref="AY698:AY702" si="3001">AX698*$H698</f>
        <v>0</v>
      </c>
      <c r="AZ698" s="32"/>
      <c r="BA698" s="114">
        <f t="shared" ref="BA698:BA702" si="3002">AZ698*$H698</f>
        <v>0</v>
      </c>
      <c r="BB698" s="32"/>
      <c r="BC698" s="114">
        <f t="shared" ref="BC698:BC702" si="3003">BB698*$H698</f>
        <v>0</v>
      </c>
      <c r="BD698" s="32"/>
      <c r="BE698" s="114">
        <f t="shared" ref="BE698:BE702" si="3004">BD698*$H698</f>
        <v>0</v>
      </c>
      <c r="BF698" s="32"/>
      <c r="BG698" s="114">
        <f t="shared" ref="BG698:BG702" si="3005">BF698*$H698</f>
        <v>0</v>
      </c>
      <c r="BH698" s="108">
        <f t="shared" ref="BH698:BI698" si="3006">SUM(J698,L698,N698,P698,R698,T698,V698,X698,Z698,AB698,AD698,AF698,AH698,AJ698,AL698,AN698,AP698,AR698,AT698,AV698,AX698,AZ698,BB698,BD698,BF698)</f>
        <v>0</v>
      </c>
      <c r="BI698" s="119">
        <f t="shared" si="3006"/>
        <v>0</v>
      </c>
      <c r="BJ698" s="87">
        <f t="shared" ref="BJ698:BJ702" si="3007">BI698/I698</f>
        <v>0</v>
      </c>
      <c r="BK698" s="108">
        <f t="shared" ref="BK698:BK702" si="3008">F698-BH698</f>
        <v>2</v>
      </c>
      <c r="BL698" s="119">
        <f t="shared" ref="BL698:BL702" si="3009">I698-BI698</f>
        <v>481.61</v>
      </c>
      <c r="BM698" s="87">
        <f t="shared" ref="BM698:BM702" si="3010">1-BJ698</f>
        <v>1</v>
      </c>
    </row>
    <row r="699" spans="1:65" s="88" customFormat="1">
      <c r="A699" s="29" t="s">
        <v>979</v>
      </c>
      <c r="B699" s="29" t="s">
        <v>250</v>
      </c>
      <c r="C699" s="29">
        <v>12018</v>
      </c>
      <c r="D699" s="101" t="s">
        <v>850</v>
      </c>
      <c r="E699" s="29" t="s">
        <v>100</v>
      </c>
      <c r="F699" s="30">
        <v>52</v>
      </c>
      <c r="G699" s="31">
        <v>215.73</v>
      </c>
      <c r="H699" s="119">
        <v>265.08329092410463</v>
      </c>
      <c r="I699" s="120">
        <f t="shared" si="2980"/>
        <v>13784.33</v>
      </c>
      <c r="J699" s="111"/>
      <c r="K699" s="114">
        <f t="shared" si="2981"/>
        <v>0</v>
      </c>
      <c r="L699" s="32"/>
      <c r="M699" s="114">
        <f t="shared" si="2982"/>
        <v>0</v>
      </c>
      <c r="N699" s="32"/>
      <c r="O699" s="114">
        <f t="shared" si="2983"/>
        <v>0</v>
      </c>
      <c r="P699" s="32"/>
      <c r="Q699" s="114">
        <f t="shared" si="2984"/>
        <v>0</v>
      </c>
      <c r="R699" s="32"/>
      <c r="S699" s="114">
        <f t="shared" si="2985"/>
        <v>0</v>
      </c>
      <c r="T699" s="32"/>
      <c r="U699" s="114">
        <f t="shared" si="2986"/>
        <v>0</v>
      </c>
      <c r="V699" s="32"/>
      <c r="W699" s="114">
        <f t="shared" si="2987"/>
        <v>0</v>
      </c>
      <c r="X699" s="32"/>
      <c r="Y699" s="114">
        <f t="shared" si="2988"/>
        <v>0</v>
      </c>
      <c r="Z699" s="32"/>
      <c r="AA699" s="114">
        <f t="shared" si="2989"/>
        <v>0</v>
      </c>
      <c r="AB699" s="32"/>
      <c r="AC699" s="114">
        <f t="shared" si="2990"/>
        <v>0</v>
      </c>
      <c r="AD699" s="32"/>
      <c r="AE699" s="114">
        <f t="shared" si="2991"/>
        <v>0</v>
      </c>
      <c r="AF699" s="32"/>
      <c r="AG699" s="114">
        <f t="shared" si="2992"/>
        <v>0</v>
      </c>
      <c r="AH699" s="32"/>
      <c r="AI699" s="114">
        <f t="shared" si="2993"/>
        <v>0</v>
      </c>
      <c r="AJ699" s="32"/>
      <c r="AK699" s="114">
        <f t="shared" si="2994"/>
        <v>0</v>
      </c>
      <c r="AL699" s="32"/>
      <c r="AM699" s="114">
        <f t="shared" si="2995"/>
        <v>0</v>
      </c>
      <c r="AN699" s="32"/>
      <c r="AO699" s="114">
        <f t="shared" si="2996"/>
        <v>0</v>
      </c>
      <c r="AP699" s="32"/>
      <c r="AQ699" s="114">
        <f t="shared" si="2997"/>
        <v>0</v>
      </c>
      <c r="AR699" s="32"/>
      <c r="AS699" s="114">
        <f t="shared" si="2998"/>
        <v>0</v>
      </c>
      <c r="AT699" s="32"/>
      <c r="AU699" s="114">
        <f t="shared" si="2999"/>
        <v>0</v>
      </c>
      <c r="AV699" s="32"/>
      <c r="AW699" s="114">
        <f t="shared" si="3000"/>
        <v>0</v>
      </c>
      <c r="AX699" s="32"/>
      <c r="AY699" s="114">
        <f t="shared" si="3001"/>
        <v>0</v>
      </c>
      <c r="AZ699" s="32"/>
      <c r="BA699" s="114">
        <f t="shared" si="3002"/>
        <v>0</v>
      </c>
      <c r="BB699" s="32"/>
      <c r="BC699" s="114">
        <f t="shared" si="3003"/>
        <v>0</v>
      </c>
      <c r="BD699" s="32"/>
      <c r="BE699" s="114">
        <f t="shared" si="3004"/>
        <v>0</v>
      </c>
      <c r="BF699" s="32"/>
      <c r="BG699" s="114">
        <f t="shared" si="3005"/>
        <v>0</v>
      </c>
      <c r="BH699" s="108">
        <f t="shared" ref="BH699:BI699" si="3011">SUM(J699,L699,N699,P699,R699,T699,V699,X699,Z699,AB699,AD699,AF699,AH699,AJ699,AL699,AN699,AP699,AR699,AT699,AV699,AX699,AZ699,BB699,BD699,BF699)</f>
        <v>0</v>
      </c>
      <c r="BI699" s="119">
        <f t="shared" si="3011"/>
        <v>0</v>
      </c>
      <c r="BJ699" s="87">
        <f t="shared" si="3007"/>
        <v>0</v>
      </c>
      <c r="BK699" s="108">
        <f t="shared" si="3008"/>
        <v>52</v>
      </c>
      <c r="BL699" s="119">
        <f t="shared" si="3009"/>
        <v>13784.33</v>
      </c>
      <c r="BM699" s="87">
        <f t="shared" si="3010"/>
        <v>1</v>
      </c>
    </row>
    <row r="700" spans="1:65" s="88" customFormat="1">
      <c r="A700" s="29" t="s">
        <v>980</v>
      </c>
      <c r="B700" s="29" t="s">
        <v>66</v>
      </c>
      <c r="C700" s="29">
        <v>101908</v>
      </c>
      <c r="D700" s="101" t="s">
        <v>741</v>
      </c>
      <c r="E700" s="29" t="s">
        <v>100</v>
      </c>
      <c r="F700" s="30">
        <v>5</v>
      </c>
      <c r="G700" s="31">
        <v>261.85000000000002</v>
      </c>
      <c r="H700" s="119">
        <v>321.75432127417054</v>
      </c>
      <c r="I700" s="120">
        <f t="shared" si="2980"/>
        <v>1608.77</v>
      </c>
      <c r="J700" s="111"/>
      <c r="K700" s="114">
        <f t="shared" si="2981"/>
        <v>0</v>
      </c>
      <c r="L700" s="32"/>
      <c r="M700" s="114">
        <f t="shared" si="2982"/>
        <v>0</v>
      </c>
      <c r="N700" s="32"/>
      <c r="O700" s="114">
        <f t="shared" si="2983"/>
        <v>0</v>
      </c>
      <c r="P700" s="32"/>
      <c r="Q700" s="114">
        <f t="shared" si="2984"/>
        <v>0</v>
      </c>
      <c r="R700" s="32"/>
      <c r="S700" s="114">
        <f t="shared" si="2985"/>
        <v>0</v>
      </c>
      <c r="T700" s="32"/>
      <c r="U700" s="114">
        <f t="shared" si="2986"/>
        <v>0</v>
      </c>
      <c r="V700" s="32"/>
      <c r="W700" s="114">
        <f t="shared" si="2987"/>
        <v>0</v>
      </c>
      <c r="X700" s="32"/>
      <c r="Y700" s="114">
        <f t="shared" si="2988"/>
        <v>0</v>
      </c>
      <c r="Z700" s="32"/>
      <c r="AA700" s="114">
        <f t="shared" si="2989"/>
        <v>0</v>
      </c>
      <c r="AB700" s="32"/>
      <c r="AC700" s="114">
        <f t="shared" si="2990"/>
        <v>0</v>
      </c>
      <c r="AD700" s="32"/>
      <c r="AE700" s="114">
        <f t="shared" si="2991"/>
        <v>0</v>
      </c>
      <c r="AF700" s="32"/>
      <c r="AG700" s="114">
        <f t="shared" si="2992"/>
        <v>0</v>
      </c>
      <c r="AH700" s="32"/>
      <c r="AI700" s="114">
        <f t="shared" si="2993"/>
        <v>0</v>
      </c>
      <c r="AJ700" s="32"/>
      <c r="AK700" s="114">
        <f t="shared" si="2994"/>
        <v>0</v>
      </c>
      <c r="AL700" s="32"/>
      <c r="AM700" s="114">
        <f t="shared" si="2995"/>
        <v>0</v>
      </c>
      <c r="AN700" s="32"/>
      <c r="AO700" s="114">
        <f t="shared" si="2996"/>
        <v>0</v>
      </c>
      <c r="AP700" s="32"/>
      <c r="AQ700" s="114">
        <f t="shared" si="2997"/>
        <v>0</v>
      </c>
      <c r="AR700" s="32"/>
      <c r="AS700" s="114">
        <f t="shared" si="2998"/>
        <v>0</v>
      </c>
      <c r="AT700" s="32"/>
      <c r="AU700" s="114">
        <f t="shared" si="2999"/>
        <v>0</v>
      </c>
      <c r="AV700" s="32"/>
      <c r="AW700" s="114">
        <f t="shared" si="3000"/>
        <v>0</v>
      </c>
      <c r="AX700" s="32"/>
      <c r="AY700" s="114">
        <f t="shared" si="3001"/>
        <v>0</v>
      </c>
      <c r="AZ700" s="32"/>
      <c r="BA700" s="114">
        <f t="shared" si="3002"/>
        <v>0</v>
      </c>
      <c r="BB700" s="32"/>
      <c r="BC700" s="114">
        <f t="shared" si="3003"/>
        <v>0</v>
      </c>
      <c r="BD700" s="32"/>
      <c r="BE700" s="114">
        <f t="shared" si="3004"/>
        <v>0</v>
      </c>
      <c r="BF700" s="32"/>
      <c r="BG700" s="114">
        <f t="shared" si="3005"/>
        <v>0</v>
      </c>
      <c r="BH700" s="108">
        <f t="shared" ref="BH700:BI700" si="3012">SUM(J700,L700,N700,P700,R700,T700,V700,X700,Z700,AB700,AD700,AF700,AH700,AJ700,AL700,AN700,AP700,AR700,AT700,AV700,AX700,AZ700,BB700,BD700,BF700)</f>
        <v>0</v>
      </c>
      <c r="BI700" s="119">
        <f t="shared" si="3012"/>
        <v>0</v>
      </c>
      <c r="BJ700" s="87">
        <f t="shared" si="3007"/>
        <v>0</v>
      </c>
      <c r="BK700" s="108">
        <f t="shared" si="3008"/>
        <v>5</v>
      </c>
      <c r="BL700" s="119">
        <f t="shared" si="3009"/>
        <v>1608.77</v>
      </c>
      <c r="BM700" s="87">
        <f t="shared" si="3010"/>
        <v>1</v>
      </c>
    </row>
    <row r="701" spans="1:65" s="88" customFormat="1">
      <c r="A701" s="29" t="s">
        <v>981</v>
      </c>
      <c r="B701" s="29" t="s">
        <v>66</v>
      </c>
      <c r="C701" s="29">
        <v>97599</v>
      </c>
      <c r="D701" s="101" t="s">
        <v>745</v>
      </c>
      <c r="E701" s="29" t="s">
        <v>100</v>
      </c>
      <c r="F701" s="30">
        <v>25</v>
      </c>
      <c r="G701" s="31">
        <v>21.85</v>
      </c>
      <c r="H701" s="119">
        <v>26.848699331069795</v>
      </c>
      <c r="I701" s="120">
        <f t="shared" si="2980"/>
        <v>671.22</v>
      </c>
      <c r="J701" s="111"/>
      <c r="K701" s="114">
        <f t="shared" si="2981"/>
        <v>0</v>
      </c>
      <c r="L701" s="32"/>
      <c r="M701" s="114">
        <f t="shared" si="2982"/>
        <v>0</v>
      </c>
      <c r="N701" s="32"/>
      <c r="O701" s="114">
        <f t="shared" si="2983"/>
        <v>0</v>
      </c>
      <c r="P701" s="32"/>
      <c r="Q701" s="114">
        <f t="shared" si="2984"/>
        <v>0</v>
      </c>
      <c r="R701" s="32"/>
      <c r="S701" s="114">
        <f t="shared" si="2985"/>
        <v>0</v>
      </c>
      <c r="T701" s="32"/>
      <c r="U701" s="114">
        <f t="shared" si="2986"/>
        <v>0</v>
      </c>
      <c r="V701" s="32"/>
      <c r="W701" s="114">
        <f t="shared" si="2987"/>
        <v>0</v>
      </c>
      <c r="X701" s="32"/>
      <c r="Y701" s="114">
        <f t="shared" si="2988"/>
        <v>0</v>
      </c>
      <c r="Z701" s="32"/>
      <c r="AA701" s="114">
        <f t="shared" si="2989"/>
        <v>0</v>
      </c>
      <c r="AB701" s="32"/>
      <c r="AC701" s="114">
        <f t="shared" si="2990"/>
        <v>0</v>
      </c>
      <c r="AD701" s="32"/>
      <c r="AE701" s="114">
        <f t="shared" si="2991"/>
        <v>0</v>
      </c>
      <c r="AF701" s="32"/>
      <c r="AG701" s="114">
        <f t="shared" si="2992"/>
        <v>0</v>
      </c>
      <c r="AH701" s="32"/>
      <c r="AI701" s="114">
        <f t="shared" si="2993"/>
        <v>0</v>
      </c>
      <c r="AJ701" s="32"/>
      <c r="AK701" s="114">
        <f t="shared" si="2994"/>
        <v>0</v>
      </c>
      <c r="AL701" s="32"/>
      <c r="AM701" s="114">
        <f t="shared" si="2995"/>
        <v>0</v>
      </c>
      <c r="AN701" s="32"/>
      <c r="AO701" s="114">
        <f t="shared" si="2996"/>
        <v>0</v>
      </c>
      <c r="AP701" s="32"/>
      <c r="AQ701" s="114">
        <f t="shared" si="2997"/>
        <v>0</v>
      </c>
      <c r="AR701" s="32"/>
      <c r="AS701" s="114">
        <f t="shared" si="2998"/>
        <v>0</v>
      </c>
      <c r="AT701" s="32"/>
      <c r="AU701" s="114">
        <f t="shared" si="2999"/>
        <v>0</v>
      </c>
      <c r="AV701" s="32"/>
      <c r="AW701" s="114">
        <f t="shared" si="3000"/>
        <v>0</v>
      </c>
      <c r="AX701" s="32"/>
      <c r="AY701" s="114">
        <f t="shared" si="3001"/>
        <v>0</v>
      </c>
      <c r="AZ701" s="32"/>
      <c r="BA701" s="114">
        <f t="shared" si="3002"/>
        <v>0</v>
      </c>
      <c r="BB701" s="32"/>
      <c r="BC701" s="114">
        <f t="shared" si="3003"/>
        <v>0</v>
      </c>
      <c r="BD701" s="32"/>
      <c r="BE701" s="114">
        <f t="shared" si="3004"/>
        <v>0</v>
      </c>
      <c r="BF701" s="32"/>
      <c r="BG701" s="114">
        <f t="shared" si="3005"/>
        <v>0</v>
      </c>
      <c r="BH701" s="108">
        <f t="shared" ref="BH701:BI701" si="3013">SUM(J701,L701,N701,P701,R701,T701,V701,X701,Z701,AB701,AD701,AF701,AH701,AJ701,AL701,AN701,AP701,AR701,AT701,AV701,AX701,AZ701,BB701,BD701,BF701)</f>
        <v>0</v>
      </c>
      <c r="BI701" s="119">
        <f t="shared" si="3013"/>
        <v>0</v>
      </c>
      <c r="BJ701" s="87">
        <f t="shared" si="3007"/>
        <v>0</v>
      </c>
      <c r="BK701" s="108">
        <f t="shared" si="3008"/>
        <v>25</v>
      </c>
      <c r="BL701" s="119">
        <f t="shared" si="3009"/>
        <v>671.22</v>
      </c>
      <c r="BM701" s="87">
        <f t="shared" si="3010"/>
        <v>1</v>
      </c>
    </row>
    <row r="702" spans="1:65" s="88" customFormat="1">
      <c r="A702" s="29" t="s">
        <v>982</v>
      </c>
      <c r="B702" s="29" t="s">
        <v>250</v>
      </c>
      <c r="C702" s="29">
        <v>10446</v>
      </c>
      <c r="D702" s="101" t="s">
        <v>747</v>
      </c>
      <c r="E702" s="29" t="s">
        <v>100</v>
      </c>
      <c r="F702" s="30">
        <v>1</v>
      </c>
      <c r="G702" s="31">
        <v>262.95</v>
      </c>
      <c r="H702" s="119">
        <v>323.1059720414097</v>
      </c>
      <c r="I702" s="120">
        <f t="shared" si="2980"/>
        <v>323.11</v>
      </c>
      <c r="J702" s="111"/>
      <c r="K702" s="114">
        <f t="shared" si="2981"/>
        <v>0</v>
      </c>
      <c r="L702" s="32"/>
      <c r="M702" s="114">
        <f t="shared" si="2982"/>
        <v>0</v>
      </c>
      <c r="N702" s="32"/>
      <c r="O702" s="114">
        <f t="shared" si="2983"/>
        <v>0</v>
      </c>
      <c r="P702" s="32"/>
      <c r="Q702" s="114">
        <f t="shared" si="2984"/>
        <v>0</v>
      </c>
      <c r="R702" s="32"/>
      <c r="S702" s="114">
        <f t="shared" si="2985"/>
        <v>0</v>
      </c>
      <c r="T702" s="32"/>
      <c r="U702" s="114">
        <f t="shared" si="2986"/>
        <v>0</v>
      </c>
      <c r="V702" s="32"/>
      <c r="W702" s="114">
        <f t="shared" si="2987"/>
        <v>0</v>
      </c>
      <c r="X702" s="32"/>
      <c r="Y702" s="114">
        <f t="shared" si="2988"/>
        <v>0</v>
      </c>
      <c r="Z702" s="32"/>
      <c r="AA702" s="114">
        <f t="shared" si="2989"/>
        <v>0</v>
      </c>
      <c r="AB702" s="32"/>
      <c r="AC702" s="114">
        <f t="shared" si="2990"/>
        <v>0</v>
      </c>
      <c r="AD702" s="32"/>
      <c r="AE702" s="114">
        <f t="shared" si="2991"/>
        <v>0</v>
      </c>
      <c r="AF702" s="32"/>
      <c r="AG702" s="114">
        <f t="shared" si="2992"/>
        <v>0</v>
      </c>
      <c r="AH702" s="32"/>
      <c r="AI702" s="114">
        <f t="shared" si="2993"/>
        <v>0</v>
      </c>
      <c r="AJ702" s="32"/>
      <c r="AK702" s="114">
        <f t="shared" si="2994"/>
        <v>0</v>
      </c>
      <c r="AL702" s="32"/>
      <c r="AM702" s="114">
        <f t="shared" si="2995"/>
        <v>0</v>
      </c>
      <c r="AN702" s="32"/>
      <c r="AO702" s="114">
        <f t="shared" si="2996"/>
        <v>0</v>
      </c>
      <c r="AP702" s="32"/>
      <c r="AQ702" s="114">
        <f t="shared" si="2997"/>
        <v>0</v>
      </c>
      <c r="AR702" s="32"/>
      <c r="AS702" s="114">
        <f t="shared" si="2998"/>
        <v>0</v>
      </c>
      <c r="AT702" s="32"/>
      <c r="AU702" s="114">
        <f t="shared" si="2999"/>
        <v>0</v>
      </c>
      <c r="AV702" s="32"/>
      <c r="AW702" s="114">
        <f t="shared" si="3000"/>
        <v>0</v>
      </c>
      <c r="AX702" s="32"/>
      <c r="AY702" s="114">
        <f t="shared" si="3001"/>
        <v>0</v>
      </c>
      <c r="AZ702" s="32"/>
      <c r="BA702" s="114">
        <f t="shared" si="3002"/>
        <v>0</v>
      </c>
      <c r="BB702" s="32"/>
      <c r="BC702" s="114">
        <f t="shared" si="3003"/>
        <v>0</v>
      </c>
      <c r="BD702" s="32"/>
      <c r="BE702" s="114">
        <f t="shared" si="3004"/>
        <v>0</v>
      </c>
      <c r="BF702" s="32"/>
      <c r="BG702" s="114">
        <f t="shared" si="3005"/>
        <v>0</v>
      </c>
      <c r="BH702" s="108">
        <f t="shared" ref="BH702:BI702" si="3014">SUM(J702,L702,N702,P702,R702,T702,V702,X702,Z702,AB702,AD702,AF702,AH702,AJ702,AL702,AN702,AP702,AR702,AT702,AV702,AX702,AZ702,BB702,BD702,BF702)</f>
        <v>0</v>
      </c>
      <c r="BI702" s="119">
        <f t="shared" si="3014"/>
        <v>0</v>
      </c>
      <c r="BJ702" s="87">
        <f t="shared" si="3007"/>
        <v>0</v>
      </c>
      <c r="BK702" s="108">
        <f t="shared" si="3008"/>
        <v>1</v>
      </c>
      <c r="BL702" s="119">
        <f t="shared" si="3009"/>
        <v>323.11</v>
      </c>
      <c r="BM702" s="87">
        <f t="shared" si="3010"/>
        <v>1</v>
      </c>
    </row>
    <row r="703" spans="1:65" s="88" customFormat="1">
      <c r="A703" s="22" t="s">
        <v>983</v>
      </c>
      <c r="B703" s="22" t="s">
        <v>60</v>
      </c>
      <c r="C703" s="22" t="s">
        <v>60</v>
      </c>
      <c r="D703" s="102" t="s">
        <v>749</v>
      </c>
      <c r="E703" s="22" t="s">
        <v>60</v>
      </c>
      <c r="F703" s="89"/>
      <c r="G703" s="27"/>
      <c r="H703" s="121"/>
      <c r="I703" s="118">
        <f>SUM(I704:I733)</f>
        <v>61952.219999999994</v>
      </c>
      <c r="J703" s="112"/>
      <c r="K703" s="127">
        <f>SUM(K704:K733)</f>
        <v>0</v>
      </c>
      <c r="L703" s="26"/>
      <c r="M703" s="127">
        <f>SUM(M704:M733)</f>
        <v>0</v>
      </c>
      <c r="N703" s="26"/>
      <c r="O703" s="127">
        <f>SUM(O704:O733)</f>
        <v>0</v>
      </c>
      <c r="P703" s="26"/>
      <c r="Q703" s="127">
        <f>SUM(Q704:Q733)</f>
        <v>0</v>
      </c>
      <c r="R703" s="26"/>
      <c r="S703" s="127">
        <f>SUM(S704:S733)</f>
        <v>0</v>
      </c>
      <c r="T703" s="26"/>
      <c r="U703" s="127">
        <f>SUM(U704:U733)</f>
        <v>0</v>
      </c>
      <c r="V703" s="26"/>
      <c r="W703" s="127">
        <f>SUM(W704:W733)</f>
        <v>0</v>
      </c>
      <c r="X703" s="26"/>
      <c r="Y703" s="127">
        <f>SUM(Y704:Y733)</f>
        <v>0</v>
      </c>
      <c r="Z703" s="26"/>
      <c r="AA703" s="127">
        <f>SUM(AA704:AA733)</f>
        <v>0</v>
      </c>
      <c r="AB703" s="26"/>
      <c r="AC703" s="127">
        <f>SUM(AC704:AC733)</f>
        <v>0</v>
      </c>
      <c r="AD703" s="26"/>
      <c r="AE703" s="127">
        <f>SUM(AE704:AE733)</f>
        <v>0</v>
      </c>
      <c r="AF703" s="26"/>
      <c r="AG703" s="127">
        <f>SUM(AG704:AG733)</f>
        <v>0</v>
      </c>
      <c r="AH703" s="26"/>
      <c r="AI703" s="127">
        <f>SUM(AI704:AI733)</f>
        <v>0</v>
      </c>
      <c r="AJ703" s="26"/>
      <c r="AK703" s="127">
        <f>SUM(AK704:AK733)</f>
        <v>0</v>
      </c>
      <c r="AL703" s="26"/>
      <c r="AM703" s="127">
        <f>SUM(AM704:AM733)</f>
        <v>0</v>
      </c>
      <c r="AN703" s="26"/>
      <c r="AO703" s="127">
        <f>SUM(AO704:AO733)</f>
        <v>0</v>
      </c>
      <c r="AP703" s="26"/>
      <c r="AQ703" s="127">
        <f>SUM(AQ704:AQ733)</f>
        <v>0</v>
      </c>
      <c r="AR703" s="26"/>
      <c r="AS703" s="127">
        <f>SUM(AS704:AS733)</f>
        <v>0</v>
      </c>
      <c r="AT703" s="26"/>
      <c r="AU703" s="127">
        <f>SUM(AU704:AU733)</f>
        <v>0</v>
      </c>
      <c r="AV703" s="26"/>
      <c r="AW703" s="127">
        <f>SUM(AW704:AW733)</f>
        <v>0</v>
      </c>
      <c r="AX703" s="26"/>
      <c r="AY703" s="127">
        <f>SUM(AY704:AY733)</f>
        <v>0</v>
      </c>
      <c r="AZ703" s="26"/>
      <c r="BA703" s="127">
        <f>SUM(BA704:BA733)</f>
        <v>0</v>
      </c>
      <c r="BB703" s="26"/>
      <c r="BC703" s="127">
        <f>SUM(BC704:BC733)</f>
        <v>0</v>
      </c>
      <c r="BD703" s="26"/>
      <c r="BE703" s="127">
        <f>SUM(BE704:BE733)</f>
        <v>0</v>
      </c>
      <c r="BF703" s="26"/>
      <c r="BG703" s="127">
        <f>SUM(BG704:BG733)</f>
        <v>0</v>
      </c>
      <c r="BH703" s="109"/>
      <c r="BI703" s="121">
        <f>SUM(BI704:BI733)</f>
        <v>0</v>
      </c>
      <c r="BJ703" s="27"/>
      <c r="BK703" s="109"/>
      <c r="BL703" s="121">
        <f>SUM(BL704:BL733)</f>
        <v>61952.219999999994</v>
      </c>
      <c r="BM703" s="27"/>
    </row>
    <row r="704" spans="1:65" s="88" customFormat="1">
      <c r="A704" s="29" t="s">
        <v>984</v>
      </c>
      <c r="B704" s="29" t="s">
        <v>66</v>
      </c>
      <c r="C704" s="29">
        <v>790</v>
      </c>
      <c r="D704" s="101" t="s">
        <v>751</v>
      </c>
      <c r="E704" s="29" t="s">
        <v>100</v>
      </c>
      <c r="F704" s="30">
        <v>15</v>
      </c>
      <c r="G704" s="31">
        <v>20.149999999999999</v>
      </c>
      <c r="H704" s="119">
        <v>24.759784508972828</v>
      </c>
      <c r="I704" s="120">
        <f t="shared" ref="I704:I733" si="3015">ROUND(SUM(F704*H704),2)</f>
        <v>371.4</v>
      </c>
      <c r="J704" s="111"/>
      <c r="K704" s="114">
        <f t="shared" ref="K704:K733" si="3016">J704*$H704</f>
        <v>0</v>
      </c>
      <c r="L704" s="32"/>
      <c r="M704" s="114">
        <f t="shared" ref="M704:M733" si="3017">L704*$H704</f>
        <v>0</v>
      </c>
      <c r="N704" s="32"/>
      <c r="O704" s="114">
        <f t="shared" ref="O704:O733" si="3018">N704*$H704</f>
        <v>0</v>
      </c>
      <c r="P704" s="32"/>
      <c r="Q704" s="114">
        <f t="shared" ref="Q704:Q733" si="3019">P704*$H704</f>
        <v>0</v>
      </c>
      <c r="R704" s="32"/>
      <c r="S704" s="114">
        <f t="shared" ref="S704:S733" si="3020">R704*$H704</f>
        <v>0</v>
      </c>
      <c r="T704" s="32"/>
      <c r="U704" s="114">
        <f t="shared" ref="U704:U733" si="3021">T704*$H704</f>
        <v>0</v>
      </c>
      <c r="V704" s="32"/>
      <c r="W704" s="114">
        <f t="shared" ref="W704:W733" si="3022">V704*$H704</f>
        <v>0</v>
      </c>
      <c r="X704" s="32"/>
      <c r="Y704" s="114">
        <f t="shared" ref="Y704:Y733" si="3023">X704*$H704</f>
        <v>0</v>
      </c>
      <c r="Z704" s="32"/>
      <c r="AA704" s="114">
        <f t="shared" ref="AA704:AA733" si="3024">Z704*$H704</f>
        <v>0</v>
      </c>
      <c r="AB704" s="32"/>
      <c r="AC704" s="114">
        <f t="shared" ref="AC704:AC733" si="3025">AB704*$H704</f>
        <v>0</v>
      </c>
      <c r="AD704" s="32"/>
      <c r="AE704" s="114">
        <f t="shared" ref="AE704:AE733" si="3026">AD704*$H704</f>
        <v>0</v>
      </c>
      <c r="AF704" s="32"/>
      <c r="AG704" s="114">
        <f t="shared" ref="AG704:AG733" si="3027">AF704*$H704</f>
        <v>0</v>
      </c>
      <c r="AH704" s="32"/>
      <c r="AI704" s="114">
        <f t="shared" ref="AI704:AI733" si="3028">AH704*$H704</f>
        <v>0</v>
      </c>
      <c r="AJ704" s="32"/>
      <c r="AK704" s="114">
        <f t="shared" ref="AK704:AK733" si="3029">AJ704*$H704</f>
        <v>0</v>
      </c>
      <c r="AL704" s="32"/>
      <c r="AM704" s="114">
        <f t="shared" ref="AM704:AM733" si="3030">AL704*$H704</f>
        <v>0</v>
      </c>
      <c r="AN704" s="32"/>
      <c r="AO704" s="114">
        <f t="shared" ref="AO704:AO733" si="3031">AN704*$H704</f>
        <v>0</v>
      </c>
      <c r="AP704" s="32"/>
      <c r="AQ704" s="114">
        <f t="shared" ref="AQ704:AQ733" si="3032">AP704*$H704</f>
        <v>0</v>
      </c>
      <c r="AR704" s="32"/>
      <c r="AS704" s="114">
        <f t="shared" ref="AS704:AS733" si="3033">AR704*$H704</f>
        <v>0</v>
      </c>
      <c r="AT704" s="32"/>
      <c r="AU704" s="114">
        <f t="shared" ref="AU704:AU733" si="3034">AT704*$H704</f>
        <v>0</v>
      </c>
      <c r="AV704" s="32"/>
      <c r="AW704" s="114">
        <f t="shared" ref="AW704:AW733" si="3035">AV704*$H704</f>
        <v>0</v>
      </c>
      <c r="AX704" s="32"/>
      <c r="AY704" s="114">
        <f t="shared" ref="AY704:AY733" si="3036">AX704*$H704</f>
        <v>0</v>
      </c>
      <c r="AZ704" s="32"/>
      <c r="BA704" s="114">
        <f t="shared" ref="BA704:BA733" si="3037">AZ704*$H704</f>
        <v>0</v>
      </c>
      <c r="BB704" s="32"/>
      <c r="BC704" s="114">
        <f t="shared" ref="BC704:BC733" si="3038">BB704*$H704</f>
        <v>0</v>
      </c>
      <c r="BD704" s="32"/>
      <c r="BE704" s="114">
        <f t="shared" ref="BE704:BE733" si="3039">BD704*$H704</f>
        <v>0</v>
      </c>
      <c r="BF704" s="32"/>
      <c r="BG704" s="114">
        <f t="shared" ref="BG704:BG733" si="3040">BF704*$H704</f>
        <v>0</v>
      </c>
      <c r="BH704" s="108">
        <f t="shared" ref="BH704:BI704" si="3041">SUM(J704,L704,N704,P704,R704,T704,V704,X704,Z704,AB704,AD704,AF704,AH704,AJ704,AL704,AN704,AP704,AR704,AT704,AV704,AX704,AZ704,BB704,BD704,BF704)</f>
        <v>0</v>
      </c>
      <c r="BI704" s="119">
        <f t="shared" si="3041"/>
        <v>0</v>
      </c>
      <c r="BJ704" s="87">
        <f t="shared" ref="BJ704:BJ733" si="3042">BI704/I704</f>
        <v>0</v>
      </c>
      <c r="BK704" s="108">
        <f t="shared" ref="BK704:BK733" si="3043">F704-BH704</f>
        <v>15</v>
      </c>
      <c r="BL704" s="119">
        <f t="shared" ref="BL704:BL733" si="3044">I704-BI704</f>
        <v>371.4</v>
      </c>
      <c r="BM704" s="87">
        <f t="shared" ref="BM704:BM733" si="3045">1-BJ704</f>
        <v>1</v>
      </c>
    </row>
    <row r="705" spans="1:65" s="88" customFormat="1">
      <c r="A705" s="29" t="s">
        <v>985</v>
      </c>
      <c r="B705" s="29" t="s">
        <v>66</v>
      </c>
      <c r="C705" s="29">
        <v>789</v>
      </c>
      <c r="D705" s="101" t="s">
        <v>753</v>
      </c>
      <c r="E705" s="29" t="s">
        <v>100</v>
      </c>
      <c r="F705" s="30">
        <v>34</v>
      </c>
      <c r="G705" s="31">
        <v>15.48</v>
      </c>
      <c r="H705" s="119">
        <v>19.021412615329996</v>
      </c>
      <c r="I705" s="120">
        <f t="shared" si="3015"/>
        <v>646.73</v>
      </c>
      <c r="J705" s="111"/>
      <c r="K705" s="114">
        <f t="shared" si="3016"/>
        <v>0</v>
      </c>
      <c r="L705" s="32"/>
      <c r="M705" s="114">
        <f t="shared" si="3017"/>
        <v>0</v>
      </c>
      <c r="N705" s="32"/>
      <c r="O705" s="114">
        <f t="shared" si="3018"/>
        <v>0</v>
      </c>
      <c r="P705" s="32"/>
      <c r="Q705" s="114">
        <f t="shared" si="3019"/>
        <v>0</v>
      </c>
      <c r="R705" s="32"/>
      <c r="S705" s="114">
        <f t="shared" si="3020"/>
        <v>0</v>
      </c>
      <c r="T705" s="32"/>
      <c r="U705" s="114">
        <f t="shared" si="3021"/>
        <v>0</v>
      </c>
      <c r="V705" s="32"/>
      <c r="W705" s="114">
        <f t="shared" si="3022"/>
        <v>0</v>
      </c>
      <c r="X705" s="32"/>
      <c r="Y705" s="114">
        <f t="shared" si="3023"/>
        <v>0</v>
      </c>
      <c r="Z705" s="32"/>
      <c r="AA705" s="114">
        <f t="shared" si="3024"/>
        <v>0</v>
      </c>
      <c r="AB705" s="32"/>
      <c r="AC705" s="114">
        <f t="shared" si="3025"/>
        <v>0</v>
      </c>
      <c r="AD705" s="32"/>
      <c r="AE705" s="114">
        <f t="shared" si="3026"/>
        <v>0</v>
      </c>
      <c r="AF705" s="32"/>
      <c r="AG705" s="114">
        <f t="shared" si="3027"/>
        <v>0</v>
      </c>
      <c r="AH705" s="32"/>
      <c r="AI705" s="114">
        <f t="shared" si="3028"/>
        <v>0</v>
      </c>
      <c r="AJ705" s="32"/>
      <c r="AK705" s="114">
        <f t="shared" si="3029"/>
        <v>0</v>
      </c>
      <c r="AL705" s="32"/>
      <c r="AM705" s="114">
        <f t="shared" si="3030"/>
        <v>0</v>
      </c>
      <c r="AN705" s="32"/>
      <c r="AO705" s="114">
        <f t="shared" si="3031"/>
        <v>0</v>
      </c>
      <c r="AP705" s="32"/>
      <c r="AQ705" s="114">
        <f t="shared" si="3032"/>
        <v>0</v>
      </c>
      <c r="AR705" s="32"/>
      <c r="AS705" s="114">
        <f t="shared" si="3033"/>
        <v>0</v>
      </c>
      <c r="AT705" s="32"/>
      <c r="AU705" s="114">
        <f t="shared" si="3034"/>
        <v>0</v>
      </c>
      <c r="AV705" s="32"/>
      <c r="AW705" s="114">
        <f t="shared" si="3035"/>
        <v>0</v>
      </c>
      <c r="AX705" s="32"/>
      <c r="AY705" s="114">
        <f t="shared" si="3036"/>
        <v>0</v>
      </c>
      <c r="AZ705" s="32"/>
      <c r="BA705" s="114">
        <f t="shared" si="3037"/>
        <v>0</v>
      </c>
      <c r="BB705" s="32"/>
      <c r="BC705" s="114">
        <f t="shared" si="3038"/>
        <v>0</v>
      </c>
      <c r="BD705" s="32"/>
      <c r="BE705" s="114">
        <f t="shared" si="3039"/>
        <v>0</v>
      </c>
      <c r="BF705" s="32"/>
      <c r="BG705" s="114">
        <f t="shared" si="3040"/>
        <v>0</v>
      </c>
      <c r="BH705" s="108">
        <f t="shared" ref="BH705:BI705" si="3046">SUM(J705,L705,N705,P705,R705,T705,V705,X705,Z705,AB705,AD705,AF705,AH705,AJ705,AL705,AN705,AP705,AR705,AT705,AV705,AX705,AZ705,BB705,BD705,BF705)</f>
        <v>0</v>
      </c>
      <c r="BI705" s="119">
        <f t="shared" si="3046"/>
        <v>0</v>
      </c>
      <c r="BJ705" s="87">
        <f t="shared" si="3042"/>
        <v>0</v>
      </c>
      <c r="BK705" s="108">
        <f t="shared" si="3043"/>
        <v>34</v>
      </c>
      <c r="BL705" s="119">
        <f t="shared" si="3044"/>
        <v>646.73</v>
      </c>
      <c r="BM705" s="87">
        <f t="shared" si="3045"/>
        <v>1</v>
      </c>
    </row>
    <row r="706" spans="1:65" s="88" customFormat="1">
      <c r="A706" s="29" t="s">
        <v>986</v>
      </c>
      <c r="B706" s="29" t="s">
        <v>66</v>
      </c>
      <c r="C706" s="29">
        <v>788</v>
      </c>
      <c r="D706" s="101" t="s">
        <v>755</v>
      </c>
      <c r="E706" s="29" t="s">
        <v>100</v>
      </c>
      <c r="F706" s="30">
        <v>3</v>
      </c>
      <c r="G706" s="31">
        <v>27.03</v>
      </c>
      <c r="H706" s="119">
        <v>33.213745671341719</v>
      </c>
      <c r="I706" s="120">
        <f t="shared" si="3015"/>
        <v>99.64</v>
      </c>
      <c r="J706" s="111"/>
      <c r="K706" s="114">
        <f t="shared" si="3016"/>
        <v>0</v>
      </c>
      <c r="L706" s="32"/>
      <c r="M706" s="114">
        <f t="shared" si="3017"/>
        <v>0</v>
      </c>
      <c r="N706" s="32"/>
      <c r="O706" s="114">
        <f t="shared" si="3018"/>
        <v>0</v>
      </c>
      <c r="P706" s="32"/>
      <c r="Q706" s="114">
        <f t="shared" si="3019"/>
        <v>0</v>
      </c>
      <c r="R706" s="32"/>
      <c r="S706" s="114">
        <f t="shared" si="3020"/>
        <v>0</v>
      </c>
      <c r="T706" s="32"/>
      <c r="U706" s="114">
        <f t="shared" si="3021"/>
        <v>0</v>
      </c>
      <c r="V706" s="32"/>
      <c r="W706" s="114">
        <f t="shared" si="3022"/>
        <v>0</v>
      </c>
      <c r="X706" s="32"/>
      <c r="Y706" s="114">
        <f t="shared" si="3023"/>
        <v>0</v>
      </c>
      <c r="Z706" s="32"/>
      <c r="AA706" s="114">
        <f t="shared" si="3024"/>
        <v>0</v>
      </c>
      <c r="AB706" s="32"/>
      <c r="AC706" s="114">
        <f t="shared" si="3025"/>
        <v>0</v>
      </c>
      <c r="AD706" s="32"/>
      <c r="AE706" s="114">
        <f t="shared" si="3026"/>
        <v>0</v>
      </c>
      <c r="AF706" s="32"/>
      <c r="AG706" s="114">
        <f t="shared" si="3027"/>
        <v>0</v>
      </c>
      <c r="AH706" s="32"/>
      <c r="AI706" s="114">
        <f t="shared" si="3028"/>
        <v>0</v>
      </c>
      <c r="AJ706" s="32"/>
      <c r="AK706" s="114">
        <f t="shared" si="3029"/>
        <v>0</v>
      </c>
      <c r="AL706" s="32"/>
      <c r="AM706" s="114">
        <f t="shared" si="3030"/>
        <v>0</v>
      </c>
      <c r="AN706" s="32"/>
      <c r="AO706" s="114">
        <f t="shared" si="3031"/>
        <v>0</v>
      </c>
      <c r="AP706" s="32"/>
      <c r="AQ706" s="114">
        <f t="shared" si="3032"/>
        <v>0</v>
      </c>
      <c r="AR706" s="32"/>
      <c r="AS706" s="114">
        <f t="shared" si="3033"/>
        <v>0</v>
      </c>
      <c r="AT706" s="32"/>
      <c r="AU706" s="114">
        <f t="shared" si="3034"/>
        <v>0</v>
      </c>
      <c r="AV706" s="32"/>
      <c r="AW706" s="114">
        <f t="shared" si="3035"/>
        <v>0</v>
      </c>
      <c r="AX706" s="32"/>
      <c r="AY706" s="114">
        <f t="shared" si="3036"/>
        <v>0</v>
      </c>
      <c r="AZ706" s="32"/>
      <c r="BA706" s="114">
        <f t="shared" si="3037"/>
        <v>0</v>
      </c>
      <c r="BB706" s="32"/>
      <c r="BC706" s="114">
        <f t="shared" si="3038"/>
        <v>0</v>
      </c>
      <c r="BD706" s="32"/>
      <c r="BE706" s="114">
        <f t="shared" si="3039"/>
        <v>0</v>
      </c>
      <c r="BF706" s="32"/>
      <c r="BG706" s="114">
        <f t="shared" si="3040"/>
        <v>0</v>
      </c>
      <c r="BH706" s="108">
        <f t="shared" ref="BH706:BI706" si="3047">SUM(J706,L706,N706,P706,R706,T706,V706,X706,Z706,AB706,AD706,AF706,AH706,AJ706,AL706,AN706,AP706,AR706,AT706,AV706,AX706,AZ706,BB706,BD706,BF706)</f>
        <v>0</v>
      </c>
      <c r="BI706" s="119">
        <f t="shared" si="3047"/>
        <v>0</v>
      </c>
      <c r="BJ706" s="87">
        <f t="shared" si="3042"/>
        <v>0</v>
      </c>
      <c r="BK706" s="108">
        <f t="shared" si="3043"/>
        <v>3</v>
      </c>
      <c r="BL706" s="119">
        <f t="shared" si="3044"/>
        <v>99.64</v>
      </c>
      <c r="BM706" s="87">
        <f t="shared" si="3045"/>
        <v>1</v>
      </c>
    </row>
    <row r="707" spans="1:65" s="88" customFormat="1">
      <c r="A707" s="29" t="s">
        <v>987</v>
      </c>
      <c r="B707" s="29" t="s">
        <v>66</v>
      </c>
      <c r="C707" s="29">
        <v>787</v>
      </c>
      <c r="D707" s="101" t="s">
        <v>757</v>
      </c>
      <c r="E707" s="29" t="s">
        <v>100</v>
      </c>
      <c r="F707" s="30">
        <v>8</v>
      </c>
      <c r="G707" s="31">
        <v>43.5</v>
      </c>
      <c r="H707" s="119">
        <v>53.451643977187004</v>
      </c>
      <c r="I707" s="120">
        <f t="shared" si="3015"/>
        <v>427.61</v>
      </c>
      <c r="J707" s="111"/>
      <c r="K707" s="114">
        <f t="shared" si="3016"/>
        <v>0</v>
      </c>
      <c r="L707" s="32"/>
      <c r="M707" s="114">
        <f t="shared" si="3017"/>
        <v>0</v>
      </c>
      <c r="N707" s="32"/>
      <c r="O707" s="114">
        <f t="shared" si="3018"/>
        <v>0</v>
      </c>
      <c r="P707" s="32"/>
      <c r="Q707" s="114">
        <f t="shared" si="3019"/>
        <v>0</v>
      </c>
      <c r="R707" s="32"/>
      <c r="S707" s="114">
        <f t="shared" si="3020"/>
        <v>0</v>
      </c>
      <c r="T707" s="32"/>
      <c r="U707" s="114">
        <f t="shared" si="3021"/>
        <v>0</v>
      </c>
      <c r="V707" s="32"/>
      <c r="W707" s="114">
        <f t="shared" si="3022"/>
        <v>0</v>
      </c>
      <c r="X707" s="32"/>
      <c r="Y707" s="114">
        <f t="shared" si="3023"/>
        <v>0</v>
      </c>
      <c r="Z707" s="32"/>
      <c r="AA707" s="114">
        <f t="shared" si="3024"/>
        <v>0</v>
      </c>
      <c r="AB707" s="32"/>
      <c r="AC707" s="114">
        <f t="shared" si="3025"/>
        <v>0</v>
      </c>
      <c r="AD707" s="32"/>
      <c r="AE707" s="114">
        <f t="shared" si="3026"/>
        <v>0</v>
      </c>
      <c r="AF707" s="32"/>
      <c r="AG707" s="114">
        <f t="shared" si="3027"/>
        <v>0</v>
      </c>
      <c r="AH707" s="32"/>
      <c r="AI707" s="114">
        <f t="shared" si="3028"/>
        <v>0</v>
      </c>
      <c r="AJ707" s="32"/>
      <c r="AK707" s="114">
        <f t="shared" si="3029"/>
        <v>0</v>
      </c>
      <c r="AL707" s="32"/>
      <c r="AM707" s="114">
        <f t="shared" si="3030"/>
        <v>0</v>
      </c>
      <c r="AN707" s="32"/>
      <c r="AO707" s="114">
        <f t="shared" si="3031"/>
        <v>0</v>
      </c>
      <c r="AP707" s="32"/>
      <c r="AQ707" s="114">
        <f t="shared" si="3032"/>
        <v>0</v>
      </c>
      <c r="AR707" s="32"/>
      <c r="AS707" s="114">
        <f t="shared" si="3033"/>
        <v>0</v>
      </c>
      <c r="AT707" s="32"/>
      <c r="AU707" s="114">
        <f t="shared" si="3034"/>
        <v>0</v>
      </c>
      <c r="AV707" s="32"/>
      <c r="AW707" s="114">
        <f t="shared" si="3035"/>
        <v>0</v>
      </c>
      <c r="AX707" s="32"/>
      <c r="AY707" s="114">
        <f t="shared" si="3036"/>
        <v>0</v>
      </c>
      <c r="AZ707" s="32"/>
      <c r="BA707" s="114">
        <f t="shared" si="3037"/>
        <v>0</v>
      </c>
      <c r="BB707" s="32"/>
      <c r="BC707" s="114">
        <f t="shared" si="3038"/>
        <v>0</v>
      </c>
      <c r="BD707" s="32"/>
      <c r="BE707" s="114">
        <f t="shared" si="3039"/>
        <v>0</v>
      </c>
      <c r="BF707" s="32"/>
      <c r="BG707" s="114">
        <f t="shared" si="3040"/>
        <v>0</v>
      </c>
      <c r="BH707" s="108">
        <f t="shared" ref="BH707:BI707" si="3048">SUM(J707,L707,N707,P707,R707,T707,V707,X707,Z707,AB707,AD707,AF707,AH707,AJ707,AL707,AN707,AP707,AR707,AT707,AV707,AX707,AZ707,BB707,BD707,BF707)</f>
        <v>0</v>
      </c>
      <c r="BI707" s="119">
        <f t="shared" si="3048"/>
        <v>0</v>
      </c>
      <c r="BJ707" s="87">
        <f t="shared" si="3042"/>
        <v>0</v>
      </c>
      <c r="BK707" s="108">
        <f t="shared" si="3043"/>
        <v>8</v>
      </c>
      <c r="BL707" s="119">
        <f t="shared" si="3044"/>
        <v>427.61</v>
      </c>
      <c r="BM707" s="87">
        <f t="shared" si="3045"/>
        <v>1</v>
      </c>
    </row>
    <row r="708" spans="1:65" s="88" customFormat="1">
      <c r="A708" s="29" t="s">
        <v>988</v>
      </c>
      <c r="B708" s="29" t="s">
        <v>66</v>
      </c>
      <c r="C708" s="29">
        <v>775</v>
      </c>
      <c r="D708" s="101" t="s">
        <v>761</v>
      </c>
      <c r="E708" s="29" t="s">
        <v>100</v>
      </c>
      <c r="F708" s="30">
        <v>2</v>
      </c>
      <c r="G708" s="31">
        <v>43.5</v>
      </c>
      <c r="H708" s="119">
        <v>53.451643977187004</v>
      </c>
      <c r="I708" s="120">
        <f t="shared" si="3015"/>
        <v>106.9</v>
      </c>
      <c r="J708" s="111"/>
      <c r="K708" s="114">
        <f t="shared" si="3016"/>
        <v>0</v>
      </c>
      <c r="L708" s="32"/>
      <c r="M708" s="114">
        <f t="shared" si="3017"/>
        <v>0</v>
      </c>
      <c r="N708" s="32"/>
      <c r="O708" s="114">
        <f t="shared" si="3018"/>
        <v>0</v>
      </c>
      <c r="P708" s="32"/>
      <c r="Q708" s="114">
        <f t="shared" si="3019"/>
        <v>0</v>
      </c>
      <c r="R708" s="32"/>
      <c r="S708" s="114">
        <f t="shared" si="3020"/>
        <v>0</v>
      </c>
      <c r="T708" s="32"/>
      <c r="U708" s="114">
        <f t="shared" si="3021"/>
        <v>0</v>
      </c>
      <c r="V708" s="32"/>
      <c r="W708" s="114">
        <f t="shared" si="3022"/>
        <v>0</v>
      </c>
      <c r="X708" s="32"/>
      <c r="Y708" s="114">
        <f t="shared" si="3023"/>
        <v>0</v>
      </c>
      <c r="Z708" s="32"/>
      <c r="AA708" s="114">
        <f t="shared" si="3024"/>
        <v>0</v>
      </c>
      <c r="AB708" s="32"/>
      <c r="AC708" s="114">
        <f t="shared" si="3025"/>
        <v>0</v>
      </c>
      <c r="AD708" s="32"/>
      <c r="AE708" s="114">
        <f t="shared" si="3026"/>
        <v>0</v>
      </c>
      <c r="AF708" s="32"/>
      <c r="AG708" s="114">
        <f t="shared" si="3027"/>
        <v>0</v>
      </c>
      <c r="AH708" s="32"/>
      <c r="AI708" s="114">
        <f t="shared" si="3028"/>
        <v>0</v>
      </c>
      <c r="AJ708" s="32"/>
      <c r="AK708" s="114">
        <f t="shared" si="3029"/>
        <v>0</v>
      </c>
      <c r="AL708" s="32"/>
      <c r="AM708" s="114">
        <f t="shared" si="3030"/>
        <v>0</v>
      </c>
      <c r="AN708" s="32"/>
      <c r="AO708" s="114">
        <f t="shared" si="3031"/>
        <v>0</v>
      </c>
      <c r="AP708" s="32"/>
      <c r="AQ708" s="114">
        <f t="shared" si="3032"/>
        <v>0</v>
      </c>
      <c r="AR708" s="32"/>
      <c r="AS708" s="114">
        <f t="shared" si="3033"/>
        <v>0</v>
      </c>
      <c r="AT708" s="32"/>
      <c r="AU708" s="114">
        <f t="shared" si="3034"/>
        <v>0</v>
      </c>
      <c r="AV708" s="32"/>
      <c r="AW708" s="114">
        <f t="shared" si="3035"/>
        <v>0</v>
      </c>
      <c r="AX708" s="32"/>
      <c r="AY708" s="114">
        <f t="shared" si="3036"/>
        <v>0</v>
      </c>
      <c r="AZ708" s="32"/>
      <c r="BA708" s="114">
        <f t="shared" si="3037"/>
        <v>0</v>
      </c>
      <c r="BB708" s="32"/>
      <c r="BC708" s="114">
        <f t="shared" si="3038"/>
        <v>0</v>
      </c>
      <c r="BD708" s="32"/>
      <c r="BE708" s="114">
        <f t="shared" si="3039"/>
        <v>0</v>
      </c>
      <c r="BF708" s="32"/>
      <c r="BG708" s="114">
        <f t="shared" si="3040"/>
        <v>0</v>
      </c>
      <c r="BH708" s="108">
        <f t="shared" ref="BH708:BI708" si="3049">SUM(J708,L708,N708,P708,R708,T708,V708,X708,Z708,AB708,AD708,AF708,AH708,AJ708,AL708,AN708,AP708,AR708,AT708,AV708,AX708,AZ708,BB708,BD708,BF708)</f>
        <v>0</v>
      </c>
      <c r="BI708" s="119">
        <f t="shared" si="3049"/>
        <v>0</v>
      </c>
      <c r="BJ708" s="87">
        <f t="shared" si="3042"/>
        <v>0</v>
      </c>
      <c r="BK708" s="108">
        <f t="shared" si="3043"/>
        <v>2</v>
      </c>
      <c r="BL708" s="119">
        <f t="shared" si="3044"/>
        <v>106.9</v>
      </c>
      <c r="BM708" s="87">
        <f t="shared" si="3045"/>
        <v>1</v>
      </c>
    </row>
    <row r="709" spans="1:65" s="88" customFormat="1">
      <c r="A709" s="29" t="s">
        <v>989</v>
      </c>
      <c r="B709" s="29" t="s">
        <v>66</v>
      </c>
      <c r="C709" s="29">
        <v>780</v>
      </c>
      <c r="D709" s="101" t="s">
        <v>990</v>
      </c>
      <c r="E709" s="29" t="s">
        <v>100</v>
      </c>
      <c r="F709" s="30">
        <v>1</v>
      </c>
      <c r="G709" s="31">
        <v>62.65</v>
      </c>
      <c r="H709" s="119">
        <v>76.982655061396912</v>
      </c>
      <c r="I709" s="120">
        <f t="shared" si="3015"/>
        <v>76.98</v>
      </c>
      <c r="J709" s="111"/>
      <c r="K709" s="114">
        <f t="shared" si="3016"/>
        <v>0</v>
      </c>
      <c r="L709" s="32"/>
      <c r="M709" s="114">
        <f t="shared" si="3017"/>
        <v>0</v>
      </c>
      <c r="N709" s="32"/>
      <c r="O709" s="114">
        <f t="shared" si="3018"/>
        <v>0</v>
      </c>
      <c r="P709" s="32"/>
      <c r="Q709" s="114">
        <f t="shared" si="3019"/>
        <v>0</v>
      </c>
      <c r="R709" s="32"/>
      <c r="S709" s="114">
        <f t="shared" si="3020"/>
        <v>0</v>
      </c>
      <c r="T709" s="32"/>
      <c r="U709" s="114">
        <f t="shared" si="3021"/>
        <v>0</v>
      </c>
      <c r="V709" s="32"/>
      <c r="W709" s="114">
        <f t="shared" si="3022"/>
        <v>0</v>
      </c>
      <c r="X709" s="32"/>
      <c r="Y709" s="114">
        <f t="shared" si="3023"/>
        <v>0</v>
      </c>
      <c r="Z709" s="32"/>
      <c r="AA709" s="114">
        <f t="shared" si="3024"/>
        <v>0</v>
      </c>
      <c r="AB709" s="32"/>
      <c r="AC709" s="114">
        <f t="shared" si="3025"/>
        <v>0</v>
      </c>
      <c r="AD709" s="32"/>
      <c r="AE709" s="114">
        <f t="shared" si="3026"/>
        <v>0</v>
      </c>
      <c r="AF709" s="32"/>
      <c r="AG709" s="114">
        <f t="shared" si="3027"/>
        <v>0</v>
      </c>
      <c r="AH709" s="32"/>
      <c r="AI709" s="114">
        <f t="shared" si="3028"/>
        <v>0</v>
      </c>
      <c r="AJ709" s="32"/>
      <c r="AK709" s="114">
        <f t="shared" si="3029"/>
        <v>0</v>
      </c>
      <c r="AL709" s="32"/>
      <c r="AM709" s="114">
        <f t="shared" si="3030"/>
        <v>0</v>
      </c>
      <c r="AN709" s="32"/>
      <c r="AO709" s="114">
        <f t="shared" si="3031"/>
        <v>0</v>
      </c>
      <c r="AP709" s="32"/>
      <c r="AQ709" s="114">
        <f t="shared" si="3032"/>
        <v>0</v>
      </c>
      <c r="AR709" s="32"/>
      <c r="AS709" s="114">
        <f t="shared" si="3033"/>
        <v>0</v>
      </c>
      <c r="AT709" s="32"/>
      <c r="AU709" s="114">
        <f t="shared" si="3034"/>
        <v>0</v>
      </c>
      <c r="AV709" s="32"/>
      <c r="AW709" s="114">
        <f t="shared" si="3035"/>
        <v>0</v>
      </c>
      <c r="AX709" s="32"/>
      <c r="AY709" s="114">
        <f t="shared" si="3036"/>
        <v>0</v>
      </c>
      <c r="AZ709" s="32"/>
      <c r="BA709" s="114">
        <f t="shared" si="3037"/>
        <v>0</v>
      </c>
      <c r="BB709" s="32"/>
      <c r="BC709" s="114">
        <f t="shared" si="3038"/>
        <v>0</v>
      </c>
      <c r="BD709" s="32"/>
      <c r="BE709" s="114">
        <f t="shared" si="3039"/>
        <v>0</v>
      </c>
      <c r="BF709" s="32"/>
      <c r="BG709" s="114">
        <f t="shared" si="3040"/>
        <v>0</v>
      </c>
      <c r="BH709" s="108">
        <f t="shared" ref="BH709:BI709" si="3050">SUM(J709,L709,N709,P709,R709,T709,V709,X709,Z709,AB709,AD709,AF709,AH709,AJ709,AL709,AN709,AP709,AR709,AT709,AV709,AX709,AZ709,BB709,BD709,BF709)</f>
        <v>0</v>
      </c>
      <c r="BI709" s="119">
        <f t="shared" si="3050"/>
        <v>0</v>
      </c>
      <c r="BJ709" s="87">
        <f t="shared" si="3042"/>
        <v>0</v>
      </c>
      <c r="BK709" s="108">
        <f t="shared" si="3043"/>
        <v>1</v>
      </c>
      <c r="BL709" s="119">
        <f t="shared" si="3044"/>
        <v>76.98</v>
      </c>
      <c r="BM709" s="87">
        <f t="shared" si="3045"/>
        <v>1</v>
      </c>
    </row>
    <row r="710" spans="1:65" s="88" customFormat="1">
      <c r="A710" s="29" t="s">
        <v>991</v>
      </c>
      <c r="B710" s="29" t="s">
        <v>66</v>
      </c>
      <c r="C710" s="29">
        <v>97518</v>
      </c>
      <c r="D710" s="101" t="s">
        <v>767</v>
      </c>
      <c r="E710" s="29" t="s">
        <v>100</v>
      </c>
      <c r="F710" s="30">
        <v>61</v>
      </c>
      <c r="G710" s="31">
        <v>57.08</v>
      </c>
      <c r="H710" s="119">
        <v>70.138387085467443</v>
      </c>
      <c r="I710" s="120">
        <f t="shared" si="3015"/>
        <v>4278.4399999999996</v>
      </c>
      <c r="J710" s="111"/>
      <c r="K710" s="114">
        <f t="shared" si="3016"/>
        <v>0</v>
      </c>
      <c r="L710" s="32"/>
      <c r="M710" s="114">
        <f t="shared" si="3017"/>
        <v>0</v>
      </c>
      <c r="N710" s="32"/>
      <c r="O710" s="114">
        <f t="shared" si="3018"/>
        <v>0</v>
      </c>
      <c r="P710" s="32"/>
      <c r="Q710" s="114">
        <f t="shared" si="3019"/>
        <v>0</v>
      </c>
      <c r="R710" s="32"/>
      <c r="S710" s="114">
        <f t="shared" si="3020"/>
        <v>0</v>
      </c>
      <c r="T710" s="32"/>
      <c r="U710" s="114">
        <f t="shared" si="3021"/>
        <v>0</v>
      </c>
      <c r="V710" s="32"/>
      <c r="W710" s="114">
        <f t="shared" si="3022"/>
        <v>0</v>
      </c>
      <c r="X710" s="32"/>
      <c r="Y710" s="114">
        <f t="shared" si="3023"/>
        <v>0</v>
      </c>
      <c r="Z710" s="32"/>
      <c r="AA710" s="114">
        <f t="shared" si="3024"/>
        <v>0</v>
      </c>
      <c r="AB710" s="32"/>
      <c r="AC710" s="114">
        <f t="shared" si="3025"/>
        <v>0</v>
      </c>
      <c r="AD710" s="32"/>
      <c r="AE710" s="114">
        <f t="shared" si="3026"/>
        <v>0</v>
      </c>
      <c r="AF710" s="32"/>
      <c r="AG710" s="114">
        <f t="shared" si="3027"/>
        <v>0</v>
      </c>
      <c r="AH710" s="32"/>
      <c r="AI710" s="114">
        <f t="shared" si="3028"/>
        <v>0</v>
      </c>
      <c r="AJ710" s="32"/>
      <c r="AK710" s="114">
        <f t="shared" si="3029"/>
        <v>0</v>
      </c>
      <c r="AL710" s="32"/>
      <c r="AM710" s="114">
        <f t="shared" si="3030"/>
        <v>0</v>
      </c>
      <c r="AN710" s="32"/>
      <c r="AO710" s="114">
        <f t="shared" si="3031"/>
        <v>0</v>
      </c>
      <c r="AP710" s="32"/>
      <c r="AQ710" s="114">
        <f t="shared" si="3032"/>
        <v>0</v>
      </c>
      <c r="AR710" s="32"/>
      <c r="AS710" s="114">
        <f t="shared" si="3033"/>
        <v>0</v>
      </c>
      <c r="AT710" s="32"/>
      <c r="AU710" s="114">
        <f t="shared" si="3034"/>
        <v>0</v>
      </c>
      <c r="AV710" s="32"/>
      <c r="AW710" s="114">
        <f t="shared" si="3035"/>
        <v>0</v>
      </c>
      <c r="AX710" s="32"/>
      <c r="AY710" s="114">
        <f t="shared" si="3036"/>
        <v>0</v>
      </c>
      <c r="AZ710" s="32"/>
      <c r="BA710" s="114">
        <f t="shared" si="3037"/>
        <v>0</v>
      </c>
      <c r="BB710" s="32"/>
      <c r="BC710" s="114">
        <f t="shared" si="3038"/>
        <v>0</v>
      </c>
      <c r="BD710" s="32"/>
      <c r="BE710" s="114">
        <f t="shared" si="3039"/>
        <v>0</v>
      </c>
      <c r="BF710" s="32"/>
      <c r="BG710" s="114">
        <f t="shared" si="3040"/>
        <v>0</v>
      </c>
      <c r="BH710" s="108">
        <f t="shared" ref="BH710:BI710" si="3051">SUM(J710,L710,N710,P710,R710,T710,V710,X710,Z710,AB710,AD710,AF710,AH710,AJ710,AL710,AN710,AP710,AR710,AT710,AV710,AX710,AZ710,BB710,BD710,BF710)</f>
        <v>0</v>
      </c>
      <c r="BI710" s="119">
        <f t="shared" si="3051"/>
        <v>0</v>
      </c>
      <c r="BJ710" s="87">
        <f t="shared" si="3042"/>
        <v>0</v>
      </c>
      <c r="BK710" s="108">
        <f t="shared" si="3043"/>
        <v>61</v>
      </c>
      <c r="BL710" s="119">
        <f t="shared" si="3044"/>
        <v>4278.4399999999996</v>
      </c>
      <c r="BM710" s="87">
        <f t="shared" si="3045"/>
        <v>1</v>
      </c>
    </row>
    <row r="711" spans="1:65" s="88" customFormat="1">
      <c r="A711" s="29" t="s">
        <v>992</v>
      </c>
      <c r="B711" s="29" t="s">
        <v>66</v>
      </c>
      <c r="C711" s="29">
        <v>97522</v>
      </c>
      <c r="D711" s="101" t="s">
        <v>769</v>
      </c>
      <c r="E711" s="29" t="s">
        <v>100</v>
      </c>
      <c r="F711" s="30">
        <v>27</v>
      </c>
      <c r="G711" s="31">
        <v>117.26</v>
      </c>
      <c r="H711" s="119">
        <v>144.08597178769995</v>
      </c>
      <c r="I711" s="120">
        <f t="shared" si="3015"/>
        <v>3890.32</v>
      </c>
      <c r="J711" s="111"/>
      <c r="K711" s="114">
        <f t="shared" si="3016"/>
        <v>0</v>
      </c>
      <c r="L711" s="32"/>
      <c r="M711" s="114">
        <f t="shared" si="3017"/>
        <v>0</v>
      </c>
      <c r="N711" s="32"/>
      <c r="O711" s="114">
        <f t="shared" si="3018"/>
        <v>0</v>
      </c>
      <c r="P711" s="32"/>
      <c r="Q711" s="114">
        <f t="shared" si="3019"/>
        <v>0</v>
      </c>
      <c r="R711" s="32"/>
      <c r="S711" s="114">
        <f t="shared" si="3020"/>
        <v>0</v>
      </c>
      <c r="T711" s="32"/>
      <c r="U711" s="114">
        <f t="shared" si="3021"/>
        <v>0</v>
      </c>
      <c r="V711" s="32"/>
      <c r="W711" s="114">
        <f t="shared" si="3022"/>
        <v>0</v>
      </c>
      <c r="X711" s="32"/>
      <c r="Y711" s="114">
        <f t="shared" si="3023"/>
        <v>0</v>
      </c>
      <c r="Z711" s="32"/>
      <c r="AA711" s="114">
        <f t="shared" si="3024"/>
        <v>0</v>
      </c>
      <c r="AB711" s="32"/>
      <c r="AC711" s="114">
        <f t="shared" si="3025"/>
        <v>0</v>
      </c>
      <c r="AD711" s="32"/>
      <c r="AE711" s="114">
        <f t="shared" si="3026"/>
        <v>0</v>
      </c>
      <c r="AF711" s="32"/>
      <c r="AG711" s="114">
        <f t="shared" si="3027"/>
        <v>0</v>
      </c>
      <c r="AH711" s="32"/>
      <c r="AI711" s="114">
        <f t="shared" si="3028"/>
        <v>0</v>
      </c>
      <c r="AJ711" s="32"/>
      <c r="AK711" s="114">
        <f t="shared" si="3029"/>
        <v>0</v>
      </c>
      <c r="AL711" s="32"/>
      <c r="AM711" s="114">
        <f t="shared" si="3030"/>
        <v>0</v>
      </c>
      <c r="AN711" s="32"/>
      <c r="AO711" s="114">
        <f t="shared" si="3031"/>
        <v>0</v>
      </c>
      <c r="AP711" s="32"/>
      <c r="AQ711" s="114">
        <f t="shared" si="3032"/>
        <v>0</v>
      </c>
      <c r="AR711" s="32"/>
      <c r="AS711" s="114">
        <f t="shared" si="3033"/>
        <v>0</v>
      </c>
      <c r="AT711" s="32"/>
      <c r="AU711" s="114">
        <f t="shared" si="3034"/>
        <v>0</v>
      </c>
      <c r="AV711" s="32"/>
      <c r="AW711" s="114">
        <f t="shared" si="3035"/>
        <v>0</v>
      </c>
      <c r="AX711" s="32"/>
      <c r="AY711" s="114">
        <f t="shared" si="3036"/>
        <v>0</v>
      </c>
      <c r="AZ711" s="32"/>
      <c r="BA711" s="114">
        <f t="shared" si="3037"/>
        <v>0</v>
      </c>
      <c r="BB711" s="32"/>
      <c r="BC711" s="114">
        <f t="shared" si="3038"/>
        <v>0</v>
      </c>
      <c r="BD711" s="32"/>
      <c r="BE711" s="114">
        <f t="shared" si="3039"/>
        <v>0</v>
      </c>
      <c r="BF711" s="32"/>
      <c r="BG711" s="114">
        <f t="shared" si="3040"/>
        <v>0</v>
      </c>
      <c r="BH711" s="108">
        <f t="shared" ref="BH711:BI711" si="3052">SUM(J711,L711,N711,P711,R711,T711,V711,X711,Z711,AB711,AD711,AF711,AH711,AJ711,AL711,AN711,AP711,AR711,AT711,AV711,AX711,AZ711,BB711,BD711,BF711)</f>
        <v>0</v>
      </c>
      <c r="BI711" s="119">
        <f t="shared" si="3052"/>
        <v>0</v>
      </c>
      <c r="BJ711" s="87">
        <f t="shared" si="3042"/>
        <v>0</v>
      </c>
      <c r="BK711" s="108">
        <f t="shared" si="3043"/>
        <v>27</v>
      </c>
      <c r="BL711" s="119">
        <f t="shared" si="3044"/>
        <v>3890.32</v>
      </c>
      <c r="BM711" s="87">
        <f t="shared" si="3045"/>
        <v>1</v>
      </c>
    </row>
    <row r="712" spans="1:65" s="88" customFormat="1">
      <c r="A712" s="29" t="s">
        <v>993</v>
      </c>
      <c r="B712" s="29" t="s">
        <v>66</v>
      </c>
      <c r="C712" s="29">
        <v>97520</v>
      </c>
      <c r="D712" s="101" t="s">
        <v>771</v>
      </c>
      <c r="E712" s="29" t="s">
        <v>100</v>
      </c>
      <c r="F712" s="30">
        <v>22</v>
      </c>
      <c r="G712" s="31">
        <v>83.03</v>
      </c>
      <c r="H712" s="119">
        <v>102.02505745806522</v>
      </c>
      <c r="I712" s="120">
        <f t="shared" si="3015"/>
        <v>2244.5500000000002</v>
      </c>
      <c r="J712" s="111"/>
      <c r="K712" s="114">
        <f t="shared" si="3016"/>
        <v>0</v>
      </c>
      <c r="L712" s="32"/>
      <c r="M712" s="114">
        <f t="shared" si="3017"/>
        <v>0</v>
      </c>
      <c r="N712" s="32"/>
      <c r="O712" s="114">
        <f t="shared" si="3018"/>
        <v>0</v>
      </c>
      <c r="P712" s="32"/>
      <c r="Q712" s="114">
        <f t="shared" si="3019"/>
        <v>0</v>
      </c>
      <c r="R712" s="32"/>
      <c r="S712" s="114">
        <f t="shared" si="3020"/>
        <v>0</v>
      </c>
      <c r="T712" s="32"/>
      <c r="U712" s="114">
        <f t="shared" si="3021"/>
        <v>0</v>
      </c>
      <c r="V712" s="32"/>
      <c r="W712" s="114">
        <f t="shared" si="3022"/>
        <v>0</v>
      </c>
      <c r="X712" s="32"/>
      <c r="Y712" s="114">
        <f t="shared" si="3023"/>
        <v>0</v>
      </c>
      <c r="Z712" s="32"/>
      <c r="AA712" s="114">
        <f t="shared" si="3024"/>
        <v>0</v>
      </c>
      <c r="AB712" s="32"/>
      <c r="AC712" s="114">
        <f t="shared" si="3025"/>
        <v>0</v>
      </c>
      <c r="AD712" s="32"/>
      <c r="AE712" s="114">
        <f t="shared" si="3026"/>
        <v>0</v>
      </c>
      <c r="AF712" s="32"/>
      <c r="AG712" s="114">
        <f t="shared" si="3027"/>
        <v>0</v>
      </c>
      <c r="AH712" s="32"/>
      <c r="AI712" s="114">
        <f t="shared" si="3028"/>
        <v>0</v>
      </c>
      <c r="AJ712" s="32"/>
      <c r="AK712" s="114">
        <f t="shared" si="3029"/>
        <v>0</v>
      </c>
      <c r="AL712" s="32"/>
      <c r="AM712" s="114">
        <f t="shared" si="3030"/>
        <v>0</v>
      </c>
      <c r="AN712" s="32"/>
      <c r="AO712" s="114">
        <f t="shared" si="3031"/>
        <v>0</v>
      </c>
      <c r="AP712" s="32"/>
      <c r="AQ712" s="114">
        <f t="shared" si="3032"/>
        <v>0</v>
      </c>
      <c r="AR712" s="32"/>
      <c r="AS712" s="114">
        <f t="shared" si="3033"/>
        <v>0</v>
      </c>
      <c r="AT712" s="32"/>
      <c r="AU712" s="114">
        <f t="shared" si="3034"/>
        <v>0</v>
      </c>
      <c r="AV712" s="32"/>
      <c r="AW712" s="114">
        <f t="shared" si="3035"/>
        <v>0</v>
      </c>
      <c r="AX712" s="32"/>
      <c r="AY712" s="114">
        <f t="shared" si="3036"/>
        <v>0</v>
      </c>
      <c r="AZ712" s="32"/>
      <c r="BA712" s="114">
        <f t="shared" si="3037"/>
        <v>0</v>
      </c>
      <c r="BB712" s="32"/>
      <c r="BC712" s="114">
        <f t="shared" si="3038"/>
        <v>0</v>
      </c>
      <c r="BD712" s="32"/>
      <c r="BE712" s="114">
        <f t="shared" si="3039"/>
        <v>0</v>
      </c>
      <c r="BF712" s="32"/>
      <c r="BG712" s="114">
        <f t="shared" si="3040"/>
        <v>0</v>
      </c>
      <c r="BH712" s="108">
        <f t="shared" ref="BH712:BI712" si="3053">SUM(J712,L712,N712,P712,R712,T712,V712,X712,Z712,AB712,AD712,AF712,AH712,AJ712,AL712,AN712,AP712,AR712,AT712,AV712,AX712,AZ712,BB712,BD712,BF712)</f>
        <v>0</v>
      </c>
      <c r="BI712" s="119">
        <f t="shared" si="3053"/>
        <v>0</v>
      </c>
      <c r="BJ712" s="87">
        <f t="shared" si="3042"/>
        <v>0</v>
      </c>
      <c r="BK712" s="108">
        <f t="shared" si="3043"/>
        <v>22</v>
      </c>
      <c r="BL712" s="119">
        <f t="shared" si="3044"/>
        <v>2244.5500000000002</v>
      </c>
      <c r="BM712" s="87">
        <f t="shared" si="3045"/>
        <v>1</v>
      </c>
    </row>
    <row r="713" spans="1:65" s="88" customFormat="1">
      <c r="A713" s="29" t="s">
        <v>994</v>
      </c>
      <c r="B713" s="29" t="s">
        <v>66</v>
      </c>
      <c r="C713" s="29">
        <v>92944</v>
      </c>
      <c r="D713" s="101" t="s">
        <v>777</v>
      </c>
      <c r="E713" s="29" t="s">
        <v>100</v>
      </c>
      <c r="F713" s="30">
        <v>5</v>
      </c>
      <c r="G713" s="31">
        <v>36.58</v>
      </c>
      <c r="H713" s="119">
        <v>44.948531877827598</v>
      </c>
      <c r="I713" s="120">
        <f t="shared" si="3015"/>
        <v>224.74</v>
      </c>
      <c r="J713" s="111"/>
      <c r="K713" s="114">
        <f t="shared" si="3016"/>
        <v>0</v>
      </c>
      <c r="L713" s="32"/>
      <c r="M713" s="114">
        <f t="shared" si="3017"/>
        <v>0</v>
      </c>
      <c r="N713" s="32"/>
      <c r="O713" s="114">
        <f t="shared" si="3018"/>
        <v>0</v>
      </c>
      <c r="P713" s="32"/>
      <c r="Q713" s="114">
        <f t="shared" si="3019"/>
        <v>0</v>
      </c>
      <c r="R713" s="32"/>
      <c r="S713" s="114">
        <f t="shared" si="3020"/>
        <v>0</v>
      </c>
      <c r="T713" s="32"/>
      <c r="U713" s="114">
        <f t="shared" si="3021"/>
        <v>0</v>
      </c>
      <c r="V713" s="32"/>
      <c r="W713" s="114">
        <f t="shared" si="3022"/>
        <v>0</v>
      </c>
      <c r="X713" s="32"/>
      <c r="Y713" s="114">
        <f t="shared" si="3023"/>
        <v>0</v>
      </c>
      <c r="Z713" s="32"/>
      <c r="AA713" s="114">
        <f t="shared" si="3024"/>
        <v>0</v>
      </c>
      <c r="AB713" s="32"/>
      <c r="AC713" s="114">
        <f t="shared" si="3025"/>
        <v>0</v>
      </c>
      <c r="AD713" s="32"/>
      <c r="AE713" s="114">
        <f t="shared" si="3026"/>
        <v>0</v>
      </c>
      <c r="AF713" s="32"/>
      <c r="AG713" s="114">
        <f t="shared" si="3027"/>
        <v>0</v>
      </c>
      <c r="AH713" s="32"/>
      <c r="AI713" s="114">
        <f t="shared" si="3028"/>
        <v>0</v>
      </c>
      <c r="AJ713" s="32"/>
      <c r="AK713" s="114">
        <f t="shared" si="3029"/>
        <v>0</v>
      </c>
      <c r="AL713" s="32"/>
      <c r="AM713" s="114">
        <f t="shared" si="3030"/>
        <v>0</v>
      </c>
      <c r="AN713" s="32"/>
      <c r="AO713" s="114">
        <f t="shared" si="3031"/>
        <v>0</v>
      </c>
      <c r="AP713" s="32"/>
      <c r="AQ713" s="114">
        <f t="shared" si="3032"/>
        <v>0</v>
      </c>
      <c r="AR713" s="32"/>
      <c r="AS713" s="114">
        <f t="shared" si="3033"/>
        <v>0</v>
      </c>
      <c r="AT713" s="32"/>
      <c r="AU713" s="114">
        <f t="shared" si="3034"/>
        <v>0</v>
      </c>
      <c r="AV713" s="32"/>
      <c r="AW713" s="114">
        <f t="shared" si="3035"/>
        <v>0</v>
      </c>
      <c r="AX713" s="32"/>
      <c r="AY713" s="114">
        <f t="shared" si="3036"/>
        <v>0</v>
      </c>
      <c r="AZ713" s="32"/>
      <c r="BA713" s="114">
        <f t="shared" si="3037"/>
        <v>0</v>
      </c>
      <c r="BB713" s="32"/>
      <c r="BC713" s="114">
        <f t="shared" si="3038"/>
        <v>0</v>
      </c>
      <c r="BD713" s="32"/>
      <c r="BE713" s="114">
        <f t="shared" si="3039"/>
        <v>0</v>
      </c>
      <c r="BF713" s="32"/>
      <c r="BG713" s="114">
        <f t="shared" si="3040"/>
        <v>0</v>
      </c>
      <c r="BH713" s="108">
        <f t="shared" ref="BH713:BI713" si="3054">SUM(J713,L713,N713,P713,R713,T713,V713,X713,Z713,AB713,AD713,AF713,AH713,AJ713,AL713,AN713,AP713,AR713,AT713,AV713,AX713,AZ713,BB713,BD713,BF713)</f>
        <v>0</v>
      </c>
      <c r="BI713" s="119">
        <f t="shared" si="3054"/>
        <v>0</v>
      </c>
      <c r="BJ713" s="87">
        <f t="shared" si="3042"/>
        <v>0</v>
      </c>
      <c r="BK713" s="108">
        <f t="shared" si="3043"/>
        <v>5</v>
      </c>
      <c r="BL713" s="119">
        <f t="shared" si="3044"/>
        <v>224.74</v>
      </c>
      <c r="BM713" s="87">
        <f t="shared" si="3045"/>
        <v>1</v>
      </c>
    </row>
    <row r="714" spans="1:65" s="88" customFormat="1">
      <c r="A714" s="29" t="s">
        <v>995</v>
      </c>
      <c r="B714" s="29" t="s">
        <v>66</v>
      </c>
      <c r="C714" s="29">
        <v>95696</v>
      </c>
      <c r="D714" s="101" t="s">
        <v>873</v>
      </c>
      <c r="E714" s="29" t="s">
        <v>100</v>
      </c>
      <c r="F714" s="30">
        <v>101</v>
      </c>
      <c r="G714" s="31">
        <v>29.83</v>
      </c>
      <c r="H714" s="119">
        <v>36.654311260677893</v>
      </c>
      <c r="I714" s="120">
        <f t="shared" si="3015"/>
        <v>3702.09</v>
      </c>
      <c r="J714" s="111"/>
      <c r="K714" s="114">
        <f t="shared" si="3016"/>
        <v>0</v>
      </c>
      <c r="L714" s="32"/>
      <c r="M714" s="114">
        <f t="shared" si="3017"/>
        <v>0</v>
      </c>
      <c r="N714" s="32"/>
      <c r="O714" s="114">
        <f t="shared" si="3018"/>
        <v>0</v>
      </c>
      <c r="P714" s="32"/>
      <c r="Q714" s="114">
        <f t="shared" si="3019"/>
        <v>0</v>
      </c>
      <c r="R714" s="32"/>
      <c r="S714" s="114">
        <f t="shared" si="3020"/>
        <v>0</v>
      </c>
      <c r="T714" s="32"/>
      <c r="U714" s="114">
        <f t="shared" si="3021"/>
        <v>0</v>
      </c>
      <c r="V714" s="32"/>
      <c r="W714" s="114">
        <f t="shared" si="3022"/>
        <v>0</v>
      </c>
      <c r="X714" s="32"/>
      <c r="Y714" s="114">
        <f t="shared" si="3023"/>
        <v>0</v>
      </c>
      <c r="Z714" s="32"/>
      <c r="AA714" s="114">
        <f t="shared" si="3024"/>
        <v>0</v>
      </c>
      <c r="AB714" s="32"/>
      <c r="AC714" s="114">
        <f t="shared" si="3025"/>
        <v>0</v>
      </c>
      <c r="AD714" s="32"/>
      <c r="AE714" s="114">
        <f t="shared" si="3026"/>
        <v>0</v>
      </c>
      <c r="AF714" s="32"/>
      <c r="AG714" s="114">
        <f t="shared" si="3027"/>
        <v>0</v>
      </c>
      <c r="AH714" s="32"/>
      <c r="AI714" s="114">
        <f t="shared" si="3028"/>
        <v>0</v>
      </c>
      <c r="AJ714" s="32"/>
      <c r="AK714" s="114">
        <f t="shared" si="3029"/>
        <v>0</v>
      </c>
      <c r="AL714" s="32"/>
      <c r="AM714" s="114">
        <f t="shared" si="3030"/>
        <v>0</v>
      </c>
      <c r="AN714" s="32"/>
      <c r="AO714" s="114">
        <f t="shared" si="3031"/>
        <v>0</v>
      </c>
      <c r="AP714" s="32"/>
      <c r="AQ714" s="114">
        <f t="shared" si="3032"/>
        <v>0</v>
      </c>
      <c r="AR714" s="32"/>
      <c r="AS714" s="114">
        <f t="shared" si="3033"/>
        <v>0</v>
      </c>
      <c r="AT714" s="32"/>
      <c r="AU714" s="114">
        <f t="shared" si="3034"/>
        <v>0</v>
      </c>
      <c r="AV714" s="32"/>
      <c r="AW714" s="114">
        <f t="shared" si="3035"/>
        <v>0</v>
      </c>
      <c r="AX714" s="32"/>
      <c r="AY714" s="114">
        <f t="shared" si="3036"/>
        <v>0</v>
      </c>
      <c r="AZ714" s="32"/>
      <c r="BA714" s="114">
        <f t="shared" si="3037"/>
        <v>0</v>
      </c>
      <c r="BB714" s="32"/>
      <c r="BC714" s="114">
        <f t="shared" si="3038"/>
        <v>0</v>
      </c>
      <c r="BD714" s="32"/>
      <c r="BE714" s="114">
        <f t="shared" si="3039"/>
        <v>0</v>
      </c>
      <c r="BF714" s="32"/>
      <c r="BG714" s="114">
        <f t="shared" si="3040"/>
        <v>0</v>
      </c>
      <c r="BH714" s="108">
        <f t="shared" ref="BH714:BI714" si="3055">SUM(J714,L714,N714,P714,R714,T714,V714,X714,Z714,AB714,AD714,AF714,AH714,AJ714,AL714,AN714,AP714,AR714,AT714,AV714,AX714,AZ714,BB714,BD714,BF714)</f>
        <v>0</v>
      </c>
      <c r="BI714" s="119">
        <f t="shared" si="3055"/>
        <v>0</v>
      </c>
      <c r="BJ714" s="87">
        <f t="shared" si="3042"/>
        <v>0</v>
      </c>
      <c r="BK714" s="108">
        <f t="shared" si="3043"/>
        <v>101</v>
      </c>
      <c r="BL714" s="119">
        <f t="shared" si="3044"/>
        <v>3702.09</v>
      </c>
      <c r="BM714" s="87">
        <f t="shared" si="3045"/>
        <v>1</v>
      </c>
    </row>
    <row r="715" spans="1:65" s="88" customFormat="1">
      <c r="A715" s="29" t="s">
        <v>996</v>
      </c>
      <c r="B715" s="29" t="s">
        <v>66</v>
      </c>
      <c r="C715" s="29">
        <v>97535</v>
      </c>
      <c r="D715" s="101" t="s">
        <v>875</v>
      </c>
      <c r="E715" s="29" t="s">
        <v>132</v>
      </c>
      <c r="F715" s="30">
        <v>159.47</v>
      </c>
      <c r="G715" s="31">
        <v>47.63</v>
      </c>
      <c r="H715" s="119">
        <v>58.526478221457864</v>
      </c>
      <c r="I715" s="120">
        <f t="shared" si="3015"/>
        <v>9333.2199999999993</v>
      </c>
      <c r="J715" s="111"/>
      <c r="K715" s="114">
        <f t="shared" si="3016"/>
        <v>0</v>
      </c>
      <c r="L715" s="32"/>
      <c r="M715" s="114">
        <f t="shared" si="3017"/>
        <v>0</v>
      </c>
      <c r="N715" s="32"/>
      <c r="O715" s="114">
        <f t="shared" si="3018"/>
        <v>0</v>
      </c>
      <c r="P715" s="32"/>
      <c r="Q715" s="114">
        <f t="shared" si="3019"/>
        <v>0</v>
      </c>
      <c r="R715" s="32"/>
      <c r="S715" s="114">
        <f t="shared" si="3020"/>
        <v>0</v>
      </c>
      <c r="T715" s="32"/>
      <c r="U715" s="114">
        <f t="shared" si="3021"/>
        <v>0</v>
      </c>
      <c r="V715" s="32"/>
      <c r="W715" s="114">
        <f t="shared" si="3022"/>
        <v>0</v>
      </c>
      <c r="X715" s="32"/>
      <c r="Y715" s="114">
        <f t="shared" si="3023"/>
        <v>0</v>
      </c>
      <c r="Z715" s="32"/>
      <c r="AA715" s="114">
        <f t="shared" si="3024"/>
        <v>0</v>
      </c>
      <c r="AB715" s="32"/>
      <c r="AC715" s="114">
        <f t="shared" si="3025"/>
        <v>0</v>
      </c>
      <c r="AD715" s="32"/>
      <c r="AE715" s="114">
        <f t="shared" si="3026"/>
        <v>0</v>
      </c>
      <c r="AF715" s="32"/>
      <c r="AG715" s="114">
        <f t="shared" si="3027"/>
        <v>0</v>
      </c>
      <c r="AH715" s="32"/>
      <c r="AI715" s="114">
        <f t="shared" si="3028"/>
        <v>0</v>
      </c>
      <c r="AJ715" s="32"/>
      <c r="AK715" s="114">
        <f t="shared" si="3029"/>
        <v>0</v>
      </c>
      <c r="AL715" s="32"/>
      <c r="AM715" s="114">
        <f t="shared" si="3030"/>
        <v>0</v>
      </c>
      <c r="AN715" s="32"/>
      <c r="AO715" s="114">
        <f t="shared" si="3031"/>
        <v>0</v>
      </c>
      <c r="AP715" s="32"/>
      <c r="AQ715" s="114">
        <f t="shared" si="3032"/>
        <v>0</v>
      </c>
      <c r="AR715" s="32"/>
      <c r="AS715" s="114">
        <f t="shared" si="3033"/>
        <v>0</v>
      </c>
      <c r="AT715" s="32"/>
      <c r="AU715" s="114">
        <f t="shared" si="3034"/>
        <v>0</v>
      </c>
      <c r="AV715" s="32"/>
      <c r="AW715" s="114">
        <f t="shared" si="3035"/>
        <v>0</v>
      </c>
      <c r="AX715" s="32"/>
      <c r="AY715" s="114">
        <f t="shared" si="3036"/>
        <v>0</v>
      </c>
      <c r="AZ715" s="32"/>
      <c r="BA715" s="114">
        <f t="shared" si="3037"/>
        <v>0</v>
      </c>
      <c r="BB715" s="32"/>
      <c r="BC715" s="114">
        <f t="shared" si="3038"/>
        <v>0</v>
      </c>
      <c r="BD715" s="32"/>
      <c r="BE715" s="114">
        <f t="shared" si="3039"/>
        <v>0</v>
      </c>
      <c r="BF715" s="32"/>
      <c r="BG715" s="114">
        <f t="shared" si="3040"/>
        <v>0</v>
      </c>
      <c r="BH715" s="108">
        <f t="shared" ref="BH715:BI715" si="3056">SUM(J715,L715,N715,P715,R715,T715,V715,X715,Z715,AB715,AD715,AF715,AH715,AJ715,AL715,AN715,AP715,AR715,AT715,AV715,AX715,AZ715,BB715,BD715,BF715)</f>
        <v>0</v>
      </c>
      <c r="BI715" s="119">
        <f t="shared" si="3056"/>
        <v>0</v>
      </c>
      <c r="BJ715" s="87">
        <f t="shared" si="3042"/>
        <v>0</v>
      </c>
      <c r="BK715" s="108">
        <f t="shared" si="3043"/>
        <v>159.47</v>
      </c>
      <c r="BL715" s="119">
        <f t="shared" si="3044"/>
        <v>9333.2199999999993</v>
      </c>
      <c r="BM715" s="87">
        <f t="shared" si="3045"/>
        <v>1</v>
      </c>
    </row>
    <row r="716" spans="1:65" s="88" customFormat="1">
      <c r="A716" s="29" t="s">
        <v>997</v>
      </c>
      <c r="B716" s="29" t="s">
        <v>66</v>
      </c>
      <c r="C716" s="29">
        <v>92652</v>
      </c>
      <c r="D716" s="101" t="s">
        <v>877</v>
      </c>
      <c r="E716" s="29" t="s">
        <v>132</v>
      </c>
      <c r="F716" s="30">
        <v>80.959999999999994</v>
      </c>
      <c r="G716" s="31">
        <v>58.1</v>
      </c>
      <c r="H716" s="119">
        <v>71.391735978725634</v>
      </c>
      <c r="I716" s="120">
        <f t="shared" si="3015"/>
        <v>5779.87</v>
      </c>
      <c r="J716" s="111"/>
      <c r="K716" s="114">
        <f t="shared" si="3016"/>
        <v>0</v>
      </c>
      <c r="L716" s="32"/>
      <c r="M716" s="114">
        <f t="shared" si="3017"/>
        <v>0</v>
      </c>
      <c r="N716" s="32"/>
      <c r="O716" s="114">
        <f t="shared" si="3018"/>
        <v>0</v>
      </c>
      <c r="P716" s="32"/>
      <c r="Q716" s="114">
        <f t="shared" si="3019"/>
        <v>0</v>
      </c>
      <c r="R716" s="32"/>
      <c r="S716" s="114">
        <f t="shared" si="3020"/>
        <v>0</v>
      </c>
      <c r="T716" s="32"/>
      <c r="U716" s="114">
        <f t="shared" si="3021"/>
        <v>0</v>
      </c>
      <c r="V716" s="32"/>
      <c r="W716" s="114">
        <f t="shared" si="3022"/>
        <v>0</v>
      </c>
      <c r="X716" s="32"/>
      <c r="Y716" s="114">
        <f t="shared" si="3023"/>
        <v>0</v>
      </c>
      <c r="Z716" s="32"/>
      <c r="AA716" s="114">
        <f t="shared" si="3024"/>
        <v>0</v>
      </c>
      <c r="AB716" s="32"/>
      <c r="AC716" s="114">
        <f t="shared" si="3025"/>
        <v>0</v>
      </c>
      <c r="AD716" s="32"/>
      <c r="AE716" s="114">
        <f t="shared" si="3026"/>
        <v>0</v>
      </c>
      <c r="AF716" s="32"/>
      <c r="AG716" s="114">
        <f t="shared" si="3027"/>
        <v>0</v>
      </c>
      <c r="AH716" s="32"/>
      <c r="AI716" s="114">
        <f t="shared" si="3028"/>
        <v>0</v>
      </c>
      <c r="AJ716" s="32"/>
      <c r="AK716" s="114">
        <f t="shared" si="3029"/>
        <v>0</v>
      </c>
      <c r="AL716" s="32"/>
      <c r="AM716" s="114">
        <f t="shared" si="3030"/>
        <v>0</v>
      </c>
      <c r="AN716" s="32"/>
      <c r="AO716" s="114">
        <f t="shared" si="3031"/>
        <v>0</v>
      </c>
      <c r="AP716" s="32"/>
      <c r="AQ716" s="114">
        <f t="shared" si="3032"/>
        <v>0</v>
      </c>
      <c r="AR716" s="32"/>
      <c r="AS716" s="114">
        <f t="shared" si="3033"/>
        <v>0</v>
      </c>
      <c r="AT716" s="32"/>
      <c r="AU716" s="114">
        <f t="shared" si="3034"/>
        <v>0</v>
      </c>
      <c r="AV716" s="32"/>
      <c r="AW716" s="114">
        <f t="shared" si="3035"/>
        <v>0</v>
      </c>
      <c r="AX716" s="32"/>
      <c r="AY716" s="114">
        <f t="shared" si="3036"/>
        <v>0</v>
      </c>
      <c r="AZ716" s="32"/>
      <c r="BA716" s="114">
        <f t="shared" si="3037"/>
        <v>0</v>
      </c>
      <c r="BB716" s="32"/>
      <c r="BC716" s="114">
        <f t="shared" si="3038"/>
        <v>0</v>
      </c>
      <c r="BD716" s="32"/>
      <c r="BE716" s="114">
        <f t="shared" si="3039"/>
        <v>0</v>
      </c>
      <c r="BF716" s="32"/>
      <c r="BG716" s="114">
        <f t="shared" si="3040"/>
        <v>0</v>
      </c>
      <c r="BH716" s="108">
        <f t="shared" ref="BH716:BI716" si="3057">SUM(J716,L716,N716,P716,R716,T716,V716,X716,Z716,AB716,AD716,AF716,AH716,AJ716,AL716,AN716,AP716,AR716,AT716,AV716,AX716,AZ716,BB716,BD716,BF716)</f>
        <v>0</v>
      </c>
      <c r="BI716" s="119">
        <f t="shared" si="3057"/>
        <v>0</v>
      </c>
      <c r="BJ716" s="87">
        <f t="shared" si="3042"/>
        <v>0</v>
      </c>
      <c r="BK716" s="108">
        <f t="shared" si="3043"/>
        <v>80.959999999999994</v>
      </c>
      <c r="BL716" s="119">
        <f t="shared" si="3044"/>
        <v>5779.87</v>
      </c>
      <c r="BM716" s="87">
        <f t="shared" si="3045"/>
        <v>1</v>
      </c>
    </row>
    <row r="717" spans="1:65" s="88" customFormat="1">
      <c r="A717" s="29" t="s">
        <v>998</v>
      </c>
      <c r="B717" s="29" t="s">
        <v>66</v>
      </c>
      <c r="C717" s="29">
        <v>92653</v>
      </c>
      <c r="D717" s="101" t="s">
        <v>879</v>
      </c>
      <c r="E717" s="29" t="s">
        <v>132</v>
      </c>
      <c r="F717" s="30">
        <v>105.72</v>
      </c>
      <c r="G717" s="31">
        <v>66.47</v>
      </c>
      <c r="H717" s="119">
        <v>81.676569543991263</v>
      </c>
      <c r="I717" s="120">
        <f t="shared" si="3015"/>
        <v>8634.85</v>
      </c>
      <c r="J717" s="111"/>
      <c r="K717" s="114">
        <f t="shared" si="3016"/>
        <v>0</v>
      </c>
      <c r="L717" s="32"/>
      <c r="M717" s="114">
        <f t="shared" si="3017"/>
        <v>0</v>
      </c>
      <c r="N717" s="32"/>
      <c r="O717" s="114">
        <f t="shared" si="3018"/>
        <v>0</v>
      </c>
      <c r="P717" s="32"/>
      <c r="Q717" s="114">
        <f t="shared" si="3019"/>
        <v>0</v>
      </c>
      <c r="R717" s="32"/>
      <c r="S717" s="114">
        <f t="shared" si="3020"/>
        <v>0</v>
      </c>
      <c r="T717" s="32"/>
      <c r="U717" s="114">
        <f t="shared" si="3021"/>
        <v>0</v>
      </c>
      <c r="V717" s="32"/>
      <c r="W717" s="114">
        <f t="shared" si="3022"/>
        <v>0</v>
      </c>
      <c r="X717" s="32"/>
      <c r="Y717" s="114">
        <f t="shared" si="3023"/>
        <v>0</v>
      </c>
      <c r="Z717" s="32"/>
      <c r="AA717" s="114">
        <f t="shared" si="3024"/>
        <v>0</v>
      </c>
      <c r="AB717" s="32"/>
      <c r="AC717" s="114">
        <f t="shared" si="3025"/>
        <v>0</v>
      </c>
      <c r="AD717" s="32"/>
      <c r="AE717" s="114">
        <f t="shared" si="3026"/>
        <v>0</v>
      </c>
      <c r="AF717" s="32"/>
      <c r="AG717" s="114">
        <f t="shared" si="3027"/>
        <v>0</v>
      </c>
      <c r="AH717" s="32"/>
      <c r="AI717" s="114">
        <f t="shared" si="3028"/>
        <v>0</v>
      </c>
      <c r="AJ717" s="32"/>
      <c r="AK717" s="114">
        <f t="shared" si="3029"/>
        <v>0</v>
      </c>
      <c r="AL717" s="32"/>
      <c r="AM717" s="114">
        <f t="shared" si="3030"/>
        <v>0</v>
      </c>
      <c r="AN717" s="32"/>
      <c r="AO717" s="114">
        <f t="shared" si="3031"/>
        <v>0</v>
      </c>
      <c r="AP717" s="32"/>
      <c r="AQ717" s="114">
        <f t="shared" si="3032"/>
        <v>0</v>
      </c>
      <c r="AR717" s="32"/>
      <c r="AS717" s="114">
        <f t="shared" si="3033"/>
        <v>0</v>
      </c>
      <c r="AT717" s="32"/>
      <c r="AU717" s="114">
        <f t="shared" si="3034"/>
        <v>0</v>
      </c>
      <c r="AV717" s="32"/>
      <c r="AW717" s="114">
        <f t="shared" si="3035"/>
        <v>0</v>
      </c>
      <c r="AX717" s="32"/>
      <c r="AY717" s="114">
        <f t="shared" si="3036"/>
        <v>0</v>
      </c>
      <c r="AZ717" s="32"/>
      <c r="BA717" s="114">
        <f t="shared" si="3037"/>
        <v>0</v>
      </c>
      <c r="BB717" s="32"/>
      <c r="BC717" s="114">
        <f t="shared" si="3038"/>
        <v>0</v>
      </c>
      <c r="BD717" s="32"/>
      <c r="BE717" s="114">
        <f t="shared" si="3039"/>
        <v>0</v>
      </c>
      <c r="BF717" s="32"/>
      <c r="BG717" s="114">
        <f t="shared" si="3040"/>
        <v>0</v>
      </c>
      <c r="BH717" s="108">
        <f t="shared" ref="BH717:BI717" si="3058">SUM(J717,L717,N717,P717,R717,T717,V717,X717,Z717,AB717,AD717,AF717,AH717,AJ717,AL717,AN717,AP717,AR717,AT717,AV717,AX717,AZ717,BB717,BD717,BF717)</f>
        <v>0</v>
      </c>
      <c r="BI717" s="119">
        <f t="shared" si="3058"/>
        <v>0</v>
      </c>
      <c r="BJ717" s="87">
        <f t="shared" si="3042"/>
        <v>0</v>
      </c>
      <c r="BK717" s="108">
        <f t="shared" si="3043"/>
        <v>105.72</v>
      </c>
      <c r="BL717" s="119">
        <f t="shared" si="3044"/>
        <v>8634.85</v>
      </c>
      <c r="BM717" s="87">
        <f t="shared" si="3045"/>
        <v>1</v>
      </c>
    </row>
    <row r="718" spans="1:65" s="88" customFormat="1">
      <c r="A718" s="29" t="s">
        <v>999</v>
      </c>
      <c r="B718" s="29" t="s">
        <v>66</v>
      </c>
      <c r="C718" s="29">
        <v>92654</v>
      </c>
      <c r="D718" s="101" t="s">
        <v>881</v>
      </c>
      <c r="E718" s="29" t="s">
        <v>132</v>
      </c>
      <c r="F718" s="30">
        <v>7.69</v>
      </c>
      <c r="G718" s="31">
        <v>91.85</v>
      </c>
      <c r="H718" s="119">
        <v>112.86283906447416</v>
      </c>
      <c r="I718" s="120">
        <f t="shared" si="3015"/>
        <v>867.92</v>
      </c>
      <c r="J718" s="111"/>
      <c r="K718" s="114">
        <f t="shared" si="3016"/>
        <v>0</v>
      </c>
      <c r="L718" s="32"/>
      <c r="M718" s="114">
        <f t="shared" si="3017"/>
        <v>0</v>
      </c>
      <c r="N718" s="32"/>
      <c r="O718" s="114">
        <f t="shared" si="3018"/>
        <v>0</v>
      </c>
      <c r="P718" s="32"/>
      <c r="Q718" s="114">
        <f t="shared" si="3019"/>
        <v>0</v>
      </c>
      <c r="R718" s="32"/>
      <c r="S718" s="114">
        <f t="shared" si="3020"/>
        <v>0</v>
      </c>
      <c r="T718" s="32"/>
      <c r="U718" s="114">
        <f t="shared" si="3021"/>
        <v>0</v>
      </c>
      <c r="V718" s="32"/>
      <c r="W718" s="114">
        <f t="shared" si="3022"/>
        <v>0</v>
      </c>
      <c r="X718" s="32"/>
      <c r="Y718" s="114">
        <f t="shared" si="3023"/>
        <v>0</v>
      </c>
      <c r="Z718" s="32"/>
      <c r="AA718" s="114">
        <f t="shared" si="3024"/>
        <v>0</v>
      </c>
      <c r="AB718" s="32"/>
      <c r="AC718" s="114">
        <f t="shared" si="3025"/>
        <v>0</v>
      </c>
      <c r="AD718" s="32"/>
      <c r="AE718" s="114">
        <f t="shared" si="3026"/>
        <v>0</v>
      </c>
      <c r="AF718" s="32"/>
      <c r="AG718" s="114">
        <f t="shared" si="3027"/>
        <v>0</v>
      </c>
      <c r="AH718" s="32"/>
      <c r="AI718" s="114">
        <f t="shared" si="3028"/>
        <v>0</v>
      </c>
      <c r="AJ718" s="32"/>
      <c r="AK718" s="114">
        <f t="shared" si="3029"/>
        <v>0</v>
      </c>
      <c r="AL718" s="32"/>
      <c r="AM718" s="114">
        <f t="shared" si="3030"/>
        <v>0</v>
      </c>
      <c r="AN718" s="32"/>
      <c r="AO718" s="114">
        <f t="shared" si="3031"/>
        <v>0</v>
      </c>
      <c r="AP718" s="32"/>
      <c r="AQ718" s="114">
        <f t="shared" si="3032"/>
        <v>0</v>
      </c>
      <c r="AR718" s="32"/>
      <c r="AS718" s="114">
        <f t="shared" si="3033"/>
        <v>0</v>
      </c>
      <c r="AT718" s="32"/>
      <c r="AU718" s="114">
        <f t="shared" si="3034"/>
        <v>0</v>
      </c>
      <c r="AV718" s="32"/>
      <c r="AW718" s="114">
        <f t="shared" si="3035"/>
        <v>0</v>
      </c>
      <c r="AX718" s="32"/>
      <c r="AY718" s="114">
        <f t="shared" si="3036"/>
        <v>0</v>
      </c>
      <c r="AZ718" s="32"/>
      <c r="BA718" s="114">
        <f t="shared" si="3037"/>
        <v>0</v>
      </c>
      <c r="BB718" s="32"/>
      <c r="BC718" s="114">
        <f t="shared" si="3038"/>
        <v>0</v>
      </c>
      <c r="BD718" s="32"/>
      <c r="BE718" s="114">
        <f t="shared" si="3039"/>
        <v>0</v>
      </c>
      <c r="BF718" s="32"/>
      <c r="BG718" s="114">
        <f t="shared" si="3040"/>
        <v>0</v>
      </c>
      <c r="BH718" s="108">
        <f t="shared" ref="BH718:BI718" si="3059">SUM(J718,L718,N718,P718,R718,T718,V718,X718,Z718,AB718,AD718,AF718,AH718,AJ718,AL718,AN718,AP718,AR718,AT718,AV718,AX718,AZ718,BB718,BD718,BF718)</f>
        <v>0</v>
      </c>
      <c r="BI718" s="119">
        <f t="shared" si="3059"/>
        <v>0</v>
      </c>
      <c r="BJ718" s="87">
        <f t="shared" si="3042"/>
        <v>0</v>
      </c>
      <c r="BK718" s="108">
        <f t="shared" si="3043"/>
        <v>7.69</v>
      </c>
      <c r="BL718" s="119">
        <f t="shared" si="3044"/>
        <v>867.92</v>
      </c>
      <c r="BM718" s="87">
        <f t="shared" si="3045"/>
        <v>1</v>
      </c>
    </row>
    <row r="719" spans="1:65" s="88" customFormat="1">
      <c r="A719" s="29" t="s">
        <v>1000</v>
      </c>
      <c r="B719" s="29" t="s">
        <v>66</v>
      </c>
      <c r="C719" s="29">
        <v>92655</v>
      </c>
      <c r="D719" s="101" t="s">
        <v>827</v>
      </c>
      <c r="E719" s="29" t="s">
        <v>132</v>
      </c>
      <c r="F719" s="30">
        <v>61.92</v>
      </c>
      <c r="G719" s="31">
        <v>112.38</v>
      </c>
      <c r="H719" s="119">
        <v>138.08955747485689</v>
      </c>
      <c r="I719" s="120">
        <f t="shared" si="3015"/>
        <v>8550.51</v>
      </c>
      <c r="J719" s="111"/>
      <c r="K719" s="114">
        <f t="shared" si="3016"/>
        <v>0</v>
      </c>
      <c r="L719" s="32"/>
      <c r="M719" s="114">
        <f t="shared" si="3017"/>
        <v>0</v>
      </c>
      <c r="N719" s="32"/>
      <c r="O719" s="114">
        <f t="shared" si="3018"/>
        <v>0</v>
      </c>
      <c r="P719" s="32"/>
      <c r="Q719" s="114">
        <f t="shared" si="3019"/>
        <v>0</v>
      </c>
      <c r="R719" s="32"/>
      <c r="S719" s="114">
        <f t="shared" si="3020"/>
        <v>0</v>
      </c>
      <c r="T719" s="32"/>
      <c r="U719" s="114">
        <f t="shared" si="3021"/>
        <v>0</v>
      </c>
      <c r="V719" s="32"/>
      <c r="W719" s="114">
        <f t="shared" si="3022"/>
        <v>0</v>
      </c>
      <c r="X719" s="32"/>
      <c r="Y719" s="114">
        <f t="shared" si="3023"/>
        <v>0</v>
      </c>
      <c r="Z719" s="32"/>
      <c r="AA719" s="114">
        <f t="shared" si="3024"/>
        <v>0</v>
      </c>
      <c r="AB719" s="32"/>
      <c r="AC719" s="114">
        <f t="shared" si="3025"/>
        <v>0</v>
      </c>
      <c r="AD719" s="32"/>
      <c r="AE719" s="114">
        <f t="shared" si="3026"/>
        <v>0</v>
      </c>
      <c r="AF719" s="32"/>
      <c r="AG719" s="114">
        <f t="shared" si="3027"/>
        <v>0</v>
      </c>
      <c r="AH719" s="32"/>
      <c r="AI719" s="114">
        <f t="shared" si="3028"/>
        <v>0</v>
      </c>
      <c r="AJ719" s="32"/>
      <c r="AK719" s="114">
        <f t="shared" si="3029"/>
        <v>0</v>
      </c>
      <c r="AL719" s="32"/>
      <c r="AM719" s="114">
        <f t="shared" si="3030"/>
        <v>0</v>
      </c>
      <c r="AN719" s="32"/>
      <c r="AO719" s="114">
        <f t="shared" si="3031"/>
        <v>0</v>
      </c>
      <c r="AP719" s="32"/>
      <c r="AQ719" s="114">
        <f t="shared" si="3032"/>
        <v>0</v>
      </c>
      <c r="AR719" s="32"/>
      <c r="AS719" s="114">
        <f t="shared" si="3033"/>
        <v>0</v>
      </c>
      <c r="AT719" s="32"/>
      <c r="AU719" s="114">
        <f t="shared" si="3034"/>
        <v>0</v>
      </c>
      <c r="AV719" s="32"/>
      <c r="AW719" s="114">
        <f t="shared" si="3035"/>
        <v>0</v>
      </c>
      <c r="AX719" s="32"/>
      <c r="AY719" s="114">
        <f t="shared" si="3036"/>
        <v>0</v>
      </c>
      <c r="AZ719" s="32"/>
      <c r="BA719" s="114">
        <f t="shared" si="3037"/>
        <v>0</v>
      </c>
      <c r="BB719" s="32"/>
      <c r="BC719" s="114">
        <f t="shared" si="3038"/>
        <v>0</v>
      </c>
      <c r="BD719" s="32"/>
      <c r="BE719" s="114">
        <f t="shared" si="3039"/>
        <v>0</v>
      </c>
      <c r="BF719" s="32"/>
      <c r="BG719" s="114">
        <f t="shared" si="3040"/>
        <v>0</v>
      </c>
      <c r="BH719" s="108">
        <f t="shared" ref="BH719:BI719" si="3060">SUM(J719,L719,N719,P719,R719,T719,V719,X719,Z719,AB719,AD719,AF719,AH719,AJ719,AL719,AN719,AP719,AR719,AT719,AV719,AX719,AZ719,BB719,BD719,BF719)</f>
        <v>0</v>
      </c>
      <c r="BI719" s="119">
        <f t="shared" si="3060"/>
        <v>0</v>
      </c>
      <c r="BJ719" s="87">
        <f t="shared" si="3042"/>
        <v>0</v>
      </c>
      <c r="BK719" s="108">
        <f t="shared" si="3043"/>
        <v>61.92</v>
      </c>
      <c r="BL719" s="119">
        <f t="shared" si="3044"/>
        <v>8550.51</v>
      </c>
      <c r="BM719" s="87">
        <f t="shared" si="3045"/>
        <v>1</v>
      </c>
    </row>
    <row r="720" spans="1:65" s="88" customFormat="1">
      <c r="A720" s="29" t="s">
        <v>1001</v>
      </c>
      <c r="B720" s="29" t="s">
        <v>66</v>
      </c>
      <c r="C720" s="29">
        <v>92656</v>
      </c>
      <c r="D720" s="101" t="s">
        <v>884</v>
      </c>
      <c r="E720" s="29" t="s">
        <v>132</v>
      </c>
      <c r="F720" s="30">
        <v>5.72</v>
      </c>
      <c r="G720" s="31">
        <v>147.94999999999999</v>
      </c>
      <c r="H720" s="119">
        <v>181.79702819367395</v>
      </c>
      <c r="I720" s="120">
        <f t="shared" si="3015"/>
        <v>1039.8800000000001</v>
      </c>
      <c r="J720" s="111"/>
      <c r="K720" s="114">
        <f t="shared" si="3016"/>
        <v>0</v>
      </c>
      <c r="L720" s="32"/>
      <c r="M720" s="114">
        <f t="shared" si="3017"/>
        <v>0</v>
      </c>
      <c r="N720" s="32"/>
      <c r="O720" s="114">
        <f t="shared" si="3018"/>
        <v>0</v>
      </c>
      <c r="P720" s="32"/>
      <c r="Q720" s="114">
        <f t="shared" si="3019"/>
        <v>0</v>
      </c>
      <c r="R720" s="32"/>
      <c r="S720" s="114">
        <f t="shared" si="3020"/>
        <v>0</v>
      </c>
      <c r="T720" s="32"/>
      <c r="U720" s="114">
        <f t="shared" si="3021"/>
        <v>0</v>
      </c>
      <c r="V720" s="32"/>
      <c r="W720" s="114">
        <f t="shared" si="3022"/>
        <v>0</v>
      </c>
      <c r="X720" s="32"/>
      <c r="Y720" s="114">
        <f t="shared" si="3023"/>
        <v>0</v>
      </c>
      <c r="Z720" s="32"/>
      <c r="AA720" s="114">
        <f t="shared" si="3024"/>
        <v>0</v>
      </c>
      <c r="AB720" s="32"/>
      <c r="AC720" s="114">
        <f t="shared" si="3025"/>
        <v>0</v>
      </c>
      <c r="AD720" s="32"/>
      <c r="AE720" s="114">
        <f t="shared" si="3026"/>
        <v>0</v>
      </c>
      <c r="AF720" s="32"/>
      <c r="AG720" s="114">
        <f t="shared" si="3027"/>
        <v>0</v>
      </c>
      <c r="AH720" s="32"/>
      <c r="AI720" s="114">
        <f t="shared" si="3028"/>
        <v>0</v>
      </c>
      <c r="AJ720" s="32"/>
      <c r="AK720" s="114">
        <f t="shared" si="3029"/>
        <v>0</v>
      </c>
      <c r="AL720" s="32"/>
      <c r="AM720" s="114">
        <f t="shared" si="3030"/>
        <v>0</v>
      </c>
      <c r="AN720" s="32"/>
      <c r="AO720" s="114">
        <f t="shared" si="3031"/>
        <v>0</v>
      </c>
      <c r="AP720" s="32"/>
      <c r="AQ720" s="114">
        <f t="shared" si="3032"/>
        <v>0</v>
      </c>
      <c r="AR720" s="32"/>
      <c r="AS720" s="114">
        <f t="shared" si="3033"/>
        <v>0</v>
      </c>
      <c r="AT720" s="32"/>
      <c r="AU720" s="114">
        <f t="shared" si="3034"/>
        <v>0</v>
      </c>
      <c r="AV720" s="32"/>
      <c r="AW720" s="114">
        <f t="shared" si="3035"/>
        <v>0</v>
      </c>
      <c r="AX720" s="32"/>
      <c r="AY720" s="114">
        <f t="shared" si="3036"/>
        <v>0</v>
      </c>
      <c r="AZ720" s="32"/>
      <c r="BA720" s="114">
        <f t="shared" si="3037"/>
        <v>0</v>
      </c>
      <c r="BB720" s="32"/>
      <c r="BC720" s="114">
        <f t="shared" si="3038"/>
        <v>0</v>
      </c>
      <c r="BD720" s="32"/>
      <c r="BE720" s="114">
        <f t="shared" si="3039"/>
        <v>0</v>
      </c>
      <c r="BF720" s="32"/>
      <c r="BG720" s="114">
        <f t="shared" si="3040"/>
        <v>0</v>
      </c>
      <c r="BH720" s="108">
        <f t="shared" ref="BH720:BI720" si="3061">SUM(J720,L720,N720,P720,R720,T720,V720,X720,Z720,AB720,AD720,AF720,AH720,AJ720,AL720,AN720,AP720,AR720,AT720,AV720,AX720,AZ720,BB720,BD720,BF720)</f>
        <v>0</v>
      </c>
      <c r="BI720" s="119">
        <f t="shared" si="3061"/>
        <v>0</v>
      </c>
      <c r="BJ720" s="87">
        <f t="shared" si="3042"/>
        <v>0</v>
      </c>
      <c r="BK720" s="108">
        <f t="shared" si="3043"/>
        <v>5.72</v>
      </c>
      <c r="BL720" s="119">
        <f t="shared" si="3044"/>
        <v>1039.8800000000001</v>
      </c>
      <c r="BM720" s="87">
        <f t="shared" si="3045"/>
        <v>1</v>
      </c>
    </row>
    <row r="721" spans="1:65" s="88" customFormat="1">
      <c r="A721" s="29" t="s">
        <v>1002</v>
      </c>
      <c r="B721" s="29" t="s">
        <v>66</v>
      </c>
      <c r="C721" s="29">
        <v>92681</v>
      </c>
      <c r="D721" s="101" t="s">
        <v>886</v>
      </c>
      <c r="E721" s="29" t="s">
        <v>100</v>
      </c>
      <c r="F721" s="30">
        <v>9</v>
      </c>
      <c r="G721" s="31">
        <v>43.72</v>
      </c>
      <c r="H721" s="119">
        <v>53.721974130634841</v>
      </c>
      <c r="I721" s="120">
        <f t="shared" si="3015"/>
        <v>483.5</v>
      </c>
      <c r="J721" s="111"/>
      <c r="K721" s="114">
        <f t="shared" si="3016"/>
        <v>0</v>
      </c>
      <c r="L721" s="32"/>
      <c r="M721" s="114">
        <f t="shared" si="3017"/>
        <v>0</v>
      </c>
      <c r="N721" s="32"/>
      <c r="O721" s="114">
        <f t="shared" si="3018"/>
        <v>0</v>
      </c>
      <c r="P721" s="32"/>
      <c r="Q721" s="114">
        <f t="shared" si="3019"/>
        <v>0</v>
      </c>
      <c r="R721" s="32"/>
      <c r="S721" s="114">
        <f t="shared" si="3020"/>
        <v>0</v>
      </c>
      <c r="T721" s="32"/>
      <c r="U721" s="114">
        <f t="shared" si="3021"/>
        <v>0</v>
      </c>
      <c r="V721" s="32"/>
      <c r="W721" s="114">
        <f t="shared" si="3022"/>
        <v>0</v>
      </c>
      <c r="X721" s="32"/>
      <c r="Y721" s="114">
        <f t="shared" si="3023"/>
        <v>0</v>
      </c>
      <c r="Z721" s="32"/>
      <c r="AA721" s="114">
        <f t="shared" si="3024"/>
        <v>0</v>
      </c>
      <c r="AB721" s="32"/>
      <c r="AC721" s="114">
        <f t="shared" si="3025"/>
        <v>0</v>
      </c>
      <c r="AD721" s="32"/>
      <c r="AE721" s="114">
        <f t="shared" si="3026"/>
        <v>0</v>
      </c>
      <c r="AF721" s="32"/>
      <c r="AG721" s="114">
        <f t="shared" si="3027"/>
        <v>0</v>
      </c>
      <c r="AH721" s="32"/>
      <c r="AI721" s="114">
        <f t="shared" si="3028"/>
        <v>0</v>
      </c>
      <c r="AJ721" s="32"/>
      <c r="AK721" s="114">
        <f t="shared" si="3029"/>
        <v>0</v>
      </c>
      <c r="AL721" s="32"/>
      <c r="AM721" s="114">
        <f t="shared" si="3030"/>
        <v>0</v>
      </c>
      <c r="AN721" s="32"/>
      <c r="AO721" s="114">
        <f t="shared" si="3031"/>
        <v>0</v>
      </c>
      <c r="AP721" s="32"/>
      <c r="AQ721" s="114">
        <f t="shared" si="3032"/>
        <v>0</v>
      </c>
      <c r="AR721" s="32"/>
      <c r="AS721" s="114">
        <f t="shared" si="3033"/>
        <v>0</v>
      </c>
      <c r="AT721" s="32"/>
      <c r="AU721" s="114">
        <f t="shared" si="3034"/>
        <v>0</v>
      </c>
      <c r="AV721" s="32"/>
      <c r="AW721" s="114">
        <f t="shared" si="3035"/>
        <v>0</v>
      </c>
      <c r="AX721" s="32"/>
      <c r="AY721" s="114">
        <f t="shared" si="3036"/>
        <v>0</v>
      </c>
      <c r="AZ721" s="32"/>
      <c r="BA721" s="114">
        <f t="shared" si="3037"/>
        <v>0</v>
      </c>
      <c r="BB721" s="32"/>
      <c r="BC721" s="114">
        <f t="shared" si="3038"/>
        <v>0</v>
      </c>
      <c r="BD721" s="32"/>
      <c r="BE721" s="114">
        <f t="shared" si="3039"/>
        <v>0</v>
      </c>
      <c r="BF721" s="32"/>
      <c r="BG721" s="114">
        <f t="shared" si="3040"/>
        <v>0</v>
      </c>
      <c r="BH721" s="108">
        <f t="shared" ref="BH721:BI721" si="3062">SUM(J721,L721,N721,P721,R721,T721,V721,X721,Z721,AB721,AD721,AF721,AH721,AJ721,AL721,AN721,AP721,AR721,AT721,AV721,AX721,AZ721,BB721,BD721,BF721)</f>
        <v>0</v>
      </c>
      <c r="BI721" s="119">
        <f t="shared" si="3062"/>
        <v>0</v>
      </c>
      <c r="BJ721" s="87">
        <f t="shared" si="3042"/>
        <v>0</v>
      </c>
      <c r="BK721" s="108">
        <f t="shared" si="3043"/>
        <v>9</v>
      </c>
      <c r="BL721" s="119">
        <f t="shared" si="3044"/>
        <v>483.5</v>
      </c>
      <c r="BM721" s="87">
        <f t="shared" si="3045"/>
        <v>1</v>
      </c>
    </row>
    <row r="722" spans="1:65" s="88" customFormat="1">
      <c r="A722" s="29" t="s">
        <v>1003</v>
      </c>
      <c r="B722" s="29" t="s">
        <v>66</v>
      </c>
      <c r="C722" s="29">
        <v>92682</v>
      </c>
      <c r="D722" s="101" t="s">
        <v>888</v>
      </c>
      <c r="E722" s="29" t="s">
        <v>100</v>
      </c>
      <c r="F722" s="30">
        <v>1</v>
      </c>
      <c r="G722" s="31">
        <v>56.21</v>
      </c>
      <c r="H722" s="119">
        <v>69.069354205923716</v>
      </c>
      <c r="I722" s="120">
        <f t="shared" si="3015"/>
        <v>69.069999999999993</v>
      </c>
      <c r="J722" s="111"/>
      <c r="K722" s="114">
        <f t="shared" si="3016"/>
        <v>0</v>
      </c>
      <c r="L722" s="32"/>
      <c r="M722" s="114">
        <f t="shared" si="3017"/>
        <v>0</v>
      </c>
      <c r="N722" s="32"/>
      <c r="O722" s="114">
        <f t="shared" si="3018"/>
        <v>0</v>
      </c>
      <c r="P722" s="32"/>
      <c r="Q722" s="114">
        <f t="shared" si="3019"/>
        <v>0</v>
      </c>
      <c r="R722" s="32"/>
      <c r="S722" s="114">
        <f t="shared" si="3020"/>
        <v>0</v>
      </c>
      <c r="T722" s="32"/>
      <c r="U722" s="114">
        <f t="shared" si="3021"/>
        <v>0</v>
      </c>
      <c r="V722" s="32"/>
      <c r="W722" s="114">
        <f t="shared" si="3022"/>
        <v>0</v>
      </c>
      <c r="X722" s="32"/>
      <c r="Y722" s="114">
        <f t="shared" si="3023"/>
        <v>0</v>
      </c>
      <c r="Z722" s="32"/>
      <c r="AA722" s="114">
        <f t="shared" si="3024"/>
        <v>0</v>
      </c>
      <c r="AB722" s="32"/>
      <c r="AC722" s="114">
        <f t="shared" si="3025"/>
        <v>0</v>
      </c>
      <c r="AD722" s="32"/>
      <c r="AE722" s="114">
        <f t="shared" si="3026"/>
        <v>0</v>
      </c>
      <c r="AF722" s="32"/>
      <c r="AG722" s="114">
        <f t="shared" si="3027"/>
        <v>0</v>
      </c>
      <c r="AH722" s="32"/>
      <c r="AI722" s="114">
        <f t="shared" si="3028"/>
        <v>0</v>
      </c>
      <c r="AJ722" s="32"/>
      <c r="AK722" s="114">
        <f t="shared" si="3029"/>
        <v>0</v>
      </c>
      <c r="AL722" s="32"/>
      <c r="AM722" s="114">
        <f t="shared" si="3030"/>
        <v>0</v>
      </c>
      <c r="AN722" s="32"/>
      <c r="AO722" s="114">
        <f t="shared" si="3031"/>
        <v>0</v>
      </c>
      <c r="AP722" s="32"/>
      <c r="AQ722" s="114">
        <f t="shared" si="3032"/>
        <v>0</v>
      </c>
      <c r="AR722" s="32"/>
      <c r="AS722" s="114">
        <f t="shared" si="3033"/>
        <v>0</v>
      </c>
      <c r="AT722" s="32"/>
      <c r="AU722" s="114">
        <f t="shared" si="3034"/>
        <v>0</v>
      </c>
      <c r="AV722" s="32"/>
      <c r="AW722" s="114">
        <f t="shared" si="3035"/>
        <v>0</v>
      </c>
      <c r="AX722" s="32"/>
      <c r="AY722" s="114">
        <f t="shared" si="3036"/>
        <v>0</v>
      </c>
      <c r="AZ722" s="32"/>
      <c r="BA722" s="114">
        <f t="shared" si="3037"/>
        <v>0</v>
      </c>
      <c r="BB722" s="32"/>
      <c r="BC722" s="114">
        <f t="shared" si="3038"/>
        <v>0</v>
      </c>
      <c r="BD722" s="32"/>
      <c r="BE722" s="114">
        <f t="shared" si="3039"/>
        <v>0</v>
      </c>
      <c r="BF722" s="32"/>
      <c r="BG722" s="114">
        <f t="shared" si="3040"/>
        <v>0</v>
      </c>
      <c r="BH722" s="108">
        <f t="shared" ref="BH722:BI722" si="3063">SUM(J722,L722,N722,P722,R722,T722,V722,X722,Z722,AB722,AD722,AF722,AH722,AJ722,AL722,AN722,AP722,AR722,AT722,AV722,AX722,AZ722,BB722,BD722,BF722)</f>
        <v>0</v>
      </c>
      <c r="BI722" s="119">
        <f t="shared" si="3063"/>
        <v>0</v>
      </c>
      <c r="BJ722" s="87">
        <f t="shared" si="3042"/>
        <v>0</v>
      </c>
      <c r="BK722" s="108">
        <f t="shared" si="3043"/>
        <v>1</v>
      </c>
      <c r="BL722" s="119">
        <f t="shared" si="3044"/>
        <v>69.069999999999993</v>
      </c>
      <c r="BM722" s="87">
        <f t="shared" si="3045"/>
        <v>1</v>
      </c>
    </row>
    <row r="723" spans="1:65" s="88" customFormat="1">
      <c r="A723" s="29" t="s">
        <v>1004</v>
      </c>
      <c r="B723" s="29" t="s">
        <v>66</v>
      </c>
      <c r="C723" s="29">
        <v>92685</v>
      </c>
      <c r="D723" s="101" t="s">
        <v>795</v>
      </c>
      <c r="E723" s="29" t="s">
        <v>100</v>
      </c>
      <c r="F723" s="30">
        <v>9</v>
      </c>
      <c r="G723" s="31">
        <v>153.02000000000001</v>
      </c>
      <c r="H723" s="119">
        <v>188.02690945722196</v>
      </c>
      <c r="I723" s="120">
        <f t="shared" si="3015"/>
        <v>1692.24</v>
      </c>
      <c r="J723" s="111"/>
      <c r="K723" s="114">
        <f t="shared" si="3016"/>
        <v>0</v>
      </c>
      <c r="L723" s="32"/>
      <c r="M723" s="114">
        <f t="shared" si="3017"/>
        <v>0</v>
      </c>
      <c r="N723" s="32"/>
      <c r="O723" s="114">
        <f t="shared" si="3018"/>
        <v>0</v>
      </c>
      <c r="P723" s="32"/>
      <c r="Q723" s="114">
        <f t="shared" si="3019"/>
        <v>0</v>
      </c>
      <c r="R723" s="32"/>
      <c r="S723" s="114">
        <f t="shared" si="3020"/>
        <v>0</v>
      </c>
      <c r="T723" s="32"/>
      <c r="U723" s="114">
        <f t="shared" si="3021"/>
        <v>0</v>
      </c>
      <c r="V723" s="32"/>
      <c r="W723" s="114">
        <f t="shared" si="3022"/>
        <v>0</v>
      </c>
      <c r="X723" s="32"/>
      <c r="Y723" s="114">
        <f t="shared" si="3023"/>
        <v>0</v>
      </c>
      <c r="Z723" s="32"/>
      <c r="AA723" s="114">
        <f t="shared" si="3024"/>
        <v>0</v>
      </c>
      <c r="AB723" s="32"/>
      <c r="AC723" s="114">
        <f t="shared" si="3025"/>
        <v>0</v>
      </c>
      <c r="AD723" s="32"/>
      <c r="AE723" s="114">
        <f t="shared" si="3026"/>
        <v>0</v>
      </c>
      <c r="AF723" s="32"/>
      <c r="AG723" s="114">
        <f t="shared" si="3027"/>
        <v>0</v>
      </c>
      <c r="AH723" s="32"/>
      <c r="AI723" s="114">
        <f t="shared" si="3028"/>
        <v>0</v>
      </c>
      <c r="AJ723" s="32"/>
      <c r="AK723" s="114">
        <f t="shared" si="3029"/>
        <v>0</v>
      </c>
      <c r="AL723" s="32"/>
      <c r="AM723" s="114">
        <f t="shared" si="3030"/>
        <v>0</v>
      </c>
      <c r="AN723" s="32"/>
      <c r="AO723" s="114">
        <f t="shared" si="3031"/>
        <v>0</v>
      </c>
      <c r="AP723" s="32"/>
      <c r="AQ723" s="114">
        <f t="shared" si="3032"/>
        <v>0</v>
      </c>
      <c r="AR723" s="32"/>
      <c r="AS723" s="114">
        <f t="shared" si="3033"/>
        <v>0</v>
      </c>
      <c r="AT723" s="32"/>
      <c r="AU723" s="114">
        <f t="shared" si="3034"/>
        <v>0</v>
      </c>
      <c r="AV723" s="32"/>
      <c r="AW723" s="114">
        <f t="shared" si="3035"/>
        <v>0</v>
      </c>
      <c r="AX723" s="32"/>
      <c r="AY723" s="114">
        <f t="shared" si="3036"/>
        <v>0</v>
      </c>
      <c r="AZ723" s="32"/>
      <c r="BA723" s="114">
        <f t="shared" si="3037"/>
        <v>0</v>
      </c>
      <c r="BB723" s="32"/>
      <c r="BC723" s="114">
        <f t="shared" si="3038"/>
        <v>0</v>
      </c>
      <c r="BD723" s="32"/>
      <c r="BE723" s="114">
        <f t="shared" si="3039"/>
        <v>0</v>
      </c>
      <c r="BF723" s="32"/>
      <c r="BG723" s="114">
        <f t="shared" si="3040"/>
        <v>0</v>
      </c>
      <c r="BH723" s="108">
        <f t="shared" ref="BH723:BI723" si="3064">SUM(J723,L723,N723,P723,R723,T723,V723,X723,Z723,AB723,AD723,AF723,AH723,AJ723,AL723,AN723,AP723,AR723,AT723,AV723,AX723,AZ723,BB723,BD723,BF723)</f>
        <v>0</v>
      </c>
      <c r="BI723" s="119">
        <f t="shared" si="3064"/>
        <v>0</v>
      </c>
      <c r="BJ723" s="87">
        <f t="shared" si="3042"/>
        <v>0</v>
      </c>
      <c r="BK723" s="108">
        <f t="shared" si="3043"/>
        <v>9</v>
      </c>
      <c r="BL723" s="119">
        <f t="shared" si="3044"/>
        <v>1692.24</v>
      </c>
      <c r="BM723" s="87">
        <f t="shared" si="3045"/>
        <v>1</v>
      </c>
    </row>
    <row r="724" spans="1:65" s="88" customFormat="1">
      <c r="A724" s="29" t="s">
        <v>1005</v>
      </c>
      <c r="B724" s="29" t="s">
        <v>66</v>
      </c>
      <c r="C724" s="29">
        <v>92686</v>
      </c>
      <c r="D724" s="101" t="s">
        <v>797</v>
      </c>
      <c r="E724" s="29" t="s">
        <v>100</v>
      </c>
      <c r="F724" s="30">
        <v>1</v>
      </c>
      <c r="G724" s="31">
        <v>197.46</v>
      </c>
      <c r="H724" s="119">
        <v>242.63360045368611</v>
      </c>
      <c r="I724" s="120">
        <f t="shared" si="3015"/>
        <v>242.63</v>
      </c>
      <c r="J724" s="111"/>
      <c r="K724" s="114">
        <f t="shared" si="3016"/>
        <v>0</v>
      </c>
      <c r="L724" s="32"/>
      <c r="M724" s="114">
        <f t="shared" si="3017"/>
        <v>0</v>
      </c>
      <c r="N724" s="32"/>
      <c r="O724" s="114">
        <f t="shared" si="3018"/>
        <v>0</v>
      </c>
      <c r="P724" s="32"/>
      <c r="Q724" s="114">
        <f t="shared" si="3019"/>
        <v>0</v>
      </c>
      <c r="R724" s="32"/>
      <c r="S724" s="114">
        <f t="shared" si="3020"/>
        <v>0</v>
      </c>
      <c r="T724" s="32"/>
      <c r="U724" s="114">
        <f t="shared" si="3021"/>
        <v>0</v>
      </c>
      <c r="V724" s="32"/>
      <c r="W724" s="114">
        <f t="shared" si="3022"/>
        <v>0</v>
      </c>
      <c r="X724" s="32"/>
      <c r="Y724" s="114">
        <f t="shared" si="3023"/>
        <v>0</v>
      </c>
      <c r="Z724" s="32"/>
      <c r="AA724" s="114">
        <f t="shared" si="3024"/>
        <v>0</v>
      </c>
      <c r="AB724" s="32"/>
      <c r="AC724" s="114">
        <f t="shared" si="3025"/>
        <v>0</v>
      </c>
      <c r="AD724" s="32"/>
      <c r="AE724" s="114">
        <f t="shared" si="3026"/>
        <v>0</v>
      </c>
      <c r="AF724" s="32"/>
      <c r="AG724" s="114">
        <f t="shared" si="3027"/>
        <v>0</v>
      </c>
      <c r="AH724" s="32"/>
      <c r="AI724" s="114">
        <f t="shared" si="3028"/>
        <v>0</v>
      </c>
      <c r="AJ724" s="32"/>
      <c r="AK724" s="114">
        <f t="shared" si="3029"/>
        <v>0</v>
      </c>
      <c r="AL724" s="32"/>
      <c r="AM724" s="114">
        <f t="shared" si="3030"/>
        <v>0</v>
      </c>
      <c r="AN724" s="32"/>
      <c r="AO724" s="114">
        <f t="shared" si="3031"/>
        <v>0</v>
      </c>
      <c r="AP724" s="32"/>
      <c r="AQ724" s="114">
        <f t="shared" si="3032"/>
        <v>0</v>
      </c>
      <c r="AR724" s="32"/>
      <c r="AS724" s="114">
        <f t="shared" si="3033"/>
        <v>0</v>
      </c>
      <c r="AT724" s="32"/>
      <c r="AU724" s="114">
        <f t="shared" si="3034"/>
        <v>0</v>
      </c>
      <c r="AV724" s="32"/>
      <c r="AW724" s="114">
        <f t="shared" si="3035"/>
        <v>0</v>
      </c>
      <c r="AX724" s="32"/>
      <c r="AY724" s="114">
        <f t="shared" si="3036"/>
        <v>0</v>
      </c>
      <c r="AZ724" s="32"/>
      <c r="BA724" s="114">
        <f t="shared" si="3037"/>
        <v>0</v>
      </c>
      <c r="BB724" s="32"/>
      <c r="BC724" s="114">
        <f t="shared" si="3038"/>
        <v>0</v>
      </c>
      <c r="BD724" s="32"/>
      <c r="BE724" s="114">
        <f t="shared" si="3039"/>
        <v>0</v>
      </c>
      <c r="BF724" s="32"/>
      <c r="BG724" s="114">
        <f t="shared" si="3040"/>
        <v>0</v>
      </c>
      <c r="BH724" s="108">
        <f t="shared" ref="BH724:BI724" si="3065">SUM(J724,L724,N724,P724,R724,T724,V724,X724,Z724,AB724,AD724,AF724,AH724,AJ724,AL724,AN724,AP724,AR724,AT724,AV724,AX724,AZ724,BB724,BD724,BF724)</f>
        <v>0</v>
      </c>
      <c r="BI724" s="119">
        <f t="shared" si="3065"/>
        <v>0</v>
      </c>
      <c r="BJ724" s="87">
        <f t="shared" si="3042"/>
        <v>0</v>
      </c>
      <c r="BK724" s="108">
        <f t="shared" si="3043"/>
        <v>1</v>
      </c>
      <c r="BL724" s="119">
        <f t="shared" si="3044"/>
        <v>242.63</v>
      </c>
      <c r="BM724" s="87">
        <f t="shared" si="3045"/>
        <v>1</v>
      </c>
    </row>
    <row r="725" spans="1:65" s="88" customFormat="1">
      <c r="A725" s="29" t="s">
        <v>1006</v>
      </c>
      <c r="B725" s="29" t="s">
        <v>66</v>
      </c>
      <c r="C725" s="29">
        <v>92944</v>
      </c>
      <c r="D725" s="101" t="s">
        <v>799</v>
      </c>
      <c r="E725" s="29" t="s">
        <v>100</v>
      </c>
      <c r="F725" s="30">
        <v>29</v>
      </c>
      <c r="G725" s="31">
        <v>36.58</v>
      </c>
      <c r="H725" s="119">
        <v>44.948531877827598</v>
      </c>
      <c r="I725" s="120">
        <f t="shared" si="3015"/>
        <v>1303.51</v>
      </c>
      <c r="J725" s="111"/>
      <c r="K725" s="114">
        <f t="shared" si="3016"/>
        <v>0</v>
      </c>
      <c r="L725" s="32"/>
      <c r="M725" s="114">
        <f t="shared" si="3017"/>
        <v>0</v>
      </c>
      <c r="N725" s="32"/>
      <c r="O725" s="114">
        <f t="shared" si="3018"/>
        <v>0</v>
      </c>
      <c r="P725" s="32"/>
      <c r="Q725" s="114">
        <f t="shared" si="3019"/>
        <v>0</v>
      </c>
      <c r="R725" s="32"/>
      <c r="S725" s="114">
        <f t="shared" si="3020"/>
        <v>0</v>
      </c>
      <c r="T725" s="32"/>
      <c r="U725" s="114">
        <f t="shared" si="3021"/>
        <v>0</v>
      </c>
      <c r="V725" s="32"/>
      <c r="W725" s="114">
        <f t="shared" si="3022"/>
        <v>0</v>
      </c>
      <c r="X725" s="32"/>
      <c r="Y725" s="114">
        <f t="shared" si="3023"/>
        <v>0</v>
      </c>
      <c r="Z725" s="32"/>
      <c r="AA725" s="114">
        <f t="shared" si="3024"/>
        <v>0</v>
      </c>
      <c r="AB725" s="32"/>
      <c r="AC725" s="114">
        <f t="shared" si="3025"/>
        <v>0</v>
      </c>
      <c r="AD725" s="32"/>
      <c r="AE725" s="114">
        <f t="shared" si="3026"/>
        <v>0</v>
      </c>
      <c r="AF725" s="32"/>
      <c r="AG725" s="114">
        <f t="shared" si="3027"/>
        <v>0</v>
      </c>
      <c r="AH725" s="32"/>
      <c r="AI725" s="114">
        <f t="shared" si="3028"/>
        <v>0</v>
      </c>
      <c r="AJ725" s="32"/>
      <c r="AK725" s="114">
        <f t="shared" si="3029"/>
        <v>0</v>
      </c>
      <c r="AL725" s="32"/>
      <c r="AM725" s="114">
        <f t="shared" si="3030"/>
        <v>0</v>
      </c>
      <c r="AN725" s="32"/>
      <c r="AO725" s="114">
        <f t="shared" si="3031"/>
        <v>0</v>
      </c>
      <c r="AP725" s="32"/>
      <c r="AQ725" s="114">
        <f t="shared" si="3032"/>
        <v>0</v>
      </c>
      <c r="AR725" s="32"/>
      <c r="AS725" s="114">
        <f t="shared" si="3033"/>
        <v>0</v>
      </c>
      <c r="AT725" s="32"/>
      <c r="AU725" s="114">
        <f t="shared" si="3034"/>
        <v>0</v>
      </c>
      <c r="AV725" s="32"/>
      <c r="AW725" s="114">
        <f t="shared" si="3035"/>
        <v>0</v>
      </c>
      <c r="AX725" s="32"/>
      <c r="AY725" s="114">
        <f t="shared" si="3036"/>
        <v>0</v>
      </c>
      <c r="AZ725" s="32"/>
      <c r="BA725" s="114">
        <f t="shared" si="3037"/>
        <v>0</v>
      </c>
      <c r="BB725" s="32"/>
      <c r="BC725" s="114">
        <f t="shared" si="3038"/>
        <v>0</v>
      </c>
      <c r="BD725" s="32"/>
      <c r="BE725" s="114">
        <f t="shared" si="3039"/>
        <v>0</v>
      </c>
      <c r="BF725" s="32"/>
      <c r="BG725" s="114">
        <f t="shared" si="3040"/>
        <v>0</v>
      </c>
      <c r="BH725" s="108">
        <f t="shared" ref="BH725:BI725" si="3066">SUM(J725,L725,N725,P725,R725,T725,V725,X725,Z725,AB725,AD725,AF725,AH725,AJ725,AL725,AN725,AP725,AR725,AT725,AV725,AX725,AZ725,BB725,BD725,BF725)</f>
        <v>0</v>
      </c>
      <c r="BI725" s="119">
        <f t="shared" si="3066"/>
        <v>0</v>
      </c>
      <c r="BJ725" s="87">
        <f t="shared" si="3042"/>
        <v>0</v>
      </c>
      <c r="BK725" s="108">
        <f t="shared" si="3043"/>
        <v>29</v>
      </c>
      <c r="BL725" s="119">
        <f t="shared" si="3044"/>
        <v>1303.51</v>
      </c>
      <c r="BM725" s="87">
        <f t="shared" si="3045"/>
        <v>1</v>
      </c>
    </row>
    <row r="726" spans="1:65" s="88" customFormat="1">
      <c r="A726" s="29" t="s">
        <v>1007</v>
      </c>
      <c r="B726" s="29" t="s">
        <v>66</v>
      </c>
      <c r="C726" s="29">
        <v>97503</v>
      </c>
      <c r="D726" s="101" t="s">
        <v>803</v>
      </c>
      <c r="E726" s="29" t="s">
        <v>100</v>
      </c>
      <c r="F726" s="30">
        <v>33</v>
      </c>
      <c r="G726" s="31">
        <v>62.07</v>
      </c>
      <c r="H726" s="119">
        <v>76.269966475034423</v>
      </c>
      <c r="I726" s="120">
        <f t="shared" si="3015"/>
        <v>2516.91</v>
      </c>
      <c r="J726" s="111"/>
      <c r="K726" s="114">
        <f t="shared" si="3016"/>
        <v>0</v>
      </c>
      <c r="L726" s="32"/>
      <c r="M726" s="114">
        <f t="shared" si="3017"/>
        <v>0</v>
      </c>
      <c r="N726" s="32"/>
      <c r="O726" s="114">
        <f t="shared" si="3018"/>
        <v>0</v>
      </c>
      <c r="P726" s="32"/>
      <c r="Q726" s="114">
        <f t="shared" si="3019"/>
        <v>0</v>
      </c>
      <c r="R726" s="32"/>
      <c r="S726" s="114">
        <f t="shared" si="3020"/>
        <v>0</v>
      </c>
      <c r="T726" s="32"/>
      <c r="U726" s="114">
        <f t="shared" si="3021"/>
        <v>0</v>
      </c>
      <c r="V726" s="32"/>
      <c r="W726" s="114">
        <f t="shared" si="3022"/>
        <v>0</v>
      </c>
      <c r="X726" s="32"/>
      <c r="Y726" s="114">
        <f t="shared" si="3023"/>
        <v>0</v>
      </c>
      <c r="Z726" s="32"/>
      <c r="AA726" s="114">
        <f t="shared" si="3024"/>
        <v>0</v>
      </c>
      <c r="AB726" s="32"/>
      <c r="AC726" s="114">
        <f t="shared" si="3025"/>
        <v>0</v>
      </c>
      <c r="AD726" s="32"/>
      <c r="AE726" s="114">
        <f t="shared" si="3026"/>
        <v>0</v>
      </c>
      <c r="AF726" s="32"/>
      <c r="AG726" s="114">
        <f t="shared" si="3027"/>
        <v>0</v>
      </c>
      <c r="AH726" s="32"/>
      <c r="AI726" s="114">
        <f t="shared" si="3028"/>
        <v>0</v>
      </c>
      <c r="AJ726" s="32"/>
      <c r="AK726" s="114">
        <f t="shared" si="3029"/>
        <v>0</v>
      </c>
      <c r="AL726" s="32"/>
      <c r="AM726" s="114">
        <f t="shared" si="3030"/>
        <v>0</v>
      </c>
      <c r="AN726" s="32"/>
      <c r="AO726" s="114">
        <f t="shared" si="3031"/>
        <v>0</v>
      </c>
      <c r="AP726" s="32"/>
      <c r="AQ726" s="114">
        <f t="shared" si="3032"/>
        <v>0</v>
      </c>
      <c r="AR726" s="32"/>
      <c r="AS726" s="114">
        <f t="shared" si="3033"/>
        <v>0</v>
      </c>
      <c r="AT726" s="32"/>
      <c r="AU726" s="114">
        <f t="shared" si="3034"/>
        <v>0</v>
      </c>
      <c r="AV726" s="32"/>
      <c r="AW726" s="114">
        <f t="shared" si="3035"/>
        <v>0</v>
      </c>
      <c r="AX726" s="32"/>
      <c r="AY726" s="114">
        <f t="shared" si="3036"/>
        <v>0</v>
      </c>
      <c r="AZ726" s="32"/>
      <c r="BA726" s="114">
        <f t="shared" si="3037"/>
        <v>0</v>
      </c>
      <c r="BB726" s="32"/>
      <c r="BC726" s="114">
        <f t="shared" si="3038"/>
        <v>0</v>
      </c>
      <c r="BD726" s="32"/>
      <c r="BE726" s="114">
        <f t="shared" si="3039"/>
        <v>0</v>
      </c>
      <c r="BF726" s="32"/>
      <c r="BG726" s="114">
        <f t="shared" si="3040"/>
        <v>0</v>
      </c>
      <c r="BH726" s="108">
        <f t="shared" ref="BH726:BI726" si="3067">SUM(J726,L726,N726,P726,R726,T726,V726,X726,Z726,AB726,AD726,AF726,AH726,AJ726,AL726,AN726,AP726,AR726,AT726,AV726,AX726,AZ726,BB726,BD726,BF726)</f>
        <v>0</v>
      </c>
      <c r="BI726" s="119">
        <f t="shared" si="3067"/>
        <v>0</v>
      </c>
      <c r="BJ726" s="87">
        <f t="shared" si="3042"/>
        <v>0</v>
      </c>
      <c r="BK726" s="108">
        <f t="shared" si="3043"/>
        <v>33</v>
      </c>
      <c r="BL726" s="119">
        <f t="shared" si="3044"/>
        <v>2516.91</v>
      </c>
      <c r="BM726" s="87">
        <f t="shared" si="3045"/>
        <v>1</v>
      </c>
    </row>
    <row r="727" spans="1:65" s="88" customFormat="1">
      <c r="A727" s="29" t="s">
        <v>1008</v>
      </c>
      <c r="B727" s="29" t="s">
        <v>66</v>
      </c>
      <c r="C727" s="29">
        <v>97509</v>
      </c>
      <c r="D727" s="101" t="s">
        <v>807</v>
      </c>
      <c r="E727" s="29" t="s">
        <v>100</v>
      </c>
      <c r="F727" s="30">
        <v>1</v>
      </c>
      <c r="G727" s="31">
        <v>119.36</v>
      </c>
      <c r="H727" s="119">
        <v>146.66639597970209</v>
      </c>
      <c r="I727" s="120">
        <f t="shared" si="3015"/>
        <v>146.66999999999999</v>
      </c>
      <c r="J727" s="111"/>
      <c r="K727" s="114">
        <f t="shared" si="3016"/>
        <v>0</v>
      </c>
      <c r="L727" s="32"/>
      <c r="M727" s="114">
        <f t="shared" si="3017"/>
        <v>0</v>
      </c>
      <c r="N727" s="32"/>
      <c r="O727" s="114">
        <f t="shared" si="3018"/>
        <v>0</v>
      </c>
      <c r="P727" s="32"/>
      <c r="Q727" s="114">
        <f t="shared" si="3019"/>
        <v>0</v>
      </c>
      <c r="R727" s="32"/>
      <c r="S727" s="114">
        <f t="shared" si="3020"/>
        <v>0</v>
      </c>
      <c r="T727" s="32"/>
      <c r="U727" s="114">
        <f t="shared" si="3021"/>
        <v>0</v>
      </c>
      <c r="V727" s="32"/>
      <c r="W727" s="114">
        <f t="shared" si="3022"/>
        <v>0</v>
      </c>
      <c r="X727" s="32"/>
      <c r="Y727" s="114">
        <f t="shared" si="3023"/>
        <v>0</v>
      </c>
      <c r="Z727" s="32"/>
      <c r="AA727" s="114">
        <f t="shared" si="3024"/>
        <v>0</v>
      </c>
      <c r="AB727" s="32"/>
      <c r="AC727" s="114">
        <f t="shared" si="3025"/>
        <v>0</v>
      </c>
      <c r="AD727" s="32"/>
      <c r="AE727" s="114">
        <f t="shared" si="3026"/>
        <v>0</v>
      </c>
      <c r="AF727" s="32"/>
      <c r="AG727" s="114">
        <f t="shared" si="3027"/>
        <v>0</v>
      </c>
      <c r="AH727" s="32"/>
      <c r="AI727" s="114">
        <f t="shared" si="3028"/>
        <v>0</v>
      </c>
      <c r="AJ727" s="32"/>
      <c r="AK727" s="114">
        <f t="shared" si="3029"/>
        <v>0</v>
      </c>
      <c r="AL727" s="32"/>
      <c r="AM727" s="114">
        <f t="shared" si="3030"/>
        <v>0</v>
      </c>
      <c r="AN727" s="32"/>
      <c r="AO727" s="114">
        <f t="shared" si="3031"/>
        <v>0</v>
      </c>
      <c r="AP727" s="32"/>
      <c r="AQ727" s="114">
        <f t="shared" si="3032"/>
        <v>0</v>
      </c>
      <c r="AR727" s="32"/>
      <c r="AS727" s="114">
        <f t="shared" si="3033"/>
        <v>0</v>
      </c>
      <c r="AT727" s="32"/>
      <c r="AU727" s="114">
        <f t="shared" si="3034"/>
        <v>0</v>
      </c>
      <c r="AV727" s="32"/>
      <c r="AW727" s="114">
        <f t="shared" si="3035"/>
        <v>0</v>
      </c>
      <c r="AX727" s="32"/>
      <c r="AY727" s="114">
        <f t="shared" si="3036"/>
        <v>0</v>
      </c>
      <c r="AZ727" s="32"/>
      <c r="BA727" s="114">
        <f t="shared" si="3037"/>
        <v>0</v>
      </c>
      <c r="BB727" s="32"/>
      <c r="BC727" s="114">
        <f t="shared" si="3038"/>
        <v>0</v>
      </c>
      <c r="BD727" s="32"/>
      <c r="BE727" s="114">
        <f t="shared" si="3039"/>
        <v>0</v>
      </c>
      <c r="BF727" s="32"/>
      <c r="BG727" s="114">
        <f t="shared" si="3040"/>
        <v>0</v>
      </c>
      <c r="BH727" s="108">
        <f t="shared" ref="BH727:BI727" si="3068">SUM(J727,L727,N727,P727,R727,T727,V727,X727,Z727,AB727,AD727,AF727,AH727,AJ727,AL727,AN727,AP727,AR727,AT727,AV727,AX727,AZ727,BB727,BD727,BF727)</f>
        <v>0</v>
      </c>
      <c r="BI727" s="119">
        <f t="shared" si="3068"/>
        <v>0</v>
      </c>
      <c r="BJ727" s="87">
        <f t="shared" si="3042"/>
        <v>0</v>
      </c>
      <c r="BK727" s="108">
        <f t="shared" si="3043"/>
        <v>1</v>
      </c>
      <c r="BL727" s="119">
        <f t="shared" si="3044"/>
        <v>146.66999999999999</v>
      </c>
      <c r="BM727" s="87">
        <f t="shared" si="3045"/>
        <v>1</v>
      </c>
    </row>
    <row r="728" spans="1:65" s="88" customFormat="1">
      <c r="A728" s="29" t="s">
        <v>1009</v>
      </c>
      <c r="B728" s="29" t="s">
        <v>66</v>
      </c>
      <c r="C728" s="29">
        <v>92947</v>
      </c>
      <c r="D728" s="101" t="s">
        <v>809</v>
      </c>
      <c r="E728" s="29" t="s">
        <v>100</v>
      </c>
      <c r="F728" s="30">
        <v>2</v>
      </c>
      <c r="G728" s="31">
        <v>51.84</v>
      </c>
      <c r="H728" s="119">
        <v>63.699614339709754</v>
      </c>
      <c r="I728" s="120">
        <f t="shared" si="3015"/>
        <v>127.4</v>
      </c>
      <c r="J728" s="111"/>
      <c r="K728" s="114">
        <f t="shared" si="3016"/>
        <v>0</v>
      </c>
      <c r="L728" s="32"/>
      <c r="M728" s="114">
        <f t="shared" si="3017"/>
        <v>0</v>
      </c>
      <c r="N728" s="32"/>
      <c r="O728" s="114">
        <f t="shared" si="3018"/>
        <v>0</v>
      </c>
      <c r="P728" s="32"/>
      <c r="Q728" s="114">
        <f t="shared" si="3019"/>
        <v>0</v>
      </c>
      <c r="R728" s="32"/>
      <c r="S728" s="114">
        <f t="shared" si="3020"/>
        <v>0</v>
      </c>
      <c r="T728" s="32"/>
      <c r="U728" s="114">
        <f t="shared" si="3021"/>
        <v>0</v>
      </c>
      <c r="V728" s="32"/>
      <c r="W728" s="114">
        <f t="shared" si="3022"/>
        <v>0</v>
      </c>
      <c r="X728" s="32"/>
      <c r="Y728" s="114">
        <f t="shared" si="3023"/>
        <v>0</v>
      </c>
      <c r="Z728" s="32"/>
      <c r="AA728" s="114">
        <f t="shared" si="3024"/>
        <v>0</v>
      </c>
      <c r="AB728" s="32"/>
      <c r="AC728" s="114">
        <f t="shared" si="3025"/>
        <v>0</v>
      </c>
      <c r="AD728" s="32"/>
      <c r="AE728" s="114">
        <f t="shared" si="3026"/>
        <v>0</v>
      </c>
      <c r="AF728" s="32"/>
      <c r="AG728" s="114">
        <f t="shared" si="3027"/>
        <v>0</v>
      </c>
      <c r="AH728" s="32"/>
      <c r="AI728" s="114">
        <f t="shared" si="3028"/>
        <v>0</v>
      </c>
      <c r="AJ728" s="32"/>
      <c r="AK728" s="114">
        <f t="shared" si="3029"/>
        <v>0</v>
      </c>
      <c r="AL728" s="32"/>
      <c r="AM728" s="114">
        <f t="shared" si="3030"/>
        <v>0</v>
      </c>
      <c r="AN728" s="32"/>
      <c r="AO728" s="114">
        <f t="shared" si="3031"/>
        <v>0</v>
      </c>
      <c r="AP728" s="32"/>
      <c r="AQ728" s="114">
        <f t="shared" si="3032"/>
        <v>0</v>
      </c>
      <c r="AR728" s="32"/>
      <c r="AS728" s="114">
        <f t="shared" si="3033"/>
        <v>0</v>
      </c>
      <c r="AT728" s="32"/>
      <c r="AU728" s="114">
        <f t="shared" si="3034"/>
        <v>0</v>
      </c>
      <c r="AV728" s="32"/>
      <c r="AW728" s="114">
        <f t="shared" si="3035"/>
        <v>0</v>
      </c>
      <c r="AX728" s="32"/>
      <c r="AY728" s="114">
        <f t="shared" si="3036"/>
        <v>0</v>
      </c>
      <c r="AZ728" s="32"/>
      <c r="BA728" s="114">
        <f t="shared" si="3037"/>
        <v>0</v>
      </c>
      <c r="BB728" s="32"/>
      <c r="BC728" s="114">
        <f t="shared" si="3038"/>
        <v>0</v>
      </c>
      <c r="BD728" s="32"/>
      <c r="BE728" s="114">
        <f t="shared" si="3039"/>
        <v>0</v>
      </c>
      <c r="BF728" s="32"/>
      <c r="BG728" s="114">
        <f t="shared" si="3040"/>
        <v>0</v>
      </c>
      <c r="BH728" s="108">
        <f t="shared" ref="BH728:BI728" si="3069">SUM(J728,L728,N728,P728,R728,T728,V728,X728,Z728,AB728,AD728,AF728,AH728,AJ728,AL728,AN728,AP728,AR728,AT728,AV728,AX728,AZ728,BB728,BD728,BF728)</f>
        <v>0</v>
      </c>
      <c r="BI728" s="119">
        <f t="shared" si="3069"/>
        <v>0</v>
      </c>
      <c r="BJ728" s="87">
        <f t="shared" si="3042"/>
        <v>0</v>
      </c>
      <c r="BK728" s="108">
        <f t="shared" si="3043"/>
        <v>2</v>
      </c>
      <c r="BL728" s="119">
        <f t="shared" si="3044"/>
        <v>127.4</v>
      </c>
      <c r="BM728" s="87">
        <f t="shared" si="3045"/>
        <v>1</v>
      </c>
    </row>
    <row r="729" spans="1:65" s="88" customFormat="1">
      <c r="A729" s="29" t="s">
        <v>1010</v>
      </c>
      <c r="B729" s="29" t="s">
        <v>66</v>
      </c>
      <c r="C729" s="29">
        <v>92949</v>
      </c>
      <c r="D729" s="101" t="s">
        <v>813</v>
      </c>
      <c r="E729" s="29" t="s">
        <v>100</v>
      </c>
      <c r="F729" s="30">
        <v>7</v>
      </c>
      <c r="G729" s="31">
        <v>81.89</v>
      </c>
      <c r="H729" s="119">
        <v>100.62425575383548</v>
      </c>
      <c r="I729" s="120">
        <f t="shared" si="3015"/>
        <v>704.37</v>
      </c>
      <c r="J729" s="111"/>
      <c r="K729" s="114">
        <f t="shared" si="3016"/>
        <v>0</v>
      </c>
      <c r="L729" s="32"/>
      <c r="M729" s="114">
        <f t="shared" si="3017"/>
        <v>0</v>
      </c>
      <c r="N729" s="32"/>
      <c r="O729" s="114">
        <f t="shared" si="3018"/>
        <v>0</v>
      </c>
      <c r="P729" s="32"/>
      <c r="Q729" s="114">
        <f t="shared" si="3019"/>
        <v>0</v>
      </c>
      <c r="R729" s="32"/>
      <c r="S729" s="114">
        <f t="shared" si="3020"/>
        <v>0</v>
      </c>
      <c r="T729" s="32"/>
      <c r="U729" s="114">
        <f t="shared" si="3021"/>
        <v>0</v>
      </c>
      <c r="V729" s="32"/>
      <c r="W729" s="114">
        <f t="shared" si="3022"/>
        <v>0</v>
      </c>
      <c r="X729" s="32"/>
      <c r="Y729" s="114">
        <f t="shared" si="3023"/>
        <v>0</v>
      </c>
      <c r="Z729" s="32"/>
      <c r="AA729" s="114">
        <f t="shared" si="3024"/>
        <v>0</v>
      </c>
      <c r="AB729" s="32"/>
      <c r="AC729" s="114">
        <f t="shared" si="3025"/>
        <v>0</v>
      </c>
      <c r="AD729" s="32"/>
      <c r="AE729" s="114">
        <f t="shared" si="3026"/>
        <v>0</v>
      </c>
      <c r="AF729" s="32"/>
      <c r="AG729" s="114">
        <f t="shared" si="3027"/>
        <v>0</v>
      </c>
      <c r="AH729" s="32"/>
      <c r="AI729" s="114">
        <f t="shared" si="3028"/>
        <v>0</v>
      </c>
      <c r="AJ729" s="32"/>
      <c r="AK729" s="114">
        <f t="shared" si="3029"/>
        <v>0</v>
      </c>
      <c r="AL729" s="32"/>
      <c r="AM729" s="114">
        <f t="shared" si="3030"/>
        <v>0</v>
      </c>
      <c r="AN729" s="32"/>
      <c r="AO729" s="114">
        <f t="shared" si="3031"/>
        <v>0</v>
      </c>
      <c r="AP729" s="32"/>
      <c r="AQ729" s="114">
        <f t="shared" si="3032"/>
        <v>0</v>
      </c>
      <c r="AR729" s="32"/>
      <c r="AS729" s="114">
        <f t="shared" si="3033"/>
        <v>0</v>
      </c>
      <c r="AT729" s="32"/>
      <c r="AU729" s="114">
        <f t="shared" si="3034"/>
        <v>0</v>
      </c>
      <c r="AV729" s="32"/>
      <c r="AW729" s="114">
        <f t="shared" si="3035"/>
        <v>0</v>
      </c>
      <c r="AX729" s="32"/>
      <c r="AY729" s="114">
        <f t="shared" si="3036"/>
        <v>0</v>
      </c>
      <c r="AZ729" s="32"/>
      <c r="BA729" s="114">
        <f t="shared" si="3037"/>
        <v>0</v>
      </c>
      <c r="BB729" s="32"/>
      <c r="BC729" s="114">
        <f t="shared" si="3038"/>
        <v>0</v>
      </c>
      <c r="BD729" s="32"/>
      <c r="BE729" s="114">
        <f t="shared" si="3039"/>
        <v>0</v>
      </c>
      <c r="BF729" s="32"/>
      <c r="BG729" s="114">
        <f t="shared" si="3040"/>
        <v>0</v>
      </c>
      <c r="BH729" s="108">
        <f t="shared" ref="BH729:BI729" si="3070">SUM(J729,L729,N729,P729,R729,T729,V729,X729,Z729,AB729,AD729,AF729,AH729,AJ729,AL729,AN729,AP729,AR729,AT729,AV729,AX729,AZ729,BB729,BD729,BF729)</f>
        <v>0</v>
      </c>
      <c r="BI729" s="119">
        <f t="shared" si="3070"/>
        <v>0</v>
      </c>
      <c r="BJ729" s="87">
        <f t="shared" si="3042"/>
        <v>0</v>
      </c>
      <c r="BK729" s="108">
        <f t="shared" si="3043"/>
        <v>7</v>
      </c>
      <c r="BL729" s="119">
        <f t="shared" si="3044"/>
        <v>704.37</v>
      </c>
      <c r="BM729" s="87">
        <f t="shared" si="3045"/>
        <v>1</v>
      </c>
    </row>
    <row r="730" spans="1:65" s="88" customFormat="1">
      <c r="A730" s="29" t="s">
        <v>1011</v>
      </c>
      <c r="B730" s="29" t="s">
        <v>66</v>
      </c>
      <c r="C730" s="29">
        <v>97509</v>
      </c>
      <c r="D730" s="101" t="s">
        <v>900</v>
      </c>
      <c r="E730" s="29" t="s">
        <v>100</v>
      </c>
      <c r="F730" s="30">
        <v>6</v>
      </c>
      <c r="G730" s="31">
        <v>119.36</v>
      </c>
      <c r="H730" s="119">
        <v>146.66639597970209</v>
      </c>
      <c r="I730" s="120">
        <f t="shared" si="3015"/>
        <v>880</v>
      </c>
      <c r="J730" s="111"/>
      <c r="K730" s="114">
        <f t="shared" si="3016"/>
        <v>0</v>
      </c>
      <c r="L730" s="32"/>
      <c r="M730" s="114">
        <f t="shared" si="3017"/>
        <v>0</v>
      </c>
      <c r="N730" s="32"/>
      <c r="O730" s="114">
        <f t="shared" si="3018"/>
        <v>0</v>
      </c>
      <c r="P730" s="32"/>
      <c r="Q730" s="114">
        <f t="shared" si="3019"/>
        <v>0</v>
      </c>
      <c r="R730" s="32"/>
      <c r="S730" s="114">
        <f t="shared" si="3020"/>
        <v>0</v>
      </c>
      <c r="T730" s="32"/>
      <c r="U730" s="114">
        <f t="shared" si="3021"/>
        <v>0</v>
      </c>
      <c r="V730" s="32"/>
      <c r="W730" s="114">
        <f t="shared" si="3022"/>
        <v>0</v>
      </c>
      <c r="X730" s="32"/>
      <c r="Y730" s="114">
        <f t="shared" si="3023"/>
        <v>0</v>
      </c>
      <c r="Z730" s="32"/>
      <c r="AA730" s="114">
        <f t="shared" si="3024"/>
        <v>0</v>
      </c>
      <c r="AB730" s="32"/>
      <c r="AC730" s="114">
        <f t="shared" si="3025"/>
        <v>0</v>
      </c>
      <c r="AD730" s="32"/>
      <c r="AE730" s="114">
        <f t="shared" si="3026"/>
        <v>0</v>
      </c>
      <c r="AF730" s="32"/>
      <c r="AG730" s="114">
        <f t="shared" si="3027"/>
        <v>0</v>
      </c>
      <c r="AH730" s="32"/>
      <c r="AI730" s="114">
        <f t="shared" si="3028"/>
        <v>0</v>
      </c>
      <c r="AJ730" s="32"/>
      <c r="AK730" s="114">
        <f t="shared" si="3029"/>
        <v>0</v>
      </c>
      <c r="AL730" s="32"/>
      <c r="AM730" s="114">
        <f t="shared" si="3030"/>
        <v>0</v>
      </c>
      <c r="AN730" s="32"/>
      <c r="AO730" s="114">
        <f t="shared" si="3031"/>
        <v>0</v>
      </c>
      <c r="AP730" s="32"/>
      <c r="AQ730" s="114">
        <f t="shared" si="3032"/>
        <v>0</v>
      </c>
      <c r="AR730" s="32"/>
      <c r="AS730" s="114">
        <f t="shared" si="3033"/>
        <v>0</v>
      </c>
      <c r="AT730" s="32"/>
      <c r="AU730" s="114">
        <f t="shared" si="3034"/>
        <v>0</v>
      </c>
      <c r="AV730" s="32"/>
      <c r="AW730" s="114">
        <f t="shared" si="3035"/>
        <v>0</v>
      </c>
      <c r="AX730" s="32"/>
      <c r="AY730" s="114">
        <f t="shared" si="3036"/>
        <v>0</v>
      </c>
      <c r="AZ730" s="32"/>
      <c r="BA730" s="114">
        <f t="shared" si="3037"/>
        <v>0</v>
      </c>
      <c r="BB730" s="32"/>
      <c r="BC730" s="114">
        <f t="shared" si="3038"/>
        <v>0</v>
      </c>
      <c r="BD730" s="32"/>
      <c r="BE730" s="114">
        <f t="shared" si="3039"/>
        <v>0</v>
      </c>
      <c r="BF730" s="32"/>
      <c r="BG730" s="114">
        <f t="shared" si="3040"/>
        <v>0</v>
      </c>
      <c r="BH730" s="108">
        <f t="shared" ref="BH730:BI730" si="3071">SUM(J730,L730,N730,P730,R730,T730,V730,X730,Z730,AB730,AD730,AF730,AH730,AJ730,AL730,AN730,AP730,AR730,AT730,AV730,AX730,AZ730,BB730,BD730,BF730)</f>
        <v>0</v>
      </c>
      <c r="BI730" s="119">
        <f t="shared" si="3071"/>
        <v>0</v>
      </c>
      <c r="BJ730" s="87">
        <f t="shared" si="3042"/>
        <v>0</v>
      </c>
      <c r="BK730" s="108">
        <f t="shared" si="3043"/>
        <v>6</v>
      </c>
      <c r="BL730" s="119">
        <f t="shared" si="3044"/>
        <v>880</v>
      </c>
      <c r="BM730" s="87">
        <f t="shared" si="3045"/>
        <v>1</v>
      </c>
    </row>
    <row r="731" spans="1:65" s="88" customFormat="1">
      <c r="A731" s="29" t="s">
        <v>1012</v>
      </c>
      <c r="B731" s="29" t="s">
        <v>66</v>
      </c>
      <c r="C731" s="29">
        <v>92911</v>
      </c>
      <c r="D731" s="101" t="s">
        <v>902</v>
      </c>
      <c r="E731" s="29" t="s">
        <v>100</v>
      </c>
      <c r="F731" s="30">
        <v>1</v>
      </c>
      <c r="G731" s="31">
        <v>93.21</v>
      </c>
      <c r="H731" s="119">
        <v>114.53397092215172</v>
      </c>
      <c r="I731" s="120">
        <f t="shared" si="3015"/>
        <v>114.53</v>
      </c>
      <c r="J731" s="111"/>
      <c r="K731" s="114">
        <f t="shared" si="3016"/>
        <v>0</v>
      </c>
      <c r="L731" s="32"/>
      <c r="M731" s="114">
        <f t="shared" si="3017"/>
        <v>0</v>
      </c>
      <c r="N731" s="32"/>
      <c r="O731" s="114">
        <f t="shared" si="3018"/>
        <v>0</v>
      </c>
      <c r="P731" s="32"/>
      <c r="Q731" s="114">
        <f t="shared" si="3019"/>
        <v>0</v>
      </c>
      <c r="R731" s="32"/>
      <c r="S731" s="114">
        <f t="shared" si="3020"/>
        <v>0</v>
      </c>
      <c r="T731" s="32"/>
      <c r="U731" s="114">
        <f t="shared" si="3021"/>
        <v>0</v>
      </c>
      <c r="V731" s="32"/>
      <c r="W731" s="114">
        <f t="shared" si="3022"/>
        <v>0</v>
      </c>
      <c r="X731" s="32"/>
      <c r="Y731" s="114">
        <f t="shared" si="3023"/>
        <v>0</v>
      </c>
      <c r="Z731" s="32"/>
      <c r="AA731" s="114">
        <f t="shared" si="3024"/>
        <v>0</v>
      </c>
      <c r="AB731" s="32"/>
      <c r="AC731" s="114">
        <f t="shared" si="3025"/>
        <v>0</v>
      </c>
      <c r="AD731" s="32"/>
      <c r="AE731" s="114">
        <f t="shared" si="3026"/>
        <v>0</v>
      </c>
      <c r="AF731" s="32"/>
      <c r="AG731" s="114">
        <f t="shared" si="3027"/>
        <v>0</v>
      </c>
      <c r="AH731" s="32"/>
      <c r="AI731" s="114">
        <f t="shared" si="3028"/>
        <v>0</v>
      </c>
      <c r="AJ731" s="32"/>
      <c r="AK731" s="114">
        <f t="shared" si="3029"/>
        <v>0</v>
      </c>
      <c r="AL731" s="32"/>
      <c r="AM731" s="114">
        <f t="shared" si="3030"/>
        <v>0</v>
      </c>
      <c r="AN731" s="32"/>
      <c r="AO731" s="114">
        <f t="shared" si="3031"/>
        <v>0</v>
      </c>
      <c r="AP731" s="32"/>
      <c r="AQ731" s="114">
        <f t="shared" si="3032"/>
        <v>0</v>
      </c>
      <c r="AR731" s="32"/>
      <c r="AS731" s="114">
        <f t="shared" si="3033"/>
        <v>0</v>
      </c>
      <c r="AT731" s="32"/>
      <c r="AU731" s="114">
        <f t="shared" si="3034"/>
        <v>0</v>
      </c>
      <c r="AV731" s="32"/>
      <c r="AW731" s="114">
        <f t="shared" si="3035"/>
        <v>0</v>
      </c>
      <c r="AX731" s="32"/>
      <c r="AY731" s="114">
        <f t="shared" si="3036"/>
        <v>0</v>
      </c>
      <c r="AZ731" s="32"/>
      <c r="BA731" s="114">
        <f t="shared" si="3037"/>
        <v>0</v>
      </c>
      <c r="BB731" s="32"/>
      <c r="BC731" s="114">
        <f t="shared" si="3038"/>
        <v>0</v>
      </c>
      <c r="BD731" s="32"/>
      <c r="BE731" s="114">
        <f t="shared" si="3039"/>
        <v>0</v>
      </c>
      <c r="BF731" s="32"/>
      <c r="BG731" s="114">
        <f t="shared" si="3040"/>
        <v>0</v>
      </c>
      <c r="BH731" s="108">
        <f t="shared" ref="BH731:BI731" si="3072">SUM(J731,L731,N731,P731,R731,T731,V731,X731,Z731,AB731,AD731,AF731,AH731,AJ731,AL731,AN731,AP731,AR731,AT731,AV731,AX731,AZ731,BB731,BD731,BF731)</f>
        <v>0</v>
      </c>
      <c r="BI731" s="119">
        <f t="shared" si="3072"/>
        <v>0</v>
      </c>
      <c r="BJ731" s="87">
        <f t="shared" si="3042"/>
        <v>0</v>
      </c>
      <c r="BK731" s="108">
        <f t="shared" si="3043"/>
        <v>1</v>
      </c>
      <c r="BL731" s="119">
        <f t="shared" si="3044"/>
        <v>114.53</v>
      </c>
      <c r="BM731" s="87">
        <f t="shared" si="3045"/>
        <v>1</v>
      </c>
    </row>
    <row r="732" spans="1:65" s="88" customFormat="1">
      <c r="A732" s="29" t="s">
        <v>1013</v>
      </c>
      <c r="B732" s="29" t="s">
        <v>66</v>
      </c>
      <c r="C732" s="29">
        <v>97515</v>
      </c>
      <c r="D732" s="101" t="s">
        <v>1014</v>
      </c>
      <c r="E732" s="29" t="s">
        <v>100</v>
      </c>
      <c r="F732" s="30">
        <v>1</v>
      </c>
      <c r="G732" s="31">
        <v>310.23</v>
      </c>
      <c r="H732" s="119">
        <v>381.20237956420056</v>
      </c>
      <c r="I732" s="120">
        <f t="shared" si="3015"/>
        <v>381.2</v>
      </c>
      <c r="J732" s="111"/>
      <c r="K732" s="114">
        <f t="shared" si="3016"/>
        <v>0</v>
      </c>
      <c r="L732" s="32"/>
      <c r="M732" s="114">
        <f t="shared" si="3017"/>
        <v>0</v>
      </c>
      <c r="N732" s="32"/>
      <c r="O732" s="114">
        <f t="shared" si="3018"/>
        <v>0</v>
      </c>
      <c r="P732" s="32"/>
      <c r="Q732" s="114">
        <f t="shared" si="3019"/>
        <v>0</v>
      </c>
      <c r="R732" s="32"/>
      <c r="S732" s="114">
        <f t="shared" si="3020"/>
        <v>0</v>
      </c>
      <c r="T732" s="32"/>
      <c r="U732" s="114">
        <f t="shared" si="3021"/>
        <v>0</v>
      </c>
      <c r="V732" s="32"/>
      <c r="W732" s="114">
        <f t="shared" si="3022"/>
        <v>0</v>
      </c>
      <c r="X732" s="32"/>
      <c r="Y732" s="114">
        <f t="shared" si="3023"/>
        <v>0</v>
      </c>
      <c r="Z732" s="32"/>
      <c r="AA732" s="114">
        <f t="shared" si="3024"/>
        <v>0</v>
      </c>
      <c r="AB732" s="32"/>
      <c r="AC732" s="114">
        <f t="shared" si="3025"/>
        <v>0</v>
      </c>
      <c r="AD732" s="32"/>
      <c r="AE732" s="114">
        <f t="shared" si="3026"/>
        <v>0</v>
      </c>
      <c r="AF732" s="32"/>
      <c r="AG732" s="114">
        <f t="shared" si="3027"/>
        <v>0</v>
      </c>
      <c r="AH732" s="32"/>
      <c r="AI732" s="114">
        <f t="shared" si="3028"/>
        <v>0</v>
      </c>
      <c r="AJ732" s="32"/>
      <c r="AK732" s="114">
        <f t="shared" si="3029"/>
        <v>0</v>
      </c>
      <c r="AL732" s="32"/>
      <c r="AM732" s="114">
        <f t="shared" si="3030"/>
        <v>0</v>
      </c>
      <c r="AN732" s="32"/>
      <c r="AO732" s="114">
        <f t="shared" si="3031"/>
        <v>0</v>
      </c>
      <c r="AP732" s="32"/>
      <c r="AQ732" s="114">
        <f t="shared" si="3032"/>
        <v>0</v>
      </c>
      <c r="AR732" s="32"/>
      <c r="AS732" s="114">
        <f t="shared" si="3033"/>
        <v>0</v>
      </c>
      <c r="AT732" s="32"/>
      <c r="AU732" s="114">
        <f t="shared" si="3034"/>
        <v>0</v>
      </c>
      <c r="AV732" s="32"/>
      <c r="AW732" s="114">
        <f t="shared" si="3035"/>
        <v>0</v>
      </c>
      <c r="AX732" s="32"/>
      <c r="AY732" s="114">
        <f t="shared" si="3036"/>
        <v>0</v>
      </c>
      <c r="AZ732" s="32"/>
      <c r="BA732" s="114">
        <f t="shared" si="3037"/>
        <v>0</v>
      </c>
      <c r="BB732" s="32"/>
      <c r="BC732" s="114">
        <f t="shared" si="3038"/>
        <v>0</v>
      </c>
      <c r="BD732" s="32"/>
      <c r="BE732" s="114">
        <f t="shared" si="3039"/>
        <v>0</v>
      </c>
      <c r="BF732" s="32"/>
      <c r="BG732" s="114">
        <f t="shared" si="3040"/>
        <v>0</v>
      </c>
      <c r="BH732" s="108">
        <f t="shared" ref="BH732:BI732" si="3073">SUM(J732,L732,N732,P732,R732,T732,V732,X732,Z732,AB732,AD732,AF732,AH732,AJ732,AL732,AN732,AP732,AR732,AT732,AV732,AX732,AZ732,BB732,BD732,BF732)</f>
        <v>0</v>
      </c>
      <c r="BI732" s="119">
        <f t="shared" si="3073"/>
        <v>0</v>
      </c>
      <c r="BJ732" s="87">
        <f t="shared" si="3042"/>
        <v>0</v>
      </c>
      <c r="BK732" s="108">
        <f t="shared" si="3043"/>
        <v>1</v>
      </c>
      <c r="BL732" s="119">
        <f t="shared" si="3044"/>
        <v>381.2</v>
      </c>
      <c r="BM732" s="87">
        <f t="shared" si="3045"/>
        <v>1</v>
      </c>
    </row>
    <row r="733" spans="1:65" s="88" customFormat="1">
      <c r="A733" s="29" t="s">
        <v>1015</v>
      </c>
      <c r="B733" s="29" t="s">
        <v>66</v>
      </c>
      <c r="C733" s="29">
        <v>92938</v>
      </c>
      <c r="D733" s="101" t="s">
        <v>817</v>
      </c>
      <c r="E733" s="29" t="s">
        <v>100</v>
      </c>
      <c r="F733" s="30">
        <v>101</v>
      </c>
      <c r="G733" s="31">
        <v>24.29</v>
      </c>
      <c r="H733" s="119">
        <v>29.846906487491317</v>
      </c>
      <c r="I733" s="120">
        <f t="shared" si="3015"/>
        <v>3014.54</v>
      </c>
      <c r="J733" s="111"/>
      <c r="K733" s="114">
        <f t="shared" si="3016"/>
        <v>0</v>
      </c>
      <c r="L733" s="32"/>
      <c r="M733" s="114">
        <f t="shared" si="3017"/>
        <v>0</v>
      </c>
      <c r="N733" s="32"/>
      <c r="O733" s="114">
        <f t="shared" si="3018"/>
        <v>0</v>
      </c>
      <c r="P733" s="32"/>
      <c r="Q733" s="114">
        <f t="shared" si="3019"/>
        <v>0</v>
      </c>
      <c r="R733" s="32"/>
      <c r="S733" s="114">
        <f t="shared" si="3020"/>
        <v>0</v>
      </c>
      <c r="T733" s="32"/>
      <c r="U733" s="114">
        <f t="shared" si="3021"/>
        <v>0</v>
      </c>
      <c r="V733" s="32"/>
      <c r="W733" s="114">
        <f t="shared" si="3022"/>
        <v>0</v>
      </c>
      <c r="X733" s="32"/>
      <c r="Y733" s="114">
        <f t="shared" si="3023"/>
        <v>0</v>
      </c>
      <c r="Z733" s="32"/>
      <c r="AA733" s="114">
        <f t="shared" si="3024"/>
        <v>0</v>
      </c>
      <c r="AB733" s="32"/>
      <c r="AC733" s="114">
        <f t="shared" si="3025"/>
        <v>0</v>
      </c>
      <c r="AD733" s="32"/>
      <c r="AE733" s="114">
        <f t="shared" si="3026"/>
        <v>0</v>
      </c>
      <c r="AF733" s="32"/>
      <c r="AG733" s="114">
        <f t="shared" si="3027"/>
        <v>0</v>
      </c>
      <c r="AH733" s="32"/>
      <c r="AI733" s="114">
        <f t="shared" si="3028"/>
        <v>0</v>
      </c>
      <c r="AJ733" s="32"/>
      <c r="AK733" s="114">
        <f t="shared" si="3029"/>
        <v>0</v>
      </c>
      <c r="AL733" s="32"/>
      <c r="AM733" s="114">
        <f t="shared" si="3030"/>
        <v>0</v>
      </c>
      <c r="AN733" s="32"/>
      <c r="AO733" s="114">
        <f t="shared" si="3031"/>
        <v>0</v>
      </c>
      <c r="AP733" s="32"/>
      <c r="AQ733" s="114">
        <f t="shared" si="3032"/>
        <v>0</v>
      </c>
      <c r="AR733" s="32"/>
      <c r="AS733" s="114">
        <f t="shared" si="3033"/>
        <v>0</v>
      </c>
      <c r="AT733" s="32"/>
      <c r="AU733" s="114">
        <f t="shared" si="3034"/>
        <v>0</v>
      </c>
      <c r="AV733" s="32"/>
      <c r="AW733" s="114">
        <f t="shared" si="3035"/>
        <v>0</v>
      </c>
      <c r="AX733" s="32"/>
      <c r="AY733" s="114">
        <f t="shared" si="3036"/>
        <v>0</v>
      </c>
      <c r="AZ733" s="32"/>
      <c r="BA733" s="114">
        <f t="shared" si="3037"/>
        <v>0</v>
      </c>
      <c r="BB733" s="32"/>
      <c r="BC733" s="114">
        <f t="shared" si="3038"/>
        <v>0</v>
      </c>
      <c r="BD733" s="32"/>
      <c r="BE733" s="114">
        <f t="shared" si="3039"/>
        <v>0</v>
      </c>
      <c r="BF733" s="32"/>
      <c r="BG733" s="114">
        <f t="shared" si="3040"/>
        <v>0</v>
      </c>
      <c r="BH733" s="108">
        <f t="shared" ref="BH733:BI733" si="3074">SUM(J733,L733,N733,P733,R733,T733,V733,X733,Z733,AB733,AD733,AF733,AH733,AJ733,AL733,AN733,AP733,AR733,AT733,AV733,AX733,AZ733,BB733,BD733,BF733)</f>
        <v>0</v>
      </c>
      <c r="BI733" s="119">
        <f t="shared" si="3074"/>
        <v>0</v>
      </c>
      <c r="BJ733" s="87">
        <f t="shared" si="3042"/>
        <v>0</v>
      </c>
      <c r="BK733" s="108">
        <f t="shared" si="3043"/>
        <v>101</v>
      </c>
      <c r="BL733" s="119">
        <f t="shared" si="3044"/>
        <v>3014.54</v>
      </c>
      <c r="BM733" s="87">
        <f t="shared" si="3045"/>
        <v>1</v>
      </c>
    </row>
    <row r="734" spans="1:65" s="88" customFormat="1">
      <c r="A734" s="22" t="s">
        <v>1016</v>
      </c>
      <c r="B734" s="22" t="s">
        <v>60</v>
      </c>
      <c r="C734" s="22" t="s">
        <v>60</v>
      </c>
      <c r="D734" s="102" t="s">
        <v>819</v>
      </c>
      <c r="E734" s="22" t="s">
        <v>60</v>
      </c>
      <c r="F734" s="89"/>
      <c r="G734" s="27"/>
      <c r="H734" s="121"/>
      <c r="I734" s="118">
        <f>SUM(I735)</f>
        <v>54307.73</v>
      </c>
      <c r="J734" s="112"/>
      <c r="K734" s="127">
        <f>SUM(K735)</f>
        <v>0</v>
      </c>
      <c r="L734" s="26"/>
      <c r="M734" s="127">
        <f>SUM(M735)</f>
        <v>0</v>
      </c>
      <c r="N734" s="26"/>
      <c r="O734" s="127">
        <f>SUM(O735)</f>
        <v>0</v>
      </c>
      <c r="P734" s="26"/>
      <c r="Q734" s="127">
        <f>SUM(Q735)</f>
        <v>0</v>
      </c>
      <c r="R734" s="26"/>
      <c r="S734" s="127">
        <f>SUM(S735)</f>
        <v>0</v>
      </c>
      <c r="T734" s="26"/>
      <c r="U734" s="127">
        <f>SUM(U735)</f>
        <v>0</v>
      </c>
      <c r="V734" s="26"/>
      <c r="W734" s="127">
        <f>SUM(W735)</f>
        <v>0</v>
      </c>
      <c r="X734" s="26"/>
      <c r="Y734" s="127">
        <f>SUM(Y735)</f>
        <v>0</v>
      </c>
      <c r="Z734" s="26"/>
      <c r="AA734" s="127">
        <f>SUM(AA735)</f>
        <v>0</v>
      </c>
      <c r="AB734" s="26"/>
      <c r="AC734" s="127">
        <f>SUM(AC735)</f>
        <v>0</v>
      </c>
      <c r="AD734" s="26"/>
      <c r="AE734" s="127">
        <f>SUM(AE735)</f>
        <v>0</v>
      </c>
      <c r="AF734" s="26"/>
      <c r="AG734" s="127">
        <f>SUM(AG735)</f>
        <v>0</v>
      </c>
      <c r="AH734" s="26"/>
      <c r="AI734" s="127">
        <f>SUM(AI735)</f>
        <v>0</v>
      </c>
      <c r="AJ734" s="26"/>
      <c r="AK734" s="127">
        <f>SUM(AK735)</f>
        <v>0</v>
      </c>
      <c r="AL734" s="26"/>
      <c r="AM734" s="127">
        <f>SUM(AM735)</f>
        <v>0</v>
      </c>
      <c r="AN734" s="26"/>
      <c r="AO734" s="127">
        <f>SUM(AO735)</f>
        <v>0</v>
      </c>
      <c r="AP734" s="26"/>
      <c r="AQ734" s="127">
        <f>SUM(AQ735)</f>
        <v>0</v>
      </c>
      <c r="AR734" s="26"/>
      <c r="AS734" s="127">
        <f>SUM(AS735)</f>
        <v>0</v>
      </c>
      <c r="AT734" s="26"/>
      <c r="AU734" s="127">
        <f>SUM(AU735)</f>
        <v>0</v>
      </c>
      <c r="AV734" s="26"/>
      <c r="AW734" s="127">
        <f>SUM(AW735)</f>
        <v>0</v>
      </c>
      <c r="AX734" s="26"/>
      <c r="AY734" s="127">
        <f>SUM(AY735)</f>
        <v>0</v>
      </c>
      <c r="AZ734" s="26"/>
      <c r="BA734" s="127">
        <f>SUM(BA735)</f>
        <v>0</v>
      </c>
      <c r="BB734" s="26"/>
      <c r="BC734" s="127">
        <f>SUM(BC735)</f>
        <v>0</v>
      </c>
      <c r="BD734" s="26"/>
      <c r="BE734" s="127">
        <f>SUM(BE735)</f>
        <v>0</v>
      </c>
      <c r="BF734" s="26"/>
      <c r="BG734" s="127">
        <f>SUM(BG735)</f>
        <v>0</v>
      </c>
      <c r="BH734" s="109"/>
      <c r="BI734" s="121">
        <f>SUM(BI735)</f>
        <v>0</v>
      </c>
      <c r="BJ734" s="27"/>
      <c r="BK734" s="109"/>
      <c r="BL734" s="121">
        <f>SUM(BL735)</f>
        <v>54307.73</v>
      </c>
      <c r="BM734" s="27"/>
    </row>
    <row r="735" spans="1:65" s="88" customFormat="1" ht="45">
      <c r="A735" s="29" t="s">
        <v>1017</v>
      </c>
      <c r="B735" s="29" t="s">
        <v>79</v>
      </c>
      <c r="C735" s="29" t="s">
        <v>821</v>
      </c>
      <c r="D735" s="101" t="s">
        <v>822</v>
      </c>
      <c r="E735" s="29" t="s">
        <v>93</v>
      </c>
      <c r="F735" s="30">
        <v>1</v>
      </c>
      <c r="G735" s="31">
        <v>44196.7</v>
      </c>
      <c r="H735" s="119">
        <v>54307.730422219327</v>
      </c>
      <c r="I735" s="120">
        <f>ROUND(SUM(F735*H735),2)</f>
        <v>54307.73</v>
      </c>
      <c r="J735" s="111"/>
      <c r="K735" s="114">
        <f>J735*$H735</f>
        <v>0</v>
      </c>
      <c r="L735" s="32"/>
      <c r="M735" s="114">
        <f>L735*$H735</f>
        <v>0</v>
      </c>
      <c r="N735" s="32"/>
      <c r="O735" s="114">
        <f>N735*$H735</f>
        <v>0</v>
      </c>
      <c r="P735" s="32"/>
      <c r="Q735" s="114">
        <f>P735*$H735</f>
        <v>0</v>
      </c>
      <c r="R735" s="32"/>
      <c r="S735" s="114">
        <f>R735*$H735</f>
        <v>0</v>
      </c>
      <c r="T735" s="32"/>
      <c r="U735" s="114">
        <f>T735*$H735</f>
        <v>0</v>
      </c>
      <c r="V735" s="32"/>
      <c r="W735" s="114">
        <f>V735*$H735</f>
        <v>0</v>
      </c>
      <c r="X735" s="32"/>
      <c r="Y735" s="114">
        <f>X735*$H735</f>
        <v>0</v>
      </c>
      <c r="Z735" s="32"/>
      <c r="AA735" s="114">
        <f>Z735*$H735</f>
        <v>0</v>
      </c>
      <c r="AB735" s="32"/>
      <c r="AC735" s="114">
        <f>AB735*$H735</f>
        <v>0</v>
      </c>
      <c r="AD735" s="32"/>
      <c r="AE735" s="114">
        <f>AD735*$H735</f>
        <v>0</v>
      </c>
      <c r="AF735" s="32"/>
      <c r="AG735" s="114">
        <f>AF735*$H735</f>
        <v>0</v>
      </c>
      <c r="AH735" s="32"/>
      <c r="AI735" s="114">
        <f>AH735*$H735</f>
        <v>0</v>
      </c>
      <c r="AJ735" s="32"/>
      <c r="AK735" s="114">
        <f>AJ735*$H735</f>
        <v>0</v>
      </c>
      <c r="AL735" s="32"/>
      <c r="AM735" s="114">
        <f>AL735*$H735</f>
        <v>0</v>
      </c>
      <c r="AN735" s="32"/>
      <c r="AO735" s="114">
        <f>AN735*$H735</f>
        <v>0</v>
      </c>
      <c r="AP735" s="32"/>
      <c r="AQ735" s="114">
        <f>AP735*$H735</f>
        <v>0</v>
      </c>
      <c r="AR735" s="32"/>
      <c r="AS735" s="114">
        <f>AR735*$H735</f>
        <v>0</v>
      </c>
      <c r="AT735" s="32"/>
      <c r="AU735" s="114">
        <f>AT735*$H735</f>
        <v>0</v>
      </c>
      <c r="AV735" s="32"/>
      <c r="AW735" s="114">
        <f>AV735*$H735</f>
        <v>0</v>
      </c>
      <c r="AX735" s="32"/>
      <c r="AY735" s="114">
        <f>AX735*$H735</f>
        <v>0</v>
      </c>
      <c r="AZ735" s="32"/>
      <c r="BA735" s="114">
        <f>AZ735*$H735</f>
        <v>0</v>
      </c>
      <c r="BB735" s="32"/>
      <c r="BC735" s="114">
        <f>BB735*$H735</f>
        <v>0</v>
      </c>
      <c r="BD735" s="32"/>
      <c r="BE735" s="114">
        <f>BD735*$H735</f>
        <v>0</v>
      </c>
      <c r="BF735" s="32"/>
      <c r="BG735" s="114">
        <f>BF735*$H735</f>
        <v>0</v>
      </c>
      <c r="BH735" s="108">
        <f t="shared" ref="BH735:BI735" si="3075">SUM(J735,L735,N735,P735,R735,T735,V735,X735,Z735,AB735,AD735,AF735,AH735,AJ735,AL735,AN735,AP735,AR735,AT735,AV735,AX735,AZ735,BB735,BD735,BF735)</f>
        <v>0</v>
      </c>
      <c r="BI735" s="119">
        <f t="shared" si="3075"/>
        <v>0</v>
      </c>
      <c r="BJ735" s="87">
        <f>BI735/I735</f>
        <v>0</v>
      </c>
      <c r="BK735" s="108">
        <f>F735-BH735</f>
        <v>1</v>
      </c>
      <c r="BL735" s="119">
        <f>I735-BI735</f>
        <v>54307.73</v>
      </c>
      <c r="BM735" s="87">
        <f>1-BJ735</f>
        <v>1</v>
      </c>
    </row>
    <row r="736" spans="1:65" s="88" customFormat="1">
      <c r="A736" s="22" t="s">
        <v>1018</v>
      </c>
      <c r="B736" s="22" t="s">
        <v>60</v>
      </c>
      <c r="C736" s="22" t="s">
        <v>60</v>
      </c>
      <c r="D736" s="102" t="s">
        <v>209</v>
      </c>
      <c r="E736" s="22"/>
      <c r="F736" s="89"/>
      <c r="G736" s="27"/>
      <c r="H736" s="121"/>
      <c r="I736" s="118">
        <f>I737+I750+I756+I787</f>
        <v>146544.26</v>
      </c>
      <c r="J736" s="112"/>
      <c r="K736" s="127">
        <f>K737+K750+K756+K787</f>
        <v>0</v>
      </c>
      <c r="L736" s="26"/>
      <c r="M736" s="127">
        <f>M737+M750+M756+M787</f>
        <v>0</v>
      </c>
      <c r="N736" s="26"/>
      <c r="O736" s="127">
        <f>O737+O750+O756+O787</f>
        <v>0</v>
      </c>
      <c r="P736" s="26"/>
      <c r="Q736" s="127">
        <f>Q737+Q750+Q756+Q787</f>
        <v>0</v>
      </c>
      <c r="R736" s="26"/>
      <c r="S736" s="127">
        <f>S737+S750+S756+S787</f>
        <v>0</v>
      </c>
      <c r="T736" s="26"/>
      <c r="U736" s="127">
        <f>U737+U750+U756+U787</f>
        <v>0</v>
      </c>
      <c r="V736" s="26"/>
      <c r="W736" s="127">
        <f>W737+W750+W756+W787</f>
        <v>0</v>
      </c>
      <c r="X736" s="26"/>
      <c r="Y736" s="127">
        <f>Y737+Y750+Y756+Y787</f>
        <v>0</v>
      </c>
      <c r="Z736" s="26"/>
      <c r="AA736" s="127">
        <f>AA737+AA750+AA756+AA787</f>
        <v>0</v>
      </c>
      <c r="AB736" s="26"/>
      <c r="AC736" s="127">
        <f>AC737+AC750+AC756+AC787</f>
        <v>0</v>
      </c>
      <c r="AD736" s="26"/>
      <c r="AE736" s="127">
        <f>AE737+AE750+AE756+AE787</f>
        <v>0</v>
      </c>
      <c r="AF736" s="26"/>
      <c r="AG736" s="127">
        <f>AG737+AG750+AG756+AG787</f>
        <v>0</v>
      </c>
      <c r="AH736" s="26"/>
      <c r="AI736" s="127">
        <f>AI737+AI750+AI756+AI787</f>
        <v>0</v>
      </c>
      <c r="AJ736" s="26"/>
      <c r="AK736" s="127">
        <f>AK737+AK750+AK756+AK787</f>
        <v>0</v>
      </c>
      <c r="AL736" s="26"/>
      <c r="AM736" s="127">
        <f>AM737+AM750+AM756+AM787</f>
        <v>0</v>
      </c>
      <c r="AN736" s="26"/>
      <c r="AO736" s="127">
        <f>AO737+AO750+AO756+AO787</f>
        <v>0</v>
      </c>
      <c r="AP736" s="26"/>
      <c r="AQ736" s="127">
        <f>AQ737+AQ750+AQ756+AQ787</f>
        <v>0</v>
      </c>
      <c r="AR736" s="26"/>
      <c r="AS736" s="127">
        <f>AS737+AS750+AS756+AS787</f>
        <v>0</v>
      </c>
      <c r="AT736" s="26"/>
      <c r="AU736" s="127">
        <f>AU737+AU750+AU756+AU787</f>
        <v>0</v>
      </c>
      <c r="AV736" s="26"/>
      <c r="AW736" s="127">
        <f>AW737+AW750+AW756+AW787</f>
        <v>0</v>
      </c>
      <c r="AX736" s="26"/>
      <c r="AY736" s="127">
        <f>AY737+AY750+AY756+AY787</f>
        <v>0</v>
      </c>
      <c r="AZ736" s="26"/>
      <c r="BA736" s="127">
        <f>BA737+BA750+BA756+BA787</f>
        <v>0</v>
      </c>
      <c r="BB736" s="26"/>
      <c r="BC736" s="127">
        <f>BC737+BC750+BC756+BC787</f>
        <v>0</v>
      </c>
      <c r="BD736" s="26"/>
      <c r="BE736" s="127">
        <f>BE737+BE750+BE756+BE787</f>
        <v>0</v>
      </c>
      <c r="BF736" s="26"/>
      <c r="BG736" s="127">
        <f>BG737+BG750+BG756+BG787</f>
        <v>0</v>
      </c>
      <c r="BH736" s="109"/>
      <c r="BI736" s="121">
        <f>BI737+BI750+BI756+BI787</f>
        <v>0</v>
      </c>
      <c r="BJ736" s="27"/>
      <c r="BK736" s="109"/>
      <c r="BL736" s="121">
        <f>BL737+BL750+BL756+BL787</f>
        <v>146544.26</v>
      </c>
      <c r="BM736" s="27"/>
    </row>
    <row r="737" spans="1:65" s="88" customFormat="1">
      <c r="A737" s="22" t="s">
        <v>1019</v>
      </c>
      <c r="B737" s="22" t="s">
        <v>60</v>
      </c>
      <c r="C737" s="22" t="s">
        <v>60</v>
      </c>
      <c r="D737" s="102" t="s">
        <v>696</v>
      </c>
      <c r="E737" s="22" t="s">
        <v>60</v>
      </c>
      <c r="F737" s="89"/>
      <c r="G737" s="27"/>
      <c r="H737" s="121"/>
      <c r="I737" s="118">
        <f>SUM(I738:I749)</f>
        <v>16427.050000000003</v>
      </c>
      <c r="J737" s="112"/>
      <c r="K737" s="127">
        <f>SUM(K738:K749)</f>
        <v>0</v>
      </c>
      <c r="L737" s="26"/>
      <c r="M737" s="127">
        <f>SUM(M738:M749)</f>
        <v>0</v>
      </c>
      <c r="N737" s="26"/>
      <c r="O737" s="127">
        <f>SUM(O738:O749)</f>
        <v>0</v>
      </c>
      <c r="P737" s="26"/>
      <c r="Q737" s="127">
        <f>SUM(Q738:Q749)</f>
        <v>0</v>
      </c>
      <c r="R737" s="26"/>
      <c r="S737" s="127">
        <f>SUM(S738:S749)</f>
        <v>0</v>
      </c>
      <c r="T737" s="26"/>
      <c r="U737" s="127">
        <f>SUM(U738:U749)</f>
        <v>0</v>
      </c>
      <c r="V737" s="26"/>
      <c r="W737" s="127">
        <f>SUM(W738:W749)</f>
        <v>0</v>
      </c>
      <c r="X737" s="26"/>
      <c r="Y737" s="127">
        <f>SUM(Y738:Y749)</f>
        <v>0</v>
      </c>
      <c r="Z737" s="26"/>
      <c r="AA737" s="127">
        <f>SUM(AA738:AA749)</f>
        <v>0</v>
      </c>
      <c r="AB737" s="26"/>
      <c r="AC737" s="127">
        <f>SUM(AC738:AC749)</f>
        <v>0</v>
      </c>
      <c r="AD737" s="26"/>
      <c r="AE737" s="127">
        <f>SUM(AE738:AE749)</f>
        <v>0</v>
      </c>
      <c r="AF737" s="26"/>
      <c r="AG737" s="127">
        <f>SUM(AG738:AG749)</f>
        <v>0</v>
      </c>
      <c r="AH737" s="26"/>
      <c r="AI737" s="127">
        <f>SUM(AI738:AI749)</f>
        <v>0</v>
      </c>
      <c r="AJ737" s="26"/>
      <c r="AK737" s="127">
        <f>SUM(AK738:AK749)</f>
        <v>0</v>
      </c>
      <c r="AL737" s="26"/>
      <c r="AM737" s="127">
        <f>SUM(AM738:AM749)</f>
        <v>0</v>
      </c>
      <c r="AN737" s="26"/>
      <c r="AO737" s="127">
        <f>SUM(AO738:AO749)</f>
        <v>0</v>
      </c>
      <c r="AP737" s="26"/>
      <c r="AQ737" s="127">
        <f>SUM(AQ738:AQ749)</f>
        <v>0</v>
      </c>
      <c r="AR737" s="26"/>
      <c r="AS737" s="127">
        <f>SUM(AS738:AS749)</f>
        <v>0</v>
      </c>
      <c r="AT737" s="26"/>
      <c r="AU737" s="127">
        <f>SUM(AU738:AU749)</f>
        <v>0</v>
      </c>
      <c r="AV737" s="26"/>
      <c r="AW737" s="127">
        <f>SUM(AW738:AW749)</f>
        <v>0</v>
      </c>
      <c r="AX737" s="26"/>
      <c r="AY737" s="127">
        <f>SUM(AY738:AY749)</f>
        <v>0</v>
      </c>
      <c r="AZ737" s="26"/>
      <c r="BA737" s="127">
        <f>SUM(BA738:BA749)</f>
        <v>0</v>
      </c>
      <c r="BB737" s="26"/>
      <c r="BC737" s="127">
        <f>SUM(BC738:BC749)</f>
        <v>0</v>
      </c>
      <c r="BD737" s="26"/>
      <c r="BE737" s="127">
        <f>SUM(BE738:BE749)</f>
        <v>0</v>
      </c>
      <c r="BF737" s="26"/>
      <c r="BG737" s="127">
        <f>SUM(BG738:BG749)</f>
        <v>0</v>
      </c>
      <c r="BH737" s="109"/>
      <c r="BI737" s="121">
        <f>SUM(BI738:BI749)</f>
        <v>0</v>
      </c>
      <c r="BJ737" s="27"/>
      <c r="BK737" s="109"/>
      <c r="BL737" s="121">
        <f>SUM(BL738:BL749)</f>
        <v>16427.050000000003</v>
      </c>
      <c r="BM737" s="27"/>
    </row>
    <row r="738" spans="1:65" s="88" customFormat="1">
      <c r="A738" s="29" t="s">
        <v>1020</v>
      </c>
      <c r="B738" s="29" t="s">
        <v>66</v>
      </c>
      <c r="C738" s="29">
        <v>94473</v>
      </c>
      <c r="D738" s="101" t="s">
        <v>773</v>
      </c>
      <c r="E738" s="29" t="s">
        <v>100</v>
      </c>
      <c r="F738" s="30">
        <v>6</v>
      </c>
      <c r="G738" s="31">
        <v>108.11</v>
      </c>
      <c r="H738" s="119">
        <v>132.84269495111923</v>
      </c>
      <c r="I738" s="120">
        <f t="shared" ref="I738:I749" si="3076">ROUND(SUM(F738*H738),2)</f>
        <v>797.06</v>
      </c>
      <c r="J738" s="111"/>
      <c r="K738" s="114">
        <f t="shared" ref="K738:K749" si="3077">J738*$H738</f>
        <v>0</v>
      </c>
      <c r="L738" s="32"/>
      <c r="M738" s="114">
        <f t="shared" ref="M738:M749" si="3078">L738*$H738</f>
        <v>0</v>
      </c>
      <c r="N738" s="32"/>
      <c r="O738" s="114">
        <f t="shared" ref="O738:O749" si="3079">N738*$H738</f>
        <v>0</v>
      </c>
      <c r="P738" s="32"/>
      <c r="Q738" s="114">
        <f t="shared" ref="Q738:Q749" si="3080">P738*$H738</f>
        <v>0</v>
      </c>
      <c r="R738" s="32"/>
      <c r="S738" s="114">
        <f t="shared" ref="S738:S749" si="3081">R738*$H738</f>
        <v>0</v>
      </c>
      <c r="T738" s="32"/>
      <c r="U738" s="114">
        <f t="shared" ref="U738:U749" si="3082">T738*$H738</f>
        <v>0</v>
      </c>
      <c r="V738" s="32"/>
      <c r="W738" s="114">
        <f t="shared" ref="W738:W749" si="3083">V738*$H738</f>
        <v>0</v>
      </c>
      <c r="X738" s="32"/>
      <c r="Y738" s="114">
        <f t="shared" ref="Y738:Y749" si="3084">X738*$H738</f>
        <v>0</v>
      </c>
      <c r="Z738" s="32"/>
      <c r="AA738" s="114">
        <f t="shared" ref="AA738:AA749" si="3085">Z738*$H738</f>
        <v>0</v>
      </c>
      <c r="AB738" s="32"/>
      <c r="AC738" s="114">
        <f t="shared" ref="AC738:AC749" si="3086">AB738*$H738</f>
        <v>0</v>
      </c>
      <c r="AD738" s="32"/>
      <c r="AE738" s="114">
        <f t="shared" ref="AE738:AE749" si="3087">AD738*$H738</f>
        <v>0</v>
      </c>
      <c r="AF738" s="32"/>
      <c r="AG738" s="114">
        <f t="shared" ref="AG738:AG749" si="3088">AF738*$H738</f>
        <v>0</v>
      </c>
      <c r="AH738" s="32"/>
      <c r="AI738" s="114">
        <f t="shared" ref="AI738:AI749" si="3089">AH738*$H738</f>
        <v>0</v>
      </c>
      <c r="AJ738" s="32"/>
      <c r="AK738" s="114">
        <f t="shared" ref="AK738:AK749" si="3090">AJ738*$H738</f>
        <v>0</v>
      </c>
      <c r="AL738" s="32"/>
      <c r="AM738" s="114">
        <f t="shared" ref="AM738:AM749" si="3091">AL738*$H738</f>
        <v>0</v>
      </c>
      <c r="AN738" s="32"/>
      <c r="AO738" s="114">
        <f t="shared" ref="AO738:AO749" si="3092">AN738*$H738</f>
        <v>0</v>
      </c>
      <c r="AP738" s="32"/>
      <c r="AQ738" s="114">
        <f t="shared" ref="AQ738:AQ749" si="3093">AP738*$H738</f>
        <v>0</v>
      </c>
      <c r="AR738" s="32"/>
      <c r="AS738" s="114">
        <f t="shared" ref="AS738:AS749" si="3094">AR738*$H738</f>
        <v>0</v>
      </c>
      <c r="AT738" s="32"/>
      <c r="AU738" s="114">
        <f t="shared" ref="AU738:AU749" si="3095">AT738*$H738</f>
        <v>0</v>
      </c>
      <c r="AV738" s="32"/>
      <c r="AW738" s="114">
        <f t="shared" ref="AW738:AW749" si="3096">AV738*$H738</f>
        <v>0</v>
      </c>
      <c r="AX738" s="32"/>
      <c r="AY738" s="114">
        <f t="shared" ref="AY738:AY749" si="3097">AX738*$H738</f>
        <v>0</v>
      </c>
      <c r="AZ738" s="32"/>
      <c r="BA738" s="114">
        <f t="shared" ref="BA738:BA749" si="3098">AZ738*$H738</f>
        <v>0</v>
      </c>
      <c r="BB738" s="32"/>
      <c r="BC738" s="114">
        <f t="shared" ref="BC738:BC749" si="3099">BB738*$H738</f>
        <v>0</v>
      </c>
      <c r="BD738" s="32"/>
      <c r="BE738" s="114">
        <f t="shared" ref="BE738:BE749" si="3100">BD738*$H738</f>
        <v>0</v>
      </c>
      <c r="BF738" s="32"/>
      <c r="BG738" s="114">
        <f t="shared" ref="BG738:BG749" si="3101">BF738*$H738</f>
        <v>0</v>
      </c>
      <c r="BH738" s="108">
        <f t="shared" ref="BH738:BI738" si="3102">SUM(J738,L738,N738,P738,R738,T738,V738,X738,Z738,AB738,AD738,AF738,AH738,AJ738,AL738,AN738,AP738,AR738,AT738,AV738,AX738,AZ738,BB738,BD738,BF738)</f>
        <v>0</v>
      </c>
      <c r="BI738" s="119">
        <f t="shared" si="3102"/>
        <v>0</v>
      </c>
      <c r="BJ738" s="87">
        <f t="shared" ref="BJ738:BJ749" si="3103">BI738/I738</f>
        <v>0</v>
      </c>
      <c r="BK738" s="108">
        <f t="shared" ref="BK738:BK749" si="3104">F738-BH738</f>
        <v>6</v>
      </c>
      <c r="BL738" s="119">
        <f t="shared" ref="BL738:BL749" si="3105">I738-BI738</f>
        <v>797.06</v>
      </c>
      <c r="BM738" s="87">
        <f t="shared" ref="BM738:BM749" si="3106">1-BJ738</f>
        <v>1</v>
      </c>
    </row>
    <row r="739" spans="1:65" s="88" customFormat="1">
      <c r="A739" s="29" t="s">
        <v>1021</v>
      </c>
      <c r="B739" s="29" t="s">
        <v>66</v>
      </c>
      <c r="C739" s="29">
        <v>92367</v>
      </c>
      <c r="D739" s="101" t="s">
        <v>827</v>
      </c>
      <c r="E739" s="29" t="s">
        <v>132</v>
      </c>
      <c r="F739" s="30">
        <v>60.32</v>
      </c>
      <c r="G739" s="31">
        <v>108.65</v>
      </c>
      <c r="H739" s="119">
        <v>133.50623260049122</v>
      </c>
      <c r="I739" s="120">
        <f t="shared" si="3076"/>
        <v>8053.1</v>
      </c>
      <c r="J739" s="111"/>
      <c r="K739" s="114">
        <f t="shared" si="3077"/>
        <v>0</v>
      </c>
      <c r="L739" s="32"/>
      <c r="M739" s="114">
        <f t="shared" si="3078"/>
        <v>0</v>
      </c>
      <c r="N739" s="32"/>
      <c r="O739" s="114">
        <f t="shared" si="3079"/>
        <v>0</v>
      </c>
      <c r="P739" s="32"/>
      <c r="Q739" s="114">
        <f t="shared" si="3080"/>
        <v>0</v>
      </c>
      <c r="R739" s="32"/>
      <c r="S739" s="114">
        <f t="shared" si="3081"/>
        <v>0</v>
      </c>
      <c r="T739" s="32"/>
      <c r="U739" s="114">
        <f t="shared" si="3082"/>
        <v>0</v>
      </c>
      <c r="V739" s="32"/>
      <c r="W739" s="114">
        <f t="shared" si="3083"/>
        <v>0</v>
      </c>
      <c r="X739" s="32"/>
      <c r="Y739" s="114">
        <f t="shared" si="3084"/>
        <v>0</v>
      </c>
      <c r="Z739" s="32"/>
      <c r="AA739" s="114">
        <f t="shared" si="3085"/>
        <v>0</v>
      </c>
      <c r="AB739" s="32"/>
      <c r="AC739" s="114">
        <f t="shared" si="3086"/>
        <v>0</v>
      </c>
      <c r="AD739" s="32"/>
      <c r="AE739" s="114">
        <f t="shared" si="3087"/>
        <v>0</v>
      </c>
      <c r="AF739" s="32"/>
      <c r="AG739" s="114">
        <f t="shared" si="3088"/>
        <v>0</v>
      </c>
      <c r="AH739" s="32"/>
      <c r="AI739" s="114">
        <f t="shared" si="3089"/>
        <v>0</v>
      </c>
      <c r="AJ739" s="32"/>
      <c r="AK739" s="114">
        <f t="shared" si="3090"/>
        <v>0</v>
      </c>
      <c r="AL739" s="32"/>
      <c r="AM739" s="114">
        <f t="shared" si="3091"/>
        <v>0</v>
      </c>
      <c r="AN739" s="32"/>
      <c r="AO739" s="114">
        <f t="shared" si="3092"/>
        <v>0</v>
      </c>
      <c r="AP739" s="32"/>
      <c r="AQ739" s="114">
        <f t="shared" si="3093"/>
        <v>0</v>
      </c>
      <c r="AR739" s="32"/>
      <c r="AS739" s="114">
        <f t="shared" si="3094"/>
        <v>0</v>
      </c>
      <c r="AT739" s="32"/>
      <c r="AU739" s="114">
        <f t="shared" si="3095"/>
        <v>0</v>
      </c>
      <c r="AV739" s="32"/>
      <c r="AW739" s="114">
        <f t="shared" si="3096"/>
        <v>0</v>
      </c>
      <c r="AX739" s="32"/>
      <c r="AY739" s="114">
        <f t="shared" si="3097"/>
        <v>0</v>
      </c>
      <c r="AZ739" s="32"/>
      <c r="BA739" s="114">
        <f t="shared" si="3098"/>
        <v>0</v>
      </c>
      <c r="BB739" s="32"/>
      <c r="BC739" s="114">
        <f t="shared" si="3099"/>
        <v>0</v>
      </c>
      <c r="BD739" s="32"/>
      <c r="BE739" s="114">
        <f t="shared" si="3100"/>
        <v>0</v>
      </c>
      <c r="BF739" s="32"/>
      <c r="BG739" s="114">
        <f t="shared" si="3101"/>
        <v>0</v>
      </c>
      <c r="BH739" s="108">
        <f t="shared" ref="BH739:BI739" si="3107">SUM(J739,L739,N739,P739,R739,T739,V739,X739,Z739,AB739,AD739,AF739,AH739,AJ739,AL739,AN739,AP739,AR739,AT739,AV739,AX739,AZ739,BB739,BD739,BF739)</f>
        <v>0</v>
      </c>
      <c r="BI739" s="119">
        <f t="shared" si="3107"/>
        <v>0</v>
      </c>
      <c r="BJ739" s="87">
        <f t="shared" si="3103"/>
        <v>0</v>
      </c>
      <c r="BK739" s="108">
        <f t="shared" si="3104"/>
        <v>60.32</v>
      </c>
      <c r="BL739" s="119">
        <f t="shared" si="3105"/>
        <v>8053.1</v>
      </c>
      <c r="BM739" s="87">
        <f t="shared" si="3106"/>
        <v>1</v>
      </c>
    </row>
    <row r="740" spans="1:65" s="88" customFormat="1">
      <c r="A740" s="29" t="s">
        <v>1022</v>
      </c>
      <c r="B740" s="29" t="s">
        <v>66</v>
      </c>
      <c r="C740" s="29">
        <v>92642</v>
      </c>
      <c r="D740" s="101" t="s">
        <v>795</v>
      </c>
      <c r="E740" s="29" t="s">
        <v>100</v>
      </c>
      <c r="F740" s="30">
        <v>4</v>
      </c>
      <c r="G740" s="31">
        <v>178.13</v>
      </c>
      <c r="H740" s="119">
        <v>218.88141015301886</v>
      </c>
      <c r="I740" s="120">
        <f t="shared" si="3076"/>
        <v>875.53</v>
      </c>
      <c r="J740" s="111"/>
      <c r="K740" s="114">
        <f t="shared" si="3077"/>
        <v>0</v>
      </c>
      <c r="L740" s="32"/>
      <c r="M740" s="114">
        <f t="shared" si="3078"/>
        <v>0</v>
      </c>
      <c r="N740" s="32"/>
      <c r="O740" s="114">
        <f t="shared" si="3079"/>
        <v>0</v>
      </c>
      <c r="P740" s="32"/>
      <c r="Q740" s="114">
        <f t="shared" si="3080"/>
        <v>0</v>
      </c>
      <c r="R740" s="32"/>
      <c r="S740" s="114">
        <f t="shared" si="3081"/>
        <v>0</v>
      </c>
      <c r="T740" s="32"/>
      <c r="U740" s="114">
        <f t="shared" si="3082"/>
        <v>0</v>
      </c>
      <c r="V740" s="32"/>
      <c r="W740" s="114">
        <f t="shared" si="3083"/>
        <v>0</v>
      </c>
      <c r="X740" s="32"/>
      <c r="Y740" s="114">
        <f t="shared" si="3084"/>
        <v>0</v>
      </c>
      <c r="Z740" s="32"/>
      <c r="AA740" s="114">
        <f t="shared" si="3085"/>
        <v>0</v>
      </c>
      <c r="AB740" s="32"/>
      <c r="AC740" s="114">
        <f t="shared" si="3086"/>
        <v>0</v>
      </c>
      <c r="AD740" s="32"/>
      <c r="AE740" s="114">
        <f t="shared" si="3087"/>
        <v>0</v>
      </c>
      <c r="AF740" s="32"/>
      <c r="AG740" s="114">
        <f t="shared" si="3088"/>
        <v>0</v>
      </c>
      <c r="AH740" s="32"/>
      <c r="AI740" s="114">
        <f t="shared" si="3089"/>
        <v>0</v>
      </c>
      <c r="AJ740" s="32"/>
      <c r="AK740" s="114">
        <f t="shared" si="3090"/>
        <v>0</v>
      </c>
      <c r="AL740" s="32"/>
      <c r="AM740" s="114">
        <f t="shared" si="3091"/>
        <v>0</v>
      </c>
      <c r="AN740" s="32"/>
      <c r="AO740" s="114">
        <f t="shared" si="3092"/>
        <v>0</v>
      </c>
      <c r="AP740" s="32"/>
      <c r="AQ740" s="114">
        <f t="shared" si="3093"/>
        <v>0</v>
      </c>
      <c r="AR740" s="32"/>
      <c r="AS740" s="114">
        <f t="shared" si="3094"/>
        <v>0</v>
      </c>
      <c r="AT740" s="32"/>
      <c r="AU740" s="114">
        <f t="shared" si="3095"/>
        <v>0</v>
      </c>
      <c r="AV740" s="32"/>
      <c r="AW740" s="114">
        <f t="shared" si="3096"/>
        <v>0</v>
      </c>
      <c r="AX740" s="32"/>
      <c r="AY740" s="114">
        <f t="shared" si="3097"/>
        <v>0</v>
      </c>
      <c r="AZ740" s="32"/>
      <c r="BA740" s="114">
        <f t="shared" si="3098"/>
        <v>0</v>
      </c>
      <c r="BB740" s="32"/>
      <c r="BC740" s="114">
        <f t="shared" si="3099"/>
        <v>0</v>
      </c>
      <c r="BD740" s="32"/>
      <c r="BE740" s="114">
        <f t="shared" si="3100"/>
        <v>0</v>
      </c>
      <c r="BF740" s="32"/>
      <c r="BG740" s="114">
        <f t="shared" si="3101"/>
        <v>0</v>
      </c>
      <c r="BH740" s="108">
        <f t="shared" ref="BH740:BI740" si="3108">SUM(J740,L740,N740,P740,R740,T740,V740,X740,Z740,AB740,AD740,AF740,AH740,AJ740,AL740,AN740,AP740,AR740,AT740,AV740,AX740,AZ740,BB740,BD740,BF740)</f>
        <v>0</v>
      </c>
      <c r="BI740" s="119">
        <f t="shared" si="3108"/>
        <v>0</v>
      </c>
      <c r="BJ740" s="87">
        <f t="shared" si="3103"/>
        <v>0</v>
      </c>
      <c r="BK740" s="108">
        <f t="shared" si="3104"/>
        <v>4</v>
      </c>
      <c r="BL740" s="119">
        <f t="shared" si="3105"/>
        <v>875.53</v>
      </c>
      <c r="BM740" s="87">
        <f t="shared" si="3106"/>
        <v>1</v>
      </c>
    </row>
    <row r="741" spans="1:65" s="88" customFormat="1">
      <c r="A741" s="29" t="s">
        <v>1023</v>
      </c>
      <c r="B741" s="29" t="s">
        <v>250</v>
      </c>
      <c r="C741" s="29">
        <v>1521</v>
      </c>
      <c r="D741" s="101" t="s">
        <v>830</v>
      </c>
      <c r="E741" s="29" t="s">
        <v>100</v>
      </c>
      <c r="F741" s="30">
        <v>2</v>
      </c>
      <c r="G741" s="31">
        <v>140.56</v>
      </c>
      <c r="H741" s="119">
        <v>172.71639258467599</v>
      </c>
      <c r="I741" s="120">
        <f t="shared" si="3076"/>
        <v>345.43</v>
      </c>
      <c r="J741" s="111"/>
      <c r="K741" s="114">
        <f t="shared" si="3077"/>
        <v>0</v>
      </c>
      <c r="L741" s="32"/>
      <c r="M741" s="114">
        <f t="shared" si="3078"/>
        <v>0</v>
      </c>
      <c r="N741" s="32"/>
      <c r="O741" s="114">
        <f t="shared" si="3079"/>
        <v>0</v>
      </c>
      <c r="P741" s="32"/>
      <c r="Q741" s="114">
        <f t="shared" si="3080"/>
        <v>0</v>
      </c>
      <c r="R741" s="32"/>
      <c r="S741" s="114">
        <f t="shared" si="3081"/>
        <v>0</v>
      </c>
      <c r="T741" s="32"/>
      <c r="U741" s="114">
        <f t="shared" si="3082"/>
        <v>0</v>
      </c>
      <c r="V741" s="32"/>
      <c r="W741" s="114">
        <f t="shared" si="3083"/>
        <v>0</v>
      </c>
      <c r="X741" s="32"/>
      <c r="Y741" s="114">
        <f t="shared" si="3084"/>
        <v>0</v>
      </c>
      <c r="Z741" s="32"/>
      <c r="AA741" s="114">
        <f t="shared" si="3085"/>
        <v>0</v>
      </c>
      <c r="AB741" s="32"/>
      <c r="AC741" s="114">
        <f t="shared" si="3086"/>
        <v>0</v>
      </c>
      <c r="AD741" s="32"/>
      <c r="AE741" s="114">
        <f t="shared" si="3087"/>
        <v>0</v>
      </c>
      <c r="AF741" s="32"/>
      <c r="AG741" s="114">
        <f t="shared" si="3088"/>
        <v>0</v>
      </c>
      <c r="AH741" s="32"/>
      <c r="AI741" s="114">
        <f t="shared" si="3089"/>
        <v>0</v>
      </c>
      <c r="AJ741" s="32"/>
      <c r="AK741" s="114">
        <f t="shared" si="3090"/>
        <v>0</v>
      </c>
      <c r="AL741" s="32"/>
      <c r="AM741" s="114">
        <f t="shared" si="3091"/>
        <v>0</v>
      </c>
      <c r="AN741" s="32"/>
      <c r="AO741" s="114">
        <f t="shared" si="3092"/>
        <v>0</v>
      </c>
      <c r="AP741" s="32"/>
      <c r="AQ741" s="114">
        <f t="shared" si="3093"/>
        <v>0</v>
      </c>
      <c r="AR741" s="32"/>
      <c r="AS741" s="114">
        <f t="shared" si="3094"/>
        <v>0</v>
      </c>
      <c r="AT741" s="32"/>
      <c r="AU741" s="114">
        <f t="shared" si="3095"/>
        <v>0</v>
      </c>
      <c r="AV741" s="32"/>
      <c r="AW741" s="114">
        <f t="shared" si="3096"/>
        <v>0</v>
      </c>
      <c r="AX741" s="32"/>
      <c r="AY741" s="114">
        <f t="shared" si="3097"/>
        <v>0</v>
      </c>
      <c r="AZ741" s="32"/>
      <c r="BA741" s="114">
        <f t="shared" si="3098"/>
        <v>0</v>
      </c>
      <c r="BB741" s="32"/>
      <c r="BC741" s="114">
        <f t="shared" si="3099"/>
        <v>0</v>
      </c>
      <c r="BD741" s="32"/>
      <c r="BE741" s="114">
        <f t="shared" si="3100"/>
        <v>0</v>
      </c>
      <c r="BF741" s="32"/>
      <c r="BG741" s="114">
        <f t="shared" si="3101"/>
        <v>0</v>
      </c>
      <c r="BH741" s="108">
        <f t="shared" ref="BH741:BI741" si="3109">SUM(J741,L741,N741,P741,R741,T741,V741,X741,Z741,AB741,AD741,AF741,AH741,AJ741,AL741,AN741,AP741,AR741,AT741,AV741,AX741,AZ741,BB741,BD741,BF741)</f>
        <v>0</v>
      </c>
      <c r="BI741" s="119">
        <f t="shared" si="3109"/>
        <v>0</v>
      </c>
      <c r="BJ741" s="87">
        <f t="shared" si="3103"/>
        <v>0</v>
      </c>
      <c r="BK741" s="108">
        <f t="shared" si="3104"/>
        <v>2</v>
      </c>
      <c r="BL741" s="119">
        <f t="shared" si="3105"/>
        <v>345.43</v>
      </c>
      <c r="BM741" s="87">
        <f t="shared" si="3106"/>
        <v>1</v>
      </c>
    </row>
    <row r="742" spans="1:65" s="88" customFormat="1">
      <c r="A742" s="29" t="s">
        <v>1024</v>
      </c>
      <c r="B742" s="29" t="s">
        <v>66</v>
      </c>
      <c r="C742" s="29">
        <v>20963</v>
      </c>
      <c r="D742" s="101" t="s">
        <v>832</v>
      </c>
      <c r="E742" s="29" t="s">
        <v>100</v>
      </c>
      <c r="F742" s="30">
        <v>2</v>
      </c>
      <c r="G742" s="31">
        <v>487.63</v>
      </c>
      <c r="H742" s="119">
        <v>599.18678511714245</v>
      </c>
      <c r="I742" s="120">
        <f t="shared" si="3076"/>
        <v>1198.3699999999999</v>
      </c>
      <c r="J742" s="111"/>
      <c r="K742" s="114">
        <f t="shared" si="3077"/>
        <v>0</v>
      </c>
      <c r="L742" s="32"/>
      <c r="M742" s="114">
        <f t="shared" si="3078"/>
        <v>0</v>
      </c>
      <c r="N742" s="32"/>
      <c r="O742" s="114">
        <f t="shared" si="3079"/>
        <v>0</v>
      </c>
      <c r="P742" s="32"/>
      <c r="Q742" s="114">
        <f t="shared" si="3080"/>
        <v>0</v>
      </c>
      <c r="R742" s="32"/>
      <c r="S742" s="114">
        <f t="shared" si="3081"/>
        <v>0</v>
      </c>
      <c r="T742" s="32"/>
      <c r="U742" s="114">
        <f t="shared" si="3082"/>
        <v>0</v>
      </c>
      <c r="V742" s="32"/>
      <c r="W742" s="114">
        <f t="shared" si="3083"/>
        <v>0</v>
      </c>
      <c r="X742" s="32"/>
      <c r="Y742" s="114">
        <f t="shared" si="3084"/>
        <v>0</v>
      </c>
      <c r="Z742" s="32"/>
      <c r="AA742" s="114">
        <f t="shared" si="3085"/>
        <v>0</v>
      </c>
      <c r="AB742" s="32"/>
      <c r="AC742" s="114">
        <f t="shared" si="3086"/>
        <v>0</v>
      </c>
      <c r="AD742" s="32"/>
      <c r="AE742" s="114">
        <f t="shared" si="3087"/>
        <v>0</v>
      </c>
      <c r="AF742" s="32"/>
      <c r="AG742" s="114">
        <f t="shared" si="3088"/>
        <v>0</v>
      </c>
      <c r="AH742" s="32"/>
      <c r="AI742" s="114">
        <f t="shared" si="3089"/>
        <v>0</v>
      </c>
      <c r="AJ742" s="32"/>
      <c r="AK742" s="114">
        <f t="shared" si="3090"/>
        <v>0</v>
      </c>
      <c r="AL742" s="32"/>
      <c r="AM742" s="114">
        <f t="shared" si="3091"/>
        <v>0</v>
      </c>
      <c r="AN742" s="32"/>
      <c r="AO742" s="114">
        <f t="shared" si="3092"/>
        <v>0</v>
      </c>
      <c r="AP742" s="32"/>
      <c r="AQ742" s="114">
        <f t="shared" si="3093"/>
        <v>0</v>
      </c>
      <c r="AR742" s="32"/>
      <c r="AS742" s="114">
        <f t="shared" si="3094"/>
        <v>0</v>
      </c>
      <c r="AT742" s="32"/>
      <c r="AU742" s="114">
        <f t="shared" si="3095"/>
        <v>0</v>
      </c>
      <c r="AV742" s="32"/>
      <c r="AW742" s="114">
        <f t="shared" si="3096"/>
        <v>0</v>
      </c>
      <c r="AX742" s="32"/>
      <c r="AY742" s="114">
        <f t="shared" si="3097"/>
        <v>0</v>
      </c>
      <c r="AZ742" s="32"/>
      <c r="BA742" s="114">
        <f t="shared" si="3098"/>
        <v>0</v>
      </c>
      <c r="BB742" s="32"/>
      <c r="BC742" s="114">
        <f t="shared" si="3099"/>
        <v>0</v>
      </c>
      <c r="BD742" s="32"/>
      <c r="BE742" s="114">
        <f t="shared" si="3100"/>
        <v>0</v>
      </c>
      <c r="BF742" s="32"/>
      <c r="BG742" s="114">
        <f t="shared" si="3101"/>
        <v>0</v>
      </c>
      <c r="BH742" s="108">
        <f t="shared" ref="BH742:BI742" si="3110">SUM(J742,L742,N742,P742,R742,T742,V742,X742,Z742,AB742,AD742,AF742,AH742,AJ742,AL742,AN742,AP742,AR742,AT742,AV742,AX742,AZ742,BB742,BD742,BF742)</f>
        <v>0</v>
      </c>
      <c r="BI742" s="119">
        <f t="shared" si="3110"/>
        <v>0</v>
      </c>
      <c r="BJ742" s="87">
        <f t="shared" si="3103"/>
        <v>0</v>
      </c>
      <c r="BK742" s="108">
        <f t="shared" si="3104"/>
        <v>2</v>
      </c>
      <c r="BL742" s="119">
        <f t="shared" si="3105"/>
        <v>1198.3699999999999</v>
      </c>
      <c r="BM742" s="87">
        <f t="shared" si="3106"/>
        <v>1</v>
      </c>
    </row>
    <row r="743" spans="1:65" s="88" customFormat="1" ht="22.5">
      <c r="A743" s="29" t="s">
        <v>1025</v>
      </c>
      <c r="B743" s="29" t="s">
        <v>66</v>
      </c>
      <c r="C743" s="29">
        <v>20971</v>
      </c>
      <c r="D743" s="101" t="s">
        <v>834</v>
      </c>
      <c r="E743" s="29" t="s">
        <v>100</v>
      </c>
      <c r="F743" s="30">
        <v>2</v>
      </c>
      <c r="G743" s="31">
        <v>15.91</v>
      </c>
      <c r="H743" s="119">
        <v>19.549785187978053</v>
      </c>
      <c r="I743" s="120">
        <f t="shared" si="3076"/>
        <v>39.1</v>
      </c>
      <c r="J743" s="111"/>
      <c r="K743" s="114">
        <f t="shared" si="3077"/>
        <v>0</v>
      </c>
      <c r="L743" s="32"/>
      <c r="M743" s="114">
        <f t="shared" si="3078"/>
        <v>0</v>
      </c>
      <c r="N743" s="32"/>
      <c r="O743" s="114">
        <f t="shared" si="3079"/>
        <v>0</v>
      </c>
      <c r="P743" s="32"/>
      <c r="Q743" s="114">
        <f t="shared" si="3080"/>
        <v>0</v>
      </c>
      <c r="R743" s="32"/>
      <c r="S743" s="114">
        <f t="shared" si="3081"/>
        <v>0</v>
      </c>
      <c r="T743" s="32"/>
      <c r="U743" s="114">
        <f t="shared" si="3082"/>
        <v>0</v>
      </c>
      <c r="V743" s="32"/>
      <c r="W743" s="114">
        <f t="shared" si="3083"/>
        <v>0</v>
      </c>
      <c r="X743" s="32"/>
      <c r="Y743" s="114">
        <f t="shared" si="3084"/>
        <v>0</v>
      </c>
      <c r="Z743" s="32"/>
      <c r="AA743" s="114">
        <f t="shared" si="3085"/>
        <v>0</v>
      </c>
      <c r="AB743" s="32"/>
      <c r="AC743" s="114">
        <f t="shared" si="3086"/>
        <v>0</v>
      </c>
      <c r="AD743" s="32"/>
      <c r="AE743" s="114">
        <f t="shared" si="3087"/>
        <v>0</v>
      </c>
      <c r="AF743" s="32"/>
      <c r="AG743" s="114">
        <f t="shared" si="3088"/>
        <v>0</v>
      </c>
      <c r="AH743" s="32"/>
      <c r="AI743" s="114">
        <f t="shared" si="3089"/>
        <v>0</v>
      </c>
      <c r="AJ743" s="32"/>
      <c r="AK743" s="114">
        <f t="shared" si="3090"/>
        <v>0</v>
      </c>
      <c r="AL743" s="32"/>
      <c r="AM743" s="114">
        <f t="shared" si="3091"/>
        <v>0</v>
      </c>
      <c r="AN743" s="32"/>
      <c r="AO743" s="114">
        <f t="shared" si="3092"/>
        <v>0</v>
      </c>
      <c r="AP743" s="32"/>
      <c r="AQ743" s="114">
        <f t="shared" si="3093"/>
        <v>0</v>
      </c>
      <c r="AR743" s="32"/>
      <c r="AS743" s="114">
        <f t="shared" si="3094"/>
        <v>0</v>
      </c>
      <c r="AT743" s="32"/>
      <c r="AU743" s="114">
        <f t="shared" si="3095"/>
        <v>0</v>
      </c>
      <c r="AV743" s="32"/>
      <c r="AW743" s="114">
        <f t="shared" si="3096"/>
        <v>0</v>
      </c>
      <c r="AX743" s="32"/>
      <c r="AY743" s="114">
        <f t="shared" si="3097"/>
        <v>0</v>
      </c>
      <c r="AZ743" s="32"/>
      <c r="BA743" s="114">
        <f t="shared" si="3098"/>
        <v>0</v>
      </c>
      <c r="BB743" s="32"/>
      <c r="BC743" s="114">
        <f t="shared" si="3099"/>
        <v>0</v>
      </c>
      <c r="BD743" s="32"/>
      <c r="BE743" s="114">
        <f t="shared" si="3100"/>
        <v>0</v>
      </c>
      <c r="BF743" s="32"/>
      <c r="BG743" s="114">
        <f t="shared" si="3101"/>
        <v>0</v>
      </c>
      <c r="BH743" s="108">
        <f t="shared" ref="BH743:BI743" si="3111">SUM(J743,L743,N743,P743,R743,T743,V743,X743,Z743,AB743,AD743,AF743,AH743,AJ743,AL743,AN743,AP743,AR743,AT743,AV743,AX743,AZ743,BB743,BD743,BF743)</f>
        <v>0</v>
      </c>
      <c r="BI743" s="119">
        <f t="shared" si="3111"/>
        <v>0</v>
      </c>
      <c r="BJ743" s="87">
        <f t="shared" si="3103"/>
        <v>0</v>
      </c>
      <c r="BK743" s="108">
        <f t="shared" si="3104"/>
        <v>2</v>
      </c>
      <c r="BL743" s="119">
        <f t="shared" si="3105"/>
        <v>39.1</v>
      </c>
      <c r="BM743" s="87">
        <f t="shared" si="3106"/>
        <v>1</v>
      </c>
    </row>
    <row r="744" spans="1:65" s="88" customFormat="1">
      <c r="A744" s="29" t="s">
        <v>1026</v>
      </c>
      <c r="B744" s="29" t="s">
        <v>66</v>
      </c>
      <c r="C744" s="29">
        <v>37554</v>
      </c>
      <c r="D744" s="101" t="s">
        <v>836</v>
      </c>
      <c r="E744" s="29" t="s">
        <v>100</v>
      </c>
      <c r="F744" s="30">
        <v>2</v>
      </c>
      <c r="G744" s="31">
        <v>196.24</v>
      </c>
      <c r="H744" s="119">
        <v>241.13449687547535</v>
      </c>
      <c r="I744" s="120">
        <f t="shared" si="3076"/>
        <v>482.27</v>
      </c>
      <c r="J744" s="111"/>
      <c r="K744" s="114">
        <f t="shared" si="3077"/>
        <v>0</v>
      </c>
      <c r="L744" s="32"/>
      <c r="M744" s="114">
        <f t="shared" si="3078"/>
        <v>0</v>
      </c>
      <c r="N744" s="32"/>
      <c r="O744" s="114">
        <f t="shared" si="3079"/>
        <v>0</v>
      </c>
      <c r="P744" s="32"/>
      <c r="Q744" s="114">
        <f t="shared" si="3080"/>
        <v>0</v>
      </c>
      <c r="R744" s="32"/>
      <c r="S744" s="114">
        <f t="shared" si="3081"/>
        <v>0</v>
      </c>
      <c r="T744" s="32"/>
      <c r="U744" s="114">
        <f t="shared" si="3082"/>
        <v>0</v>
      </c>
      <c r="V744" s="32"/>
      <c r="W744" s="114">
        <f t="shared" si="3083"/>
        <v>0</v>
      </c>
      <c r="X744" s="32"/>
      <c r="Y744" s="114">
        <f t="shared" si="3084"/>
        <v>0</v>
      </c>
      <c r="Z744" s="32"/>
      <c r="AA744" s="114">
        <f t="shared" si="3085"/>
        <v>0</v>
      </c>
      <c r="AB744" s="32"/>
      <c r="AC744" s="114">
        <f t="shared" si="3086"/>
        <v>0</v>
      </c>
      <c r="AD744" s="32"/>
      <c r="AE744" s="114">
        <f t="shared" si="3087"/>
        <v>0</v>
      </c>
      <c r="AF744" s="32"/>
      <c r="AG744" s="114">
        <f t="shared" si="3088"/>
        <v>0</v>
      </c>
      <c r="AH744" s="32"/>
      <c r="AI744" s="114">
        <f t="shared" si="3089"/>
        <v>0</v>
      </c>
      <c r="AJ744" s="32"/>
      <c r="AK744" s="114">
        <f t="shared" si="3090"/>
        <v>0</v>
      </c>
      <c r="AL744" s="32"/>
      <c r="AM744" s="114">
        <f t="shared" si="3091"/>
        <v>0</v>
      </c>
      <c r="AN744" s="32"/>
      <c r="AO744" s="114">
        <f t="shared" si="3092"/>
        <v>0</v>
      </c>
      <c r="AP744" s="32"/>
      <c r="AQ744" s="114">
        <f t="shared" si="3093"/>
        <v>0</v>
      </c>
      <c r="AR744" s="32"/>
      <c r="AS744" s="114">
        <f t="shared" si="3094"/>
        <v>0</v>
      </c>
      <c r="AT744" s="32"/>
      <c r="AU744" s="114">
        <f t="shared" si="3095"/>
        <v>0</v>
      </c>
      <c r="AV744" s="32"/>
      <c r="AW744" s="114">
        <f t="shared" si="3096"/>
        <v>0</v>
      </c>
      <c r="AX744" s="32"/>
      <c r="AY744" s="114">
        <f t="shared" si="3097"/>
        <v>0</v>
      </c>
      <c r="AZ744" s="32"/>
      <c r="BA744" s="114">
        <f t="shared" si="3098"/>
        <v>0</v>
      </c>
      <c r="BB744" s="32"/>
      <c r="BC744" s="114">
        <f t="shared" si="3099"/>
        <v>0</v>
      </c>
      <c r="BD744" s="32"/>
      <c r="BE744" s="114">
        <f t="shared" si="3100"/>
        <v>0</v>
      </c>
      <c r="BF744" s="32"/>
      <c r="BG744" s="114">
        <f t="shared" si="3101"/>
        <v>0</v>
      </c>
      <c r="BH744" s="108">
        <f t="shared" ref="BH744:BI744" si="3112">SUM(J744,L744,N744,P744,R744,T744,V744,X744,Z744,AB744,AD744,AF744,AH744,AJ744,AL744,AN744,AP744,AR744,AT744,AV744,AX744,AZ744,BB744,BD744,BF744)</f>
        <v>0</v>
      </c>
      <c r="BI744" s="119">
        <f t="shared" si="3112"/>
        <v>0</v>
      </c>
      <c r="BJ744" s="87">
        <f t="shared" si="3103"/>
        <v>0</v>
      </c>
      <c r="BK744" s="108">
        <f t="shared" si="3104"/>
        <v>2</v>
      </c>
      <c r="BL744" s="119">
        <f t="shared" si="3105"/>
        <v>482.27</v>
      </c>
      <c r="BM744" s="87">
        <f t="shared" si="3106"/>
        <v>1</v>
      </c>
    </row>
    <row r="745" spans="1:65" s="88" customFormat="1">
      <c r="A745" s="29" t="s">
        <v>1027</v>
      </c>
      <c r="B745" s="29" t="s">
        <v>66</v>
      </c>
      <c r="C745" s="29">
        <v>21034</v>
      </c>
      <c r="D745" s="101" t="s">
        <v>838</v>
      </c>
      <c r="E745" s="29" t="s">
        <v>100</v>
      </c>
      <c r="F745" s="30">
        <v>4</v>
      </c>
      <c r="G745" s="31">
        <v>718.71</v>
      </c>
      <c r="H745" s="119">
        <v>883.13174811135798</v>
      </c>
      <c r="I745" s="120">
        <f t="shared" si="3076"/>
        <v>3532.53</v>
      </c>
      <c r="J745" s="111"/>
      <c r="K745" s="114">
        <f t="shared" si="3077"/>
        <v>0</v>
      </c>
      <c r="L745" s="32"/>
      <c r="M745" s="114">
        <f t="shared" si="3078"/>
        <v>0</v>
      </c>
      <c r="N745" s="32"/>
      <c r="O745" s="114">
        <f t="shared" si="3079"/>
        <v>0</v>
      </c>
      <c r="P745" s="32"/>
      <c r="Q745" s="114">
        <f t="shared" si="3080"/>
        <v>0</v>
      </c>
      <c r="R745" s="32"/>
      <c r="S745" s="114">
        <f t="shared" si="3081"/>
        <v>0</v>
      </c>
      <c r="T745" s="32"/>
      <c r="U745" s="114">
        <f t="shared" si="3082"/>
        <v>0</v>
      </c>
      <c r="V745" s="32"/>
      <c r="W745" s="114">
        <f t="shared" si="3083"/>
        <v>0</v>
      </c>
      <c r="X745" s="32"/>
      <c r="Y745" s="114">
        <f t="shared" si="3084"/>
        <v>0</v>
      </c>
      <c r="Z745" s="32"/>
      <c r="AA745" s="114">
        <f t="shared" si="3085"/>
        <v>0</v>
      </c>
      <c r="AB745" s="32"/>
      <c r="AC745" s="114">
        <f t="shared" si="3086"/>
        <v>0</v>
      </c>
      <c r="AD745" s="32"/>
      <c r="AE745" s="114">
        <f t="shared" si="3087"/>
        <v>0</v>
      </c>
      <c r="AF745" s="32"/>
      <c r="AG745" s="114">
        <f t="shared" si="3088"/>
        <v>0</v>
      </c>
      <c r="AH745" s="32"/>
      <c r="AI745" s="114">
        <f t="shared" si="3089"/>
        <v>0</v>
      </c>
      <c r="AJ745" s="32"/>
      <c r="AK745" s="114">
        <f t="shared" si="3090"/>
        <v>0</v>
      </c>
      <c r="AL745" s="32"/>
      <c r="AM745" s="114">
        <f t="shared" si="3091"/>
        <v>0</v>
      </c>
      <c r="AN745" s="32"/>
      <c r="AO745" s="114">
        <f t="shared" si="3092"/>
        <v>0</v>
      </c>
      <c r="AP745" s="32"/>
      <c r="AQ745" s="114">
        <f t="shared" si="3093"/>
        <v>0</v>
      </c>
      <c r="AR745" s="32"/>
      <c r="AS745" s="114">
        <f t="shared" si="3094"/>
        <v>0</v>
      </c>
      <c r="AT745" s="32"/>
      <c r="AU745" s="114">
        <f t="shared" si="3095"/>
        <v>0</v>
      </c>
      <c r="AV745" s="32"/>
      <c r="AW745" s="114">
        <f t="shared" si="3096"/>
        <v>0</v>
      </c>
      <c r="AX745" s="32"/>
      <c r="AY745" s="114">
        <f t="shared" si="3097"/>
        <v>0</v>
      </c>
      <c r="AZ745" s="32"/>
      <c r="BA745" s="114">
        <f t="shared" si="3098"/>
        <v>0</v>
      </c>
      <c r="BB745" s="32"/>
      <c r="BC745" s="114">
        <f t="shared" si="3099"/>
        <v>0</v>
      </c>
      <c r="BD745" s="32"/>
      <c r="BE745" s="114">
        <f t="shared" si="3100"/>
        <v>0</v>
      </c>
      <c r="BF745" s="32"/>
      <c r="BG745" s="114">
        <f t="shared" si="3101"/>
        <v>0</v>
      </c>
      <c r="BH745" s="108">
        <f t="shared" ref="BH745:BI745" si="3113">SUM(J745,L745,N745,P745,R745,T745,V745,X745,Z745,AB745,AD745,AF745,AH745,AJ745,AL745,AN745,AP745,AR745,AT745,AV745,AX745,AZ745,BB745,BD745,BF745)</f>
        <v>0</v>
      </c>
      <c r="BI745" s="119">
        <f t="shared" si="3113"/>
        <v>0</v>
      </c>
      <c r="BJ745" s="87">
        <f t="shared" si="3103"/>
        <v>0</v>
      </c>
      <c r="BK745" s="108">
        <f t="shared" si="3104"/>
        <v>4</v>
      </c>
      <c r="BL745" s="119">
        <f t="shared" si="3105"/>
        <v>3532.53</v>
      </c>
      <c r="BM745" s="87">
        <f t="shared" si="3106"/>
        <v>1</v>
      </c>
    </row>
    <row r="746" spans="1:65" s="88" customFormat="1">
      <c r="A746" s="29" t="s">
        <v>1028</v>
      </c>
      <c r="B746" s="29" t="s">
        <v>66</v>
      </c>
      <c r="C746" s="29">
        <v>92377</v>
      </c>
      <c r="D746" s="101" t="s">
        <v>840</v>
      </c>
      <c r="E746" s="29" t="s">
        <v>100</v>
      </c>
      <c r="F746" s="30">
        <v>2</v>
      </c>
      <c r="G746" s="31">
        <v>80.25</v>
      </c>
      <c r="H746" s="119">
        <v>98.609067337224303</v>
      </c>
      <c r="I746" s="120">
        <f t="shared" si="3076"/>
        <v>197.22</v>
      </c>
      <c r="J746" s="111"/>
      <c r="K746" s="114">
        <f t="shared" si="3077"/>
        <v>0</v>
      </c>
      <c r="L746" s="32"/>
      <c r="M746" s="114">
        <f t="shared" si="3078"/>
        <v>0</v>
      </c>
      <c r="N746" s="32"/>
      <c r="O746" s="114">
        <f t="shared" si="3079"/>
        <v>0</v>
      </c>
      <c r="P746" s="32"/>
      <c r="Q746" s="114">
        <f t="shared" si="3080"/>
        <v>0</v>
      </c>
      <c r="R746" s="32"/>
      <c r="S746" s="114">
        <f t="shared" si="3081"/>
        <v>0</v>
      </c>
      <c r="T746" s="32"/>
      <c r="U746" s="114">
        <f t="shared" si="3082"/>
        <v>0</v>
      </c>
      <c r="V746" s="32"/>
      <c r="W746" s="114">
        <f t="shared" si="3083"/>
        <v>0</v>
      </c>
      <c r="X746" s="32"/>
      <c r="Y746" s="114">
        <f t="shared" si="3084"/>
        <v>0</v>
      </c>
      <c r="Z746" s="32"/>
      <c r="AA746" s="114">
        <f t="shared" si="3085"/>
        <v>0</v>
      </c>
      <c r="AB746" s="32"/>
      <c r="AC746" s="114">
        <f t="shared" si="3086"/>
        <v>0</v>
      </c>
      <c r="AD746" s="32"/>
      <c r="AE746" s="114">
        <f t="shared" si="3087"/>
        <v>0</v>
      </c>
      <c r="AF746" s="32"/>
      <c r="AG746" s="114">
        <f t="shared" si="3088"/>
        <v>0</v>
      </c>
      <c r="AH746" s="32"/>
      <c r="AI746" s="114">
        <f t="shared" si="3089"/>
        <v>0</v>
      </c>
      <c r="AJ746" s="32"/>
      <c r="AK746" s="114">
        <f t="shared" si="3090"/>
        <v>0</v>
      </c>
      <c r="AL746" s="32"/>
      <c r="AM746" s="114">
        <f t="shared" si="3091"/>
        <v>0</v>
      </c>
      <c r="AN746" s="32"/>
      <c r="AO746" s="114">
        <f t="shared" si="3092"/>
        <v>0</v>
      </c>
      <c r="AP746" s="32"/>
      <c r="AQ746" s="114">
        <f t="shared" si="3093"/>
        <v>0</v>
      </c>
      <c r="AR746" s="32"/>
      <c r="AS746" s="114">
        <f t="shared" si="3094"/>
        <v>0</v>
      </c>
      <c r="AT746" s="32"/>
      <c r="AU746" s="114">
        <f t="shared" si="3095"/>
        <v>0</v>
      </c>
      <c r="AV746" s="32"/>
      <c r="AW746" s="114">
        <f t="shared" si="3096"/>
        <v>0</v>
      </c>
      <c r="AX746" s="32"/>
      <c r="AY746" s="114">
        <f t="shared" si="3097"/>
        <v>0</v>
      </c>
      <c r="AZ746" s="32"/>
      <c r="BA746" s="114">
        <f t="shared" si="3098"/>
        <v>0</v>
      </c>
      <c r="BB746" s="32"/>
      <c r="BC746" s="114">
        <f t="shared" si="3099"/>
        <v>0</v>
      </c>
      <c r="BD746" s="32"/>
      <c r="BE746" s="114">
        <f t="shared" si="3100"/>
        <v>0</v>
      </c>
      <c r="BF746" s="32"/>
      <c r="BG746" s="114">
        <f t="shared" si="3101"/>
        <v>0</v>
      </c>
      <c r="BH746" s="108">
        <f t="shared" ref="BH746:BI746" si="3114">SUM(J746,L746,N746,P746,R746,T746,V746,X746,Z746,AB746,AD746,AF746,AH746,AJ746,AL746,AN746,AP746,AR746,AT746,AV746,AX746,AZ746,BB746,BD746,BF746)</f>
        <v>0</v>
      </c>
      <c r="BI746" s="119">
        <f t="shared" si="3114"/>
        <v>0</v>
      </c>
      <c r="BJ746" s="87">
        <f t="shared" si="3103"/>
        <v>0</v>
      </c>
      <c r="BK746" s="108">
        <f t="shared" si="3104"/>
        <v>2</v>
      </c>
      <c r="BL746" s="119">
        <f t="shared" si="3105"/>
        <v>197.22</v>
      </c>
      <c r="BM746" s="87">
        <f t="shared" si="3106"/>
        <v>1</v>
      </c>
    </row>
    <row r="747" spans="1:65" s="88" customFormat="1">
      <c r="A747" s="29" t="s">
        <v>1029</v>
      </c>
      <c r="B747" s="29" t="s">
        <v>66</v>
      </c>
      <c r="C747" s="29">
        <v>20972</v>
      </c>
      <c r="D747" s="101" t="s">
        <v>842</v>
      </c>
      <c r="E747" s="29" t="s">
        <v>100</v>
      </c>
      <c r="F747" s="30">
        <v>2</v>
      </c>
      <c r="G747" s="31">
        <v>119.35</v>
      </c>
      <c r="H747" s="119">
        <v>146.65410824545444</v>
      </c>
      <c r="I747" s="120">
        <f t="shared" si="3076"/>
        <v>293.31</v>
      </c>
      <c r="J747" s="111"/>
      <c r="K747" s="114">
        <f t="shared" si="3077"/>
        <v>0</v>
      </c>
      <c r="L747" s="32"/>
      <c r="M747" s="114">
        <f t="shared" si="3078"/>
        <v>0</v>
      </c>
      <c r="N747" s="32"/>
      <c r="O747" s="114">
        <f t="shared" si="3079"/>
        <v>0</v>
      </c>
      <c r="P747" s="32"/>
      <c r="Q747" s="114">
        <f t="shared" si="3080"/>
        <v>0</v>
      </c>
      <c r="R747" s="32"/>
      <c r="S747" s="114">
        <f t="shared" si="3081"/>
        <v>0</v>
      </c>
      <c r="T747" s="32"/>
      <c r="U747" s="114">
        <f t="shared" si="3082"/>
        <v>0</v>
      </c>
      <c r="V747" s="32"/>
      <c r="W747" s="114">
        <f t="shared" si="3083"/>
        <v>0</v>
      </c>
      <c r="X747" s="32"/>
      <c r="Y747" s="114">
        <f t="shared" si="3084"/>
        <v>0</v>
      </c>
      <c r="Z747" s="32"/>
      <c r="AA747" s="114">
        <f t="shared" si="3085"/>
        <v>0</v>
      </c>
      <c r="AB747" s="32"/>
      <c r="AC747" s="114">
        <f t="shared" si="3086"/>
        <v>0</v>
      </c>
      <c r="AD747" s="32"/>
      <c r="AE747" s="114">
        <f t="shared" si="3087"/>
        <v>0</v>
      </c>
      <c r="AF747" s="32"/>
      <c r="AG747" s="114">
        <f t="shared" si="3088"/>
        <v>0</v>
      </c>
      <c r="AH747" s="32"/>
      <c r="AI747" s="114">
        <f t="shared" si="3089"/>
        <v>0</v>
      </c>
      <c r="AJ747" s="32"/>
      <c r="AK747" s="114">
        <f t="shared" si="3090"/>
        <v>0</v>
      </c>
      <c r="AL747" s="32"/>
      <c r="AM747" s="114">
        <f t="shared" si="3091"/>
        <v>0</v>
      </c>
      <c r="AN747" s="32"/>
      <c r="AO747" s="114">
        <f t="shared" si="3092"/>
        <v>0</v>
      </c>
      <c r="AP747" s="32"/>
      <c r="AQ747" s="114">
        <f t="shared" si="3093"/>
        <v>0</v>
      </c>
      <c r="AR747" s="32"/>
      <c r="AS747" s="114">
        <f t="shared" si="3094"/>
        <v>0</v>
      </c>
      <c r="AT747" s="32"/>
      <c r="AU747" s="114">
        <f t="shared" si="3095"/>
        <v>0</v>
      </c>
      <c r="AV747" s="32"/>
      <c r="AW747" s="114">
        <f t="shared" si="3096"/>
        <v>0</v>
      </c>
      <c r="AX747" s="32"/>
      <c r="AY747" s="114">
        <f t="shared" si="3097"/>
        <v>0</v>
      </c>
      <c r="AZ747" s="32"/>
      <c r="BA747" s="114">
        <f t="shared" si="3098"/>
        <v>0</v>
      </c>
      <c r="BB747" s="32"/>
      <c r="BC747" s="114">
        <f t="shared" si="3099"/>
        <v>0</v>
      </c>
      <c r="BD747" s="32"/>
      <c r="BE747" s="114">
        <f t="shared" si="3100"/>
        <v>0</v>
      </c>
      <c r="BF747" s="32"/>
      <c r="BG747" s="114">
        <f t="shared" si="3101"/>
        <v>0</v>
      </c>
      <c r="BH747" s="108">
        <f t="shared" ref="BH747:BI747" si="3115">SUM(J747,L747,N747,P747,R747,T747,V747,X747,Z747,AB747,AD747,AF747,AH747,AJ747,AL747,AN747,AP747,AR747,AT747,AV747,AX747,AZ747,BB747,BD747,BF747)</f>
        <v>0</v>
      </c>
      <c r="BI747" s="119">
        <f t="shared" si="3115"/>
        <v>0</v>
      </c>
      <c r="BJ747" s="87">
        <f t="shared" si="3103"/>
        <v>0</v>
      </c>
      <c r="BK747" s="108">
        <f t="shared" si="3104"/>
        <v>2</v>
      </c>
      <c r="BL747" s="119">
        <f t="shared" si="3105"/>
        <v>293.31</v>
      </c>
      <c r="BM747" s="87">
        <f t="shared" si="3106"/>
        <v>1</v>
      </c>
    </row>
    <row r="748" spans="1:65" s="88" customFormat="1">
      <c r="A748" s="29" t="s">
        <v>1030</v>
      </c>
      <c r="B748" s="29" t="s">
        <v>66</v>
      </c>
      <c r="C748" s="29">
        <v>103019</v>
      </c>
      <c r="D748" s="101" t="s">
        <v>844</v>
      </c>
      <c r="E748" s="29" t="s">
        <v>100</v>
      </c>
      <c r="F748" s="30">
        <v>2</v>
      </c>
      <c r="G748" s="31">
        <v>184.25</v>
      </c>
      <c r="H748" s="119">
        <v>226.40150351256793</v>
      </c>
      <c r="I748" s="120">
        <f t="shared" si="3076"/>
        <v>452.8</v>
      </c>
      <c r="J748" s="111"/>
      <c r="K748" s="114">
        <f t="shared" si="3077"/>
        <v>0</v>
      </c>
      <c r="L748" s="32"/>
      <c r="M748" s="114">
        <f t="shared" si="3078"/>
        <v>0</v>
      </c>
      <c r="N748" s="32"/>
      <c r="O748" s="114">
        <f t="shared" si="3079"/>
        <v>0</v>
      </c>
      <c r="P748" s="32"/>
      <c r="Q748" s="114">
        <f t="shared" si="3080"/>
        <v>0</v>
      </c>
      <c r="R748" s="32"/>
      <c r="S748" s="114">
        <f t="shared" si="3081"/>
        <v>0</v>
      </c>
      <c r="T748" s="32"/>
      <c r="U748" s="114">
        <f t="shared" si="3082"/>
        <v>0</v>
      </c>
      <c r="V748" s="32"/>
      <c r="W748" s="114">
        <f t="shared" si="3083"/>
        <v>0</v>
      </c>
      <c r="X748" s="32"/>
      <c r="Y748" s="114">
        <f t="shared" si="3084"/>
        <v>0</v>
      </c>
      <c r="Z748" s="32"/>
      <c r="AA748" s="114">
        <f t="shared" si="3085"/>
        <v>0</v>
      </c>
      <c r="AB748" s="32"/>
      <c r="AC748" s="114">
        <f t="shared" si="3086"/>
        <v>0</v>
      </c>
      <c r="AD748" s="32"/>
      <c r="AE748" s="114">
        <f t="shared" si="3087"/>
        <v>0</v>
      </c>
      <c r="AF748" s="32"/>
      <c r="AG748" s="114">
        <f t="shared" si="3088"/>
        <v>0</v>
      </c>
      <c r="AH748" s="32"/>
      <c r="AI748" s="114">
        <f t="shared" si="3089"/>
        <v>0</v>
      </c>
      <c r="AJ748" s="32"/>
      <c r="AK748" s="114">
        <f t="shared" si="3090"/>
        <v>0</v>
      </c>
      <c r="AL748" s="32"/>
      <c r="AM748" s="114">
        <f t="shared" si="3091"/>
        <v>0</v>
      </c>
      <c r="AN748" s="32"/>
      <c r="AO748" s="114">
        <f t="shared" si="3092"/>
        <v>0</v>
      </c>
      <c r="AP748" s="32"/>
      <c r="AQ748" s="114">
        <f t="shared" si="3093"/>
        <v>0</v>
      </c>
      <c r="AR748" s="32"/>
      <c r="AS748" s="114">
        <f t="shared" si="3094"/>
        <v>0</v>
      </c>
      <c r="AT748" s="32"/>
      <c r="AU748" s="114">
        <f t="shared" si="3095"/>
        <v>0</v>
      </c>
      <c r="AV748" s="32"/>
      <c r="AW748" s="114">
        <f t="shared" si="3096"/>
        <v>0</v>
      </c>
      <c r="AX748" s="32"/>
      <c r="AY748" s="114">
        <f t="shared" si="3097"/>
        <v>0</v>
      </c>
      <c r="AZ748" s="32"/>
      <c r="BA748" s="114">
        <f t="shared" si="3098"/>
        <v>0</v>
      </c>
      <c r="BB748" s="32"/>
      <c r="BC748" s="114">
        <f t="shared" si="3099"/>
        <v>0</v>
      </c>
      <c r="BD748" s="32"/>
      <c r="BE748" s="114">
        <f t="shared" si="3100"/>
        <v>0</v>
      </c>
      <c r="BF748" s="32"/>
      <c r="BG748" s="114">
        <f t="shared" si="3101"/>
        <v>0</v>
      </c>
      <c r="BH748" s="108">
        <f t="shared" ref="BH748:BI748" si="3116">SUM(J748,L748,N748,P748,R748,T748,V748,X748,Z748,AB748,AD748,AF748,AH748,AJ748,AL748,AN748,AP748,AR748,AT748,AV748,AX748,AZ748,BB748,BD748,BF748)</f>
        <v>0</v>
      </c>
      <c r="BI748" s="119">
        <f t="shared" si="3116"/>
        <v>0</v>
      </c>
      <c r="BJ748" s="87">
        <f t="shared" si="3103"/>
        <v>0</v>
      </c>
      <c r="BK748" s="108">
        <f t="shared" si="3104"/>
        <v>2</v>
      </c>
      <c r="BL748" s="119">
        <f t="shared" si="3105"/>
        <v>452.8</v>
      </c>
      <c r="BM748" s="87">
        <f t="shared" si="3106"/>
        <v>1</v>
      </c>
    </row>
    <row r="749" spans="1:65" s="88" customFormat="1">
      <c r="A749" s="29" t="s">
        <v>1031</v>
      </c>
      <c r="B749" s="29" t="s">
        <v>66</v>
      </c>
      <c r="C749" s="29">
        <v>20964</v>
      </c>
      <c r="D749" s="101" t="s">
        <v>846</v>
      </c>
      <c r="E749" s="29" t="s">
        <v>100</v>
      </c>
      <c r="F749" s="30">
        <v>2</v>
      </c>
      <c r="G749" s="31">
        <v>65.239999999999995</v>
      </c>
      <c r="H749" s="119">
        <v>80.165178231532863</v>
      </c>
      <c r="I749" s="120">
        <f t="shared" si="3076"/>
        <v>160.33000000000001</v>
      </c>
      <c r="J749" s="111"/>
      <c r="K749" s="114">
        <f t="shared" si="3077"/>
        <v>0</v>
      </c>
      <c r="L749" s="32"/>
      <c r="M749" s="114">
        <f t="shared" si="3078"/>
        <v>0</v>
      </c>
      <c r="N749" s="32"/>
      <c r="O749" s="114">
        <f t="shared" si="3079"/>
        <v>0</v>
      </c>
      <c r="P749" s="32"/>
      <c r="Q749" s="114">
        <f t="shared" si="3080"/>
        <v>0</v>
      </c>
      <c r="R749" s="32"/>
      <c r="S749" s="114">
        <f t="shared" si="3081"/>
        <v>0</v>
      </c>
      <c r="T749" s="32"/>
      <c r="U749" s="114">
        <f t="shared" si="3082"/>
        <v>0</v>
      </c>
      <c r="V749" s="32"/>
      <c r="W749" s="114">
        <f t="shared" si="3083"/>
        <v>0</v>
      </c>
      <c r="X749" s="32"/>
      <c r="Y749" s="114">
        <f t="shared" si="3084"/>
        <v>0</v>
      </c>
      <c r="Z749" s="32"/>
      <c r="AA749" s="114">
        <f t="shared" si="3085"/>
        <v>0</v>
      </c>
      <c r="AB749" s="32"/>
      <c r="AC749" s="114">
        <f t="shared" si="3086"/>
        <v>0</v>
      </c>
      <c r="AD749" s="32"/>
      <c r="AE749" s="114">
        <f t="shared" si="3087"/>
        <v>0</v>
      </c>
      <c r="AF749" s="32"/>
      <c r="AG749" s="114">
        <f t="shared" si="3088"/>
        <v>0</v>
      </c>
      <c r="AH749" s="32"/>
      <c r="AI749" s="114">
        <f t="shared" si="3089"/>
        <v>0</v>
      </c>
      <c r="AJ749" s="32"/>
      <c r="AK749" s="114">
        <f t="shared" si="3090"/>
        <v>0</v>
      </c>
      <c r="AL749" s="32"/>
      <c r="AM749" s="114">
        <f t="shared" si="3091"/>
        <v>0</v>
      </c>
      <c r="AN749" s="32"/>
      <c r="AO749" s="114">
        <f t="shared" si="3092"/>
        <v>0</v>
      </c>
      <c r="AP749" s="32"/>
      <c r="AQ749" s="114">
        <f t="shared" si="3093"/>
        <v>0</v>
      </c>
      <c r="AR749" s="32"/>
      <c r="AS749" s="114">
        <f t="shared" si="3094"/>
        <v>0</v>
      </c>
      <c r="AT749" s="32"/>
      <c r="AU749" s="114">
        <f t="shared" si="3095"/>
        <v>0</v>
      </c>
      <c r="AV749" s="32"/>
      <c r="AW749" s="114">
        <f t="shared" si="3096"/>
        <v>0</v>
      </c>
      <c r="AX749" s="32"/>
      <c r="AY749" s="114">
        <f t="shared" si="3097"/>
        <v>0</v>
      </c>
      <c r="AZ749" s="32"/>
      <c r="BA749" s="114">
        <f t="shared" si="3098"/>
        <v>0</v>
      </c>
      <c r="BB749" s="32"/>
      <c r="BC749" s="114">
        <f t="shared" si="3099"/>
        <v>0</v>
      </c>
      <c r="BD749" s="32"/>
      <c r="BE749" s="114">
        <f t="shared" si="3100"/>
        <v>0</v>
      </c>
      <c r="BF749" s="32"/>
      <c r="BG749" s="114">
        <f t="shared" si="3101"/>
        <v>0</v>
      </c>
      <c r="BH749" s="108">
        <f t="shared" ref="BH749:BI749" si="3117">SUM(J749,L749,N749,P749,R749,T749,V749,X749,Z749,AB749,AD749,AF749,AH749,AJ749,AL749,AN749,AP749,AR749,AT749,AV749,AX749,AZ749,BB749,BD749,BF749)</f>
        <v>0</v>
      </c>
      <c r="BI749" s="119">
        <f t="shared" si="3117"/>
        <v>0</v>
      </c>
      <c r="BJ749" s="87">
        <f t="shared" si="3103"/>
        <v>0</v>
      </c>
      <c r="BK749" s="108">
        <f t="shared" si="3104"/>
        <v>2</v>
      </c>
      <c r="BL749" s="119">
        <f t="shared" si="3105"/>
        <v>160.33000000000001</v>
      </c>
      <c r="BM749" s="87">
        <f t="shared" si="3106"/>
        <v>1</v>
      </c>
    </row>
    <row r="750" spans="1:65" s="88" customFormat="1">
      <c r="A750" s="22" t="s">
        <v>1032</v>
      </c>
      <c r="B750" s="22" t="s">
        <v>60</v>
      </c>
      <c r="C750" s="22" t="s">
        <v>60</v>
      </c>
      <c r="D750" s="102" t="s">
        <v>732</v>
      </c>
      <c r="E750" s="22" t="s">
        <v>60</v>
      </c>
      <c r="F750" s="89"/>
      <c r="G750" s="27"/>
      <c r="H750" s="121"/>
      <c r="I750" s="118">
        <f>SUM(I751:I755)</f>
        <v>17160.97</v>
      </c>
      <c r="J750" s="112"/>
      <c r="K750" s="127">
        <f>SUM(K751:K755)</f>
        <v>0</v>
      </c>
      <c r="L750" s="26"/>
      <c r="M750" s="127">
        <f>SUM(M751:M755)</f>
        <v>0</v>
      </c>
      <c r="N750" s="26"/>
      <c r="O750" s="127">
        <f>SUM(O751:O755)</f>
        <v>0</v>
      </c>
      <c r="P750" s="26"/>
      <c r="Q750" s="127">
        <f>SUM(Q751:Q755)</f>
        <v>0</v>
      </c>
      <c r="R750" s="26"/>
      <c r="S750" s="127">
        <f>SUM(S751:S755)</f>
        <v>0</v>
      </c>
      <c r="T750" s="26"/>
      <c r="U750" s="127">
        <f>SUM(U751:U755)</f>
        <v>0</v>
      </c>
      <c r="V750" s="26"/>
      <c r="W750" s="127">
        <f>SUM(W751:W755)</f>
        <v>0</v>
      </c>
      <c r="X750" s="26"/>
      <c r="Y750" s="127">
        <f>SUM(Y751:Y755)</f>
        <v>0</v>
      </c>
      <c r="Z750" s="26"/>
      <c r="AA750" s="127">
        <f>SUM(AA751:AA755)</f>
        <v>0</v>
      </c>
      <c r="AB750" s="26"/>
      <c r="AC750" s="127">
        <f>SUM(AC751:AC755)</f>
        <v>0</v>
      </c>
      <c r="AD750" s="26"/>
      <c r="AE750" s="127">
        <f>SUM(AE751:AE755)</f>
        <v>0</v>
      </c>
      <c r="AF750" s="26"/>
      <c r="AG750" s="127">
        <f>SUM(AG751:AG755)</f>
        <v>0</v>
      </c>
      <c r="AH750" s="26"/>
      <c r="AI750" s="127">
        <f>SUM(AI751:AI755)</f>
        <v>0</v>
      </c>
      <c r="AJ750" s="26"/>
      <c r="AK750" s="127">
        <f>SUM(AK751:AK755)</f>
        <v>0</v>
      </c>
      <c r="AL750" s="26"/>
      <c r="AM750" s="127">
        <f>SUM(AM751:AM755)</f>
        <v>0</v>
      </c>
      <c r="AN750" s="26"/>
      <c r="AO750" s="127">
        <f>SUM(AO751:AO755)</f>
        <v>0</v>
      </c>
      <c r="AP750" s="26"/>
      <c r="AQ750" s="127">
        <f>SUM(AQ751:AQ755)</f>
        <v>0</v>
      </c>
      <c r="AR750" s="26"/>
      <c r="AS750" s="127">
        <f>SUM(AS751:AS755)</f>
        <v>0</v>
      </c>
      <c r="AT750" s="26"/>
      <c r="AU750" s="127">
        <f>SUM(AU751:AU755)</f>
        <v>0</v>
      </c>
      <c r="AV750" s="26"/>
      <c r="AW750" s="127">
        <f>SUM(AW751:AW755)</f>
        <v>0</v>
      </c>
      <c r="AX750" s="26"/>
      <c r="AY750" s="127">
        <f>SUM(AY751:AY755)</f>
        <v>0</v>
      </c>
      <c r="AZ750" s="26"/>
      <c r="BA750" s="127">
        <f>SUM(BA751:BA755)</f>
        <v>0</v>
      </c>
      <c r="BB750" s="26"/>
      <c r="BC750" s="127">
        <f>SUM(BC751:BC755)</f>
        <v>0</v>
      </c>
      <c r="BD750" s="26"/>
      <c r="BE750" s="127">
        <f>SUM(BE751:BE755)</f>
        <v>0</v>
      </c>
      <c r="BF750" s="26"/>
      <c r="BG750" s="127">
        <f>SUM(BG751:BG755)</f>
        <v>0</v>
      </c>
      <c r="BH750" s="109"/>
      <c r="BI750" s="121">
        <f>SUM(BI751:BI755)</f>
        <v>0</v>
      </c>
      <c r="BJ750" s="27"/>
      <c r="BK750" s="109"/>
      <c r="BL750" s="121">
        <f>SUM(BL751:BL755)</f>
        <v>17160.97</v>
      </c>
      <c r="BM750" s="27"/>
    </row>
    <row r="751" spans="1:65" s="88" customFormat="1">
      <c r="A751" s="29" t="s">
        <v>1033</v>
      </c>
      <c r="B751" s="29" t="s">
        <v>250</v>
      </c>
      <c r="C751" s="29">
        <v>12016</v>
      </c>
      <c r="D751" s="101" t="s">
        <v>734</v>
      </c>
      <c r="E751" s="29" t="s">
        <v>100</v>
      </c>
      <c r="F751" s="30">
        <v>2</v>
      </c>
      <c r="G751" s="31">
        <v>195.97</v>
      </c>
      <c r="H751" s="119">
        <v>240.80272805078937</v>
      </c>
      <c r="I751" s="120">
        <f t="shared" ref="I751:I755" si="3118">ROUND(SUM(F751*H751),2)</f>
        <v>481.61</v>
      </c>
      <c r="J751" s="111"/>
      <c r="K751" s="114">
        <f t="shared" ref="K751:K755" si="3119">J751*$H751</f>
        <v>0</v>
      </c>
      <c r="L751" s="32"/>
      <c r="M751" s="114">
        <f t="shared" ref="M751:M755" si="3120">L751*$H751</f>
        <v>0</v>
      </c>
      <c r="N751" s="32"/>
      <c r="O751" s="114">
        <f t="shared" ref="O751:O755" si="3121">N751*$H751</f>
        <v>0</v>
      </c>
      <c r="P751" s="32"/>
      <c r="Q751" s="114">
        <f t="shared" ref="Q751:Q755" si="3122">P751*$H751</f>
        <v>0</v>
      </c>
      <c r="R751" s="32"/>
      <c r="S751" s="114">
        <f t="shared" ref="S751:S755" si="3123">R751*$H751</f>
        <v>0</v>
      </c>
      <c r="T751" s="32"/>
      <c r="U751" s="114">
        <f t="shared" ref="U751:U755" si="3124">T751*$H751</f>
        <v>0</v>
      </c>
      <c r="V751" s="32"/>
      <c r="W751" s="114">
        <f t="shared" ref="W751:W755" si="3125">V751*$H751</f>
        <v>0</v>
      </c>
      <c r="X751" s="32"/>
      <c r="Y751" s="114">
        <f t="shared" ref="Y751:Y755" si="3126">X751*$H751</f>
        <v>0</v>
      </c>
      <c r="Z751" s="32"/>
      <c r="AA751" s="114">
        <f t="shared" ref="AA751:AA755" si="3127">Z751*$H751</f>
        <v>0</v>
      </c>
      <c r="AB751" s="32"/>
      <c r="AC751" s="114">
        <f t="shared" ref="AC751:AC755" si="3128">AB751*$H751</f>
        <v>0</v>
      </c>
      <c r="AD751" s="32"/>
      <c r="AE751" s="114">
        <f t="shared" ref="AE751:AE755" si="3129">AD751*$H751</f>
        <v>0</v>
      </c>
      <c r="AF751" s="32"/>
      <c r="AG751" s="114">
        <f t="shared" ref="AG751:AG755" si="3130">AF751*$H751</f>
        <v>0</v>
      </c>
      <c r="AH751" s="32"/>
      <c r="AI751" s="114">
        <f t="shared" ref="AI751:AI755" si="3131">AH751*$H751</f>
        <v>0</v>
      </c>
      <c r="AJ751" s="32"/>
      <c r="AK751" s="114">
        <f t="shared" ref="AK751:AK755" si="3132">AJ751*$H751</f>
        <v>0</v>
      </c>
      <c r="AL751" s="32"/>
      <c r="AM751" s="114">
        <f t="shared" ref="AM751:AM755" si="3133">AL751*$H751</f>
        <v>0</v>
      </c>
      <c r="AN751" s="32"/>
      <c r="AO751" s="114">
        <f t="shared" ref="AO751:AO755" si="3134">AN751*$H751</f>
        <v>0</v>
      </c>
      <c r="AP751" s="32"/>
      <c r="AQ751" s="114">
        <f t="shared" ref="AQ751:AQ755" si="3135">AP751*$H751</f>
        <v>0</v>
      </c>
      <c r="AR751" s="32"/>
      <c r="AS751" s="114">
        <f t="shared" ref="AS751:AS755" si="3136">AR751*$H751</f>
        <v>0</v>
      </c>
      <c r="AT751" s="32"/>
      <c r="AU751" s="114">
        <f t="shared" ref="AU751:AU755" si="3137">AT751*$H751</f>
        <v>0</v>
      </c>
      <c r="AV751" s="32"/>
      <c r="AW751" s="114">
        <f t="shared" ref="AW751:AW755" si="3138">AV751*$H751</f>
        <v>0</v>
      </c>
      <c r="AX751" s="32"/>
      <c r="AY751" s="114">
        <f t="shared" ref="AY751:AY755" si="3139">AX751*$H751</f>
        <v>0</v>
      </c>
      <c r="AZ751" s="32"/>
      <c r="BA751" s="114">
        <f t="shared" ref="BA751:BA755" si="3140">AZ751*$H751</f>
        <v>0</v>
      </c>
      <c r="BB751" s="32"/>
      <c r="BC751" s="114">
        <f t="shared" ref="BC751:BC755" si="3141">BB751*$H751</f>
        <v>0</v>
      </c>
      <c r="BD751" s="32"/>
      <c r="BE751" s="114">
        <f t="shared" ref="BE751:BE755" si="3142">BD751*$H751</f>
        <v>0</v>
      </c>
      <c r="BF751" s="32"/>
      <c r="BG751" s="114">
        <f t="shared" ref="BG751:BG755" si="3143">BF751*$H751</f>
        <v>0</v>
      </c>
      <c r="BH751" s="108">
        <f t="shared" ref="BH751:BI751" si="3144">SUM(J751,L751,N751,P751,R751,T751,V751,X751,Z751,AB751,AD751,AF751,AH751,AJ751,AL751,AN751,AP751,AR751,AT751,AV751,AX751,AZ751,BB751,BD751,BF751)</f>
        <v>0</v>
      </c>
      <c r="BI751" s="119">
        <f t="shared" si="3144"/>
        <v>0</v>
      </c>
      <c r="BJ751" s="87">
        <f t="shared" ref="BJ751:BJ755" si="3145">BI751/I751</f>
        <v>0</v>
      </c>
      <c r="BK751" s="108">
        <f t="shared" ref="BK751:BK755" si="3146">F751-BH751</f>
        <v>2</v>
      </c>
      <c r="BL751" s="119">
        <f t="shared" ref="BL751:BL755" si="3147">I751-BI751</f>
        <v>481.61</v>
      </c>
      <c r="BM751" s="87">
        <f t="shared" ref="BM751:BM755" si="3148">1-BJ751</f>
        <v>1</v>
      </c>
    </row>
    <row r="752" spans="1:65" s="88" customFormat="1">
      <c r="A752" s="29" t="s">
        <v>1034</v>
      </c>
      <c r="B752" s="29" t="s">
        <v>250</v>
      </c>
      <c r="C752" s="29">
        <v>12018</v>
      </c>
      <c r="D752" s="101" t="s">
        <v>850</v>
      </c>
      <c r="E752" s="29" t="s">
        <v>100</v>
      </c>
      <c r="F752" s="30">
        <v>53</v>
      </c>
      <c r="G752" s="31">
        <v>215.73</v>
      </c>
      <c r="H752" s="119">
        <v>265.08329092410463</v>
      </c>
      <c r="I752" s="120">
        <f t="shared" si="3118"/>
        <v>14049.41</v>
      </c>
      <c r="J752" s="111"/>
      <c r="K752" s="114">
        <f t="shared" si="3119"/>
        <v>0</v>
      </c>
      <c r="L752" s="32"/>
      <c r="M752" s="114">
        <f t="shared" si="3120"/>
        <v>0</v>
      </c>
      <c r="N752" s="32"/>
      <c r="O752" s="114">
        <f t="shared" si="3121"/>
        <v>0</v>
      </c>
      <c r="P752" s="32"/>
      <c r="Q752" s="114">
        <f t="shared" si="3122"/>
        <v>0</v>
      </c>
      <c r="R752" s="32"/>
      <c r="S752" s="114">
        <f t="shared" si="3123"/>
        <v>0</v>
      </c>
      <c r="T752" s="32"/>
      <c r="U752" s="114">
        <f t="shared" si="3124"/>
        <v>0</v>
      </c>
      <c r="V752" s="32"/>
      <c r="W752" s="114">
        <f t="shared" si="3125"/>
        <v>0</v>
      </c>
      <c r="X752" s="32"/>
      <c r="Y752" s="114">
        <f t="shared" si="3126"/>
        <v>0</v>
      </c>
      <c r="Z752" s="32"/>
      <c r="AA752" s="114">
        <f t="shared" si="3127"/>
        <v>0</v>
      </c>
      <c r="AB752" s="32"/>
      <c r="AC752" s="114">
        <f t="shared" si="3128"/>
        <v>0</v>
      </c>
      <c r="AD752" s="32"/>
      <c r="AE752" s="114">
        <f t="shared" si="3129"/>
        <v>0</v>
      </c>
      <c r="AF752" s="32"/>
      <c r="AG752" s="114">
        <f t="shared" si="3130"/>
        <v>0</v>
      </c>
      <c r="AH752" s="32"/>
      <c r="AI752" s="114">
        <f t="shared" si="3131"/>
        <v>0</v>
      </c>
      <c r="AJ752" s="32"/>
      <c r="AK752" s="114">
        <f t="shared" si="3132"/>
        <v>0</v>
      </c>
      <c r="AL752" s="32"/>
      <c r="AM752" s="114">
        <f t="shared" si="3133"/>
        <v>0</v>
      </c>
      <c r="AN752" s="32"/>
      <c r="AO752" s="114">
        <f t="shared" si="3134"/>
        <v>0</v>
      </c>
      <c r="AP752" s="32"/>
      <c r="AQ752" s="114">
        <f t="shared" si="3135"/>
        <v>0</v>
      </c>
      <c r="AR752" s="32"/>
      <c r="AS752" s="114">
        <f t="shared" si="3136"/>
        <v>0</v>
      </c>
      <c r="AT752" s="32"/>
      <c r="AU752" s="114">
        <f t="shared" si="3137"/>
        <v>0</v>
      </c>
      <c r="AV752" s="32"/>
      <c r="AW752" s="114">
        <f t="shared" si="3138"/>
        <v>0</v>
      </c>
      <c r="AX752" s="32"/>
      <c r="AY752" s="114">
        <f t="shared" si="3139"/>
        <v>0</v>
      </c>
      <c r="AZ752" s="32"/>
      <c r="BA752" s="114">
        <f t="shared" si="3140"/>
        <v>0</v>
      </c>
      <c r="BB752" s="32"/>
      <c r="BC752" s="114">
        <f t="shared" si="3141"/>
        <v>0</v>
      </c>
      <c r="BD752" s="32"/>
      <c r="BE752" s="114">
        <f t="shared" si="3142"/>
        <v>0</v>
      </c>
      <c r="BF752" s="32"/>
      <c r="BG752" s="114">
        <f t="shared" si="3143"/>
        <v>0</v>
      </c>
      <c r="BH752" s="108">
        <f t="shared" ref="BH752:BI752" si="3149">SUM(J752,L752,N752,P752,R752,T752,V752,X752,Z752,AB752,AD752,AF752,AH752,AJ752,AL752,AN752,AP752,AR752,AT752,AV752,AX752,AZ752,BB752,BD752,BF752)</f>
        <v>0</v>
      </c>
      <c r="BI752" s="119">
        <f t="shared" si="3149"/>
        <v>0</v>
      </c>
      <c r="BJ752" s="87">
        <f t="shared" si="3145"/>
        <v>0</v>
      </c>
      <c r="BK752" s="108">
        <f t="shared" si="3146"/>
        <v>53</v>
      </c>
      <c r="BL752" s="119">
        <f t="shared" si="3147"/>
        <v>14049.41</v>
      </c>
      <c r="BM752" s="87">
        <f t="shared" si="3148"/>
        <v>1</v>
      </c>
    </row>
    <row r="753" spans="1:65" s="88" customFormat="1">
      <c r="A753" s="29" t="s">
        <v>1035</v>
      </c>
      <c r="B753" s="29" t="s">
        <v>66</v>
      </c>
      <c r="C753" s="29">
        <v>101908</v>
      </c>
      <c r="D753" s="101" t="s">
        <v>741</v>
      </c>
      <c r="E753" s="29" t="s">
        <v>100</v>
      </c>
      <c r="F753" s="30">
        <v>5</v>
      </c>
      <c r="G753" s="31">
        <v>261.85000000000002</v>
      </c>
      <c r="H753" s="119">
        <v>321.75432127417054</v>
      </c>
      <c r="I753" s="120">
        <f t="shared" si="3118"/>
        <v>1608.77</v>
      </c>
      <c r="J753" s="111"/>
      <c r="K753" s="114">
        <f t="shared" si="3119"/>
        <v>0</v>
      </c>
      <c r="L753" s="32"/>
      <c r="M753" s="114">
        <f t="shared" si="3120"/>
        <v>0</v>
      </c>
      <c r="N753" s="32"/>
      <c r="O753" s="114">
        <f t="shared" si="3121"/>
        <v>0</v>
      </c>
      <c r="P753" s="32"/>
      <c r="Q753" s="114">
        <f t="shared" si="3122"/>
        <v>0</v>
      </c>
      <c r="R753" s="32"/>
      <c r="S753" s="114">
        <f t="shared" si="3123"/>
        <v>0</v>
      </c>
      <c r="T753" s="32"/>
      <c r="U753" s="114">
        <f t="shared" si="3124"/>
        <v>0</v>
      </c>
      <c r="V753" s="32"/>
      <c r="W753" s="114">
        <f t="shared" si="3125"/>
        <v>0</v>
      </c>
      <c r="X753" s="32"/>
      <c r="Y753" s="114">
        <f t="shared" si="3126"/>
        <v>0</v>
      </c>
      <c r="Z753" s="32"/>
      <c r="AA753" s="114">
        <f t="shared" si="3127"/>
        <v>0</v>
      </c>
      <c r="AB753" s="32"/>
      <c r="AC753" s="114">
        <f t="shared" si="3128"/>
        <v>0</v>
      </c>
      <c r="AD753" s="32"/>
      <c r="AE753" s="114">
        <f t="shared" si="3129"/>
        <v>0</v>
      </c>
      <c r="AF753" s="32"/>
      <c r="AG753" s="114">
        <f t="shared" si="3130"/>
        <v>0</v>
      </c>
      <c r="AH753" s="32"/>
      <c r="AI753" s="114">
        <f t="shared" si="3131"/>
        <v>0</v>
      </c>
      <c r="AJ753" s="32"/>
      <c r="AK753" s="114">
        <f t="shared" si="3132"/>
        <v>0</v>
      </c>
      <c r="AL753" s="32"/>
      <c r="AM753" s="114">
        <f t="shared" si="3133"/>
        <v>0</v>
      </c>
      <c r="AN753" s="32"/>
      <c r="AO753" s="114">
        <f t="shared" si="3134"/>
        <v>0</v>
      </c>
      <c r="AP753" s="32"/>
      <c r="AQ753" s="114">
        <f t="shared" si="3135"/>
        <v>0</v>
      </c>
      <c r="AR753" s="32"/>
      <c r="AS753" s="114">
        <f t="shared" si="3136"/>
        <v>0</v>
      </c>
      <c r="AT753" s="32"/>
      <c r="AU753" s="114">
        <f t="shared" si="3137"/>
        <v>0</v>
      </c>
      <c r="AV753" s="32"/>
      <c r="AW753" s="114">
        <f t="shared" si="3138"/>
        <v>0</v>
      </c>
      <c r="AX753" s="32"/>
      <c r="AY753" s="114">
        <f t="shared" si="3139"/>
        <v>0</v>
      </c>
      <c r="AZ753" s="32"/>
      <c r="BA753" s="114">
        <f t="shared" si="3140"/>
        <v>0</v>
      </c>
      <c r="BB753" s="32"/>
      <c r="BC753" s="114">
        <f t="shared" si="3141"/>
        <v>0</v>
      </c>
      <c r="BD753" s="32"/>
      <c r="BE753" s="114">
        <f t="shared" si="3142"/>
        <v>0</v>
      </c>
      <c r="BF753" s="32"/>
      <c r="BG753" s="114">
        <f t="shared" si="3143"/>
        <v>0</v>
      </c>
      <c r="BH753" s="108">
        <f t="shared" ref="BH753:BI753" si="3150">SUM(J753,L753,N753,P753,R753,T753,V753,X753,Z753,AB753,AD753,AF753,AH753,AJ753,AL753,AN753,AP753,AR753,AT753,AV753,AX753,AZ753,BB753,BD753,BF753)</f>
        <v>0</v>
      </c>
      <c r="BI753" s="119">
        <f t="shared" si="3150"/>
        <v>0</v>
      </c>
      <c r="BJ753" s="87">
        <f t="shared" si="3145"/>
        <v>0</v>
      </c>
      <c r="BK753" s="108">
        <f t="shared" si="3146"/>
        <v>5</v>
      </c>
      <c r="BL753" s="119">
        <f t="shared" si="3147"/>
        <v>1608.77</v>
      </c>
      <c r="BM753" s="87">
        <f t="shared" si="3148"/>
        <v>1</v>
      </c>
    </row>
    <row r="754" spans="1:65" s="88" customFormat="1">
      <c r="A754" s="29" t="s">
        <v>1036</v>
      </c>
      <c r="B754" s="29" t="s">
        <v>66</v>
      </c>
      <c r="C754" s="29">
        <v>97599</v>
      </c>
      <c r="D754" s="101" t="s">
        <v>745</v>
      </c>
      <c r="E754" s="29" t="s">
        <v>100</v>
      </c>
      <c r="F754" s="30">
        <v>26</v>
      </c>
      <c r="G754" s="31">
        <v>21.85</v>
      </c>
      <c r="H754" s="119">
        <v>26.848699331069795</v>
      </c>
      <c r="I754" s="120">
        <f t="shared" si="3118"/>
        <v>698.07</v>
      </c>
      <c r="J754" s="111"/>
      <c r="K754" s="114">
        <f t="shared" si="3119"/>
        <v>0</v>
      </c>
      <c r="L754" s="32"/>
      <c r="M754" s="114">
        <f t="shared" si="3120"/>
        <v>0</v>
      </c>
      <c r="N754" s="32"/>
      <c r="O754" s="114">
        <f t="shared" si="3121"/>
        <v>0</v>
      </c>
      <c r="P754" s="32"/>
      <c r="Q754" s="114">
        <f t="shared" si="3122"/>
        <v>0</v>
      </c>
      <c r="R754" s="32"/>
      <c r="S754" s="114">
        <f t="shared" si="3123"/>
        <v>0</v>
      </c>
      <c r="T754" s="32"/>
      <c r="U754" s="114">
        <f t="shared" si="3124"/>
        <v>0</v>
      </c>
      <c r="V754" s="32"/>
      <c r="W754" s="114">
        <f t="shared" si="3125"/>
        <v>0</v>
      </c>
      <c r="X754" s="32"/>
      <c r="Y754" s="114">
        <f t="shared" si="3126"/>
        <v>0</v>
      </c>
      <c r="Z754" s="32"/>
      <c r="AA754" s="114">
        <f t="shared" si="3127"/>
        <v>0</v>
      </c>
      <c r="AB754" s="32"/>
      <c r="AC754" s="114">
        <f t="shared" si="3128"/>
        <v>0</v>
      </c>
      <c r="AD754" s="32"/>
      <c r="AE754" s="114">
        <f t="shared" si="3129"/>
        <v>0</v>
      </c>
      <c r="AF754" s="32"/>
      <c r="AG754" s="114">
        <f t="shared" si="3130"/>
        <v>0</v>
      </c>
      <c r="AH754" s="32"/>
      <c r="AI754" s="114">
        <f t="shared" si="3131"/>
        <v>0</v>
      </c>
      <c r="AJ754" s="32"/>
      <c r="AK754" s="114">
        <f t="shared" si="3132"/>
        <v>0</v>
      </c>
      <c r="AL754" s="32"/>
      <c r="AM754" s="114">
        <f t="shared" si="3133"/>
        <v>0</v>
      </c>
      <c r="AN754" s="32"/>
      <c r="AO754" s="114">
        <f t="shared" si="3134"/>
        <v>0</v>
      </c>
      <c r="AP754" s="32"/>
      <c r="AQ754" s="114">
        <f t="shared" si="3135"/>
        <v>0</v>
      </c>
      <c r="AR754" s="32"/>
      <c r="AS754" s="114">
        <f t="shared" si="3136"/>
        <v>0</v>
      </c>
      <c r="AT754" s="32"/>
      <c r="AU754" s="114">
        <f t="shared" si="3137"/>
        <v>0</v>
      </c>
      <c r="AV754" s="32"/>
      <c r="AW754" s="114">
        <f t="shared" si="3138"/>
        <v>0</v>
      </c>
      <c r="AX754" s="32"/>
      <c r="AY754" s="114">
        <f t="shared" si="3139"/>
        <v>0</v>
      </c>
      <c r="AZ754" s="32"/>
      <c r="BA754" s="114">
        <f t="shared" si="3140"/>
        <v>0</v>
      </c>
      <c r="BB754" s="32"/>
      <c r="BC754" s="114">
        <f t="shared" si="3141"/>
        <v>0</v>
      </c>
      <c r="BD754" s="32"/>
      <c r="BE754" s="114">
        <f t="shared" si="3142"/>
        <v>0</v>
      </c>
      <c r="BF754" s="32"/>
      <c r="BG754" s="114">
        <f t="shared" si="3143"/>
        <v>0</v>
      </c>
      <c r="BH754" s="108">
        <f t="shared" ref="BH754:BI754" si="3151">SUM(J754,L754,N754,P754,R754,T754,V754,X754,Z754,AB754,AD754,AF754,AH754,AJ754,AL754,AN754,AP754,AR754,AT754,AV754,AX754,AZ754,BB754,BD754,BF754)</f>
        <v>0</v>
      </c>
      <c r="BI754" s="119">
        <f t="shared" si="3151"/>
        <v>0</v>
      </c>
      <c r="BJ754" s="87">
        <f t="shared" si="3145"/>
        <v>0</v>
      </c>
      <c r="BK754" s="108">
        <f t="shared" si="3146"/>
        <v>26</v>
      </c>
      <c r="BL754" s="119">
        <f t="shared" si="3147"/>
        <v>698.07</v>
      </c>
      <c r="BM754" s="87">
        <f t="shared" si="3148"/>
        <v>1</v>
      </c>
    </row>
    <row r="755" spans="1:65" s="88" customFormat="1">
      <c r="A755" s="29" t="s">
        <v>1037</v>
      </c>
      <c r="B755" s="29" t="s">
        <v>250</v>
      </c>
      <c r="C755" s="29">
        <v>10446</v>
      </c>
      <c r="D755" s="101" t="s">
        <v>747</v>
      </c>
      <c r="E755" s="29" t="s">
        <v>100</v>
      </c>
      <c r="F755" s="30">
        <v>1</v>
      </c>
      <c r="G755" s="31">
        <v>262.95</v>
      </c>
      <c r="H755" s="119">
        <v>323.1059720414097</v>
      </c>
      <c r="I755" s="120">
        <f t="shared" si="3118"/>
        <v>323.11</v>
      </c>
      <c r="J755" s="111"/>
      <c r="K755" s="114">
        <f t="shared" si="3119"/>
        <v>0</v>
      </c>
      <c r="L755" s="32"/>
      <c r="M755" s="114">
        <f t="shared" si="3120"/>
        <v>0</v>
      </c>
      <c r="N755" s="32"/>
      <c r="O755" s="114">
        <f t="shared" si="3121"/>
        <v>0</v>
      </c>
      <c r="P755" s="32"/>
      <c r="Q755" s="114">
        <f t="shared" si="3122"/>
        <v>0</v>
      </c>
      <c r="R755" s="32"/>
      <c r="S755" s="114">
        <f t="shared" si="3123"/>
        <v>0</v>
      </c>
      <c r="T755" s="32"/>
      <c r="U755" s="114">
        <f t="shared" si="3124"/>
        <v>0</v>
      </c>
      <c r="V755" s="32"/>
      <c r="W755" s="114">
        <f t="shared" si="3125"/>
        <v>0</v>
      </c>
      <c r="X755" s="32"/>
      <c r="Y755" s="114">
        <f t="shared" si="3126"/>
        <v>0</v>
      </c>
      <c r="Z755" s="32"/>
      <c r="AA755" s="114">
        <f t="shared" si="3127"/>
        <v>0</v>
      </c>
      <c r="AB755" s="32"/>
      <c r="AC755" s="114">
        <f t="shared" si="3128"/>
        <v>0</v>
      </c>
      <c r="AD755" s="32"/>
      <c r="AE755" s="114">
        <f t="shared" si="3129"/>
        <v>0</v>
      </c>
      <c r="AF755" s="32"/>
      <c r="AG755" s="114">
        <f t="shared" si="3130"/>
        <v>0</v>
      </c>
      <c r="AH755" s="32"/>
      <c r="AI755" s="114">
        <f t="shared" si="3131"/>
        <v>0</v>
      </c>
      <c r="AJ755" s="32"/>
      <c r="AK755" s="114">
        <f t="shared" si="3132"/>
        <v>0</v>
      </c>
      <c r="AL755" s="32"/>
      <c r="AM755" s="114">
        <f t="shared" si="3133"/>
        <v>0</v>
      </c>
      <c r="AN755" s="32"/>
      <c r="AO755" s="114">
        <f t="shared" si="3134"/>
        <v>0</v>
      </c>
      <c r="AP755" s="32"/>
      <c r="AQ755" s="114">
        <f t="shared" si="3135"/>
        <v>0</v>
      </c>
      <c r="AR755" s="32"/>
      <c r="AS755" s="114">
        <f t="shared" si="3136"/>
        <v>0</v>
      </c>
      <c r="AT755" s="32"/>
      <c r="AU755" s="114">
        <f t="shared" si="3137"/>
        <v>0</v>
      </c>
      <c r="AV755" s="32"/>
      <c r="AW755" s="114">
        <f t="shared" si="3138"/>
        <v>0</v>
      </c>
      <c r="AX755" s="32"/>
      <c r="AY755" s="114">
        <f t="shared" si="3139"/>
        <v>0</v>
      </c>
      <c r="AZ755" s="32"/>
      <c r="BA755" s="114">
        <f t="shared" si="3140"/>
        <v>0</v>
      </c>
      <c r="BB755" s="32"/>
      <c r="BC755" s="114">
        <f t="shared" si="3141"/>
        <v>0</v>
      </c>
      <c r="BD755" s="32"/>
      <c r="BE755" s="114">
        <f t="shared" si="3142"/>
        <v>0</v>
      </c>
      <c r="BF755" s="32"/>
      <c r="BG755" s="114">
        <f t="shared" si="3143"/>
        <v>0</v>
      </c>
      <c r="BH755" s="108">
        <f t="shared" ref="BH755:BI755" si="3152">SUM(J755,L755,N755,P755,R755,T755,V755,X755,Z755,AB755,AD755,AF755,AH755,AJ755,AL755,AN755,AP755,AR755,AT755,AV755,AX755,AZ755,BB755,BD755,BF755)</f>
        <v>0</v>
      </c>
      <c r="BI755" s="119">
        <f t="shared" si="3152"/>
        <v>0</v>
      </c>
      <c r="BJ755" s="87">
        <f t="shared" si="3145"/>
        <v>0</v>
      </c>
      <c r="BK755" s="108">
        <f t="shared" si="3146"/>
        <v>1</v>
      </c>
      <c r="BL755" s="119">
        <f t="shared" si="3147"/>
        <v>323.11</v>
      </c>
      <c r="BM755" s="87">
        <f t="shared" si="3148"/>
        <v>1</v>
      </c>
    </row>
    <row r="756" spans="1:65" s="88" customFormat="1">
      <c r="A756" s="22" t="s">
        <v>1038</v>
      </c>
      <c r="B756" s="22" t="s">
        <v>60</v>
      </c>
      <c r="C756" s="22" t="s">
        <v>60</v>
      </c>
      <c r="D756" s="102" t="s">
        <v>749</v>
      </c>
      <c r="E756" s="22" t="s">
        <v>60</v>
      </c>
      <c r="F756" s="89"/>
      <c r="G756" s="27"/>
      <c r="H756" s="121"/>
      <c r="I756" s="118">
        <f>SUM(I757:I786)</f>
        <v>58648.509999999995</v>
      </c>
      <c r="J756" s="112"/>
      <c r="K756" s="127">
        <f>SUM(K757:K786)</f>
        <v>0</v>
      </c>
      <c r="L756" s="26"/>
      <c r="M756" s="127">
        <f>SUM(M757:M786)</f>
        <v>0</v>
      </c>
      <c r="N756" s="26"/>
      <c r="O756" s="127">
        <f>SUM(O757:O786)</f>
        <v>0</v>
      </c>
      <c r="P756" s="26"/>
      <c r="Q756" s="127">
        <f>SUM(Q757:Q786)</f>
        <v>0</v>
      </c>
      <c r="R756" s="26"/>
      <c r="S756" s="127">
        <f>SUM(S757:S786)</f>
        <v>0</v>
      </c>
      <c r="T756" s="26"/>
      <c r="U756" s="127">
        <f>SUM(U757:U786)</f>
        <v>0</v>
      </c>
      <c r="V756" s="26"/>
      <c r="W756" s="127">
        <f>SUM(W757:W786)</f>
        <v>0</v>
      </c>
      <c r="X756" s="26"/>
      <c r="Y756" s="127">
        <f>SUM(Y757:Y786)</f>
        <v>0</v>
      </c>
      <c r="Z756" s="26"/>
      <c r="AA756" s="127">
        <f>SUM(AA757:AA786)</f>
        <v>0</v>
      </c>
      <c r="AB756" s="26"/>
      <c r="AC756" s="127">
        <f>SUM(AC757:AC786)</f>
        <v>0</v>
      </c>
      <c r="AD756" s="26"/>
      <c r="AE756" s="127">
        <f>SUM(AE757:AE786)</f>
        <v>0</v>
      </c>
      <c r="AF756" s="26"/>
      <c r="AG756" s="127">
        <f>SUM(AG757:AG786)</f>
        <v>0</v>
      </c>
      <c r="AH756" s="26"/>
      <c r="AI756" s="127">
        <f>SUM(AI757:AI786)</f>
        <v>0</v>
      </c>
      <c r="AJ756" s="26"/>
      <c r="AK756" s="127">
        <f>SUM(AK757:AK786)</f>
        <v>0</v>
      </c>
      <c r="AL756" s="26"/>
      <c r="AM756" s="127">
        <f>SUM(AM757:AM786)</f>
        <v>0</v>
      </c>
      <c r="AN756" s="26"/>
      <c r="AO756" s="127">
        <f>SUM(AO757:AO786)</f>
        <v>0</v>
      </c>
      <c r="AP756" s="26"/>
      <c r="AQ756" s="127">
        <f>SUM(AQ757:AQ786)</f>
        <v>0</v>
      </c>
      <c r="AR756" s="26"/>
      <c r="AS756" s="127">
        <f>SUM(AS757:AS786)</f>
        <v>0</v>
      </c>
      <c r="AT756" s="26"/>
      <c r="AU756" s="127">
        <f>SUM(AU757:AU786)</f>
        <v>0</v>
      </c>
      <c r="AV756" s="26"/>
      <c r="AW756" s="127">
        <f>SUM(AW757:AW786)</f>
        <v>0</v>
      </c>
      <c r="AX756" s="26"/>
      <c r="AY756" s="127">
        <f>SUM(AY757:AY786)</f>
        <v>0</v>
      </c>
      <c r="AZ756" s="26"/>
      <c r="BA756" s="127">
        <f>SUM(BA757:BA786)</f>
        <v>0</v>
      </c>
      <c r="BB756" s="26"/>
      <c r="BC756" s="127">
        <f>SUM(BC757:BC786)</f>
        <v>0</v>
      </c>
      <c r="BD756" s="26"/>
      <c r="BE756" s="127">
        <f>SUM(BE757:BE786)</f>
        <v>0</v>
      </c>
      <c r="BF756" s="26"/>
      <c r="BG756" s="127">
        <f>SUM(BG757:BG786)</f>
        <v>0</v>
      </c>
      <c r="BH756" s="109"/>
      <c r="BI756" s="121">
        <f>SUM(BI757:BI786)</f>
        <v>0</v>
      </c>
      <c r="BJ756" s="27"/>
      <c r="BK756" s="109"/>
      <c r="BL756" s="121">
        <f>SUM(BL757:BL786)</f>
        <v>58648.509999999995</v>
      </c>
      <c r="BM756" s="27"/>
    </row>
    <row r="757" spans="1:65" s="88" customFormat="1">
      <c r="A757" s="29" t="s">
        <v>1039</v>
      </c>
      <c r="B757" s="29" t="s">
        <v>66</v>
      </c>
      <c r="C757" s="29">
        <v>790</v>
      </c>
      <c r="D757" s="101" t="s">
        <v>751</v>
      </c>
      <c r="E757" s="29" t="s">
        <v>100</v>
      </c>
      <c r="F757" s="30">
        <v>14</v>
      </c>
      <c r="G757" s="31">
        <v>20.149999999999999</v>
      </c>
      <c r="H757" s="119">
        <v>24.759784508972828</v>
      </c>
      <c r="I757" s="120">
        <f t="shared" ref="I757:I786" si="3153">ROUND(SUM(F757*H757),2)</f>
        <v>346.64</v>
      </c>
      <c r="J757" s="111"/>
      <c r="K757" s="114">
        <f t="shared" ref="K757:K786" si="3154">J757*$H757</f>
        <v>0</v>
      </c>
      <c r="L757" s="32"/>
      <c r="M757" s="114">
        <f t="shared" ref="M757:M786" si="3155">L757*$H757</f>
        <v>0</v>
      </c>
      <c r="N757" s="32"/>
      <c r="O757" s="114">
        <f t="shared" ref="O757:O786" si="3156">N757*$H757</f>
        <v>0</v>
      </c>
      <c r="P757" s="32"/>
      <c r="Q757" s="114">
        <f t="shared" ref="Q757:Q786" si="3157">P757*$H757</f>
        <v>0</v>
      </c>
      <c r="R757" s="32"/>
      <c r="S757" s="114">
        <f t="shared" ref="S757:S786" si="3158">R757*$H757</f>
        <v>0</v>
      </c>
      <c r="T757" s="32"/>
      <c r="U757" s="114">
        <f t="shared" ref="U757:U786" si="3159">T757*$H757</f>
        <v>0</v>
      </c>
      <c r="V757" s="32"/>
      <c r="W757" s="114">
        <f t="shared" ref="W757:W786" si="3160">V757*$H757</f>
        <v>0</v>
      </c>
      <c r="X757" s="32"/>
      <c r="Y757" s="114">
        <f t="shared" ref="Y757:Y786" si="3161">X757*$H757</f>
        <v>0</v>
      </c>
      <c r="Z757" s="32"/>
      <c r="AA757" s="114">
        <f t="shared" ref="AA757:AA786" si="3162">Z757*$H757</f>
        <v>0</v>
      </c>
      <c r="AB757" s="32"/>
      <c r="AC757" s="114">
        <f t="shared" ref="AC757:AC786" si="3163">AB757*$H757</f>
        <v>0</v>
      </c>
      <c r="AD757" s="32"/>
      <c r="AE757" s="114">
        <f t="shared" ref="AE757:AE786" si="3164">AD757*$H757</f>
        <v>0</v>
      </c>
      <c r="AF757" s="32"/>
      <c r="AG757" s="114">
        <f t="shared" ref="AG757:AG786" si="3165">AF757*$H757</f>
        <v>0</v>
      </c>
      <c r="AH757" s="32"/>
      <c r="AI757" s="114">
        <f t="shared" ref="AI757:AI786" si="3166">AH757*$H757</f>
        <v>0</v>
      </c>
      <c r="AJ757" s="32"/>
      <c r="AK757" s="114">
        <f t="shared" ref="AK757:AK786" si="3167">AJ757*$H757</f>
        <v>0</v>
      </c>
      <c r="AL757" s="32"/>
      <c r="AM757" s="114">
        <f t="shared" ref="AM757:AM786" si="3168">AL757*$H757</f>
        <v>0</v>
      </c>
      <c r="AN757" s="32"/>
      <c r="AO757" s="114">
        <f t="shared" ref="AO757:AO786" si="3169">AN757*$H757</f>
        <v>0</v>
      </c>
      <c r="AP757" s="32"/>
      <c r="AQ757" s="114">
        <f t="shared" ref="AQ757:AQ786" si="3170">AP757*$H757</f>
        <v>0</v>
      </c>
      <c r="AR757" s="32"/>
      <c r="AS757" s="114">
        <f t="shared" ref="AS757:AS786" si="3171">AR757*$H757</f>
        <v>0</v>
      </c>
      <c r="AT757" s="32"/>
      <c r="AU757" s="114">
        <f t="shared" ref="AU757:AU786" si="3172">AT757*$H757</f>
        <v>0</v>
      </c>
      <c r="AV757" s="32"/>
      <c r="AW757" s="114">
        <f t="shared" ref="AW757:AW786" si="3173">AV757*$H757</f>
        <v>0</v>
      </c>
      <c r="AX757" s="32"/>
      <c r="AY757" s="114">
        <f t="shared" ref="AY757:AY786" si="3174">AX757*$H757</f>
        <v>0</v>
      </c>
      <c r="AZ757" s="32"/>
      <c r="BA757" s="114">
        <f t="shared" ref="BA757:BA786" si="3175">AZ757*$H757</f>
        <v>0</v>
      </c>
      <c r="BB757" s="32"/>
      <c r="BC757" s="114">
        <f t="shared" ref="BC757:BC786" si="3176">BB757*$H757</f>
        <v>0</v>
      </c>
      <c r="BD757" s="32"/>
      <c r="BE757" s="114">
        <f t="shared" ref="BE757:BE786" si="3177">BD757*$H757</f>
        <v>0</v>
      </c>
      <c r="BF757" s="32"/>
      <c r="BG757" s="114">
        <f t="shared" ref="BG757:BG786" si="3178">BF757*$H757</f>
        <v>0</v>
      </c>
      <c r="BH757" s="108">
        <f t="shared" ref="BH757:BI757" si="3179">SUM(J757,L757,N757,P757,R757,T757,V757,X757,Z757,AB757,AD757,AF757,AH757,AJ757,AL757,AN757,AP757,AR757,AT757,AV757,AX757,AZ757,BB757,BD757,BF757)</f>
        <v>0</v>
      </c>
      <c r="BI757" s="119">
        <f t="shared" si="3179"/>
        <v>0</v>
      </c>
      <c r="BJ757" s="87">
        <f t="shared" ref="BJ757:BJ786" si="3180">BI757/I757</f>
        <v>0</v>
      </c>
      <c r="BK757" s="108">
        <f t="shared" ref="BK757:BK786" si="3181">F757-BH757</f>
        <v>14</v>
      </c>
      <c r="BL757" s="119">
        <f t="shared" ref="BL757:BL786" si="3182">I757-BI757</f>
        <v>346.64</v>
      </c>
      <c r="BM757" s="87">
        <f t="shared" ref="BM757:BM786" si="3183">1-BJ757</f>
        <v>1</v>
      </c>
    </row>
    <row r="758" spans="1:65" s="88" customFormat="1">
      <c r="A758" s="29" t="s">
        <v>1040</v>
      </c>
      <c r="B758" s="29" t="s">
        <v>66</v>
      </c>
      <c r="C758" s="29">
        <v>789</v>
      </c>
      <c r="D758" s="101" t="s">
        <v>753</v>
      </c>
      <c r="E758" s="29" t="s">
        <v>100</v>
      </c>
      <c r="F758" s="30">
        <v>34</v>
      </c>
      <c r="G758" s="31">
        <v>15.48</v>
      </c>
      <c r="H758" s="119">
        <v>19.021412615329996</v>
      </c>
      <c r="I758" s="120">
        <f t="shared" si="3153"/>
        <v>646.73</v>
      </c>
      <c r="J758" s="111"/>
      <c r="K758" s="114">
        <f t="shared" si="3154"/>
        <v>0</v>
      </c>
      <c r="L758" s="32"/>
      <c r="M758" s="114">
        <f t="shared" si="3155"/>
        <v>0</v>
      </c>
      <c r="N758" s="32"/>
      <c r="O758" s="114">
        <f t="shared" si="3156"/>
        <v>0</v>
      </c>
      <c r="P758" s="32"/>
      <c r="Q758" s="114">
        <f t="shared" si="3157"/>
        <v>0</v>
      </c>
      <c r="R758" s="32"/>
      <c r="S758" s="114">
        <f t="shared" si="3158"/>
        <v>0</v>
      </c>
      <c r="T758" s="32"/>
      <c r="U758" s="114">
        <f t="shared" si="3159"/>
        <v>0</v>
      </c>
      <c r="V758" s="32"/>
      <c r="W758" s="114">
        <f t="shared" si="3160"/>
        <v>0</v>
      </c>
      <c r="X758" s="32"/>
      <c r="Y758" s="114">
        <f t="shared" si="3161"/>
        <v>0</v>
      </c>
      <c r="Z758" s="32"/>
      <c r="AA758" s="114">
        <f t="shared" si="3162"/>
        <v>0</v>
      </c>
      <c r="AB758" s="32"/>
      <c r="AC758" s="114">
        <f t="shared" si="3163"/>
        <v>0</v>
      </c>
      <c r="AD758" s="32"/>
      <c r="AE758" s="114">
        <f t="shared" si="3164"/>
        <v>0</v>
      </c>
      <c r="AF758" s="32"/>
      <c r="AG758" s="114">
        <f t="shared" si="3165"/>
        <v>0</v>
      </c>
      <c r="AH758" s="32"/>
      <c r="AI758" s="114">
        <f t="shared" si="3166"/>
        <v>0</v>
      </c>
      <c r="AJ758" s="32"/>
      <c r="AK758" s="114">
        <f t="shared" si="3167"/>
        <v>0</v>
      </c>
      <c r="AL758" s="32"/>
      <c r="AM758" s="114">
        <f t="shared" si="3168"/>
        <v>0</v>
      </c>
      <c r="AN758" s="32"/>
      <c r="AO758" s="114">
        <f t="shared" si="3169"/>
        <v>0</v>
      </c>
      <c r="AP758" s="32"/>
      <c r="AQ758" s="114">
        <f t="shared" si="3170"/>
        <v>0</v>
      </c>
      <c r="AR758" s="32"/>
      <c r="AS758" s="114">
        <f t="shared" si="3171"/>
        <v>0</v>
      </c>
      <c r="AT758" s="32"/>
      <c r="AU758" s="114">
        <f t="shared" si="3172"/>
        <v>0</v>
      </c>
      <c r="AV758" s="32"/>
      <c r="AW758" s="114">
        <f t="shared" si="3173"/>
        <v>0</v>
      </c>
      <c r="AX758" s="32"/>
      <c r="AY758" s="114">
        <f t="shared" si="3174"/>
        <v>0</v>
      </c>
      <c r="AZ758" s="32"/>
      <c r="BA758" s="114">
        <f t="shared" si="3175"/>
        <v>0</v>
      </c>
      <c r="BB758" s="32"/>
      <c r="BC758" s="114">
        <f t="shared" si="3176"/>
        <v>0</v>
      </c>
      <c r="BD758" s="32"/>
      <c r="BE758" s="114">
        <f t="shared" si="3177"/>
        <v>0</v>
      </c>
      <c r="BF758" s="32"/>
      <c r="BG758" s="114">
        <f t="shared" si="3178"/>
        <v>0</v>
      </c>
      <c r="BH758" s="108">
        <f t="shared" ref="BH758:BI758" si="3184">SUM(J758,L758,N758,P758,R758,T758,V758,X758,Z758,AB758,AD758,AF758,AH758,AJ758,AL758,AN758,AP758,AR758,AT758,AV758,AX758,AZ758,BB758,BD758,BF758)</f>
        <v>0</v>
      </c>
      <c r="BI758" s="119">
        <f t="shared" si="3184"/>
        <v>0</v>
      </c>
      <c r="BJ758" s="87">
        <f t="shared" si="3180"/>
        <v>0</v>
      </c>
      <c r="BK758" s="108">
        <f t="shared" si="3181"/>
        <v>34</v>
      </c>
      <c r="BL758" s="119">
        <f t="shared" si="3182"/>
        <v>646.73</v>
      </c>
      <c r="BM758" s="87">
        <f t="shared" si="3183"/>
        <v>1</v>
      </c>
    </row>
    <row r="759" spans="1:65" s="88" customFormat="1">
      <c r="A759" s="29" t="s">
        <v>1041</v>
      </c>
      <c r="B759" s="29" t="s">
        <v>66</v>
      </c>
      <c r="C759" s="29">
        <v>788</v>
      </c>
      <c r="D759" s="101" t="s">
        <v>755</v>
      </c>
      <c r="E759" s="29" t="s">
        <v>100</v>
      </c>
      <c r="F759" s="30">
        <v>3</v>
      </c>
      <c r="G759" s="31">
        <v>27.03</v>
      </c>
      <c r="H759" s="119">
        <v>33.213745671341719</v>
      </c>
      <c r="I759" s="120">
        <f t="shared" si="3153"/>
        <v>99.64</v>
      </c>
      <c r="J759" s="111"/>
      <c r="K759" s="114">
        <f t="shared" si="3154"/>
        <v>0</v>
      </c>
      <c r="L759" s="32"/>
      <c r="M759" s="114">
        <f t="shared" si="3155"/>
        <v>0</v>
      </c>
      <c r="N759" s="32"/>
      <c r="O759" s="114">
        <f t="shared" si="3156"/>
        <v>0</v>
      </c>
      <c r="P759" s="32"/>
      <c r="Q759" s="114">
        <f t="shared" si="3157"/>
        <v>0</v>
      </c>
      <c r="R759" s="32"/>
      <c r="S759" s="114">
        <f t="shared" si="3158"/>
        <v>0</v>
      </c>
      <c r="T759" s="32"/>
      <c r="U759" s="114">
        <f t="shared" si="3159"/>
        <v>0</v>
      </c>
      <c r="V759" s="32"/>
      <c r="W759" s="114">
        <f t="shared" si="3160"/>
        <v>0</v>
      </c>
      <c r="X759" s="32"/>
      <c r="Y759" s="114">
        <f t="shared" si="3161"/>
        <v>0</v>
      </c>
      <c r="Z759" s="32"/>
      <c r="AA759" s="114">
        <f t="shared" si="3162"/>
        <v>0</v>
      </c>
      <c r="AB759" s="32"/>
      <c r="AC759" s="114">
        <f t="shared" si="3163"/>
        <v>0</v>
      </c>
      <c r="AD759" s="32"/>
      <c r="AE759" s="114">
        <f t="shared" si="3164"/>
        <v>0</v>
      </c>
      <c r="AF759" s="32"/>
      <c r="AG759" s="114">
        <f t="shared" si="3165"/>
        <v>0</v>
      </c>
      <c r="AH759" s="32"/>
      <c r="AI759" s="114">
        <f t="shared" si="3166"/>
        <v>0</v>
      </c>
      <c r="AJ759" s="32"/>
      <c r="AK759" s="114">
        <f t="shared" si="3167"/>
        <v>0</v>
      </c>
      <c r="AL759" s="32"/>
      <c r="AM759" s="114">
        <f t="shared" si="3168"/>
        <v>0</v>
      </c>
      <c r="AN759" s="32"/>
      <c r="AO759" s="114">
        <f t="shared" si="3169"/>
        <v>0</v>
      </c>
      <c r="AP759" s="32"/>
      <c r="AQ759" s="114">
        <f t="shared" si="3170"/>
        <v>0</v>
      </c>
      <c r="AR759" s="32"/>
      <c r="AS759" s="114">
        <f t="shared" si="3171"/>
        <v>0</v>
      </c>
      <c r="AT759" s="32"/>
      <c r="AU759" s="114">
        <f t="shared" si="3172"/>
        <v>0</v>
      </c>
      <c r="AV759" s="32"/>
      <c r="AW759" s="114">
        <f t="shared" si="3173"/>
        <v>0</v>
      </c>
      <c r="AX759" s="32"/>
      <c r="AY759" s="114">
        <f t="shared" si="3174"/>
        <v>0</v>
      </c>
      <c r="AZ759" s="32"/>
      <c r="BA759" s="114">
        <f t="shared" si="3175"/>
        <v>0</v>
      </c>
      <c r="BB759" s="32"/>
      <c r="BC759" s="114">
        <f t="shared" si="3176"/>
        <v>0</v>
      </c>
      <c r="BD759" s="32"/>
      <c r="BE759" s="114">
        <f t="shared" si="3177"/>
        <v>0</v>
      </c>
      <c r="BF759" s="32"/>
      <c r="BG759" s="114">
        <f t="shared" si="3178"/>
        <v>0</v>
      </c>
      <c r="BH759" s="108">
        <f t="shared" ref="BH759:BI759" si="3185">SUM(J759,L759,N759,P759,R759,T759,V759,X759,Z759,AB759,AD759,AF759,AH759,AJ759,AL759,AN759,AP759,AR759,AT759,AV759,AX759,AZ759,BB759,BD759,BF759)</f>
        <v>0</v>
      </c>
      <c r="BI759" s="119">
        <f t="shared" si="3185"/>
        <v>0</v>
      </c>
      <c r="BJ759" s="87">
        <f t="shared" si="3180"/>
        <v>0</v>
      </c>
      <c r="BK759" s="108">
        <f t="shared" si="3181"/>
        <v>3</v>
      </c>
      <c r="BL759" s="119">
        <f t="shared" si="3182"/>
        <v>99.64</v>
      </c>
      <c r="BM759" s="87">
        <f t="shared" si="3183"/>
        <v>1</v>
      </c>
    </row>
    <row r="760" spans="1:65" s="88" customFormat="1">
      <c r="A760" s="29" t="s">
        <v>1042</v>
      </c>
      <c r="B760" s="29" t="s">
        <v>66</v>
      </c>
      <c r="C760" s="29">
        <v>787</v>
      </c>
      <c r="D760" s="101" t="s">
        <v>757</v>
      </c>
      <c r="E760" s="29" t="s">
        <v>100</v>
      </c>
      <c r="F760" s="30">
        <v>8</v>
      </c>
      <c r="G760" s="31">
        <v>43.5</v>
      </c>
      <c r="H760" s="119">
        <v>53.451643977187004</v>
      </c>
      <c r="I760" s="120">
        <f t="shared" si="3153"/>
        <v>427.61</v>
      </c>
      <c r="J760" s="111"/>
      <c r="K760" s="114">
        <f t="shared" si="3154"/>
        <v>0</v>
      </c>
      <c r="L760" s="32"/>
      <c r="M760" s="114">
        <f t="shared" si="3155"/>
        <v>0</v>
      </c>
      <c r="N760" s="32"/>
      <c r="O760" s="114">
        <f t="shared" si="3156"/>
        <v>0</v>
      </c>
      <c r="P760" s="32"/>
      <c r="Q760" s="114">
        <f t="shared" si="3157"/>
        <v>0</v>
      </c>
      <c r="R760" s="32"/>
      <c r="S760" s="114">
        <f t="shared" si="3158"/>
        <v>0</v>
      </c>
      <c r="T760" s="32"/>
      <c r="U760" s="114">
        <f t="shared" si="3159"/>
        <v>0</v>
      </c>
      <c r="V760" s="32"/>
      <c r="W760" s="114">
        <f t="shared" si="3160"/>
        <v>0</v>
      </c>
      <c r="X760" s="32"/>
      <c r="Y760" s="114">
        <f t="shared" si="3161"/>
        <v>0</v>
      </c>
      <c r="Z760" s="32"/>
      <c r="AA760" s="114">
        <f t="shared" si="3162"/>
        <v>0</v>
      </c>
      <c r="AB760" s="32"/>
      <c r="AC760" s="114">
        <f t="shared" si="3163"/>
        <v>0</v>
      </c>
      <c r="AD760" s="32"/>
      <c r="AE760" s="114">
        <f t="shared" si="3164"/>
        <v>0</v>
      </c>
      <c r="AF760" s="32"/>
      <c r="AG760" s="114">
        <f t="shared" si="3165"/>
        <v>0</v>
      </c>
      <c r="AH760" s="32"/>
      <c r="AI760" s="114">
        <f t="shared" si="3166"/>
        <v>0</v>
      </c>
      <c r="AJ760" s="32"/>
      <c r="AK760" s="114">
        <f t="shared" si="3167"/>
        <v>0</v>
      </c>
      <c r="AL760" s="32"/>
      <c r="AM760" s="114">
        <f t="shared" si="3168"/>
        <v>0</v>
      </c>
      <c r="AN760" s="32"/>
      <c r="AO760" s="114">
        <f t="shared" si="3169"/>
        <v>0</v>
      </c>
      <c r="AP760" s="32"/>
      <c r="AQ760" s="114">
        <f t="shared" si="3170"/>
        <v>0</v>
      </c>
      <c r="AR760" s="32"/>
      <c r="AS760" s="114">
        <f t="shared" si="3171"/>
        <v>0</v>
      </c>
      <c r="AT760" s="32"/>
      <c r="AU760" s="114">
        <f t="shared" si="3172"/>
        <v>0</v>
      </c>
      <c r="AV760" s="32"/>
      <c r="AW760" s="114">
        <f t="shared" si="3173"/>
        <v>0</v>
      </c>
      <c r="AX760" s="32"/>
      <c r="AY760" s="114">
        <f t="shared" si="3174"/>
        <v>0</v>
      </c>
      <c r="AZ760" s="32"/>
      <c r="BA760" s="114">
        <f t="shared" si="3175"/>
        <v>0</v>
      </c>
      <c r="BB760" s="32"/>
      <c r="BC760" s="114">
        <f t="shared" si="3176"/>
        <v>0</v>
      </c>
      <c r="BD760" s="32"/>
      <c r="BE760" s="114">
        <f t="shared" si="3177"/>
        <v>0</v>
      </c>
      <c r="BF760" s="32"/>
      <c r="BG760" s="114">
        <f t="shared" si="3178"/>
        <v>0</v>
      </c>
      <c r="BH760" s="108">
        <f t="shared" ref="BH760:BI760" si="3186">SUM(J760,L760,N760,P760,R760,T760,V760,X760,Z760,AB760,AD760,AF760,AH760,AJ760,AL760,AN760,AP760,AR760,AT760,AV760,AX760,AZ760,BB760,BD760,BF760)</f>
        <v>0</v>
      </c>
      <c r="BI760" s="119">
        <f t="shared" si="3186"/>
        <v>0</v>
      </c>
      <c r="BJ760" s="87">
        <f t="shared" si="3180"/>
        <v>0</v>
      </c>
      <c r="BK760" s="108">
        <f t="shared" si="3181"/>
        <v>8</v>
      </c>
      <c r="BL760" s="119">
        <f t="shared" si="3182"/>
        <v>427.61</v>
      </c>
      <c r="BM760" s="87">
        <f t="shared" si="3183"/>
        <v>1</v>
      </c>
    </row>
    <row r="761" spans="1:65" s="88" customFormat="1">
      <c r="A761" s="29" t="s">
        <v>1043</v>
      </c>
      <c r="B761" s="29" t="s">
        <v>66</v>
      </c>
      <c r="C761" s="29">
        <v>775</v>
      </c>
      <c r="D761" s="101" t="s">
        <v>761</v>
      </c>
      <c r="E761" s="29" t="s">
        <v>100</v>
      </c>
      <c r="F761" s="30">
        <v>2</v>
      </c>
      <c r="G761" s="31">
        <v>43.5</v>
      </c>
      <c r="H761" s="119">
        <v>53.451643977187004</v>
      </c>
      <c r="I761" s="120">
        <f t="shared" si="3153"/>
        <v>106.9</v>
      </c>
      <c r="J761" s="111"/>
      <c r="K761" s="114">
        <f t="shared" si="3154"/>
        <v>0</v>
      </c>
      <c r="L761" s="32"/>
      <c r="M761" s="114">
        <f t="shared" si="3155"/>
        <v>0</v>
      </c>
      <c r="N761" s="32"/>
      <c r="O761" s="114">
        <f t="shared" si="3156"/>
        <v>0</v>
      </c>
      <c r="P761" s="32"/>
      <c r="Q761" s="114">
        <f t="shared" si="3157"/>
        <v>0</v>
      </c>
      <c r="R761" s="32"/>
      <c r="S761" s="114">
        <f t="shared" si="3158"/>
        <v>0</v>
      </c>
      <c r="T761" s="32"/>
      <c r="U761" s="114">
        <f t="shared" si="3159"/>
        <v>0</v>
      </c>
      <c r="V761" s="32"/>
      <c r="W761" s="114">
        <f t="shared" si="3160"/>
        <v>0</v>
      </c>
      <c r="X761" s="32"/>
      <c r="Y761" s="114">
        <f t="shared" si="3161"/>
        <v>0</v>
      </c>
      <c r="Z761" s="32"/>
      <c r="AA761" s="114">
        <f t="shared" si="3162"/>
        <v>0</v>
      </c>
      <c r="AB761" s="32"/>
      <c r="AC761" s="114">
        <f t="shared" si="3163"/>
        <v>0</v>
      </c>
      <c r="AD761" s="32"/>
      <c r="AE761" s="114">
        <f t="shared" si="3164"/>
        <v>0</v>
      </c>
      <c r="AF761" s="32"/>
      <c r="AG761" s="114">
        <f t="shared" si="3165"/>
        <v>0</v>
      </c>
      <c r="AH761" s="32"/>
      <c r="AI761" s="114">
        <f t="shared" si="3166"/>
        <v>0</v>
      </c>
      <c r="AJ761" s="32"/>
      <c r="AK761" s="114">
        <f t="shared" si="3167"/>
        <v>0</v>
      </c>
      <c r="AL761" s="32"/>
      <c r="AM761" s="114">
        <f t="shared" si="3168"/>
        <v>0</v>
      </c>
      <c r="AN761" s="32"/>
      <c r="AO761" s="114">
        <f t="shared" si="3169"/>
        <v>0</v>
      </c>
      <c r="AP761" s="32"/>
      <c r="AQ761" s="114">
        <f t="shared" si="3170"/>
        <v>0</v>
      </c>
      <c r="AR761" s="32"/>
      <c r="AS761" s="114">
        <f t="shared" si="3171"/>
        <v>0</v>
      </c>
      <c r="AT761" s="32"/>
      <c r="AU761" s="114">
        <f t="shared" si="3172"/>
        <v>0</v>
      </c>
      <c r="AV761" s="32"/>
      <c r="AW761" s="114">
        <f t="shared" si="3173"/>
        <v>0</v>
      </c>
      <c r="AX761" s="32"/>
      <c r="AY761" s="114">
        <f t="shared" si="3174"/>
        <v>0</v>
      </c>
      <c r="AZ761" s="32"/>
      <c r="BA761" s="114">
        <f t="shared" si="3175"/>
        <v>0</v>
      </c>
      <c r="BB761" s="32"/>
      <c r="BC761" s="114">
        <f t="shared" si="3176"/>
        <v>0</v>
      </c>
      <c r="BD761" s="32"/>
      <c r="BE761" s="114">
        <f t="shared" si="3177"/>
        <v>0</v>
      </c>
      <c r="BF761" s="32"/>
      <c r="BG761" s="114">
        <f t="shared" si="3178"/>
        <v>0</v>
      </c>
      <c r="BH761" s="108">
        <f t="shared" ref="BH761:BI761" si="3187">SUM(J761,L761,N761,P761,R761,T761,V761,X761,Z761,AB761,AD761,AF761,AH761,AJ761,AL761,AN761,AP761,AR761,AT761,AV761,AX761,AZ761,BB761,BD761,BF761)</f>
        <v>0</v>
      </c>
      <c r="BI761" s="119">
        <f t="shared" si="3187"/>
        <v>0</v>
      </c>
      <c r="BJ761" s="87">
        <f t="shared" si="3180"/>
        <v>0</v>
      </c>
      <c r="BK761" s="108">
        <f t="shared" si="3181"/>
        <v>2</v>
      </c>
      <c r="BL761" s="119">
        <f t="shared" si="3182"/>
        <v>106.9</v>
      </c>
      <c r="BM761" s="87">
        <f t="shared" si="3183"/>
        <v>1</v>
      </c>
    </row>
    <row r="762" spans="1:65" s="88" customFormat="1">
      <c r="A762" s="29" t="s">
        <v>1044</v>
      </c>
      <c r="B762" s="29" t="s">
        <v>66</v>
      </c>
      <c r="C762" s="29">
        <v>780</v>
      </c>
      <c r="D762" s="101" t="s">
        <v>990</v>
      </c>
      <c r="E762" s="29" t="s">
        <v>100</v>
      </c>
      <c r="F762" s="30">
        <v>1</v>
      </c>
      <c r="G762" s="31">
        <v>62.65</v>
      </c>
      <c r="H762" s="119">
        <v>76.982655061396912</v>
      </c>
      <c r="I762" s="120">
        <f t="shared" si="3153"/>
        <v>76.98</v>
      </c>
      <c r="J762" s="111"/>
      <c r="K762" s="114">
        <f t="shared" si="3154"/>
        <v>0</v>
      </c>
      <c r="L762" s="32"/>
      <c r="M762" s="114">
        <f t="shared" si="3155"/>
        <v>0</v>
      </c>
      <c r="N762" s="32"/>
      <c r="O762" s="114">
        <f t="shared" si="3156"/>
        <v>0</v>
      </c>
      <c r="P762" s="32"/>
      <c r="Q762" s="114">
        <f t="shared" si="3157"/>
        <v>0</v>
      </c>
      <c r="R762" s="32"/>
      <c r="S762" s="114">
        <f t="shared" si="3158"/>
        <v>0</v>
      </c>
      <c r="T762" s="32"/>
      <c r="U762" s="114">
        <f t="shared" si="3159"/>
        <v>0</v>
      </c>
      <c r="V762" s="32"/>
      <c r="W762" s="114">
        <f t="shared" si="3160"/>
        <v>0</v>
      </c>
      <c r="X762" s="32"/>
      <c r="Y762" s="114">
        <f t="shared" si="3161"/>
        <v>0</v>
      </c>
      <c r="Z762" s="32"/>
      <c r="AA762" s="114">
        <f t="shared" si="3162"/>
        <v>0</v>
      </c>
      <c r="AB762" s="32"/>
      <c r="AC762" s="114">
        <f t="shared" si="3163"/>
        <v>0</v>
      </c>
      <c r="AD762" s="32"/>
      <c r="AE762" s="114">
        <f t="shared" si="3164"/>
        <v>0</v>
      </c>
      <c r="AF762" s="32"/>
      <c r="AG762" s="114">
        <f t="shared" si="3165"/>
        <v>0</v>
      </c>
      <c r="AH762" s="32"/>
      <c r="AI762" s="114">
        <f t="shared" si="3166"/>
        <v>0</v>
      </c>
      <c r="AJ762" s="32"/>
      <c r="AK762" s="114">
        <f t="shared" si="3167"/>
        <v>0</v>
      </c>
      <c r="AL762" s="32"/>
      <c r="AM762" s="114">
        <f t="shared" si="3168"/>
        <v>0</v>
      </c>
      <c r="AN762" s="32"/>
      <c r="AO762" s="114">
        <f t="shared" si="3169"/>
        <v>0</v>
      </c>
      <c r="AP762" s="32"/>
      <c r="AQ762" s="114">
        <f t="shared" si="3170"/>
        <v>0</v>
      </c>
      <c r="AR762" s="32"/>
      <c r="AS762" s="114">
        <f t="shared" si="3171"/>
        <v>0</v>
      </c>
      <c r="AT762" s="32"/>
      <c r="AU762" s="114">
        <f t="shared" si="3172"/>
        <v>0</v>
      </c>
      <c r="AV762" s="32"/>
      <c r="AW762" s="114">
        <f t="shared" si="3173"/>
        <v>0</v>
      </c>
      <c r="AX762" s="32"/>
      <c r="AY762" s="114">
        <f t="shared" si="3174"/>
        <v>0</v>
      </c>
      <c r="AZ762" s="32"/>
      <c r="BA762" s="114">
        <f t="shared" si="3175"/>
        <v>0</v>
      </c>
      <c r="BB762" s="32"/>
      <c r="BC762" s="114">
        <f t="shared" si="3176"/>
        <v>0</v>
      </c>
      <c r="BD762" s="32"/>
      <c r="BE762" s="114">
        <f t="shared" si="3177"/>
        <v>0</v>
      </c>
      <c r="BF762" s="32"/>
      <c r="BG762" s="114">
        <f t="shared" si="3178"/>
        <v>0</v>
      </c>
      <c r="BH762" s="108">
        <f t="shared" ref="BH762:BI762" si="3188">SUM(J762,L762,N762,P762,R762,T762,V762,X762,Z762,AB762,AD762,AF762,AH762,AJ762,AL762,AN762,AP762,AR762,AT762,AV762,AX762,AZ762,BB762,BD762,BF762)</f>
        <v>0</v>
      </c>
      <c r="BI762" s="119">
        <f t="shared" si="3188"/>
        <v>0</v>
      </c>
      <c r="BJ762" s="87">
        <f t="shared" si="3180"/>
        <v>0</v>
      </c>
      <c r="BK762" s="108">
        <f t="shared" si="3181"/>
        <v>1</v>
      </c>
      <c r="BL762" s="119">
        <f t="shared" si="3182"/>
        <v>76.98</v>
      </c>
      <c r="BM762" s="87">
        <f t="shared" si="3183"/>
        <v>1</v>
      </c>
    </row>
    <row r="763" spans="1:65" s="88" customFormat="1">
      <c r="A763" s="29" t="s">
        <v>1045</v>
      </c>
      <c r="B763" s="29" t="s">
        <v>66</v>
      </c>
      <c r="C763" s="29">
        <v>92681</v>
      </c>
      <c r="D763" s="101" t="s">
        <v>767</v>
      </c>
      <c r="E763" s="29" t="s">
        <v>100</v>
      </c>
      <c r="F763" s="30">
        <v>62</v>
      </c>
      <c r="G763" s="31">
        <v>43.72</v>
      </c>
      <c r="H763" s="119">
        <v>53.721974130634841</v>
      </c>
      <c r="I763" s="120">
        <f t="shared" si="3153"/>
        <v>3330.76</v>
      </c>
      <c r="J763" s="111"/>
      <c r="K763" s="114">
        <f t="shared" si="3154"/>
        <v>0</v>
      </c>
      <c r="L763" s="32"/>
      <c r="M763" s="114">
        <f t="shared" si="3155"/>
        <v>0</v>
      </c>
      <c r="N763" s="32"/>
      <c r="O763" s="114">
        <f t="shared" si="3156"/>
        <v>0</v>
      </c>
      <c r="P763" s="32"/>
      <c r="Q763" s="114">
        <f t="shared" si="3157"/>
        <v>0</v>
      </c>
      <c r="R763" s="32"/>
      <c r="S763" s="114">
        <f t="shared" si="3158"/>
        <v>0</v>
      </c>
      <c r="T763" s="32"/>
      <c r="U763" s="114">
        <f t="shared" si="3159"/>
        <v>0</v>
      </c>
      <c r="V763" s="32"/>
      <c r="W763" s="114">
        <f t="shared" si="3160"/>
        <v>0</v>
      </c>
      <c r="X763" s="32"/>
      <c r="Y763" s="114">
        <f t="shared" si="3161"/>
        <v>0</v>
      </c>
      <c r="Z763" s="32"/>
      <c r="AA763" s="114">
        <f t="shared" si="3162"/>
        <v>0</v>
      </c>
      <c r="AB763" s="32"/>
      <c r="AC763" s="114">
        <f t="shared" si="3163"/>
        <v>0</v>
      </c>
      <c r="AD763" s="32"/>
      <c r="AE763" s="114">
        <f t="shared" si="3164"/>
        <v>0</v>
      </c>
      <c r="AF763" s="32"/>
      <c r="AG763" s="114">
        <f t="shared" si="3165"/>
        <v>0</v>
      </c>
      <c r="AH763" s="32"/>
      <c r="AI763" s="114">
        <f t="shared" si="3166"/>
        <v>0</v>
      </c>
      <c r="AJ763" s="32"/>
      <c r="AK763" s="114">
        <f t="shared" si="3167"/>
        <v>0</v>
      </c>
      <c r="AL763" s="32"/>
      <c r="AM763" s="114">
        <f t="shared" si="3168"/>
        <v>0</v>
      </c>
      <c r="AN763" s="32"/>
      <c r="AO763" s="114">
        <f t="shared" si="3169"/>
        <v>0</v>
      </c>
      <c r="AP763" s="32"/>
      <c r="AQ763" s="114">
        <f t="shared" si="3170"/>
        <v>0</v>
      </c>
      <c r="AR763" s="32"/>
      <c r="AS763" s="114">
        <f t="shared" si="3171"/>
        <v>0</v>
      </c>
      <c r="AT763" s="32"/>
      <c r="AU763" s="114">
        <f t="shared" si="3172"/>
        <v>0</v>
      </c>
      <c r="AV763" s="32"/>
      <c r="AW763" s="114">
        <f t="shared" si="3173"/>
        <v>0</v>
      </c>
      <c r="AX763" s="32"/>
      <c r="AY763" s="114">
        <f t="shared" si="3174"/>
        <v>0</v>
      </c>
      <c r="AZ763" s="32"/>
      <c r="BA763" s="114">
        <f t="shared" si="3175"/>
        <v>0</v>
      </c>
      <c r="BB763" s="32"/>
      <c r="BC763" s="114">
        <f t="shared" si="3176"/>
        <v>0</v>
      </c>
      <c r="BD763" s="32"/>
      <c r="BE763" s="114">
        <f t="shared" si="3177"/>
        <v>0</v>
      </c>
      <c r="BF763" s="32"/>
      <c r="BG763" s="114">
        <f t="shared" si="3178"/>
        <v>0</v>
      </c>
      <c r="BH763" s="108">
        <f t="shared" ref="BH763:BI763" si="3189">SUM(J763,L763,N763,P763,R763,T763,V763,X763,Z763,AB763,AD763,AF763,AH763,AJ763,AL763,AN763,AP763,AR763,AT763,AV763,AX763,AZ763,BB763,BD763,BF763)</f>
        <v>0</v>
      </c>
      <c r="BI763" s="119">
        <f t="shared" si="3189"/>
        <v>0</v>
      </c>
      <c r="BJ763" s="87">
        <f t="shared" si="3180"/>
        <v>0</v>
      </c>
      <c r="BK763" s="108">
        <f t="shared" si="3181"/>
        <v>62</v>
      </c>
      <c r="BL763" s="119">
        <f t="shared" si="3182"/>
        <v>3330.76</v>
      </c>
      <c r="BM763" s="87">
        <f t="shared" si="3183"/>
        <v>1</v>
      </c>
    </row>
    <row r="764" spans="1:65" s="88" customFormat="1">
      <c r="A764" s="29" t="s">
        <v>1046</v>
      </c>
      <c r="B764" s="29" t="s">
        <v>66</v>
      </c>
      <c r="C764" s="29">
        <v>92653</v>
      </c>
      <c r="D764" s="101" t="s">
        <v>769</v>
      </c>
      <c r="E764" s="29" t="s">
        <v>100</v>
      </c>
      <c r="F764" s="30">
        <v>25</v>
      </c>
      <c r="G764" s="31">
        <v>66.47</v>
      </c>
      <c r="H764" s="119">
        <v>81.676569543991263</v>
      </c>
      <c r="I764" s="120">
        <f t="shared" si="3153"/>
        <v>2041.91</v>
      </c>
      <c r="J764" s="111"/>
      <c r="K764" s="114">
        <f t="shared" si="3154"/>
        <v>0</v>
      </c>
      <c r="L764" s="32"/>
      <c r="M764" s="114">
        <f t="shared" si="3155"/>
        <v>0</v>
      </c>
      <c r="N764" s="32"/>
      <c r="O764" s="114">
        <f t="shared" si="3156"/>
        <v>0</v>
      </c>
      <c r="P764" s="32"/>
      <c r="Q764" s="114">
        <f t="shared" si="3157"/>
        <v>0</v>
      </c>
      <c r="R764" s="32"/>
      <c r="S764" s="114">
        <f t="shared" si="3158"/>
        <v>0</v>
      </c>
      <c r="T764" s="32"/>
      <c r="U764" s="114">
        <f t="shared" si="3159"/>
        <v>0</v>
      </c>
      <c r="V764" s="32"/>
      <c r="W764" s="114">
        <f t="shared" si="3160"/>
        <v>0</v>
      </c>
      <c r="X764" s="32"/>
      <c r="Y764" s="114">
        <f t="shared" si="3161"/>
        <v>0</v>
      </c>
      <c r="Z764" s="32"/>
      <c r="AA764" s="114">
        <f t="shared" si="3162"/>
        <v>0</v>
      </c>
      <c r="AB764" s="32"/>
      <c r="AC764" s="114">
        <f t="shared" si="3163"/>
        <v>0</v>
      </c>
      <c r="AD764" s="32"/>
      <c r="AE764" s="114">
        <f t="shared" si="3164"/>
        <v>0</v>
      </c>
      <c r="AF764" s="32"/>
      <c r="AG764" s="114">
        <f t="shared" si="3165"/>
        <v>0</v>
      </c>
      <c r="AH764" s="32"/>
      <c r="AI764" s="114">
        <f t="shared" si="3166"/>
        <v>0</v>
      </c>
      <c r="AJ764" s="32"/>
      <c r="AK764" s="114">
        <f t="shared" si="3167"/>
        <v>0</v>
      </c>
      <c r="AL764" s="32"/>
      <c r="AM764" s="114">
        <f t="shared" si="3168"/>
        <v>0</v>
      </c>
      <c r="AN764" s="32"/>
      <c r="AO764" s="114">
        <f t="shared" si="3169"/>
        <v>0</v>
      </c>
      <c r="AP764" s="32"/>
      <c r="AQ764" s="114">
        <f t="shared" si="3170"/>
        <v>0</v>
      </c>
      <c r="AR764" s="32"/>
      <c r="AS764" s="114">
        <f t="shared" si="3171"/>
        <v>0</v>
      </c>
      <c r="AT764" s="32"/>
      <c r="AU764" s="114">
        <f t="shared" si="3172"/>
        <v>0</v>
      </c>
      <c r="AV764" s="32"/>
      <c r="AW764" s="114">
        <f t="shared" si="3173"/>
        <v>0</v>
      </c>
      <c r="AX764" s="32"/>
      <c r="AY764" s="114">
        <f t="shared" si="3174"/>
        <v>0</v>
      </c>
      <c r="AZ764" s="32"/>
      <c r="BA764" s="114">
        <f t="shared" si="3175"/>
        <v>0</v>
      </c>
      <c r="BB764" s="32"/>
      <c r="BC764" s="114">
        <f t="shared" si="3176"/>
        <v>0</v>
      </c>
      <c r="BD764" s="32"/>
      <c r="BE764" s="114">
        <f t="shared" si="3177"/>
        <v>0</v>
      </c>
      <c r="BF764" s="32"/>
      <c r="BG764" s="114">
        <f t="shared" si="3178"/>
        <v>0</v>
      </c>
      <c r="BH764" s="108">
        <f t="shared" ref="BH764:BI764" si="3190">SUM(J764,L764,N764,P764,R764,T764,V764,X764,Z764,AB764,AD764,AF764,AH764,AJ764,AL764,AN764,AP764,AR764,AT764,AV764,AX764,AZ764,BB764,BD764,BF764)</f>
        <v>0</v>
      </c>
      <c r="BI764" s="119">
        <f t="shared" si="3190"/>
        <v>0</v>
      </c>
      <c r="BJ764" s="87">
        <f t="shared" si="3180"/>
        <v>0</v>
      </c>
      <c r="BK764" s="108">
        <f t="shared" si="3181"/>
        <v>25</v>
      </c>
      <c r="BL764" s="119">
        <f t="shared" si="3182"/>
        <v>2041.91</v>
      </c>
      <c r="BM764" s="87">
        <f t="shared" si="3183"/>
        <v>1</v>
      </c>
    </row>
    <row r="765" spans="1:65" s="88" customFormat="1">
      <c r="A765" s="29" t="s">
        <v>1047</v>
      </c>
      <c r="B765" s="29" t="s">
        <v>66</v>
      </c>
      <c r="C765" s="29">
        <v>92682</v>
      </c>
      <c r="D765" s="101" t="s">
        <v>771</v>
      </c>
      <c r="E765" s="29" t="s">
        <v>100</v>
      </c>
      <c r="F765" s="30">
        <v>22</v>
      </c>
      <c r="G765" s="31">
        <v>56.21</v>
      </c>
      <c r="H765" s="119">
        <v>69.069354205923716</v>
      </c>
      <c r="I765" s="120">
        <f t="shared" si="3153"/>
        <v>1519.53</v>
      </c>
      <c r="J765" s="111"/>
      <c r="K765" s="114">
        <f t="shared" si="3154"/>
        <v>0</v>
      </c>
      <c r="L765" s="32"/>
      <c r="M765" s="114">
        <f t="shared" si="3155"/>
        <v>0</v>
      </c>
      <c r="N765" s="32"/>
      <c r="O765" s="114">
        <f t="shared" si="3156"/>
        <v>0</v>
      </c>
      <c r="P765" s="32"/>
      <c r="Q765" s="114">
        <f t="shared" si="3157"/>
        <v>0</v>
      </c>
      <c r="R765" s="32"/>
      <c r="S765" s="114">
        <f t="shared" si="3158"/>
        <v>0</v>
      </c>
      <c r="T765" s="32"/>
      <c r="U765" s="114">
        <f t="shared" si="3159"/>
        <v>0</v>
      </c>
      <c r="V765" s="32"/>
      <c r="W765" s="114">
        <f t="shared" si="3160"/>
        <v>0</v>
      </c>
      <c r="X765" s="32"/>
      <c r="Y765" s="114">
        <f t="shared" si="3161"/>
        <v>0</v>
      </c>
      <c r="Z765" s="32"/>
      <c r="AA765" s="114">
        <f t="shared" si="3162"/>
        <v>0</v>
      </c>
      <c r="AB765" s="32"/>
      <c r="AC765" s="114">
        <f t="shared" si="3163"/>
        <v>0</v>
      </c>
      <c r="AD765" s="32"/>
      <c r="AE765" s="114">
        <f t="shared" si="3164"/>
        <v>0</v>
      </c>
      <c r="AF765" s="32"/>
      <c r="AG765" s="114">
        <f t="shared" si="3165"/>
        <v>0</v>
      </c>
      <c r="AH765" s="32"/>
      <c r="AI765" s="114">
        <f t="shared" si="3166"/>
        <v>0</v>
      </c>
      <c r="AJ765" s="32"/>
      <c r="AK765" s="114">
        <f t="shared" si="3167"/>
        <v>0</v>
      </c>
      <c r="AL765" s="32"/>
      <c r="AM765" s="114">
        <f t="shared" si="3168"/>
        <v>0</v>
      </c>
      <c r="AN765" s="32"/>
      <c r="AO765" s="114">
        <f t="shared" si="3169"/>
        <v>0</v>
      </c>
      <c r="AP765" s="32"/>
      <c r="AQ765" s="114">
        <f t="shared" si="3170"/>
        <v>0</v>
      </c>
      <c r="AR765" s="32"/>
      <c r="AS765" s="114">
        <f t="shared" si="3171"/>
        <v>0</v>
      </c>
      <c r="AT765" s="32"/>
      <c r="AU765" s="114">
        <f t="shared" si="3172"/>
        <v>0</v>
      </c>
      <c r="AV765" s="32"/>
      <c r="AW765" s="114">
        <f t="shared" si="3173"/>
        <v>0</v>
      </c>
      <c r="AX765" s="32"/>
      <c r="AY765" s="114">
        <f t="shared" si="3174"/>
        <v>0</v>
      </c>
      <c r="AZ765" s="32"/>
      <c r="BA765" s="114">
        <f t="shared" si="3175"/>
        <v>0</v>
      </c>
      <c r="BB765" s="32"/>
      <c r="BC765" s="114">
        <f t="shared" si="3176"/>
        <v>0</v>
      </c>
      <c r="BD765" s="32"/>
      <c r="BE765" s="114">
        <f t="shared" si="3177"/>
        <v>0</v>
      </c>
      <c r="BF765" s="32"/>
      <c r="BG765" s="114">
        <f t="shared" si="3178"/>
        <v>0</v>
      </c>
      <c r="BH765" s="108">
        <f t="shared" ref="BH765:BI765" si="3191">SUM(J765,L765,N765,P765,R765,T765,V765,X765,Z765,AB765,AD765,AF765,AH765,AJ765,AL765,AN765,AP765,AR765,AT765,AV765,AX765,AZ765,BB765,BD765,BF765)</f>
        <v>0</v>
      </c>
      <c r="BI765" s="119">
        <f t="shared" si="3191"/>
        <v>0</v>
      </c>
      <c r="BJ765" s="87">
        <f t="shared" si="3180"/>
        <v>0</v>
      </c>
      <c r="BK765" s="108">
        <f t="shared" si="3181"/>
        <v>22</v>
      </c>
      <c r="BL765" s="119">
        <f t="shared" si="3182"/>
        <v>1519.53</v>
      </c>
      <c r="BM765" s="87">
        <f t="shared" si="3183"/>
        <v>1</v>
      </c>
    </row>
    <row r="766" spans="1:65" s="88" customFormat="1">
      <c r="A766" s="29" t="s">
        <v>1048</v>
      </c>
      <c r="B766" s="29" t="s">
        <v>66</v>
      </c>
      <c r="C766" s="29">
        <v>92686</v>
      </c>
      <c r="D766" s="101" t="s">
        <v>775</v>
      </c>
      <c r="E766" s="29" t="s">
        <v>100</v>
      </c>
      <c r="F766" s="30">
        <v>1</v>
      </c>
      <c r="G766" s="31">
        <v>197.46</v>
      </c>
      <c r="H766" s="119">
        <v>242.63360045368611</v>
      </c>
      <c r="I766" s="120">
        <f t="shared" si="3153"/>
        <v>242.63</v>
      </c>
      <c r="J766" s="111"/>
      <c r="K766" s="114">
        <f t="shared" si="3154"/>
        <v>0</v>
      </c>
      <c r="L766" s="32"/>
      <c r="M766" s="114">
        <f t="shared" si="3155"/>
        <v>0</v>
      </c>
      <c r="N766" s="32"/>
      <c r="O766" s="114">
        <f t="shared" si="3156"/>
        <v>0</v>
      </c>
      <c r="P766" s="32"/>
      <c r="Q766" s="114">
        <f t="shared" si="3157"/>
        <v>0</v>
      </c>
      <c r="R766" s="32"/>
      <c r="S766" s="114">
        <f t="shared" si="3158"/>
        <v>0</v>
      </c>
      <c r="T766" s="32"/>
      <c r="U766" s="114">
        <f t="shared" si="3159"/>
        <v>0</v>
      </c>
      <c r="V766" s="32"/>
      <c r="W766" s="114">
        <f t="shared" si="3160"/>
        <v>0</v>
      </c>
      <c r="X766" s="32"/>
      <c r="Y766" s="114">
        <f t="shared" si="3161"/>
        <v>0</v>
      </c>
      <c r="Z766" s="32"/>
      <c r="AA766" s="114">
        <f t="shared" si="3162"/>
        <v>0</v>
      </c>
      <c r="AB766" s="32"/>
      <c r="AC766" s="114">
        <f t="shared" si="3163"/>
        <v>0</v>
      </c>
      <c r="AD766" s="32"/>
      <c r="AE766" s="114">
        <f t="shared" si="3164"/>
        <v>0</v>
      </c>
      <c r="AF766" s="32"/>
      <c r="AG766" s="114">
        <f t="shared" si="3165"/>
        <v>0</v>
      </c>
      <c r="AH766" s="32"/>
      <c r="AI766" s="114">
        <f t="shared" si="3166"/>
        <v>0</v>
      </c>
      <c r="AJ766" s="32"/>
      <c r="AK766" s="114">
        <f t="shared" si="3167"/>
        <v>0</v>
      </c>
      <c r="AL766" s="32"/>
      <c r="AM766" s="114">
        <f t="shared" si="3168"/>
        <v>0</v>
      </c>
      <c r="AN766" s="32"/>
      <c r="AO766" s="114">
        <f t="shared" si="3169"/>
        <v>0</v>
      </c>
      <c r="AP766" s="32"/>
      <c r="AQ766" s="114">
        <f t="shared" si="3170"/>
        <v>0</v>
      </c>
      <c r="AR766" s="32"/>
      <c r="AS766" s="114">
        <f t="shared" si="3171"/>
        <v>0</v>
      </c>
      <c r="AT766" s="32"/>
      <c r="AU766" s="114">
        <f t="shared" si="3172"/>
        <v>0</v>
      </c>
      <c r="AV766" s="32"/>
      <c r="AW766" s="114">
        <f t="shared" si="3173"/>
        <v>0</v>
      </c>
      <c r="AX766" s="32"/>
      <c r="AY766" s="114">
        <f t="shared" si="3174"/>
        <v>0</v>
      </c>
      <c r="AZ766" s="32"/>
      <c r="BA766" s="114">
        <f t="shared" si="3175"/>
        <v>0</v>
      </c>
      <c r="BB766" s="32"/>
      <c r="BC766" s="114">
        <f t="shared" si="3176"/>
        <v>0</v>
      </c>
      <c r="BD766" s="32"/>
      <c r="BE766" s="114">
        <f t="shared" si="3177"/>
        <v>0</v>
      </c>
      <c r="BF766" s="32"/>
      <c r="BG766" s="114">
        <f t="shared" si="3178"/>
        <v>0</v>
      </c>
      <c r="BH766" s="108">
        <f t="shared" ref="BH766:BI766" si="3192">SUM(J766,L766,N766,P766,R766,T766,V766,X766,Z766,AB766,AD766,AF766,AH766,AJ766,AL766,AN766,AP766,AR766,AT766,AV766,AX766,AZ766,BB766,BD766,BF766)</f>
        <v>0</v>
      </c>
      <c r="BI766" s="119">
        <f t="shared" si="3192"/>
        <v>0</v>
      </c>
      <c r="BJ766" s="87">
        <f t="shared" si="3180"/>
        <v>0</v>
      </c>
      <c r="BK766" s="108">
        <f t="shared" si="3181"/>
        <v>1</v>
      </c>
      <c r="BL766" s="119">
        <f t="shared" si="3182"/>
        <v>242.63</v>
      </c>
      <c r="BM766" s="87">
        <f t="shared" si="3183"/>
        <v>1</v>
      </c>
    </row>
    <row r="767" spans="1:65" s="88" customFormat="1">
      <c r="A767" s="29" t="s">
        <v>1049</v>
      </c>
      <c r="B767" s="29" t="s">
        <v>66</v>
      </c>
      <c r="C767" s="29">
        <v>92944</v>
      </c>
      <c r="D767" s="101" t="s">
        <v>777</v>
      </c>
      <c r="E767" s="29" t="s">
        <v>100</v>
      </c>
      <c r="F767" s="30">
        <v>6</v>
      </c>
      <c r="G767" s="31">
        <v>36.58</v>
      </c>
      <c r="H767" s="119">
        <v>44.948531877827598</v>
      </c>
      <c r="I767" s="120">
        <f t="shared" si="3153"/>
        <v>269.69</v>
      </c>
      <c r="J767" s="111"/>
      <c r="K767" s="114">
        <f t="shared" si="3154"/>
        <v>0</v>
      </c>
      <c r="L767" s="32"/>
      <c r="M767" s="114">
        <f t="shared" si="3155"/>
        <v>0</v>
      </c>
      <c r="N767" s="32"/>
      <c r="O767" s="114">
        <f t="shared" si="3156"/>
        <v>0</v>
      </c>
      <c r="P767" s="32"/>
      <c r="Q767" s="114">
        <f t="shared" si="3157"/>
        <v>0</v>
      </c>
      <c r="R767" s="32"/>
      <c r="S767" s="114">
        <f t="shared" si="3158"/>
        <v>0</v>
      </c>
      <c r="T767" s="32"/>
      <c r="U767" s="114">
        <f t="shared" si="3159"/>
        <v>0</v>
      </c>
      <c r="V767" s="32"/>
      <c r="W767" s="114">
        <f t="shared" si="3160"/>
        <v>0</v>
      </c>
      <c r="X767" s="32"/>
      <c r="Y767" s="114">
        <f t="shared" si="3161"/>
        <v>0</v>
      </c>
      <c r="Z767" s="32"/>
      <c r="AA767" s="114">
        <f t="shared" si="3162"/>
        <v>0</v>
      </c>
      <c r="AB767" s="32"/>
      <c r="AC767" s="114">
        <f t="shared" si="3163"/>
        <v>0</v>
      </c>
      <c r="AD767" s="32"/>
      <c r="AE767" s="114">
        <f t="shared" si="3164"/>
        <v>0</v>
      </c>
      <c r="AF767" s="32"/>
      <c r="AG767" s="114">
        <f t="shared" si="3165"/>
        <v>0</v>
      </c>
      <c r="AH767" s="32"/>
      <c r="AI767" s="114">
        <f t="shared" si="3166"/>
        <v>0</v>
      </c>
      <c r="AJ767" s="32"/>
      <c r="AK767" s="114">
        <f t="shared" si="3167"/>
        <v>0</v>
      </c>
      <c r="AL767" s="32"/>
      <c r="AM767" s="114">
        <f t="shared" si="3168"/>
        <v>0</v>
      </c>
      <c r="AN767" s="32"/>
      <c r="AO767" s="114">
        <f t="shared" si="3169"/>
        <v>0</v>
      </c>
      <c r="AP767" s="32"/>
      <c r="AQ767" s="114">
        <f t="shared" si="3170"/>
        <v>0</v>
      </c>
      <c r="AR767" s="32"/>
      <c r="AS767" s="114">
        <f t="shared" si="3171"/>
        <v>0</v>
      </c>
      <c r="AT767" s="32"/>
      <c r="AU767" s="114">
        <f t="shared" si="3172"/>
        <v>0</v>
      </c>
      <c r="AV767" s="32"/>
      <c r="AW767" s="114">
        <f t="shared" si="3173"/>
        <v>0</v>
      </c>
      <c r="AX767" s="32"/>
      <c r="AY767" s="114">
        <f t="shared" si="3174"/>
        <v>0</v>
      </c>
      <c r="AZ767" s="32"/>
      <c r="BA767" s="114">
        <f t="shared" si="3175"/>
        <v>0</v>
      </c>
      <c r="BB767" s="32"/>
      <c r="BC767" s="114">
        <f t="shared" si="3176"/>
        <v>0</v>
      </c>
      <c r="BD767" s="32"/>
      <c r="BE767" s="114">
        <f t="shared" si="3177"/>
        <v>0</v>
      </c>
      <c r="BF767" s="32"/>
      <c r="BG767" s="114">
        <f t="shared" si="3178"/>
        <v>0</v>
      </c>
      <c r="BH767" s="108">
        <f t="shared" ref="BH767:BI767" si="3193">SUM(J767,L767,N767,P767,R767,T767,V767,X767,Z767,AB767,AD767,AF767,AH767,AJ767,AL767,AN767,AP767,AR767,AT767,AV767,AX767,AZ767,BB767,BD767,BF767)</f>
        <v>0</v>
      </c>
      <c r="BI767" s="119">
        <f t="shared" si="3193"/>
        <v>0</v>
      </c>
      <c r="BJ767" s="87">
        <f t="shared" si="3180"/>
        <v>0</v>
      </c>
      <c r="BK767" s="108">
        <f t="shared" si="3181"/>
        <v>6</v>
      </c>
      <c r="BL767" s="119">
        <f t="shared" si="3182"/>
        <v>269.69</v>
      </c>
      <c r="BM767" s="87">
        <f t="shared" si="3183"/>
        <v>1</v>
      </c>
    </row>
    <row r="768" spans="1:65" s="88" customFormat="1">
      <c r="A768" s="29" t="s">
        <v>1050</v>
      </c>
      <c r="B768" s="29" t="s">
        <v>66</v>
      </c>
      <c r="C768" s="29">
        <v>95696</v>
      </c>
      <c r="D768" s="101" t="s">
        <v>873</v>
      </c>
      <c r="E768" s="29" t="s">
        <v>100</v>
      </c>
      <c r="F768" s="30">
        <v>101</v>
      </c>
      <c r="G768" s="31">
        <v>29.83</v>
      </c>
      <c r="H768" s="119">
        <v>36.654311260677893</v>
      </c>
      <c r="I768" s="120">
        <f t="shared" si="3153"/>
        <v>3702.09</v>
      </c>
      <c r="J768" s="111"/>
      <c r="K768" s="114">
        <f t="shared" si="3154"/>
        <v>0</v>
      </c>
      <c r="L768" s="32"/>
      <c r="M768" s="114">
        <f t="shared" si="3155"/>
        <v>0</v>
      </c>
      <c r="N768" s="32"/>
      <c r="O768" s="114">
        <f t="shared" si="3156"/>
        <v>0</v>
      </c>
      <c r="P768" s="32"/>
      <c r="Q768" s="114">
        <f t="shared" si="3157"/>
        <v>0</v>
      </c>
      <c r="R768" s="32"/>
      <c r="S768" s="114">
        <f t="shared" si="3158"/>
        <v>0</v>
      </c>
      <c r="T768" s="32"/>
      <c r="U768" s="114">
        <f t="shared" si="3159"/>
        <v>0</v>
      </c>
      <c r="V768" s="32"/>
      <c r="W768" s="114">
        <f t="shared" si="3160"/>
        <v>0</v>
      </c>
      <c r="X768" s="32"/>
      <c r="Y768" s="114">
        <f t="shared" si="3161"/>
        <v>0</v>
      </c>
      <c r="Z768" s="32"/>
      <c r="AA768" s="114">
        <f t="shared" si="3162"/>
        <v>0</v>
      </c>
      <c r="AB768" s="32"/>
      <c r="AC768" s="114">
        <f t="shared" si="3163"/>
        <v>0</v>
      </c>
      <c r="AD768" s="32"/>
      <c r="AE768" s="114">
        <f t="shared" si="3164"/>
        <v>0</v>
      </c>
      <c r="AF768" s="32"/>
      <c r="AG768" s="114">
        <f t="shared" si="3165"/>
        <v>0</v>
      </c>
      <c r="AH768" s="32"/>
      <c r="AI768" s="114">
        <f t="shared" si="3166"/>
        <v>0</v>
      </c>
      <c r="AJ768" s="32"/>
      <c r="AK768" s="114">
        <f t="shared" si="3167"/>
        <v>0</v>
      </c>
      <c r="AL768" s="32"/>
      <c r="AM768" s="114">
        <f t="shared" si="3168"/>
        <v>0</v>
      </c>
      <c r="AN768" s="32"/>
      <c r="AO768" s="114">
        <f t="shared" si="3169"/>
        <v>0</v>
      </c>
      <c r="AP768" s="32"/>
      <c r="AQ768" s="114">
        <f t="shared" si="3170"/>
        <v>0</v>
      </c>
      <c r="AR768" s="32"/>
      <c r="AS768" s="114">
        <f t="shared" si="3171"/>
        <v>0</v>
      </c>
      <c r="AT768" s="32"/>
      <c r="AU768" s="114">
        <f t="shared" si="3172"/>
        <v>0</v>
      </c>
      <c r="AV768" s="32"/>
      <c r="AW768" s="114">
        <f t="shared" si="3173"/>
        <v>0</v>
      </c>
      <c r="AX768" s="32"/>
      <c r="AY768" s="114">
        <f t="shared" si="3174"/>
        <v>0</v>
      </c>
      <c r="AZ768" s="32"/>
      <c r="BA768" s="114">
        <f t="shared" si="3175"/>
        <v>0</v>
      </c>
      <c r="BB768" s="32"/>
      <c r="BC768" s="114">
        <f t="shared" si="3176"/>
        <v>0</v>
      </c>
      <c r="BD768" s="32"/>
      <c r="BE768" s="114">
        <f t="shared" si="3177"/>
        <v>0</v>
      </c>
      <c r="BF768" s="32"/>
      <c r="BG768" s="114">
        <f t="shared" si="3178"/>
        <v>0</v>
      </c>
      <c r="BH768" s="108">
        <f t="shared" ref="BH768:BI768" si="3194">SUM(J768,L768,N768,P768,R768,T768,V768,X768,Z768,AB768,AD768,AF768,AH768,AJ768,AL768,AN768,AP768,AR768,AT768,AV768,AX768,AZ768,BB768,BD768,BF768)</f>
        <v>0</v>
      </c>
      <c r="BI768" s="119">
        <f t="shared" si="3194"/>
        <v>0</v>
      </c>
      <c r="BJ768" s="87">
        <f t="shared" si="3180"/>
        <v>0</v>
      </c>
      <c r="BK768" s="108">
        <f t="shared" si="3181"/>
        <v>101</v>
      </c>
      <c r="BL768" s="119">
        <f t="shared" si="3182"/>
        <v>3702.09</v>
      </c>
      <c r="BM768" s="87">
        <f t="shared" si="3183"/>
        <v>1</v>
      </c>
    </row>
    <row r="769" spans="1:65" s="88" customFormat="1">
      <c r="A769" s="29" t="s">
        <v>1051</v>
      </c>
      <c r="B769" s="29" t="s">
        <v>66</v>
      </c>
      <c r="C769" s="29">
        <v>97535</v>
      </c>
      <c r="D769" s="101" t="s">
        <v>875</v>
      </c>
      <c r="E769" s="29" t="s">
        <v>132</v>
      </c>
      <c r="F769" s="30">
        <v>164.81</v>
      </c>
      <c r="G769" s="31">
        <v>47.63</v>
      </c>
      <c r="H769" s="119">
        <v>58.526478221457864</v>
      </c>
      <c r="I769" s="120">
        <f t="shared" si="3153"/>
        <v>9645.75</v>
      </c>
      <c r="J769" s="111"/>
      <c r="K769" s="114">
        <f t="shared" si="3154"/>
        <v>0</v>
      </c>
      <c r="L769" s="32"/>
      <c r="M769" s="114">
        <f t="shared" si="3155"/>
        <v>0</v>
      </c>
      <c r="N769" s="32"/>
      <c r="O769" s="114">
        <f t="shared" si="3156"/>
        <v>0</v>
      </c>
      <c r="P769" s="32"/>
      <c r="Q769" s="114">
        <f t="shared" si="3157"/>
        <v>0</v>
      </c>
      <c r="R769" s="32"/>
      <c r="S769" s="114">
        <f t="shared" si="3158"/>
        <v>0</v>
      </c>
      <c r="T769" s="32"/>
      <c r="U769" s="114">
        <f t="shared" si="3159"/>
        <v>0</v>
      </c>
      <c r="V769" s="32"/>
      <c r="W769" s="114">
        <f t="shared" si="3160"/>
        <v>0</v>
      </c>
      <c r="X769" s="32"/>
      <c r="Y769" s="114">
        <f t="shared" si="3161"/>
        <v>0</v>
      </c>
      <c r="Z769" s="32"/>
      <c r="AA769" s="114">
        <f t="shared" si="3162"/>
        <v>0</v>
      </c>
      <c r="AB769" s="32"/>
      <c r="AC769" s="114">
        <f t="shared" si="3163"/>
        <v>0</v>
      </c>
      <c r="AD769" s="32"/>
      <c r="AE769" s="114">
        <f t="shared" si="3164"/>
        <v>0</v>
      </c>
      <c r="AF769" s="32"/>
      <c r="AG769" s="114">
        <f t="shared" si="3165"/>
        <v>0</v>
      </c>
      <c r="AH769" s="32"/>
      <c r="AI769" s="114">
        <f t="shared" si="3166"/>
        <v>0</v>
      </c>
      <c r="AJ769" s="32"/>
      <c r="AK769" s="114">
        <f t="shared" si="3167"/>
        <v>0</v>
      </c>
      <c r="AL769" s="32"/>
      <c r="AM769" s="114">
        <f t="shared" si="3168"/>
        <v>0</v>
      </c>
      <c r="AN769" s="32"/>
      <c r="AO769" s="114">
        <f t="shared" si="3169"/>
        <v>0</v>
      </c>
      <c r="AP769" s="32"/>
      <c r="AQ769" s="114">
        <f t="shared" si="3170"/>
        <v>0</v>
      </c>
      <c r="AR769" s="32"/>
      <c r="AS769" s="114">
        <f t="shared" si="3171"/>
        <v>0</v>
      </c>
      <c r="AT769" s="32"/>
      <c r="AU769" s="114">
        <f t="shared" si="3172"/>
        <v>0</v>
      </c>
      <c r="AV769" s="32"/>
      <c r="AW769" s="114">
        <f t="shared" si="3173"/>
        <v>0</v>
      </c>
      <c r="AX769" s="32"/>
      <c r="AY769" s="114">
        <f t="shared" si="3174"/>
        <v>0</v>
      </c>
      <c r="AZ769" s="32"/>
      <c r="BA769" s="114">
        <f t="shared" si="3175"/>
        <v>0</v>
      </c>
      <c r="BB769" s="32"/>
      <c r="BC769" s="114">
        <f t="shared" si="3176"/>
        <v>0</v>
      </c>
      <c r="BD769" s="32"/>
      <c r="BE769" s="114">
        <f t="shared" si="3177"/>
        <v>0</v>
      </c>
      <c r="BF769" s="32"/>
      <c r="BG769" s="114">
        <f t="shared" si="3178"/>
        <v>0</v>
      </c>
      <c r="BH769" s="108">
        <f t="shared" ref="BH769:BI769" si="3195">SUM(J769,L769,N769,P769,R769,T769,V769,X769,Z769,AB769,AD769,AF769,AH769,AJ769,AL769,AN769,AP769,AR769,AT769,AV769,AX769,AZ769,BB769,BD769,BF769)</f>
        <v>0</v>
      </c>
      <c r="BI769" s="119">
        <f t="shared" si="3195"/>
        <v>0</v>
      </c>
      <c r="BJ769" s="87">
        <f t="shared" si="3180"/>
        <v>0</v>
      </c>
      <c r="BK769" s="108">
        <f t="shared" si="3181"/>
        <v>164.81</v>
      </c>
      <c r="BL769" s="119">
        <f t="shared" si="3182"/>
        <v>9645.75</v>
      </c>
      <c r="BM769" s="87">
        <f t="shared" si="3183"/>
        <v>1</v>
      </c>
    </row>
    <row r="770" spans="1:65" s="88" customFormat="1">
      <c r="A770" s="29" t="s">
        <v>1052</v>
      </c>
      <c r="B770" s="29" t="s">
        <v>66</v>
      </c>
      <c r="C770" s="29">
        <v>92652</v>
      </c>
      <c r="D770" s="101" t="s">
        <v>877</v>
      </c>
      <c r="E770" s="29" t="s">
        <v>132</v>
      </c>
      <c r="F770" s="30">
        <v>77.3</v>
      </c>
      <c r="G770" s="31">
        <v>58.1</v>
      </c>
      <c r="H770" s="119">
        <v>71.391735978725634</v>
      </c>
      <c r="I770" s="120">
        <f t="shared" si="3153"/>
        <v>5518.58</v>
      </c>
      <c r="J770" s="111"/>
      <c r="K770" s="114">
        <f t="shared" si="3154"/>
        <v>0</v>
      </c>
      <c r="L770" s="32"/>
      <c r="M770" s="114">
        <f t="shared" si="3155"/>
        <v>0</v>
      </c>
      <c r="N770" s="32"/>
      <c r="O770" s="114">
        <f t="shared" si="3156"/>
        <v>0</v>
      </c>
      <c r="P770" s="32"/>
      <c r="Q770" s="114">
        <f t="shared" si="3157"/>
        <v>0</v>
      </c>
      <c r="R770" s="32"/>
      <c r="S770" s="114">
        <f t="shared" si="3158"/>
        <v>0</v>
      </c>
      <c r="T770" s="32"/>
      <c r="U770" s="114">
        <f t="shared" si="3159"/>
        <v>0</v>
      </c>
      <c r="V770" s="32"/>
      <c r="W770" s="114">
        <f t="shared" si="3160"/>
        <v>0</v>
      </c>
      <c r="X770" s="32"/>
      <c r="Y770" s="114">
        <f t="shared" si="3161"/>
        <v>0</v>
      </c>
      <c r="Z770" s="32"/>
      <c r="AA770" s="114">
        <f t="shared" si="3162"/>
        <v>0</v>
      </c>
      <c r="AB770" s="32"/>
      <c r="AC770" s="114">
        <f t="shared" si="3163"/>
        <v>0</v>
      </c>
      <c r="AD770" s="32"/>
      <c r="AE770" s="114">
        <f t="shared" si="3164"/>
        <v>0</v>
      </c>
      <c r="AF770" s="32"/>
      <c r="AG770" s="114">
        <f t="shared" si="3165"/>
        <v>0</v>
      </c>
      <c r="AH770" s="32"/>
      <c r="AI770" s="114">
        <f t="shared" si="3166"/>
        <v>0</v>
      </c>
      <c r="AJ770" s="32"/>
      <c r="AK770" s="114">
        <f t="shared" si="3167"/>
        <v>0</v>
      </c>
      <c r="AL770" s="32"/>
      <c r="AM770" s="114">
        <f t="shared" si="3168"/>
        <v>0</v>
      </c>
      <c r="AN770" s="32"/>
      <c r="AO770" s="114">
        <f t="shared" si="3169"/>
        <v>0</v>
      </c>
      <c r="AP770" s="32"/>
      <c r="AQ770" s="114">
        <f t="shared" si="3170"/>
        <v>0</v>
      </c>
      <c r="AR770" s="32"/>
      <c r="AS770" s="114">
        <f t="shared" si="3171"/>
        <v>0</v>
      </c>
      <c r="AT770" s="32"/>
      <c r="AU770" s="114">
        <f t="shared" si="3172"/>
        <v>0</v>
      </c>
      <c r="AV770" s="32"/>
      <c r="AW770" s="114">
        <f t="shared" si="3173"/>
        <v>0</v>
      </c>
      <c r="AX770" s="32"/>
      <c r="AY770" s="114">
        <f t="shared" si="3174"/>
        <v>0</v>
      </c>
      <c r="AZ770" s="32"/>
      <c r="BA770" s="114">
        <f t="shared" si="3175"/>
        <v>0</v>
      </c>
      <c r="BB770" s="32"/>
      <c r="BC770" s="114">
        <f t="shared" si="3176"/>
        <v>0</v>
      </c>
      <c r="BD770" s="32"/>
      <c r="BE770" s="114">
        <f t="shared" si="3177"/>
        <v>0</v>
      </c>
      <c r="BF770" s="32"/>
      <c r="BG770" s="114">
        <f t="shared" si="3178"/>
        <v>0</v>
      </c>
      <c r="BH770" s="108">
        <f t="shared" ref="BH770:BI770" si="3196">SUM(J770,L770,N770,P770,R770,T770,V770,X770,Z770,AB770,AD770,AF770,AH770,AJ770,AL770,AN770,AP770,AR770,AT770,AV770,AX770,AZ770,BB770,BD770,BF770)</f>
        <v>0</v>
      </c>
      <c r="BI770" s="119">
        <f t="shared" si="3196"/>
        <v>0</v>
      </c>
      <c r="BJ770" s="87">
        <f t="shared" si="3180"/>
        <v>0</v>
      </c>
      <c r="BK770" s="108">
        <f t="shared" si="3181"/>
        <v>77.3</v>
      </c>
      <c r="BL770" s="119">
        <f t="shared" si="3182"/>
        <v>5518.58</v>
      </c>
      <c r="BM770" s="87">
        <f t="shared" si="3183"/>
        <v>1</v>
      </c>
    </row>
    <row r="771" spans="1:65" s="88" customFormat="1">
      <c r="A771" s="29" t="s">
        <v>1053</v>
      </c>
      <c r="B771" s="29" t="s">
        <v>66</v>
      </c>
      <c r="C771" s="29">
        <v>92653</v>
      </c>
      <c r="D771" s="101" t="s">
        <v>879</v>
      </c>
      <c r="E771" s="29" t="s">
        <v>132</v>
      </c>
      <c r="F771" s="30">
        <v>104.3</v>
      </c>
      <c r="G771" s="31">
        <v>66.47</v>
      </c>
      <c r="H771" s="119">
        <v>81.676569543991263</v>
      </c>
      <c r="I771" s="120">
        <f t="shared" si="3153"/>
        <v>8518.8700000000008</v>
      </c>
      <c r="J771" s="111"/>
      <c r="K771" s="114">
        <f t="shared" si="3154"/>
        <v>0</v>
      </c>
      <c r="L771" s="32"/>
      <c r="M771" s="114">
        <f t="shared" si="3155"/>
        <v>0</v>
      </c>
      <c r="N771" s="32"/>
      <c r="O771" s="114">
        <f t="shared" si="3156"/>
        <v>0</v>
      </c>
      <c r="P771" s="32"/>
      <c r="Q771" s="114">
        <f t="shared" si="3157"/>
        <v>0</v>
      </c>
      <c r="R771" s="32"/>
      <c r="S771" s="114">
        <f t="shared" si="3158"/>
        <v>0</v>
      </c>
      <c r="T771" s="32"/>
      <c r="U771" s="114">
        <f t="shared" si="3159"/>
        <v>0</v>
      </c>
      <c r="V771" s="32"/>
      <c r="W771" s="114">
        <f t="shared" si="3160"/>
        <v>0</v>
      </c>
      <c r="X771" s="32"/>
      <c r="Y771" s="114">
        <f t="shared" si="3161"/>
        <v>0</v>
      </c>
      <c r="Z771" s="32"/>
      <c r="AA771" s="114">
        <f t="shared" si="3162"/>
        <v>0</v>
      </c>
      <c r="AB771" s="32"/>
      <c r="AC771" s="114">
        <f t="shared" si="3163"/>
        <v>0</v>
      </c>
      <c r="AD771" s="32"/>
      <c r="AE771" s="114">
        <f t="shared" si="3164"/>
        <v>0</v>
      </c>
      <c r="AF771" s="32"/>
      <c r="AG771" s="114">
        <f t="shared" si="3165"/>
        <v>0</v>
      </c>
      <c r="AH771" s="32"/>
      <c r="AI771" s="114">
        <f t="shared" si="3166"/>
        <v>0</v>
      </c>
      <c r="AJ771" s="32"/>
      <c r="AK771" s="114">
        <f t="shared" si="3167"/>
        <v>0</v>
      </c>
      <c r="AL771" s="32"/>
      <c r="AM771" s="114">
        <f t="shared" si="3168"/>
        <v>0</v>
      </c>
      <c r="AN771" s="32"/>
      <c r="AO771" s="114">
        <f t="shared" si="3169"/>
        <v>0</v>
      </c>
      <c r="AP771" s="32"/>
      <c r="AQ771" s="114">
        <f t="shared" si="3170"/>
        <v>0</v>
      </c>
      <c r="AR771" s="32"/>
      <c r="AS771" s="114">
        <f t="shared" si="3171"/>
        <v>0</v>
      </c>
      <c r="AT771" s="32"/>
      <c r="AU771" s="114">
        <f t="shared" si="3172"/>
        <v>0</v>
      </c>
      <c r="AV771" s="32"/>
      <c r="AW771" s="114">
        <f t="shared" si="3173"/>
        <v>0</v>
      </c>
      <c r="AX771" s="32"/>
      <c r="AY771" s="114">
        <f t="shared" si="3174"/>
        <v>0</v>
      </c>
      <c r="AZ771" s="32"/>
      <c r="BA771" s="114">
        <f t="shared" si="3175"/>
        <v>0</v>
      </c>
      <c r="BB771" s="32"/>
      <c r="BC771" s="114">
        <f t="shared" si="3176"/>
        <v>0</v>
      </c>
      <c r="BD771" s="32"/>
      <c r="BE771" s="114">
        <f t="shared" si="3177"/>
        <v>0</v>
      </c>
      <c r="BF771" s="32"/>
      <c r="BG771" s="114">
        <f t="shared" si="3178"/>
        <v>0</v>
      </c>
      <c r="BH771" s="108">
        <f t="shared" ref="BH771:BI771" si="3197">SUM(J771,L771,N771,P771,R771,T771,V771,X771,Z771,AB771,AD771,AF771,AH771,AJ771,AL771,AN771,AP771,AR771,AT771,AV771,AX771,AZ771,BB771,BD771,BF771)</f>
        <v>0</v>
      </c>
      <c r="BI771" s="119">
        <f t="shared" si="3197"/>
        <v>0</v>
      </c>
      <c r="BJ771" s="87">
        <f t="shared" si="3180"/>
        <v>0</v>
      </c>
      <c r="BK771" s="108">
        <f t="shared" si="3181"/>
        <v>104.3</v>
      </c>
      <c r="BL771" s="119">
        <f t="shared" si="3182"/>
        <v>8518.8700000000008</v>
      </c>
      <c r="BM771" s="87">
        <f t="shared" si="3183"/>
        <v>1</v>
      </c>
    </row>
    <row r="772" spans="1:65" s="88" customFormat="1">
      <c r="A772" s="29" t="s">
        <v>1054</v>
      </c>
      <c r="B772" s="29" t="s">
        <v>66</v>
      </c>
      <c r="C772" s="29">
        <v>92654</v>
      </c>
      <c r="D772" s="101" t="s">
        <v>881</v>
      </c>
      <c r="E772" s="29" t="s">
        <v>132</v>
      </c>
      <c r="F772" s="30">
        <v>7.69</v>
      </c>
      <c r="G772" s="31">
        <v>91.85</v>
      </c>
      <c r="H772" s="119">
        <v>112.86283906447416</v>
      </c>
      <c r="I772" s="120">
        <f t="shared" si="3153"/>
        <v>867.92</v>
      </c>
      <c r="J772" s="111"/>
      <c r="K772" s="114">
        <f t="shared" si="3154"/>
        <v>0</v>
      </c>
      <c r="L772" s="32"/>
      <c r="M772" s="114">
        <f t="shared" si="3155"/>
        <v>0</v>
      </c>
      <c r="N772" s="32"/>
      <c r="O772" s="114">
        <f t="shared" si="3156"/>
        <v>0</v>
      </c>
      <c r="P772" s="32"/>
      <c r="Q772" s="114">
        <f t="shared" si="3157"/>
        <v>0</v>
      </c>
      <c r="R772" s="32"/>
      <c r="S772" s="114">
        <f t="shared" si="3158"/>
        <v>0</v>
      </c>
      <c r="T772" s="32"/>
      <c r="U772" s="114">
        <f t="shared" si="3159"/>
        <v>0</v>
      </c>
      <c r="V772" s="32"/>
      <c r="W772" s="114">
        <f t="shared" si="3160"/>
        <v>0</v>
      </c>
      <c r="X772" s="32"/>
      <c r="Y772" s="114">
        <f t="shared" si="3161"/>
        <v>0</v>
      </c>
      <c r="Z772" s="32"/>
      <c r="AA772" s="114">
        <f t="shared" si="3162"/>
        <v>0</v>
      </c>
      <c r="AB772" s="32"/>
      <c r="AC772" s="114">
        <f t="shared" si="3163"/>
        <v>0</v>
      </c>
      <c r="AD772" s="32"/>
      <c r="AE772" s="114">
        <f t="shared" si="3164"/>
        <v>0</v>
      </c>
      <c r="AF772" s="32"/>
      <c r="AG772" s="114">
        <f t="shared" si="3165"/>
        <v>0</v>
      </c>
      <c r="AH772" s="32"/>
      <c r="AI772" s="114">
        <f t="shared" si="3166"/>
        <v>0</v>
      </c>
      <c r="AJ772" s="32"/>
      <c r="AK772" s="114">
        <f t="shared" si="3167"/>
        <v>0</v>
      </c>
      <c r="AL772" s="32"/>
      <c r="AM772" s="114">
        <f t="shared" si="3168"/>
        <v>0</v>
      </c>
      <c r="AN772" s="32"/>
      <c r="AO772" s="114">
        <f t="shared" si="3169"/>
        <v>0</v>
      </c>
      <c r="AP772" s="32"/>
      <c r="AQ772" s="114">
        <f t="shared" si="3170"/>
        <v>0</v>
      </c>
      <c r="AR772" s="32"/>
      <c r="AS772" s="114">
        <f t="shared" si="3171"/>
        <v>0</v>
      </c>
      <c r="AT772" s="32"/>
      <c r="AU772" s="114">
        <f t="shared" si="3172"/>
        <v>0</v>
      </c>
      <c r="AV772" s="32"/>
      <c r="AW772" s="114">
        <f t="shared" si="3173"/>
        <v>0</v>
      </c>
      <c r="AX772" s="32"/>
      <c r="AY772" s="114">
        <f t="shared" si="3174"/>
        <v>0</v>
      </c>
      <c r="AZ772" s="32"/>
      <c r="BA772" s="114">
        <f t="shared" si="3175"/>
        <v>0</v>
      </c>
      <c r="BB772" s="32"/>
      <c r="BC772" s="114">
        <f t="shared" si="3176"/>
        <v>0</v>
      </c>
      <c r="BD772" s="32"/>
      <c r="BE772" s="114">
        <f t="shared" si="3177"/>
        <v>0</v>
      </c>
      <c r="BF772" s="32"/>
      <c r="BG772" s="114">
        <f t="shared" si="3178"/>
        <v>0</v>
      </c>
      <c r="BH772" s="108">
        <f t="shared" ref="BH772:BI772" si="3198">SUM(J772,L772,N772,P772,R772,T772,V772,X772,Z772,AB772,AD772,AF772,AH772,AJ772,AL772,AN772,AP772,AR772,AT772,AV772,AX772,AZ772,BB772,BD772,BF772)</f>
        <v>0</v>
      </c>
      <c r="BI772" s="119">
        <f t="shared" si="3198"/>
        <v>0</v>
      </c>
      <c r="BJ772" s="87">
        <f t="shared" si="3180"/>
        <v>0</v>
      </c>
      <c r="BK772" s="108">
        <f t="shared" si="3181"/>
        <v>7.69</v>
      </c>
      <c r="BL772" s="119">
        <f t="shared" si="3182"/>
        <v>867.92</v>
      </c>
      <c r="BM772" s="87">
        <f t="shared" si="3183"/>
        <v>1</v>
      </c>
    </row>
    <row r="773" spans="1:65" s="88" customFormat="1">
      <c r="A773" s="29" t="s">
        <v>1055</v>
      </c>
      <c r="B773" s="29" t="s">
        <v>66</v>
      </c>
      <c r="C773" s="29">
        <v>92655</v>
      </c>
      <c r="D773" s="101" t="s">
        <v>827</v>
      </c>
      <c r="E773" s="29" t="s">
        <v>132</v>
      </c>
      <c r="F773" s="30">
        <v>61.76</v>
      </c>
      <c r="G773" s="31">
        <v>112.38</v>
      </c>
      <c r="H773" s="119">
        <v>138.08955747485689</v>
      </c>
      <c r="I773" s="120">
        <f t="shared" si="3153"/>
        <v>8528.41</v>
      </c>
      <c r="J773" s="111"/>
      <c r="K773" s="114">
        <f t="shared" si="3154"/>
        <v>0</v>
      </c>
      <c r="L773" s="32"/>
      <c r="M773" s="114">
        <f t="shared" si="3155"/>
        <v>0</v>
      </c>
      <c r="N773" s="32"/>
      <c r="O773" s="114">
        <f t="shared" si="3156"/>
        <v>0</v>
      </c>
      <c r="P773" s="32"/>
      <c r="Q773" s="114">
        <f t="shared" si="3157"/>
        <v>0</v>
      </c>
      <c r="R773" s="32"/>
      <c r="S773" s="114">
        <f t="shared" si="3158"/>
        <v>0</v>
      </c>
      <c r="T773" s="32"/>
      <c r="U773" s="114">
        <f t="shared" si="3159"/>
        <v>0</v>
      </c>
      <c r="V773" s="32"/>
      <c r="W773" s="114">
        <f t="shared" si="3160"/>
        <v>0</v>
      </c>
      <c r="X773" s="32"/>
      <c r="Y773" s="114">
        <f t="shared" si="3161"/>
        <v>0</v>
      </c>
      <c r="Z773" s="32"/>
      <c r="AA773" s="114">
        <f t="shared" si="3162"/>
        <v>0</v>
      </c>
      <c r="AB773" s="32"/>
      <c r="AC773" s="114">
        <f t="shared" si="3163"/>
        <v>0</v>
      </c>
      <c r="AD773" s="32"/>
      <c r="AE773" s="114">
        <f t="shared" si="3164"/>
        <v>0</v>
      </c>
      <c r="AF773" s="32"/>
      <c r="AG773" s="114">
        <f t="shared" si="3165"/>
        <v>0</v>
      </c>
      <c r="AH773" s="32"/>
      <c r="AI773" s="114">
        <f t="shared" si="3166"/>
        <v>0</v>
      </c>
      <c r="AJ773" s="32"/>
      <c r="AK773" s="114">
        <f t="shared" si="3167"/>
        <v>0</v>
      </c>
      <c r="AL773" s="32"/>
      <c r="AM773" s="114">
        <f t="shared" si="3168"/>
        <v>0</v>
      </c>
      <c r="AN773" s="32"/>
      <c r="AO773" s="114">
        <f t="shared" si="3169"/>
        <v>0</v>
      </c>
      <c r="AP773" s="32"/>
      <c r="AQ773" s="114">
        <f t="shared" si="3170"/>
        <v>0</v>
      </c>
      <c r="AR773" s="32"/>
      <c r="AS773" s="114">
        <f t="shared" si="3171"/>
        <v>0</v>
      </c>
      <c r="AT773" s="32"/>
      <c r="AU773" s="114">
        <f t="shared" si="3172"/>
        <v>0</v>
      </c>
      <c r="AV773" s="32"/>
      <c r="AW773" s="114">
        <f t="shared" si="3173"/>
        <v>0</v>
      </c>
      <c r="AX773" s="32"/>
      <c r="AY773" s="114">
        <f t="shared" si="3174"/>
        <v>0</v>
      </c>
      <c r="AZ773" s="32"/>
      <c r="BA773" s="114">
        <f t="shared" si="3175"/>
        <v>0</v>
      </c>
      <c r="BB773" s="32"/>
      <c r="BC773" s="114">
        <f t="shared" si="3176"/>
        <v>0</v>
      </c>
      <c r="BD773" s="32"/>
      <c r="BE773" s="114">
        <f t="shared" si="3177"/>
        <v>0</v>
      </c>
      <c r="BF773" s="32"/>
      <c r="BG773" s="114">
        <f t="shared" si="3178"/>
        <v>0</v>
      </c>
      <c r="BH773" s="108">
        <f t="shared" ref="BH773:BI773" si="3199">SUM(J773,L773,N773,P773,R773,T773,V773,X773,Z773,AB773,AD773,AF773,AH773,AJ773,AL773,AN773,AP773,AR773,AT773,AV773,AX773,AZ773,BB773,BD773,BF773)</f>
        <v>0</v>
      </c>
      <c r="BI773" s="119">
        <f t="shared" si="3199"/>
        <v>0</v>
      </c>
      <c r="BJ773" s="87">
        <f t="shared" si="3180"/>
        <v>0</v>
      </c>
      <c r="BK773" s="108">
        <f t="shared" si="3181"/>
        <v>61.76</v>
      </c>
      <c r="BL773" s="119">
        <f t="shared" si="3182"/>
        <v>8528.41</v>
      </c>
      <c r="BM773" s="87">
        <f t="shared" si="3183"/>
        <v>1</v>
      </c>
    </row>
    <row r="774" spans="1:65" s="88" customFormat="1">
      <c r="A774" s="29" t="s">
        <v>1056</v>
      </c>
      <c r="B774" s="29" t="s">
        <v>66</v>
      </c>
      <c r="C774" s="29">
        <v>92656</v>
      </c>
      <c r="D774" s="101" t="s">
        <v>884</v>
      </c>
      <c r="E774" s="29" t="s">
        <v>132</v>
      </c>
      <c r="F774" s="30">
        <v>5.86</v>
      </c>
      <c r="G774" s="31">
        <v>147.94999999999999</v>
      </c>
      <c r="H774" s="119">
        <v>181.79702819367395</v>
      </c>
      <c r="I774" s="120">
        <f t="shared" si="3153"/>
        <v>1065.33</v>
      </c>
      <c r="J774" s="111"/>
      <c r="K774" s="114">
        <f t="shared" si="3154"/>
        <v>0</v>
      </c>
      <c r="L774" s="32"/>
      <c r="M774" s="114">
        <f t="shared" si="3155"/>
        <v>0</v>
      </c>
      <c r="N774" s="32"/>
      <c r="O774" s="114">
        <f t="shared" si="3156"/>
        <v>0</v>
      </c>
      <c r="P774" s="32"/>
      <c r="Q774" s="114">
        <f t="shared" si="3157"/>
        <v>0</v>
      </c>
      <c r="R774" s="32"/>
      <c r="S774" s="114">
        <f t="shared" si="3158"/>
        <v>0</v>
      </c>
      <c r="T774" s="32"/>
      <c r="U774" s="114">
        <f t="shared" si="3159"/>
        <v>0</v>
      </c>
      <c r="V774" s="32"/>
      <c r="W774" s="114">
        <f t="shared" si="3160"/>
        <v>0</v>
      </c>
      <c r="X774" s="32"/>
      <c r="Y774" s="114">
        <f t="shared" si="3161"/>
        <v>0</v>
      </c>
      <c r="Z774" s="32"/>
      <c r="AA774" s="114">
        <f t="shared" si="3162"/>
        <v>0</v>
      </c>
      <c r="AB774" s="32"/>
      <c r="AC774" s="114">
        <f t="shared" si="3163"/>
        <v>0</v>
      </c>
      <c r="AD774" s="32"/>
      <c r="AE774" s="114">
        <f t="shared" si="3164"/>
        <v>0</v>
      </c>
      <c r="AF774" s="32"/>
      <c r="AG774" s="114">
        <f t="shared" si="3165"/>
        <v>0</v>
      </c>
      <c r="AH774" s="32"/>
      <c r="AI774" s="114">
        <f t="shared" si="3166"/>
        <v>0</v>
      </c>
      <c r="AJ774" s="32"/>
      <c r="AK774" s="114">
        <f t="shared" si="3167"/>
        <v>0</v>
      </c>
      <c r="AL774" s="32"/>
      <c r="AM774" s="114">
        <f t="shared" si="3168"/>
        <v>0</v>
      </c>
      <c r="AN774" s="32"/>
      <c r="AO774" s="114">
        <f t="shared" si="3169"/>
        <v>0</v>
      </c>
      <c r="AP774" s="32"/>
      <c r="AQ774" s="114">
        <f t="shared" si="3170"/>
        <v>0</v>
      </c>
      <c r="AR774" s="32"/>
      <c r="AS774" s="114">
        <f t="shared" si="3171"/>
        <v>0</v>
      </c>
      <c r="AT774" s="32"/>
      <c r="AU774" s="114">
        <f t="shared" si="3172"/>
        <v>0</v>
      </c>
      <c r="AV774" s="32"/>
      <c r="AW774" s="114">
        <f t="shared" si="3173"/>
        <v>0</v>
      </c>
      <c r="AX774" s="32"/>
      <c r="AY774" s="114">
        <f t="shared" si="3174"/>
        <v>0</v>
      </c>
      <c r="AZ774" s="32"/>
      <c r="BA774" s="114">
        <f t="shared" si="3175"/>
        <v>0</v>
      </c>
      <c r="BB774" s="32"/>
      <c r="BC774" s="114">
        <f t="shared" si="3176"/>
        <v>0</v>
      </c>
      <c r="BD774" s="32"/>
      <c r="BE774" s="114">
        <f t="shared" si="3177"/>
        <v>0</v>
      </c>
      <c r="BF774" s="32"/>
      <c r="BG774" s="114">
        <f t="shared" si="3178"/>
        <v>0</v>
      </c>
      <c r="BH774" s="108">
        <f t="shared" ref="BH774:BI774" si="3200">SUM(J774,L774,N774,P774,R774,T774,V774,X774,Z774,AB774,AD774,AF774,AH774,AJ774,AL774,AN774,AP774,AR774,AT774,AV774,AX774,AZ774,BB774,BD774,BF774)</f>
        <v>0</v>
      </c>
      <c r="BI774" s="119">
        <f t="shared" si="3200"/>
        <v>0</v>
      </c>
      <c r="BJ774" s="87">
        <f t="shared" si="3180"/>
        <v>0</v>
      </c>
      <c r="BK774" s="108">
        <f t="shared" si="3181"/>
        <v>5.86</v>
      </c>
      <c r="BL774" s="119">
        <f t="shared" si="3182"/>
        <v>1065.33</v>
      </c>
      <c r="BM774" s="87">
        <f t="shared" si="3183"/>
        <v>1</v>
      </c>
    </row>
    <row r="775" spans="1:65" s="88" customFormat="1">
      <c r="A775" s="29" t="s">
        <v>1057</v>
      </c>
      <c r="B775" s="29" t="s">
        <v>66</v>
      </c>
      <c r="C775" s="29">
        <v>92681</v>
      </c>
      <c r="D775" s="101" t="s">
        <v>886</v>
      </c>
      <c r="E775" s="29" t="s">
        <v>100</v>
      </c>
      <c r="F775" s="30">
        <v>10</v>
      </c>
      <c r="G775" s="31">
        <v>43.72</v>
      </c>
      <c r="H775" s="119">
        <v>53.721974130634841</v>
      </c>
      <c r="I775" s="120">
        <f t="shared" si="3153"/>
        <v>537.22</v>
      </c>
      <c r="J775" s="111"/>
      <c r="K775" s="114">
        <f t="shared" si="3154"/>
        <v>0</v>
      </c>
      <c r="L775" s="32"/>
      <c r="M775" s="114">
        <f t="shared" si="3155"/>
        <v>0</v>
      </c>
      <c r="N775" s="32"/>
      <c r="O775" s="114">
        <f t="shared" si="3156"/>
        <v>0</v>
      </c>
      <c r="P775" s="32"/>
      <c r="Q775" s="114">
        <f t="shared" si="3157"/>
        <v>0</v>
      </c>
      <c r="R775" s="32"/>
      <c r="S775" s="114">
        <f t="shared" si="3158"/>
        <v>0</v>
      </c>
      <c r="T775" s="32"/>
      <c r="U775" s="114">
        <f t="shared" si="3159"/>
        <v>0</v>
      </c>
      <c r="V775" s="32"/>
      <c r="W775" s="114">
        <f t="shared" si="3160"/>
        <v>0</v>
      </c>
      <c r="X775" s="32"/>
      <c r="Y775" s="114">
        <f t="shared" si="3161"/>
        <v>0</v>
      </c>
      <c r="Z775" s="32"/>
      <c r="AA775" s="114">
        <f t="shared" si="3162"/>
        <v>0</v>
      </c>
      <c r="AB775" s="32"/>
      <c r="AC775" s="114">
        <f t="shared" si="3163"/>
        <v>0</v>
      </c>
      <c r="AD775" s="32"/>
      <c r="AE775" s="114">
        <f t="shared" si="3164"/>
        <v>0</v>
      </c>
      <c r="AF775" s="32"/>
      <c r="AG775" s="114">
        <f t="shared" si="3165"/>
        <v>0</v>
      </c>
      <c r="AH775" s="32"/>
      <c r="AI775" s="114">
        <f t="shared" si="3166"/>
        <v>0</v>
      </c>
      <c r="AJ775" s="32"/>
      <c r="AK775" s="114">
        <f t="shared" si="3167"/>
        <v>0</v>
      </c>
      <c r="AL775" s="32"/>
      <c r="AM775" s="114">
        <f t="shared" si="3168"/>
        <v>0</v>
      </c>
      <c r="AN775" s="32"/>
      <c r="AO775" s="114">
        <f t="shared" si="3169"/>
        <v>0</v>
      </c>
      <c r="AP775" s="32"/>
      <c r="AQ775" s="114">
        <f t="shared" si="3170"/>
        <v>0</v>
      </c>
      <c r="AR775" s="32"/>
      <c r="AS775" s="114">
        <f t="shared" si="3171"/>
        <v>0</v>
      </c>
      <c r="AT775" s="32"/>
      <c r="AU775" s="114">
        <f t="shared" si="3172"/>
        <v>0</v>
      </c>
      <c r="AV775" s="32"/>
      <c r="AW775" s="114">
        <f t="shared" si="3173"/>
        <v>0</v>
      </c>
      <c r="AX775" s="32"/>
      <c r="AY775" s="114">
        <f t="shared" si="3174"/>
        <v>0</v>
      </c>
      <c r="AZ775" s="32"/>
      <c r="BA775" s="114">
        <f t="shared" si="3175"/>
        <v>0</v>
      </c>
      <c r="BB775" s="32"/>
      <c r="BC775" s="114">
        <f t="shared" si="3176"/>
        <v>0</v>
      </c>
      <c r="BD775" s="32"/>
      <c r="BE775" s="114">
        <f t="shared" si="3177"/>
        <v>0</v>
      </c>
      <c r="BF775" s="32"/>
      <c r="BG775" s="114">
        <f t="shared" si="3178"/>
        <v>0</v>
      </c>
      <c r="BH775" s="108">
        <f t="shared" ref="BH775:BI775" si="3201">SUM(J775,L775,N775,P775,R775,T775,V775,X775,Z775,AB775,AD775,AF775,AH775,AJ775,AL775,AN775,AP775,AR775,AT775,AV775,AX775,AZ775,BB775,BD775,BF775)</f>
        <v>0</v>
      </c>
      <c r="BI775" s="119">
        <f t="shared" si="3201"/>
        <v>0</v>
      </c>
      <c r="BJ775" s="87">
        <f t="shared" si="3180"/>
        <v>0</v>
      </c>
      <c r="BK775" s="108">
        <f t="shared" si="3181"/>
        <v>10</v>
      </c>
      <c r="BL775" s="119">
        <f t="shared" si="3182"/>
        <v>537.22</v>
      </c>
      <c r="BM775" s="87">
        <f t="shared" si="3183"/>
        <v>1</v>
      </c>
    </row>
    <row r="776" spans="1:65" s="88" customFormat="1">
      <c r="A776" s="29" t="s">
        <v>1058</v>
      </c>
      <c r="B776" s="29" t="s">
        <v>66</v>
      </c>
      <c r="C776" s="29">
        <v>92685</v>
      </c>
      <c r="D776" s="101" t="s">
        <v>795</v>
      </c>
      <c r="E776" s="29" t="s">
        <v>100</v>
      </c>
      <c r="F776" s="30">
        <v>9</v>
      </c>
      <c r="G776" s="31">
        <v>153.02000000000001</v>
      </c>
      <c r="H776" s="119">
        <v>188.02690945722196</v>
      </c>
      <c r="I776" s="120">
        <f t="shared" si="3153"/>
        <v>1692.24</v>
      </c>
      <c r="J776" s="111"/>
      <c r="K776" s="114">
        <f t="shared" si="3154"/>
        <v>0</v>
      </c>
      <c r="L776" s="32"/>
      <c r="M776" s="114">
        <f t="shared" si="3155"/>
        <v>0</v>
      </c>
      <c r="N776" s="32"/>
      <c r="O776" s="114">
        <f t="shared" si="3156"/>
        <v>0</v>
      </c>
      <c r="P776" s="32"/>
      <c r="Q776" s="114">
        <f t="shared" si="3157"/>
        <v>0</v>
      </c>
      <c r="R776" s="32"/>
      <c r="S776" s="114">
        <f t="shared" si="3158"/>
        <v>0</v>
      </c>
      <c r="T776" s="32"/>
      <c r="U776" s="114">
        <f t="shared" si="3159"/>
        <v>0</v>
      </c>
      <c r="V776" s="32"/>
      <c r="W776" s="114">
        <f t="shared" si="3160"/>
        <v>0</v>
      </c>
      <c r="X776" s="32"/>
      <c r="Y776" s="114">
        <f t="shared" si="3161"/>
        <v>0</v>
      </c>
      <c r="Z776" s="32"/>
      <c r="AA776" s="114">
        <f t="shared" si="3162"/>
        <v>0</v>
      </c>
      <c r="AB776" s="32"/>
      <c r="AC776" s="114">
        <f t="shared" si="3163"/>
        <v>0</v>
      </c>
      <c r="AD776" s="32"/>
      <c r="AE776" s="114">
        <f t="shared" si="3164"/>
        <v>0</v>
      </c>
      <c r="AF776" s="32"/>
      <c r="AG776" s="114">
        <f t="shared" si="3165"/>
        <v>0</v>
      </c>
      <c r="AH776" s="32"/>
      <c r="AI776" s="114">
        <f t="shared" si="3166"/>
        <v>0</v>
      </c>
      <c r="AJ776" s="32"/>
      <c r="AK776" s="114">
        <f t="shared" si="3167"/>
        <v>0</v>
      </c>
      <c r="AL776" s="32"/>
      <c r="AM776" s="114">
        <f t="shared" si="3168"/>
        <v>0</v>
      </c>
      <c r="AN776" s="32"/>
      <c r="AO776" s="114">
        <f t="shared" si="3169"/>
        <v>0</v>
      </c>
      <c r="AP776" s="32"/>
      <c r="AQ776" s="114">
        <f t="shared" si="3170"/>
        <v>0</v>
      </c>
      <c r="AR776" s="32"/>
      <c r="AS776" s="114">
        <f t="shared" si="3171"/>
        <v>0</v>
      </c>
      <c r="AT776" s="32"/>
      <c r="AU776" s="114">
        <f t="shared" si="3172"/>
        <v>0</v>
      </c>
      <c r="AV776" s="32"/>
      <c r="AW776" s="114">
        <f t="shared" si="3173"/>
        <v>0</v>
      </c>
      <c r="AX776" s="32"/>
      <c r="AY776" s="114">
        <f t="shared" si="3174"/>
        <v>0</v>
      </c>
      <c r="AZ776" s="32"/>
      <c r="BA776" s="114">
        <f t="shared" si="3175"/>
        <v>0</v>
      </c>
      <c r="BB776" s="32"/>
      <c r="BC776" s="114">
        <f t="shared" si="3176"/>
        <v>0</v>
      </c>
      <c r="BD776" s="32"/>
      <c r="BE776" s="114">
        <f t="shared" si="3177"/>
        <v>0</v>
      </c>
      <c r="BF776" s="32"/>
      <c r="BG776" s="114">
        <f t="shared" si="3178"/>
        <v>0</v>
      </c>
      <c r="BH776" s="108">
        <f t="shared" ref="BH776:BI776" si="3202">SUM(J776,L776,N776,P776,R776,T776,V776,X776,Z776,AB776,AD776,AF776,AH776,AJ776,AL776,AN776,AP776,AR776,AT776,AV776,AX776,AZ776,BB776,BD776,BF776)</f>
        <v>0</v>
      </c>
      <c r="BI776" s="119">
        <f t="shared" si="3202"/>
        <v>0</v>
      </c>
      <c r="BJ776" s="87">
        <f t="shared" si="3180"/>
        <v>0</v>
      </c>
      <c r="BK776" s="108">
        <f t="shared" si="3181"/>
        <v>9</v>
      </c>
      <c r="BL776" s="119">
        <f t="shared" si="3182"/>
        <v>1692.24</v>
      </c>
      <c r="BM776" s="87">
        <f t="shared" si="3183"/>
        <v>1</v>
      </c>
    </row>
    <row r="777" spans="1:65" s="88" customFormat="1">
      <c r="A777" s="29" t="s">
        <v>1059</v>
      </c>
      <c r="B777" s="29" t="s">
        <v>66</v>
      </c>
      <c r="C777" s="29">
        <v>92686</v>
      </c>
      <c r="D777" s="101" t="s">
        <v>797</v>
      </c>
      <c r="E777" s="29" t="s">
        <v>100</v>
      </c>
      <c r="F777" s="30">
        <v>1</v>
      </c>
      <c r="G777" s="31">
        <v>197.46</v>
      </c>
      <c r="H777" s="119">
        <v>242.63360045368611</v>
      </c>
      <c r="I777" s="120">
        <f t="shared" si="3153"/>
        <v>242.63</v>
      </c>
      <c r="J777" s="111"/>
      <c r="K777" s="114">
        <f t="shared" si="3154"/>
        <v>0</v>
      </c>
      <c r="L777" s="32"/>
      <c r="M777" s="114">
        <f t="shared" si="3155"/>
        <v>0</v>
      </c>
      <c r="N777" s="32"/>
      <c r="O777" s="114">
        <f t="shared" si="3156"/>
        <v>0</v>
      </c>
      <c r="P777" s="32"/>
      <c r="Q777" s="114">
        <f t="shared" si="3157"/>
        <v>0</v>
      </c>
      <c r="R777" s="32"/>
      <c r="S777" s="114">
        <f t="shared" si="3158"/>
        <v>0</v>
      </c>
      <c r="T777" s="32"/>
      <c r="U777" s="114">
        <f t="shared" si="3159"/>
        <v>0</v>
      </c>
      <c r="V777" s="32"/>
      <c r="W777" s="114">
        <f t="shared" si="3160"/>
        <v>0</v>
      </c>
      <c r="X777" s="32"/>
      <c r="Y777" s="114">
        <f t="shared" si="3161"/>
        <v>0</v>
      </c>
      <c r="Z777" s="32"/>
      <c r="AA777" s="114">
        <f t="shared" si="3162"/>
        <v>0</v>
      </c>
      <c r="AB777" s="32"/>
      <c r="AC777" s="114">
        <f t="shared" si="3163"/>
        <v>0</v>
      </c>
      <c r="AD777" s="32"/>
      <c r="AE777" s="114">
        <f t="shared" si="3164"/>
        <v>0</v>
      </c>
      <c r="AF777" s="32"/>
      <c r="AG777" s="114">
        <f t="shared" si="3165"/>
        <v>0</v>
      </c>
      <c r="AH777" s="32"/>
      <c r="AI777" s="114">
        <f t="shared" si="3166"/>
        <v>0</v>
      </c>
      <c r="AJ777" s="32"/>
      <c r="AK777" s="114">
        <f t="shared" si="3167"/>
        <v>0</v>
      </c>
      <c r="AL777" s="32"/>
      <c r="AM777" s="114">
        <f t="shared" si="3168"/>
        <v>0</v>
      </c>
      <c r="AN777" s="32"/>
      <c r="AO777" s="114">
        <f t="shared" si="3169"/>
        <v>0</v>
      </c>
      <c r="AP777" s="32"/>
      <c r="AQ777" s="114">
        <f t="shared" si="3170"/>
        <v>0</v>
      </c>
      <c r="AR777" s="32"/>
      <c r="AS777" s="114">
        <f t="shared" si="3171"/>
        <v>0</v>
      </c>
      <c r="AT777" s="32"/>
      <c r="AU777" s="114">
        <f t="shared" si="3172"/>
        <v>0</v>
      </c>
      <c r="AV777" s="32"/>
      <c r="AW777" s="114">
        <f t="shared" si="3173"/>
        <v>0</v>
      </c>
      <c r="AX777" s="32"/>
      <c r="AY777" s="114">
        <f t="shared" si="3174"/>
        <v>0</v>
      </c>
      <c r="AZ777" s="32"/>
      <c r="BA777" s="114">
        <f t="shared" si="3175"/>
        <v>0</v>
      </c>
      <c r="BB777" s="32"/>
      <c r="BC777" s="114">
        <f t="shared" si="3176"/>
        <v>0</v>
      </c>
      <c r="BD777" s="32"/>
      <c r="BE777" s="114">
        <f t="shared" si="3177"/>
        <v>0</v>
      </c>
      <c r="BF777" s="32"/>
      <c r="BG777" s="114">
        <f t="shared" si="3178"/>
        <v>0</v>
      </c>
      <c r="BH777" s="108">
        <f t="shared" ref="BH777:BI777" si="3203">SUM(J777,L777,N777,P777,R777,T777,V777,X777,Z777,AB777,AD777,AF777,AH777,AJ777,AL777,AN777,AP777,AR777,AT777,AV777,AX777,AZ777,BB777,BD777,BF777)</f>
        <v>0</v>
      </c>
      <c r="BI777" s="119">
        <f t="shared" si="3203"/>
        <v>0</v>
      </c>
      <c r="BJ777" s="87">
        <f t="shared" si="3180"/>
        <v>0</v>
      </c>
      <c r="BK777" s="108">
        <f t="shared" si="3181"/>
        <v>1</v>
      </c>
      <c r="BL777" s="119">
        <f t="shared" si="3182"/>
        <v>242.63</v>
      </c>
      <c r="BM777" s="87">
        <f t="shared" si="3183"/>
        <v>1</v>
      </c>
    </row>
    <row r="778" spans="1:65" s="88" customFormat="1">
      <c r="A778" s="29" t="s">
        <v>1060</v>
      </c>
      <c r="B778" s="29" t="s">
        <v>66</v>
      </c>
      <c r="C778" s="29">
        <v>92944</v>
      </c>
      <c r="D778" s="101" t="s">
        <v>799</v>
      </c>
      <c r="E778" s="29" t="s">
        <v>100</v>
      </c>
      <c r="F778" s="30">
        <v>28</v>
      </c>
      <c r="G778" s="31">
        <v>36.58</v>
      </c>
      <c r="H778" s="119">
        <v>44.948531877827598</v>
      </c>
      <c r="I778" s="120">
        <f t="shared" si="3153"/>
        <v>1258.56</v>
      </c>
      <c r="J778" s="111"/>
      <c r="K778" s="114">
        <f t="shared" si="3154"/>
        <v>0</v>
      </c>
      <c r="L778" s="32"/>
      <c r="M778" s="114">
        <f t="shared" si="3155"/>
        <v>0</v>
      </c>
      <c r="N778" s="32"/>
      <c r="O778" s="114">
        <f t="shared" si="3156"/>
        <v>0</v>
      </c>
      <c r="P778" s="32"/>
      <c r="Q778" s="114">
        <f t="shared" si="3157"/>
        <v>0</v>
      </c>
      <c r="R778" s="32"/>
      <c r="S778" s="114">
        <f t="shared" si="3158"/>
        <v>0</v>
      </c>
      <c r="T778" s="32"/>
      <c r="U778" s="114">
        <f t="shared" si="3159"/>
        <v>0</v>
      </c>
      <c r="V778" s="32"/>
      <c r="W778" s="114">
        <f t="shared" si="3160"/>
        <v>0</v>
      </c>
      <c r="X778" s="32"/>
      <c r="Y778" s="114">
        <f t="shared" si="3161"/>
        <v>0</v>
      </c>
      <c r="Z778" s="32"/>
      <c r="AA778" s="114">
        <f t="shared" si="3162"/>
        <v>0</v>
      </c>
      <c r="AB778" s="32"/>
      <c r="AC778" s="114">
        <f t="shared" si="3163"/>
        <v>0</v>
      </c>
      <c r="AD778" s="32"/>
      <c r="AE778" s="114">
        <f t="shared" si="3164"/>
        <v>0</v>
      </c>
      <c r="AF778" s="32"/>
      <c r="AG778" s="114">
        <f t="shared" si="3165"/>
        <v>0</v>
      </c>
      <c r="AH778" s="32"/>
      <c r="AI778" s="114">
        <f t="shared" si="3166"/>
        <v>0</v>
      </c>
      <c r="AJ778" s="32"/>
      <c r="AK778" s="114">
        <f t="shared" si="3167"/>
        <v>0</v>
      </c>
      <c r="AL778" s="32"/>
      <c r="AM778" s="114">
        <f t="shared" si="3168"/>
        <v>0</v>
      </c>
      <c r="AN778" s="32"/>
      <c r="AO778" s="114">
        <f t="shared" si="3169"/>
        <v>0</v>
      </c>
      <c r="AP778" s="32"/>
      <c r="AQ778" s="114">
        <f t="shared" si="3170"/>
        <v>0</v>
      </c>
      <c r="AR778" s="32"/>
      <c r="AS778" s="114">
        <f t="shared" si="3171"/>
        <v>0</v>
      </c>
      <c r="AT778" s="32"/>
      <c r="AU778" s="114">
        <f t="shared" si="3172"/>
        <v>0</v>
      </c>
      <c r="AV778" s="32"/>
      <c r="AW778" s="114">
        <f t="shared" si="3173"/>
        <v>0</v>
      </c>
      <c r="AX778" s="32"/>
      <c r="AY778" s="114">
        <f t="shared" si="3174"/>
        <v>0</v>
      </c>
      <c r="AZ778" s="32"/>
      <c r="BA778" s="114">
        <f t="shared" si="3175"/>
        <v>0</v>
      </c>
      <c r="BB778" s="32"/>
      <c r="BC778" s="114">
        <f t="shared" si="3176"/>
        <v>0</v>
      </c>
      <c r="BD778" s="32"/>
      <c r="BE778" s="114">
        <f t="shared" si="3177"/>
        <v>0</v>
      </c>
      <c r="BF778" s="32"/>
      <c r="BG778" s="114">
        <f t="shared" si="3178"/>
        <v>0</v>
      </c>
      <c r="BH778" s="108">
        <f t="shared" ref="BH778:BI778" si="3204">SUM(J778,L778,N778,P778,R778,T778,V778,X778,Z778,AB778,AD778,AF778,AH778,AJ778,AL778,AN778,AP778,AR778,AT778,AV778,AX778,AZ778,BB778,BD778,BF778)</f>
        <v>0</v>
      </c>
      <c r="BI778" s="119">
        <f t="shared" si="3204"/>
        <v>0</v>
      </c>
      <c r="BJ778" s="87">
        <f t="shared" si="3180"/>
        <v>0</v>
      </c>
      <c r="BK778" s="108">
        <f t="shared" si="3181"/>
        <v>28</v>
      </c>
      <c r="BL778" s="119">
        <f t="shared" si="3182"/>
        <v>1258.56</v>
      </c>
      <c r="BM778" s="87">
        <f t="shared" si="3183"/>
        <v>1</v>
      </c>
    </row>
    <row r="779" spans="1:65" s="88" customFormat="1">
      <c r="A779" s="29" t="s">
        <v>1061</v>
      </c>
      <c r="B779" s="29" t="s">
        <v>66</v>
      </c>
      <c r="C779" s="29">
        <v>97503</v>
      </c>
      <c r="D779" s="101" t="s">
        <v>803</v>
      </c>
      <c r="E779" s="29" t="s">
        <v>100</v>
      </c>
      <c r="F779" s="30">
        <v>34</v>
      </c>
      <c r="G779" s="31">
        <v>62.07</v>
      </c>
      <c r="H779" s="119">
        <v>76.269966475034423</v>
      </c>
      <c r="I779" s="120">
        <f t="shared" si="3153"/>
        <v>2593.1799999999998</v>
      </c>
      <c r="J779" s="111"/>
      <c r="K779" s="114">
        <f t="shared" si="3154"/>
        <v>0</v>
      </c>
      <c r="L779" s="32"/>
      <c r="M779" s="114">
        <f t="shared" si="3155"/>
        <v>0</v>
      </c>
      <c r="N779" s="32"/>
      <c r="O779" s="114">
        <f t="shared" si="3156"/>
        <v>0</v>
      </c>
      <c r="P779" s="32"/>
      <c r="Q779" s="114">
        <f t="shared" si="3157"/>
        <v>0</v>
      </c>
      <c r="R779" s="32"/>
      <c r="S779" s="114">
        <f t="shared" si="3158"/>
        <v>0</v>
      </c>
      <c r="T779" s="32"/>
      <c r="U779" s="114">
        <f t="shared" si="3159"/>
        <v>0</v>
      </c>
      <c r="V779" s="32"/>
      <c r="W779" s="114">
        <f t="shared" si="3160"/>
        <v>0</v>
      </c>
      <c r="X779" s="32"/>
      <c r="Y779" s="114">
        <f t="shared" si="3161"/>
        <v>0</v>
      </c>
      <c r="Z779" s="32"/>
      <c r="AA779" s="114">
        <f t="shared" si="3162"/>
        <v>0</v>
      </c>
      <c r="AB779" s="32"/>
      <c r="AC779" s="114">
        <f t="shared" si="3163"/>
        <v>0</v>
      </c>
      <c r="AD779" s="32"/>
      <c r="AE779" s="114">
        <f t="shared" si="3164"/>
        <v>0</v>
      </c>
      <c r="AF779" s="32"/>
      <c r="AG779" s="114">
        <f t="shared" si="3165"/>
        <v>0</v>
      </c>
      <c r="AH779" s="32"/>
      <c r="AI779" s="114">
        <f t="shared" si="3166"/>
        <v>0</v>
      </c>
      <c r="AJ779" s="32"/>
      <c r="AK779" s="114">
        <f t="shared" si="3167"/>
        <v>0</v>
      </c>
      <c r="AL779" s="32"/>
      <c r="AM779" s="114">
        <f t="shared" si="3168"/>
        <v>0</v>
      </c>
      <c r="AN779" s="32"/>
      <c r="AO779" s="114">
        <f t="shared" si="3169"/>
        <v>0</v>
      </c>
      <c r="AP779" s="32"/>
      <c r="AQ779" s="114">
        <f t="shared" si="3170"/>
        <v>0</v>
      </c>
      <c r="AR779" s="32"/>
      <c r="AS779" s="114">
        <f t="shared" si="3171"/>
        <v>0</v>
      </c>
      <c r="AT779" s="32"/>
      <c r="AU779" s="114">
        <f t="shared" si="3172"/>
        <v>0</v>
      </c>
      <c r="AV779" s="32"/>
      <c r="AW779" s="114">
        <f t="shared" si="3173"/>
        <v>0</v>
      </c>
      <c r="AX779" s="32"/>
      <c r="AY779" s="114">
        <f t="shared" si="3174"/>
        <v>0</v>
      </c>
      <c r="AZ779" s="32"/>
      <c r="BA779" s="114">
        <f t="shared" si="3175"/>
        <v>0</v>
      </c>
      <c r="BB779" s="32"/>
      <c r="BC779" s="114">
        <f t="shared" si="3176"/>
        <v>0</v>
      </c>
      <c r="BD779" s="32"/>
      <c r="BE779" s="114">
        <f t="shared" si="3177"/>
        <v>0</v>
      </c>
      <c r="BF779" s="32"/>
      <c r="BG779" s="114">
        <f t="shared" si="3178"/>
        <v>0</v>
      </c>
      <c r="BH779" s="108">
        <f t="shared" ref="BH779:BI779" si="3205">SUM(J779,L779,N779,P779,R779,T779,V779,X779,Z779,AB779,AD779,AF779,AH779,AJ779,AL779,AN779,AP779,AR779,AT779,AV779,AX779,AZ779,BB779,BD779,BF779)</f>
        <v>0</v>
      </c>
      <c r="BI779" s="119">
        <f t="shared" si="3205"/>
        <v>0</v>
      </c>
      <c r="BJ779" s="87">
        <f t="shared" si="3180"/>
        <v>0</v>
      </c>
      <c r="BK779" s="108">
        <f t="shared" si="3181"/>
        <v>34</v>
      </c>
      <c r="BL779" s="119">
        <f t="shared" si="3182"/>
        <v>2593.1799999999998</v>
      </c>
      <c r="BM779" s="87">
        <f t="shared" si="3183"/>
        <v>1</v>
      </c>
    </row>
    <row r="780" spans="1:65" s="88" customFormat="1">
      <c r="A780" s="29" t="s">
        <v>1062</v>
      </c>
      <c r="B780" s="29" t="s">
        <v>66</v>
      </c>
      <c r="C780" s="29">
        <v>97509</v>
      </c>
      <c r="D780" s="101" t="s">
        <v>807</v>
      </c>
      <c r="E780" s="29" t="s">
        <v>100</v>
      </c>
      <c r="F780" s="30">
        <v>1</v>
      </c>
      <c r="G780" s="31">
        <v>119.36</v>
      </c>
      <c r="H780" s="119">
        <v>146.66639597970209</v>
      </c>
      <c r="I780" s="120">
        <f t="shared" si="3153"/>
        <v>146.66999999999999</v>
      </c>
      <c r="J780" s="111"/>
      <c r="K780" s="114">
        <f t="shared" si="3154"/>
        <v>0</v>
      </c>
      <c r="L780" s="32"/>
      <c r="M780" s="114">
        <f t="shared" si="3155"/>
        <v>0</v>
      </c>
      <c r="N780" s="32"/>
      <c r="O780" s="114">
        <f t="shared" si="3156"/>
        <v>0</v>
      </c>
      <c r="P780" s="32"/>
      <c r="Q780" s="114">
        <f t="shared" si="3157"/>
        <v>0</v>
      </c>
      <c r="R780" s="32"/>
      <c r="S780" s="114">
        <f t="shared" si="3158"/>
        <v>0</v>
      </c>
      <c r="T780" s="32"/>
      <c r="U780" s="114">
        <f t="shared" si="3159"/>
        <v>0</v>
      </c>
      <c r="V780" s="32"/>
      <c r="W780" s="114">
        <f t="shared" si="3160"/>
        <v>0</v>
      </c>
      <c r="X780" s="32"/>
      <c r="Y780" s="114">
        <f t="shared" si="3161"/>
        <v>0</v>
      </c>
      <c r="Z780" s="32"/>
      <c r="AA780" s="114">
        <f t="shared" si="3162"/>
        <v>0</v>
      </c>
      <c r="AB780" s="32"/>
      <c r="AC780" s="114">
        <f t="shared" si="3163"/>
        <v>0</v>
      </c>
      <c r="AD780" s="32"/>
      <c r="AE780" s="114">
        <f t="shared" si="3164"/>
        <v>0</v>
      </c>
      <c r="AF780" s="32"/>
      <c r="AG780" s="114">
        <f t="shared" si="3165"/>
        <v>0</v>
      </c>
      <c r="AH780" s="32"/>
      <c r="AI780" s="114">
        <f t="shared" si="3166"/>
        <v>0</v>
      </c>
      <c r="AJ780" s="32"/>
      <c r="AK780" s="114">
        <f t="shared" si="3167"/>
        <v>0</v>
      </c>
      <c r="AL780" s="32"/>
      <c r="AM780" s="114">
        <f t="shared" si="3168"/>
        <v>0</v>
      </c>
      <c r="AN780" s="32"/>
      <c r="AO780" s="114">
        <f t="shared" si="3169"/>
        <v>0</v>
      </c>
      <c r="AP780" s="32"/>
      <c r="AQ780" s="114">
        <f t="shared" si="3170"/>
        <v>0</v>
      </c>
      <c r="AR780" s="32"/>
      <c r="AS780" s="114">
        <f t="shared" si="3171"/>
        <v>0</v>
      </c>
      <c r="AT780" s="32"/>
      <c r="AU780" s="114">
        <f t="shared" si="3172"/>
        <v>0</v>
      </c>
      <c r="AV780" s="32"/>
      <c r="AW780" s="114">
        <f t="shared" si="3173"/>
        <v>0</v>
      </c>
      <c r="AX780" s="32"/>
      <c r="AY780" s="114">
        <f t="shared" si="3174"/>
        <v>0</v>
      </c>
      <c r="AZ780" s="32"/>
      <c r="BA780" s="114">
        <f t="shared" si="3175"/>
        <v>0</v>
      </c>
      <c r="BB780" s="32"/>
      <c r="BC780" s="114">
        <f t="shared" si="3176"/>
        <v>0</v>
      </c>
      <c r="BD780" s="32"/>
      <c r="BE780" s="114">
        <f t="shared" si="3177"/>
        <v>0</v>
      </c>
      <c r="BF780" s="32"/>
      <c r="BG780" s="114">
        <f t="shared" si="3178"/>
        <v>0</v>
      </c>
      <c r="BH780" s="108">
        <f t="shared" ref="BH780:BI780" si="3206">SUM(J780,L780,N780,P780,R780,T780,V780,X780,Z780,AB780,AD780,AF780,AH780,AJ780,AL780,AN780,AP780,AR780,AT780,AV780,AX780,AZ780,BB780,BD780,BF780)</f>
        <v>0</v>
      </c>
      <c r="BI780" s="119">
        <f t="shared" si="3206"/>
        <v>0</v>
      </c>
      <c r="BJ780" s="87">
        <f t="shared" si="3180"/>
        <v>0</v>
      </c>
      <c r="BK780" s="108">
        <f t="shared" si="3181"/>
        <v>1</v>
      </c>
      <c r="BL780" s="119">
        <f t="shared" si="3182"/>
        <v>146.66999999999999</v>
      </c>
      <c r="BM780" s="87">
        <f t="shared" si="3183"/>
        <v>1</v>
      </c>
    </row>
    <row r="781" spans="1:65" s="88" customFormat="1">
      <c r="A781" s="29" t="s">
        <v>1063</v>
      </c>
      <c r="B781" s="29" t="s">
        <v>66</v>
      </c>
      <c r="C781" s="29">
        <v>92947</v>
      </c>
      <c r="D781" s="101" t="s">
        <v>809</v>
      </c>
      <c r="E781" s="29" t="s">
        <v>100</v>
      </c>
      <c r="F781" s="30">
        <v>2</v>
      </c>
      <c r="G781" s="31">
        <v>51.84</v>
      </c>
      <c r="H781" s="119">
        <v>63.699614339709754</v>
      </c>
      <c r="I781" s="120">
        <f t="shared" si="3153"/>
        <v>127.4</v>
      </c>
      <c r="J781" s="111"/>
      <c r="K781" s="114">
        <f t="shared" si="3154"/>
        <v>0</v>
      </c>
      <c r="L781" s="32"/>
      <c r="M781" s="114">
        <f t="shared" si="3155"/>
        <v>0</v>
      </c>
      <c r="N781" s="32"/>
      <c r="O781" s="114">
        <f t="shared" si="3156"/>
        <v>0</v>
      </c>
      <c r="P781" s="32"/>
      <c r="Q781" s="114">
        <f t="shared" si="3157"/>
        <v>0</v>
      </c>
      <c r="R781" s="32"/>
      <c r="S781" s="114">
        <f t="shared" si="3158"/>
        <v>0</v>
      </c>
      <c r="T781" s="32"/>
      <c r="U781" s="114">
        <f t="shared" si="3159"/>
        <v>0</v>
      </c>
      <c r="V781" s="32"/>
      <c r="W781" s="114">
        <f t="shared" si="3160"/>
        <v>0</v>
      </c>
      <c r="X781" s="32"/>
      <c r="Y781" s="114">
        <f t="shared" si="3161"/>
        <v>0</v>
      </c>
      <c r="Z781" s="32"/>
      <c r="AA781" s="114">
        <f t="shared" si="3162"/>
        <v>0</v>
      </c>
      <c r="AB781" s="32"/>
      <c r="AC781" s="114">
        <f t="shared" si="3163"/>
        <v>0</v>
      </c>
      <c r="AD781" s="32"/>
      <c r="AE781" s="114">
        <f t="shared" si="3164"/>
        <v>0</v>
      </c>
      <c r="AF781" s="32"/>
      <c r="AG781" s="114">
        <f t="shared" si="3165"/>
        <v>0</v>
      </c>
      <c r="AH781" s="32"/>
      <c r="AI781" s="114">
        <f t="shared" si="3166"/>
        <v>0</v>
      </c>
      <c r="AJ781" s="32"/>
      <c r="AK781" s="114">
        <f t="shared" si="3167"/>
        <v>0</v>
      </c>
      <c r="AL781" s="32"/>
      <c r="AM781" s="114">
        <f t="shared" si="3168"/>
        <v>0</v>
      </c>
      <c r="AN781" s="32"/>
      <c r="AO781" s="114">
        <f t="shared" si="3169"/>
        <v>0</v>
      </c>
      <c r="AP781" s="32"/>
      <c r="AQ781" s="114">
        <f t="shared" si="3170"/>
        <v>0</v>
      </c>
      <c r="AR781" s="32"/>
      <c r="AS781" s="114">
        <f t="shared" si="3171"/>
        <v>0</v>
      </c>
      <c r="AT781" s="32"/>
      <c r="AU781" s="114">
        <f t="shared" si="3172"/>
        <v>0</v>
      </c>
      <c r="AV781" s="32"/>
      <c r="AW781" s="114">
        <f t="shared" si="3173"/>
        <v>0</v>
      </c>
      <c r="AX781" s="32"/>
      <c r="AY781" s="114">
        <f t="shared" si="3174"/>
        <v>0</v>
      </c>
      <c r="AZ781" s="32"/>
      <c r="BA781" s="114">
        <f t="shared" si="3175"/>
        <v>0</v>
      </c>
      <c r="BB781" s="32"/>
      <c r="BC781" s="114">
        <f t="shared" si="3176"/>
        <v>0</v>
      </c>
      <c r="BD781" s="32"/>
      <c r="BE781" s="114">
        <f t="shared" si="3177"/>
        <v>0</v>
      </c>
      <c r="BF781" s="32"/>
      <c r="BG781" s="114">
        <f t="shared" si="3178"/>
        <v>0</v>
      </c>
      <c r="BH781" s="108">
        <f t="shared" ref="BH781:BI781" si="3207">SUM(J781,L781,N781,P781,R781,T781,V781,X781,Z781,AB781,AD781,AF781,AH781,AJ781,AL781,AN781,AP781,AR781,AT781,AV781,AX781,AZ781,BB781,BD781,BF781)</f>
        <v>0</v>
      </c>
      <c r="BI781" s="119">
        <f t="shared" si="3207"/>
        <v>0</v>
      </c>
      <c r="BJ781" s="87">
        <f t="shared" si="3180"/>
        <v>0</v>
      </c>
      <c r="BK781" s="108">
        <f t="shared" si="3181"/>
        <v>2</v>
      </c>
      <c r="BL781" s="119">
        <f t="shared" si="3182"/>
        <v>127.4</v>
      </c>
      <c r="BM781" s="87">
        <f t="shared" si="3183"/>
        <v>1</v>
      </c>
    </row>
    <row r="782" spans="1:65" s="88" customFormat="1">
      <c r="A782" s="29" t="s">
        <v>1064</v>
      </c>
      <c r="B782" s="29" t="s">
        <v>66</v>
      </c>
      <c r="C782" s="29">
        <v>92949</v>
      </c>
      <c r="D782" s="101" t="s">
        <v>813</v>
      </c>
      <c r="E782" s="29" t="s">
        <v>100</v>
      </c>
      <c r="F782" s="30">
        <v>7</v>
      </c>
      <c r="G782" s="31">
        <v>81.89</v>
      </c>
      <c r="H782" s="119">
        <v>100.62425575383548</v>
      </c>
      <c r="I782" s="120">
        <f t="shared" si="3153"/>
        <v>704.37</v>
      </c>
      <c r="J782" s="111"/>
      <c r="K782" s="114">
        <f t="shared" si="3154"/>
        <v>0</v>
      </c>
      <c r="L782" s="32"/>
      <c r="M782" s="114">
        <f t="shared" si="3155"/>
        <v>0</v>
      </c>
      <c r="N782" s="32"/>
      <c r="O782" s="114">
        <f t="shared" si="3156"/>
        <v>0</v>
      </c>
      <c r="P782" s="32"/>
      <c r="Q782" s="114">
        <f t="shared" si="3157"/>
        <v>0</v>
      </c>
      <c r="R782" s="32"/>
      <c r="S782" s="114">
        <f t="shared" si="3158"/>
        <v>0</v>
      </c>
      <c r="T782" s="32"/>
      <c r="U782" s="114">
        <f t="shared" si="3159"/>
        <v>0</v>
      </c>
      <c r="V782" s="32"/>
      <c r="W782" s="114">
        <f t="shared" si="3160"/>
        <v>0</v>
      </c>
      <c r="X782" s="32"/>
      <c r="Y782" s="114">
        <f t="shared" si="3161"/>
        <v>0</v>
      </c>
      <c r="Z782" s="32"/>
      <c r="AA782" s="114">
        <f t="shared" si="3162"/>
        <v>0</v>
      </c>
      <c r="AB782" s="32"/>
      <c r="AC782" s="114">
        <f t="shared" si="3163"/>
        <v>0</v>
      </c>
      <c r="AD782" s="32"/>
      <c r="AE782" s="114">
        <f t="shared" si="3164"/>
        <v>0</v>
      </c>
      <c r="AF782" s="32"/>
      <c r="AG782" s="114">
        <f t="shared" si="3165"/>
        <v>0</v>
      </c>
      <c r="AH782" s="32"/>
      <c r="AI782" s="114">
        <f t="shared" si="3166"/>
        <v>0</v>
      </c>
      <c r="AJ782" s="32"/>
      <c r="AK782" s="114">
        <f t="shared" si="3167"/>
        <v>0</v>
      </c>
      <c r="AL782" s="32"/>
      <c r="AM782" s="114">
        <f t="shared" si="3168"/>
        <v>0</v>
      </c>
      <c r="AN782" s="32"/>
      <c r="AO782" s="114">
        <f t="shared" si="3169"/>
        <v>0</v>
      </c>
      <c r="AP782" s="32"/>
      <c r="AQ782" s="114">
        <f t="shared" si="3170"/>
        <v>0</v>
      </c>
      <c r="AR782" s="32"/>
      <c r="AS782" s="114">
        <f t="shared" si="3171"/>
        <v>0</v>
      </c>
      <c r="AT782" s="32"/>
      <c r="AU782" s="114">
        <f t="shared" si="3172"/>
        <v>0</v>
      </c>
      <c r="AV782" s="32"/>
      <c r="AW782" s="114">
        <f t="shared" si="3173"/>
        <v>0</v>
      </c>
      <c r="AX782" s="32"/>
      <c r="AY782" s="114">
        <f t="shared" si="3174"/>
        <v>0</v>
      </c>
      <c r="AZ782" s="32"/>
      <c r="BA782" s="114">
        <f t="shared" si="3175"/>
        <v>0</v>
      </c>
      <c r="BB782" s="32"/>
      <c r="BC782" s="114">
        <f t="shared" si="3176"/>
        <v>0</v>
      </c>
      <c r="BD782" s="32"/>
      <c r="BE782" s="114">
        <f t="shared" si="3177"/>
        <v>0</v>
      </c>
      <c r="BF782" s="32"/>
      <c r="BG782" s="114">
        <f t="shared" si="3178"/>
        <v>0</v>
      </c>
      <c r="BH782" s="108">
        <f t="shared" ref="BH782:BI782" si="3208">SUM(J782,L782,N782,P782,R782,T782,V782,X782,Z782,AB782,AD782,AF782,AH782,AJ782,AL782,AN782,AP782,AR782,AT782,AV782,AX782,AZ782,BB782,BD782,BF782)</f>
        <v>0</v>
      </c>
      <c r="BI782" s="119">
        <f t="shared" si="3208"/>
        <v>0</v>
      </c>
      <c r="BJ782" s="87">
        <f t="shared" si="3180"/>
        <v>0</v>
      </c>
      <c r="BK782" s="108">
        <f t="shared" si="3181"/>
        <v>7</v>
      </c>
      <c r="BL782" s="119">
        <f t="shared" si="3182"/>
        <v>704.37</v>
      </c>
      <c r="BM782" s="87">
        <f t="shared" si="3183"/>
        <v>1</v>
      </c>
    </row>
    <row r="783" spans="1:65" s="88" customFormat="1">
      <c r="A783" s="29" t="s">
        <v>1065</v>
      </c>
      <c r="B783" s="29" t="s">
        <v>66</v>
      </c>
      <c r="C783" s="29">
        <v>97509</v>
      </c>
      <c r="D783" s="101" t="s">
        <v>900</v>
      </c>
      <c r="E783" s="29" t="s">
        <v>100</v>
      </c>
      <c r="F783" s="30">
        <v>6</v>
      </c>
      <c r="G783" s="31">
        <v>119.36</v>
      </c>
      <c r="H783" s="119">
        <v>146.66639597970209</v>
      </c>
      <c r="I783" s="120">
        <f t="shared" si="3153"/>
        <v>880</v>
      </c>
      <c r="J783" s="111"/>
      <c r="K783" s="114">
        <f t="shared" si="3154"/>
        <v>0</v>
      </c>
      <c r="L783" s="32"/>
      <c r="M783" s="114">
        <f t="shared" si="3155"/>
        <v>0</v>
      </c>
      <c r="N783" s="32"/>
      <c r="O783" s="114">
        <f t="shared" si="3156"/>
        <v>0</v>
      </c>
      <c r="P783" s="32"/>
      <c r="Q783" s="114">
        <f t="shared" si="3157"/>
        <v>0</v>
      </c>
      <c r="R783" s="32"/>
      <c r="S783" s="114">
        <f t="shared" si="3158"/>
        <v>0</v>
      </c>
      <c r="T783" s="32"/>
      <c r="U783" s="114">
        <f t="shared" si="3159"/>
        <v>0</v>
      </c>
      <c r="V783" s="32"/>
      <c r="W783" s="114">
        <f t="shared" si="3160"/>
        <v>0</v>
      </c>
      <c r="X783" s="32"/>
      <c r="Y783" s="114">
        <f t="shared" si="3161"/>
        <v>0</v>
      </c>
      <c r="Z783" s="32"/>
      <c r="AA783" s="114">
        <f t="shared" si="3162"/>
        <v>0</v>
      </c>
      <c r="AB783" s="32"/>
      <c r="AC783" s="114">
        <f t="shared" si="3163"/>
        <v>0</v>
      </c>
      <c r="AD783" s="32"/>
      <c r="AE783" s="114">
        <f t="shared" si="3164"/>
        <v>0</v>
      </c>
      <c r="AF783" s="32"/>
      <c r="AG783" s="114">
        <f t="shared" si="3165"/>
        <v>0</v>
      </c>
      <c r="AH783" s="32"/>
      <c r="AI783" s="114">
        <f t="shared" si="3166"/>
        <v>0</v>
      </c>
      <c r="AJ783" s="32"/>
      <c r="AK783" s="114">
        <f t="shared" si="3167"/>
        <v>0</v>
      </c>
      <c r="AL783" s="32"/>
      <c r="AM783" s="114">
        <f t="shared" si="3168"/>
        <v>0</v>
      </c>
      <c r="AN783" s="32"/>
      <c r="AO783" s="114">
        <f t="shared" si="3169"/>
        <v>0</v>
      </c>
      <c r="AP783" s="32"/>
      <c r="AQ783" s="114">
        <f t="shared" si="3170"/>
        <v>0</v>
      </c>
      <c r="AR783" s="32"/>
      <c r="AS783" s="114">
        <f t="shared" si="3171"/>
        <v>0</v>
      </c>
      <c r="AT783" s="32"/>
      <c r="AU783" s="114">
        <f t="shared" si="3172"/>
        <v>0</v>
      </c>
      <c r="AV783" s="32"/>
      <c r="AW783" s="114">
        <f t="shared" si="3173"/>
        <v>0</v>
      </c>
      <c r="AX783" s="32"/>
      <c r="AY783" s="114">
        <f t="shared" si="3174"/>
        <v>0</v>
      </c>
      <c r="AZ783" s="32"/>
      <c r="BA783" s="114">
        <f t="shared" si="3175"/>
        <v>0</v>
      </c>
      <c r="BB783" s="32"/>
      <c r="BC783" s="114">
        <f t="shared" si="3176"/>
        <v>0</v>
      </c>
      <c r="BD783" s="32"/>
      <c r="BE783" s="114">
        <f t="shared" si="3177"/>
        <v>0</v>
      </c>
      <c r="BF783" s="32"/>
      <c r="BG783" s="114">
        <f t="shared" si="3178"/>
        <v>0</v>
      </c>
      <c r="BH783" s="108">
        <f t="shared" ref="BH783:BI783" si="3209">SUM(J783,L783,N783,P783,R783,T783,V783,X783,Z783,AB783,AD783,AF783,AH783,AJ783,AL783,AN783,AP783,AR783,AT783,AV783,AX783,AZ783,BB783,BD783,BF783)</f>
        <v>0</v>
      </c>
      <c r="BI783" s="119">
        <f t="shared" si="3209"/>
        <v>0</v>
      </c>
      <c r="BJ783" s="87">
        <f t="shared" si="3180"/>
        <v>0</v>
      </c>
      <c r="BK783" s="108">
        <f t="shared" si="3181"/>
        <v>6</v>
      </c>
      <c r="BL783" s="119">
        <f t="shared" si="3182"/>
        <v>880</v>
      </c>
      <c r="BM783" s="87">
        <f t="shared" si="3183"/>
        <v>1</v>
      </c>
    </row>
    <row r="784" spans="1:65" s="88" customFormat="1">
      <c r="A784" s="29" t="s">
        <v>1066</v>
      </c>
      <c r="B784" s="29" t="s">
        <v>66</v>
      </c>
      <c r="C784" s="29">
        <v>92911</v>
      </c>
      <c r="D784" s="101" t="s">
        <v>902</v>
      </c>
      <c r="E784" s="29" t="s">
        <v>100</v>
      </c>
      <c r="F784" s="30">
        <v>1</v>
      </c>
      <c r="G784" s="31">
        <v>93.21</v>
      </c>
      <c r="H784" s="119">
        <v>114.53397092215172</v>
      </c>
      <c r="I784" s="120">
        <f t="shared" si="3153"/>
        <v>114.53</v>
      </c>
      <c r="J784" s="111"/>
      <c r="K784" s="114">
        <f t="shared" si="3154"/>
        <v>0</v>
      </c>
      <c r="L784" s="32"/>
      <c r="M784" s="114">
        <f t="shared" si="3155"/>
        <v>0</v>
      </c>
      <c r="N784" s="32"/>
      <c r="O784" s="114">
        <f t="shared" si="3156"/>
        <v>0</v>
      </c>
      <c r="P784" s="32"/>
      <c r="Q784" s="114">
        <f t="shared" si="3157"/>
        <v>0</v>
      </c>
      <c r="R784" s="32"/>
      <c r="S784" s="114">
        <f t="shared" si="3158"/>
        <v>0</v>
      </c>
      <c r="T784" s="32"/>
      <c r="U784" s="114">
        <f t="shared" si="3159"/>
        <v>0</v>
      </c>
      <c r="V784" s="32"/>
      <c r="W784" s="114">
        <f t="shared" si="3160"/>
        <v>0</v>
      </c>
      <c r="X784" s="32"/>
      <c r="Y784" s="114">
        <f t="shared" si="3161"/>
        <v>0</v>
      </c>
      <c r="Z784" s="32"/>
      <c r="AA784" s="114">
        <f t="shared" si="3162"/>
        <v>0</v>
      </c>
      <c r="AB784" s="32"/>
      <c r="AC784" s="114">
        <f t="shared" si="3163"/>
        <v>0</v>
      </c>
      <c r="AD784" s="32"/>
      <c r="AE784" s="114">
        <f t="shared" si="3164"/>
        <v>0</v>
      </c>
      <c r="AF784" s="32"/>
      <c r="AG784" s="114">
        <f t="shared" si="3165"/>
        <v>0</v>
      </c>
      <c r="AH784" s="32"/>
      <c r="AI784" s="114">
        <f t="shared" si="3166"/>
        <v>0</v>
      </c>
      <c r="AJ784" s="32"/>
      <c r="AK784" s="114">
        <f t="shared" si="3167"/>
        <v>0</v>
      </c>
      <c r="AL784" s="32"/>
      <c r="AM784" s="114">
        <f t="shared" si="3168"/>
        <v>0</v>
      </c>
      <c r="AN784" s="32"/>
      <c r="AO784" s="114">
        <f t="shared" si="3169"/>
        <v>0</v>
      </c>
      <c r="AP784" s="32"/>
      <c r="AQ784" s="114">
        <f t="shared" si="3170"/>
        <v>0</v>
      </c>
      <c r="AR784" s="32"/>
      <c r="AS784" s="114">
        <f t="shared" si="3171"/>
        <v>0</v>
      </c>
      <c r="AT784" s="32"/>
      <c r="AU784" s="114">
        <f t="shared" si="3172"/>
        <v>0</v>
      </c>
      <c r="AV784" s="32"/>
      <c r="AW784" s="114">
        <f t="shared" si="3173"/>
        <v>0</v>
      </c>
      <c r="AX784" s="32"/>
      <c r="AY784" s="114">
        <f t="shared" si="3174"/>
        <v>0</v>
      </c>
      <c r="AZ784" s="32"/>
      <c r="BA784" s="114">
        <f t="shared" si="3175"/>
        <v>0</v>
      </c>
      <c r="BB784" s="32"/>
      <c r="BC784" s="114">
        <f t="shared" si="3176"/>
        <v>0</v>
      </c>
      <c r="BD784" s="32"/>
      <c r="BE784" s="114">
        <f t="shared" si="3177"/>
        <v>0</v>
      </c>
      <c r="BF784" s="32"/>
      <c r="BG784" s="114">
        <f t="shared" si="3178"/>
        <v>0</v>
      </c>
      <c r="BH784" s="108">
        <f t="shared" ref="BH784:BI784" si="3210">SUM(J784,L784,N784,P784,R784,T784,V784,X784,Z784,AB784,AD784,AF784,AH784,AJ784,AL784,AN784,AP784,AR784,AT784,AV784,AX784,AZ784,BB784,BD784,BF784)</f>
        <v>0</v>
      </c>
      <c r="BI784" s="119">
        <f t="shared" si="3210"/>
        <v>0</v>
      </c>
      <c r="BJ784" s="87">
        <f t="shared" si="3180"/>
        <v>0</v>
      </c>
      <c r="BK784" s="108">
        <f t="shared" si="3181"/>
        <v>1</v>
      </c>
      <c r="BL784" s="119">
        <f t="shared" si="3182"/>
        <v>114.53</v>
      </c>
      <c r="BM784" s="87">
        <f t="shared" si="3183"/>
        <v>1</v>
      </c>
    </row>
    <row r="785" spans="1:65" s="88" customFormat="1">
      <c r="A785" s="29" t="s">
        <v>1067</v>
      </c>
      <c r="B785" s="29" t="s">
        <v>66</v>
      </c>
      <c r="C785" s="29">
        <v>97515</v>
      </c>
      <c r="D785" s="101" t="s">
        <v>1014</v>
      </c>
      <c r="E785" s="29" t="s">
        <v>100</v>
      </c>
      <c r="F785" s="30">
        <v>1</v>
      </c>
      <c r="G785" s="31">
        <v>310.23</v>
      </c>
      <c r="H785" s="119">
        <v>381.20237956420056</v>
      </c>
      <c r="I785" s="120">
        <f t="shared" si="3153"/>
        <v>381.2</v>
      </c>
      <c r="J785" s="111"/>
      <c r="K785" s="114">
        <f t="shared" si="3154"/>
        <v>0</v>
      </c>
      <c r="L785" s="32"/>
      <c r="M785" s="114">
        <f t="shared" si="3155"/>
        <v>0</v>
      </c>
      <c r="N785" s="32"/>
      <c r="O785" s="114">
        <f t="shared" si="3156"/>
        <v>0</v>
      </c>
      <c r="P785" s="32"/>
      <c r="Q785" s="114">
        <f t="shared" si="3157"/>
        <v>0</v>
      </c>
      <c r="R785" s="32"/>
      <c r="S785" s="114">
        <f t="shared" si="3158"/>
        <v>0</v>
      </c>
      <c r="T785" s="32"/>
      <c r="U785" s="114">
        <f t="shared" si="3159"/>
        <v>0</v>
      </c>
      <c r="V785" s="32"/>
      <c r="W785" s="114">
        <f t="shared" si="3160"/>
        <v>0</v>
      </c>
      <c r="X785" s="32"/>
      <c r="Y785" s="114">
        <f t="shared" si="3161"/>
        <v>0</v>
      </c>
      <c r="Z785" s="32"/>
      <c r="AA785" s="114">
        <f t="shared" si="3162"/>
        <v>0</v>
      </c>
      <c r="AB785" s="32"/>
      <c r="AC785" s="114">
        <f t="shared" si="3163"/>
        <v>0</v>
      </c>
      <c r="AD785" s="32"/>
      <c r="AE785" s="114">
        <f t="shared" si="3164"/>
        <v>0</v>
      </c>
      <c r="AF785" s="32"/>
      <c r="AG785" s="114">
        <f t="shared" si="3165"/>
        <v>0</v>
      </c>
      <c r="AH785" s="32"/>
      <c r="AI785" s="114">
        <f t="shared" si="3166"/>
        <v>0</v>
      </c>
      <c r="AJ785" s="32"/>
      <c r="AK785" s="114">
        <f t="shared" si="3167"/>
        <v>0</v>
      </c>
      <c r="AL785" s="32"/>
      <c r="AM785" s="114">
        <f t="shared" si="3168"/>
        <v>0</v>
      </c>
      <c r="AN785" s="32"/>
      <c r="AO785" s="114">
        <f t="shared" si="3169"/>
        <v>0</v>
      </c>
      <c r="AP785" s="32"/>
      <c r="AQ785" s="114">
        <f t="shared" si="3170"/>
        <v>0</v>
      </c>
      <c r="AR785" s="32"/>
      <c r="AS785" s="114">
        <f t="shared" si="3171"/>
        <v>0</v>
      </c>
      <c r="AT785" s="32"/>
      <c r="AU785" s="114">
        <f t="shared" si="3172"/>
        <v>0</v>
      </c>
      <c r="AV785" s="32"/>
      <c r="AW785" s="114">
        <f t="shared" si="3173"/>
        <v>0</v>
      </c>
      <c r="AX785" s="32"/>
      <c r="AY785" s="114">
        <f t="shared" si="3174"/>
        <v>0</v>
      </c>
      <c r="AZ785" s="32"/>
      <c r="BA785" s="114">
        <f t="shared" si="3175"/>
        <v>0</v>
      </c>
      <c r="BB785" s="32"/>
      <c r="BC785" s="114">
        <f t="shared" si="3176"/>
        <v>0</v>
      </c>
      <c r="BD785" s="32"/>
      <c r="BE785" s="114">
        <f t="shared" si="3177"/>
        <v>0</v>
      </c>
      <c r="BF785" s="32"/>
      <c r="BG785" s="114">
        <f t="shared" si="3178"/>
        <v>0</v>
      </c>
      <c r="BH785" s="108">
        <f t="shared" ref="BH785:BI785" si="3211">SUM(J785,L785,N785,P785,R785,T785,V785,X785,Z785,AB785,AD785,AF785,AH785,AJ785,AL785,AN785,AP785,AR785,AT785,AV785,AX785,AZ785,BB785,BD785,BF785)</f>
        <v>0</v>
      </c>
      <c r="BI785" s="119">
        <f t="shared" si="3211"/>
        <v>0</v>
      </c>
      <c r="BJ785" s="87">
        <f t="shared" si="3180"/>
        <v>0</v>
      </c>
      <c r="BK785" s="108">
        <f t="shared" si="3181"/>
        <v>1</v>
      </c>
      <c r="BL785" s="119">
        <f t="shared" si="3182"/>
        <v>381.2</v>
      </c>
      <c r="BM785" s="87">
        <f t="shared" si="3183"/>
        <v>1</v>
      </c>
    </row>
    <row r="786" spans="1:65" s="88" customFormat="1">
      <c r="A786" s="29" t="s">
        <v>1068</v>
      </c>
      <c r="B786" s="29" t="s">
        <v>66</v>
      </c>
      <c r="C786" s="29">
        <v>92938</v>
      </c>
      <c r="D786" s="101" t="s">
        <v>817</v>
      </c>
      <c r="E786" s="29" t="s">
        <v>100</v>
      </c>
      <c r="F786" s="30">
        <v>101</v>
      </c>
      <c r="G786" s="31">
        <v>24.29</v>
      </c>
      <c r="H786" s="119">
        <v>29.846906487491317</v>
      </c>
      <c r="I786" s="120">
        <f t="shared" si="3153"/>
        <v>3014.54</v>
      </c>
      <c r="J786" s="111"/>
      <c r="K786" s="114">
        <f t="shared" si="3154"/>
        <v>0</v>
      </c>
      <c r="L786" s="32"/>
      <c r="M786" s="114">
        <f t="shared" si="3155"/>
        <v>0</v>
      </c>
      <c r="N786" s="32"/>
      <c r="O786" s="114">
        <f t="shared" si="3156"/>
        <v>0</v>
      </c>
      <c r="P786" s="32"/>
      <c r="Q786" s="114">
        <f t="shared" si="3157"/>
        <v>0</v>
      </c>
      <c r="R786" s="32"/>
      <c r="S786" s="114">
        <f t="shared" si="3158"/>
        <v>0</v>
      </c>
      <c r="T786" s="32"/>
      <c r="U786" s="114">
        <f t="shared" si="3159"/>
        <v>0</v>
      </c>
      <c r="V786" s="32"/>
      <c r="W786" s="114">
        <f t="shared" si="3160"/>
        <v>0</v>
      </c>
      <c r="X786" s="32"/>
      <c r="Y786" s="114">
        <f t="shared" si="3161"/>
        <v>0</v>
      </c>
      <c r="Z786" s="32"/>
      <c r="AA786" s="114">
        <f t="shared" si="3162"/>
        <v>0</v>
      </c>
      <c r="AB786" s="32"/>
      <c r="AC786" s="114">
        <f t="shared" si="3163"/>
        <v>0</v>
      </c>
      <c r="AD786" s="32"/>
      <c r="AE786" s="114">
        <f t="shared" si="3164"/>
        <v>0</v>
      </c>
      <c r="AF786" s="32"/>
      <c r="AG786" s="114">
        <f t="shared" si="3165"/>
        <v>0</v>
      </c>
      <c r="AH786" s="32"/>
      <c r="AI786" s="114">
        <f t="shared" si="3166"/>
        <v>0</v>
      </c>
      <c r="AJ786" s="32"/>
      <c r="AK786" s="114">
        <f t="shared" si="3167"/>
        <v>0</v>
      </c>
      <c r="AL786" s="32"/>
      <c r="AM786" s="114">
        <f t="shared" si="3168"/>
        <v>0</v>
      </c>
      <c r="AN786" s="32"/>
      <c r="AO786" s="114">
        <f t="shared" si="3169"/>
        <v>0</v>
      </c>
      <c r="AP786" s="32"/>
      <c r="AQ786" s="114">
        <f t="shared" si="3170"/>
        <v>0</v>
      </c>
      <c r="AR786" s="32"/>
      <c r="AS786" s="114">
        <f t="shared" si="3171"/>
        <v>0</v>
      </c>
      <c r="AT786" s="32"/>
      <c r="AU786" s="114">
        <f t="shared" si="3172"/>
        <v>0</v>
      </c>
      <c r="AV786" s="32"/>
      <c r="AW786" s="114">
        <f t="shared" si="3173"/>
        <v>0</v>
      </c>
      <c r="AX786" s="32"/>
      <c r="AY786" s="114">
        <f t="shared" si="3174"/>
        <v>0</v>
      </c>
      <c r="AZ786" s="32"/>
      <c r="BA786" s="114">
        <f t="shared" si="3175"/>
        <v>0</v>
      </c>
      <c r="BB786" s="32"/>
      <c r="BC786" s="114">
        <f t="shared" si="3176"/>
        <v>0</v>
      </c>
      <c r="BD786" s="32"/>
      <c r="BE786" s="114">
        <f t="shared" si="3177"/>
        <v>0</v>
      </c>
      <c r="BF786" s="32"/>
      <c r="BG786" s="114">
        <f t="shared" si="3178"/>
        <v>0</v>
      </c>
      <c r="BH786" s="108">
        <f t="shared" ref="BH786:BI786" si="3212">SUM(J786,L786,N786,P786,R786,T786,V786,X786,Z786,AB786,AD786,AF786,AH786,AJ786,AL786,AN786,AP786,AR786,AT786,AV786,AX786,AZ786,BB786,BD786,BF786)</f>
        <v>0</v>
      </c>
      <c r="BI786" s="119">
        <f t="shared" si="3212"/>
        <v>0</v>
      </c>
      <c r="BJ786" s="87">
        <f t="shared" si="3180"/>
        <v>0</v>
      </c>
      <c r="BK786" s="108">
        <f t="shared" si="3181"/>
        <v>101</v>
      </c>
      <c r="BL786" s="119">
        <f t="shared" si="3182"/>
        <v>3014.54</v>
      </c>
      <c r="BM786" s="87">
        <f t="shared" si="3183"/>
        <v>1</v>
      </c>
    </row>
    <row r="787" spans="1:65" s="88" customFormat="1">
      <c r="A787" s="22" t="s">
        <v>1069</v>
      </c>
      <c r="B787" s="22" t="s">
        <v>60</v>
      </c>
      <c r="C787" s="22" t="s">
        <v>60</v>
      </c>
      <c r="D787" s="102" t="s">
        <v>819</v>
      </c>
      <c r="E787" s="22" t="s">
        <v>60</v>
      </c>
      <c r="F787" s="89"/>
      <c r="G787" s="27"/>
      <c r="H787" s="121"/>
      <c r="I787" s="118">
        <f>SUM(I788)</f>
        <v>54307.73</v>
      </c>
      <c r="J787" s="112"/>
      <c r="K787" s="127">
        <f>SUM(K788)</f>
        <v>0</v>
      </c>
      <c r="L787" s="26"/>
      <c r="M787" s="127">
        <f>SUM(M788)</f>
        <v>0</v>
      </c>
      <c r="N787" s="26"/>
      <c r="O787" s="127">
        <f>SUM(O788)</f>
        <v>0</v>
      </c>
      <c r="P787" s="26"/>
      <c r="Q787" s="127">
        <f>SUM(Q788)</f>
        <v>0</v>
      </c>
      <c r="R787" s="26"/>
      <c r="S787" s="127">
        <f>SUM(S788)</f>
        <v>0</v>
      </c>
      <c r="T787" s="26"/>
      <c r="U787" s="127">
        <f>SUM(U788)</f>
        <v>0</v>
      </c>
      <c r="V787" s="26"/>
      <c r="W787" s="127">
        <f>SUM(W788)</f>
        <v>0</v>
      </c>
      <c r="X787" s="26"/>
      <c r="Y787" s="127">
        <f>SUM(Y788)</f>
        <v>0</v>
      </c>
      <c r="Z787" s="26"/>
      <c r="AA787" s="127">
        <f>SUM(AA788)</f>
        <v>0</v>
      </c>
      <c r="AB787" s="26"/>
      <c r="AC787" s="127">
        <f>SUM(AC788)</f>
        <v>0</v>
      </c>
      <c r="AD787" s="26"/>
      <c r="AE787" s="127">
        <f>SUM(AE788)</f>
        <v>0</v>
      </c>
      <c r="AF787" s="26"/>
      <c r="AG787" s="127">
        <f>SUM(AG788)</f>
        <v>0</v>
      </c>
      <c r="AH787" s="26"/>
      <c r="AI787" s="127">
        <f>SUM(AI788)</f>
        <v>0</v>
      </c>
      <c r="AJ787" s="26"/>
      <c r="AK787" s="127">
        <f>SUM(AK788)</f>
        <v>0</v>
      </c>
      <c r="AL787" s="26"/>
      <c r="AM787" s="127">
        <f>SUM(AM788)</f>
        <v>0</v>
      </c>
      <c r="AN787" s="26"/>
      <c r="AO787" s="127">
        <f>SUM(AO788)</f>
        <v>0</v>
      </c>
      <c r="AP787" s="26"/>
      <c r="AQ787" s="127">
        <f>SUM(AQ788)</f>
        <v>0</v>
      </c>
      <c r="AR787" s="26"/>
      <c r="AS787" s="127">
        <f>SUM(AS788)</f>
        <v>0</v>
      </c>
      <c r="AT787" s="26"/>
      <c r="AU787" s="127">
        <f>SUM(AU788)</f>
        <v>0</v>
      </c>
      <c r="AV787" s="26"/>
      <c r="AW787" s="127">
        <f>SUM(AW788)</f>
        <v>0</v>
      </c>
      <c r="AX787" s="26"/>
      <c r="AY787" s="127">
        <f>SUM(AY788)</f>
        <v>0</v>
      </c>
      <c r="AZ787" s="26"/>
      <c r="BA787" s="127">
        <f>SUM(BA788)</f>
        <v>0</v>
      </c>
      <c r="BB787" s="26"/>
      <c r="BC787" s="127">
        <f>SUM(BC788)</f>
        <v>0</v>
      </c>
      <c r="BD787" s="26"/>
      <c r="BE787" s="127">
        <f>SUM(BE788)</f>
        <v>0</v>
      </c>
      <c r="BF787" s="26"/>
      <c r="BG787" s="127">
        <f>SUM(BG788)</f>
        <v>0</v>
      </c>
      <c r="BH787" s="109"/>
      <c r="BI787" s="121">
        <f>SUM(BI788)</f>
        <v>0</v>
      </c>
      <c r="BJ787" s="27"/>
      <c r="BK787" s="109"/>
      <c r="BL787" s="121">
        <f>SUM(BL788)</f>
        <v>54307.73</v>
      </c>
      <c r="BM787" s="27"/>
    </row>
    <row r="788" spans="1:65" s="88" customFormat="1" ht="45">
      <c r="A788" s="29" t="s">
        <v>1070</v>
      </c>
      <c r="B788" s="29" t="s">
        <v>79</v>
      </c>
      <c r="C788" s="29" t="s">
        <v>821</v>
      </c>
      <c r="D788" s="101" t="s">
        <v>822</v>
      </c>
      <c r="E788" s="29" t="s">
        <v>93</v>
      </c>
      <c r="F788" s="30">
        <v>1</v>
      </c>
      <c r="G788" s="31">
        <v>44196.7</v>
      </c>
      <c r="H788" s="119">
        <v>54307.730422219327</v>
      </c>
      <c r="I788" s="120">
        <f>ROUND(SUM(F788*H788),2)</f>
        <v>54307.73</v>
      </c>
      <c r="J788" s="111"/>
      <c r="K788" s="114">
        <f>J788*$H788</f>
        <v>0</v>
      </c>
      <c r="L788" s="32"/>
      <c r="M788" s="114">
        <f>L788*$H788</f>
        <v>0</v>
      </c>
      <c r="N788" s="32"/>
      <c r="O788" s="114">
        <f>N788*$H788</f>
        <v>0</v>
      </c>
      <c r="P788" s="32"/>
      <c r="Q788" s="114">
        <f>P788*$H788</f>
        <v>0</v>
      </c>
      <c r="R788" s="32"/>
      <c r="S788" s="114">
        <f>R788*$H788</f>
        <v>0</v>
      </c>
      <c r="T788" s="32"/>
      <c r="U788" s="114">
        <f>T788*$H788</f>
        <v>0</v>
      </c>
      <c r="V788" s="32"/>
      <c r="W788" s="114">
        <f>V788*$H788</f>
        <v>0</v>
      </c>
      <c r="X788" s="32"/>
      <c r="Y788" s="114">
        <f>X788*$H788</f>
        <v>0</v>
      </c>
      <c r="Z788" s="32"/>
      <c r="AA788" s="114">
        <f>Z788*$H788</f>
        <v>0</v>
      </c>
      <c r="AB788" s="32"/>
      <c r="AC788" s="114">
        <f>AB788*$H788</f>
        <v>0</v>
      </c>
      <c r="AD788" s="32"/>
      <c r="AE788" s="114">
        <f>AD788*$H788</f>
        <v>0</v>
      </c>
      <c r="AF788" s="32"/>
      <c r="AG788" s="114">
        <f>AF788*$H788</f>
        <v>0</v>
      </c>
      <c r="AH788" s="32"/>
      <c r="AI788" s="114">
        <f>AH788*$H788</f>
        <v>0</v>
      </c>
      <c r="AJ788" s="32"/>
      <c r="AK788" s="114">
        <f>AJ788*$H788</f>
        <v>0</v>
      </c>
      <c r="AL788" s="32"/>
      <c r="AM788" s="114">
        <f>AL788*$H788</f>
        <v>0</v>
      </c>
      <c r="AN788" s="32"/>
      <c r="AO788" s="114">
        <f>AN788*$H788</f>
        <v>0</v>
      </c>
      <c r="AP788" s="32"/>
      <c r="AQ788" s="114">
        <f>AP788*$H788</f>
        <v>0</v>
      </c>
      <c r="AR788" s="32"/>
      <c r="AS788" s="114">
        <f>AR788*$H788</f>
        <v>0</v>
      </c>
      <c r="AT788" s="32"/>
      <c r="AU788" s="114">
        <f>AT788*$H788</f>
        <v>0</v>
      </c>
      <c r="AV788" s="32"/>
      <c r="AW788" s="114">
        <f>AV788*$H788</f>
        <v>0</v>
      </c>
      <c r="AX788" s="32"/>
      <c r="AY788" s="114">
        <f>AX788*$H788</f>
        <v>0</v>
      </c>
      <c r="AZ788" s="32"/>
      <c r="BA788" s="114">
        <f>AZ788*$H788</f>
        <v>0</v>
      </c>
      <c r="BB788" s="32"/>
      <c r="BC788" s="114">
        <f>BB788*$H788</f>
        <v>0</v>
      </c>
      <c r="BD788" s="32"/>
      <c r="BE788" s="114">
        <f>BD788*$H788</f>
        <v>0</v>
      </c>
      <c r="BF788" s="32"/>
      <c r="BG788" s="114">
        <f>BF788*$H788</f>
        <v>0</v>
      </c>
      <c r="BH788" s="108">
        <f t="shared" ref="BH788:BI788" si="3213">SUM(J788,L788,N788,P788,R788,T788,V788,X788,Z788,AB788,AD788,AF788,AH788,AJ788,AL788,AN788,AP788,AR788,AT788,AV788,AX788,AZ788,BB788,BD788,BF788)</f>
        <v>0</v>
      </c>
      <c r="BI788" s="119">
        <f t="shared" si="3213"/>
        <v>0</v>
      </c>
      <c r="BJ788" s="87">
        <f>BI788/I788</f>
        <v>0</v>
      </c>
      <c r="BK788" s="108">
        <f>F788-BH788</f>
        <v>1</v>
      </c>
      <c r="BL788" s="119">
        <f>I788-BI788</f>
        <v>54307.73</v>
      </c>
      <c r="BM788" s="87">
        <f>1-BJ788</f>
        <v>1</v>
      </c>
    </row>
    <row r="789" spans="1:65" s="88" customFormat="1">
      <c r="A789" s="22" t="s">
        <v>1071</v>
      </c>
      <c r="B789" s="22" t="s">
        <v>60</v>
      </c>
      <c r="C789" s="22" t="s">
        <v>60</v>
      </c>
      <c r="D789" s="102" t="s">
        <v>226</v>
      </c>
      <c r="E789" s="22"/>
      <c r="F789" s="89"/>
      <c r="G789" s="27"/>
      <c r="H789" s="121"/>
      <c r="I789" s="118">
        <f>I790+I802+I808+I836</f>
        <v>85841.339999999967</v>
      </c>
      <c r="J789" s="112"/>
      <c r="K789" s="127">
        <f>K790+K802+K808+K836</f>
        <v>0</v>
      </c>
      <c r="L789" s="26"/>
      <c r="M789" s="127">
        <f>M790+M802+M808+M836</f>
        <v>0</v>
      </c>
      <c r="N789" s="26"/>
      <c r="O789" s="127">
        <f>O790+O802+O808+O836</f>
        <v>0</v>
      </c>
      <c r="P789" s="26"/>
      <c r="Q789" s="127">
        <f>Q790+Q802+Q808+Q836</f>
        <v>0</v>
      </c>
      <c r="R789" s="26"/>
      <c r="S789" s="127">
        <f>S790+S802+S808+S836</f>
        <v>0</v>
      </c>
      <c r="T789" s="26"/>
      <c r="U789" s="127">
        <f>U790+U802+U808+U836</f>
        <v>0</v>
      </c>
      <c r="V789" s="26"/>
      <c r="W789" s="127">
        <f>W790+W802+W808+W836</f>
        <v>0</v>
      </c>
      <c r="X789" s="26"/>
      <c r="Y789" s="127">
        <f>Y790+Y802+Y808+Y836</f>
        <v>0</v>
      </c>
      <c r="Z789" s="26"/>
      <c r="AA789" s="127">
        <f>AA790+AA802+AA808+AA836</f>
        <v>0</v>
      </c>
      <c r="AB789" s="26"/>
      <c r="AC789" s="127">
        <f>AC790+AC802+AC808+AC836</f>
        <v>0</v>
      </c>
      <c r="AD789" s="26"/>
      <c r="AE789" s="127">
        <f>AE790+AE802+AE808+AE836</f>
        <v>0</v>
      </c>
      <c r="AF789" s="26"/>
      <c r="AG789" s="127">
        <f>AG790+AG802+AG808+AG836</f>
        <v>0</v>
      </c>
      <c r="AH789" s="26"/>
      <c r="AI789" s="127">
        <f>AI790+AI802+AI808+AI836</f>
        <v>0</v>
      </c>
      <c r="AJ789" s="26"/>
      <c r="AK789" s="127">
        <f>AK790+AK802+AK808+AK836</f>
        <v>0</v>
      </c>
      <c r="AL789" s="26"/>
      <c r="AM789" s="127">
        <f>AM790+AM802+AM808+AM836</f>
        <v>0</v>
      </c>
      <c r="AN789" s="26"/>
      <c r="AO789" s="127">
        <f>AO790+AO802+AO808+AO836</f>
        <v>0</v>
      </c>
      <c r="AP789" s="26"/>
      <c r="AQ789" s="127">
        <f>AQ790+AQ802+AQ808+AQ836</f>
        <v>0</v>
      </c>
      <c r="AR789" s="26"/>
      <c r="AS789" s="127">
        <f>AS790+AS802+AS808+AS836</f>
        <v>0</v>
      </c>
      <c r="AT789" s="26"/>
      <c r="AU789" s="127">
        <f>AU790+AU802+AU808+AU836</f>
        <v>0</v>
      </c>
      <c r="AV789" s="26"/>
      <c r="AW789" s="127">
        <f>AW790+AW802+AW808+AW836</f>
        <v>0</v>
      </c>
      <c r="AX789" s="26"/>
      <c r="AY789" s="127">
        <f>AY790+AY802+AY808+AY836</f>
        <v>0</v>
      </c>
      <c r="AZ789" s="26"/>
      <c r="BA789" s="127">
        <f>BA790+BA802+BA808+BA836</f>
        <v>0</v>
      </c>
      <c r="BB789" s="26"/>
      <c r="BC789" s="127">
        <f>BC790+BC802+BC808+BC836</f>
        <v>0</v>
      </c>
      <c r="BD789" s="26"/>
      <c r="BE789" s="127">
        <f>BE790+BE802+BE808+BE836</f>
        <v>0</v>
      </c>
      <c r="BF789" s="26"/>
      <c r="BG789" s="127">
        <f>BG790+BG802+BG808+BG836</f>
        <v>0</v>
      </c>
      <c r="BH789" s="109"/>
      <c r="BI789" s="121">
        <f>BI790+BI802+BI808+BI836</f>
        <v>0</v>
      </c>
      <c r="BJ789" s="27"/>
      <c r="BK789" s="109"/>
      <c r="BL789" s="121">
        <f>BL790+BL802+BL808+BL836</f>
        <v>85841.339999999967</v>
      </c>
      <c r="BM789" s="27"/>
    </row>
    <row r="790" spans="1:65" s="88" customFormat="1">
      <c r="A790" s="22" t="s">
        <v>1072</v>
      </c>
      <c r="B790" s="22" t="s">
        <v>60</v>
      </c>
      <c r="C790" s="22" t="s">
        <v>60</v>
      </c>
      <c r="D790" s="102" t="s">
        <v>696</v>
      </c>
      <c r="E790" s="22" t="s">
        <v>60</v>
      </c>
      <c r="F790" s="89"/>
      <c r="G790" s="27"/>
      <c r="H790" s="121"/>
      <c r="I790" s="118">
        <f>SUM(I791:I801)</f>
        <v>5638.9899999999989</v>
      </c>
      <c r="J790" s="112"/>
      <c r="K790" s="127">
        <f>SUM(K791:K801)</f>
        <v>0</v>
      </c>
      <c r="L790" s="26"/>
      <c r="M790" s="127">
        <f>SUM(M791:M801)</f>
        <v>0</v>
      </c>
      <c r="N790" s="26"/>
      <c r="O790" s="127">
        <f>SUM(O791:O801)</f>
        <v>0</v>
      </c>
      <c r="P790" s="26"/>
      <c r="Q790" s="127">
        <f>SUM(Q791:Q801)</f>
        <v>0</v>
      </c>
      <c r="R790" s="26"/>
      <c r="S790" s="127">
        <f>SUM(S791:S801)</f>
        <v>0</v>
      </c>
      <c r="T790" s="26"/>
      <c r="U790" s="127">
        <f>SUM(U791:U801)</f>
        <v>0</v>
      </c>
      <c r="V790" s="26"/>
      <c r="W790" s="127">
        <f>SUM(W791:W801)</f>
        <v>0</v>
      </c>
      <c r="X790" s="26"/>
      <c r="Y790" s="127">
        <f>SUM(Y791:Y801)</f>
        <v>0</v>
      </c>
      <c r="Z790" s="26"/>
      <c r="AA790" s="127">
        <f>SUM(AA791:AA801)</f>
        <v>0</v>
      </c>
      <c r="AB790" s="26"/>
      <c r="AC790" s="127">
        <f>SUM(AC791:AC801)</f>
        <v>0</v>
      </c>
      <c r="AD790" s="26"/>
      <c r="AE790" s="127">
        <f>SUM(AE791:AE801)</f>
        <v>0</v>
      </c>
      <c r="AF790" s="26"/>
      <c r="AG790" s="127">
        <f>SUM(AG791:AG801)</f>
        <v>0</v>
      </c>
      <c r="AH790" s="26"/>
      <c r="AI790" s="127">
        <f>SUM(AI791:AI801)</f>
        <v>0</v>
      </c>
      <c r="AJ790" s="26"/>
      <c r="AK790" s="127">
        <f>SUM(AK791:AK801)</f>
        <v>0</v>
      </c>
      <c r="AL790" s="26"/>
      <c r="AM790" s="127">
        <f>SUM(AM791:AM801)</f>
        <v>0</v>
      </c>
      <c r="AN790" s="26"/>
      <c r="AO790" s="127">
        <f>SUM(AO791:AO801)</f>
        <v>0</v>
      </c>
      <c r="AP790" s="26"/>
      <c r="AQ790" s="127">
        <f>SUM(AQ791:AQ801)</f>
        <v>0</v>
      </c>
      <c r="AR790" s="26"/>
      <c r="AS790" s="127">
        <f>SUM(AS791:AS801)</f>
        <v>0</v>
      </c>
      <c r="AT790" s="26"/>
      <c r="AU790" s="127">
        <f>SUM(AU791:AU801)</f>
        <v>0</v>
      </c>
      <c r="AV790" s="26"/>
      <c r="AW790" s="127">
        <f>SUM(AW791:AW801)</f>
        <v>0</v>
      </c>
      <c r="AX790" s="26"/>
      <c r="AY790" s="127">
        <f>SUM(AY791:AY801)</f>
        <v>0</v>
      </c>
      <c r="AZ790" s="26"/>
      <c r="BA790" s="127">
        <f>SUM(BA791:BA801)</f>
        <v>0</v>
      </c>
      <c r="BB790" s="26"/>
      <c r="BC790" s="127">
        <f>SUM(BC791:BC801)</f>
        <v>0</v>
      </c>
      <c r="BD790" s="26"/>
      <c r="BE790" s="127">
        <f>SUM(BE791:BE801)</f>
        <v>0</v>
      </c>
      <c r="BF790" s="26"/>
      <c r="BG790" s="127">
        <f>SUM(BG791:BG801)</f>
        <v>0</v>
      </c>
      <c r="BH790" s="109"/>
      <c r="BI790" s="121">
        <f>SUM(BI791:BI801)</f>
        <v>0</v>
      </c>
      <c r="BJ790" s="27"/>
      <c r="BK790" s="109"/>
      <c r="BL790" s="121">
        <f>SUM(BL791:BL801)</f>
        <v>5638.9899999999989</v>
      </c>
      <c r="BM790" s="27"/>
    </row>
    <row r="791" spans="1:65" s="88" customFormat="1">
      <c r="A791" s="29" t="s">
        <v>1073</v>
      </c>
      <c r="B791" s="29" t="s">
        <v>66</v>
      </c>
      <c r="C791" s="29">
        <v>94473</v>
      </c>
      <c r="D791" s="101" t="s">
        <v>773</v>
      </c>
      <c r="E791" s="29" t="s">
        <v>100</v>
      </c>
      <c r="F791" s="30">
        <v>4</v>
      </c>
      <c r="G791" s="31">
        <v>108.11</v>
      </c>
      <c r="H791" s="119">
        <v>132.84269495111923</v>
      </c>
      <c r="I791" s="120">
        <f t="shared" ref="I791:I801" si="3214">ROUND(SUM(F791*H791),2)</f>
        <v>531.37</v>
      </c>
      <c r="J791" s="111"/>
      <c r="K791" s="114">
        <f t="shared" ref="K791:K801" si="3215">J791*$H791</f>
        <v>0</v>
      </c>
      <c r="L791" s="32"/>
      <c r="M791" s="114">
        <f t="shared" ref="M791:M801" si="3216">L791*$H791</f>
        <v>0</v>
      </c>
      <c r="N791" s="32"/>
      <c r="O791" s="114">
        <f t="shared" ref="O791:O801" si="3217">N791*$H791</f>
        <v>0</v>
      </c>
      <c r="P791" s="32"/>
      <c r="Q791" s="114">
        <f t="shared" ref="Q791:Q801" si="3218">P791*$H791</f>
        <v>0</v>
      </c>
      <c r="R791" s="32"/>
      <c r="S791" s="114">
        <f t="shared" ref="S791:S801" si="3219">R791*$H791</f>
        <v>0</v>
      </c>
      <c r="T791" s="32"/>
      <c r="U791" s="114">
        <f t="shared" ref="U791:U801" si="3220">T791*$H791</f>
        <v>0</v>
      </c>
      <c r="V791" s="32"/>
      <c r="W791" s="114">
        <f t="shared" ref="W791:W801" si="3221">V791*$H791</f>
        <v>0</v>
      </c>
      <c r="X791" s="32"/>
      <c r="Y791" s="114">
        <f t="shared" ref="Y791:Y801" si="3222">X791*$H791</f>
        <v>0</v>
      </c>
      <c r="Z791" s="32"/>
      <c r="AA791" s="114">
        <f t="shared" ref="AA791:AA801" si="3223">Z791*$H791</f>
        <v>0</v>
      </c>
      <c r="AB791" s="32"/>
      <c r="AC791" s="114">
        <f t="shared" ref="AC791:AC801" si="3224">AB791*$H791</f>
        <v>0</v>
      </c>
      <c r="AD791" s="32"/>
      <c r="AE791" s="114">
        <f t="shared" ref="AE791:AE801" si="3225">AD791*$H791</f>
        <v>0</v>
      </c>
      <c r="AF791" s="32"/>
      <c r="AG791" s="114">
        <f t="shared" ref="AG791:AG801" si="3226">AF791*$H791</f>
        <v>0</v>
      </c>
      <c r="AH791" s="32"/>
      <c r="AI791" s="114">
        <f t="shared" ref="AI791:AI801" si="3227">AH791*$H791</f>
        <v>0</v>
      </c>
      <c r="AJ791" s="32"/>
      <c r="AK791" s="114">
        <f t="shared" ref="AK791:AK801" si="3228">AJ791*$H791</f>
        <v>0</v>
      </c>
      <c r="AL791" s="32"/>
      <c r="AM791" s="114">
        <f t="shared" ref="AM791:AM801" si="3229">AL791*$H791</f>
        <v>0</v>
      </c>
      <c r="AN791" s="32"/>
      <c r="AO791" s="114">
        <f t="shared" ref="AO791:AO801" si="3230">AN791*$H791</f>
        <v>0</v>
      </c>
      <c r="AP791" s="32"/>
      <c r="AQ791" s="114">
        <f t="shared" ref="AQ791:AQ801" si="3231">AP791*$H791</f>
        <v>0</v>
      </c>
      <c r="AR791" s="32"/>
      <c r="AS791" s="114">
        <f t="shared" ref="AS791:AS801" si="3232">AR791*$H791</f>
        <v>0</v>
      </c>
      <c r="AT791" s="32"/>
      <c r="AU791" s="114">
        <f t="shared" ref="AU791:AU801" si="3233">AT791*$H791</f>
        <v>0</v>
      </c>
      <c r="AV791" s="32"/>
      <c r="AW791" s="114">
        <f t="shared" ref="AW791:AW801" si="3234">AV791*$H791</f>
        <v>0</v>
      </c>
      <c r="AX791" s="32"/>
      <c r="AY791" s="114">
        <f t="shared" ref="AY791:AY801" si="3235">AX791*$H791</f>
        <v>0</v>
      </c>
      <c r="AZ791" s="32"/>
      <c r="BA791" s="114">
        <f t="shared" ref="BA791:BA801" si="3236">AZ791*$H791</f>
        <v>0</v>
      </c>
      <c r="BB791" s="32"/>
      <c r="BC791" s="114">
        <f t="shared" ref="BC791:BC801" si="3237">BB791*$H791</f>
        <v>0</v>
      </c>
      <c r="BD791" s="32"/>
      <c r="BE791" s="114">
        <f t="shared" ref="BE791:BE801" si="3238">BD791*$H791</f>
        <v>0</v>
      </c>
      <c r="BF791" s="32"/>
      <c r="BG791" s="114">
        <f t="shared" ref="BG791:BG801" si="3239">BF791*$H791</f>
        <v>0</v>
      </c>
      <c r="BH791" s="108">
        <f t="shared" ref="BH791:BI791" si="3240">SUM(J791,L791,N791,P791,R791,T791,V791,X791,Z791,AB791,AD791,AF791,AH791,AJ791,AL791,AN791,AP791,AR791,AT791,AV791,AX791,AZ791,BB791,BD791,BF791)</f>
        <v>0</v>
      </c>
      <c r="BI791" s="119">
        <f t="shared" si="3240"/>
        <v>0</v>
      </c>
      <c r="BJ791" s="87">
        <f t="shared" ref="BJ791:BJ801" si="3241">BI791/I791</f>
        <v>0</v>
      </c>
      <c r="BK791" s="108">
        <f t="shared" ref="BK791:BK801" si="3242">F791-BH791</f>
        <v>4</v>
      </c>
      <c r="BL791" s="119">
        <f t="shared" ref="BL791:BL801" si="3243">I791-BI791</f>
        <v>531.37</v>
      </c>
      <c r="BM791" s="87">
        <f t="shared" ref="BM791:BM801" si="3244">1-BJ791</f>
        <v>1</v>
      </c>
    </row>
    <row r="792" spans="1:65" s="88" customFormat="1">
      <c r="A792" s="29" t="s">
        <v>1074</v>
      </c>
      <c r="B792" s="29" t="s">
        <v>66</v>
      </c>
      <c r="C792" s="29">
        <v>92367</v>
      </c>
      <c r="D792" s="101" t="s">
        <v>827</v>
      </c>
      <c r="E792" s="29" t="s">
        <v>132</v>
      </c>
      <c r="F792" s="30">
        <v>13.16</v>
      </c>
      <c r="G792" s="31">
        <v>108.65</v>
      </c>
      <c r="H792" s="119">
        <v>133.50623260049122</v>
      </c>
      <c r="I792" s="120">
        <f t="shared" si="3214"/>
        <v>1756.94</v>
      </c>
      <c r="J792" s="111"/>
      <c r="K792" s="114">
        <f t="shared" si="3215"/>
        <v>0</v>
      </c>
      <c r="L792" s="32"/>
      <c r="M792" s="114">
        <f t="shared" si="3216"/>
        <v>0</v>
      </c>
      <c r="N792" s="32"/>
      <c r="O792" s="114">
        <f t="shared" si="3217"/>
        <v>0</v>
      </c>
      <c r="P792" s="32"/>
      <c r="Q792" s="114">
        <f t="shared" si="3218"/>
        <v>0</v>
      </c>
      <c r="R792" s="32"/>
      <c r="S792" s="114">
        <f t="shared" si="3219"/>
        <v>0</v>
      </c>
      <c r="T792" s="32"/>
      <c r="U792" s="114">
        <f t="shared" si="3220"/>
        <v>0</v>
      </c>
      <c r="V792" s="32"/>
      <c r="W792" s="114">
        <f t="shared" si="3221"/>
        <v>0</v>
      </c>
      <c r="X792" s="32"/>
      <c r="Y792" s="114">
        <f t="shared" si="3222"/>
        <v>0</v>
      </c>
      <c r="Z792" s="32"/>
      <c r="AA792" s="114">
        <f t="shared" si="3223"/>
        <v>0</v>
      </c>
      <c r="AB792" s="32"/>
      <c r="AC792" s="114">
        <f t="shared" si="3224"/>
        <v>0</v>
      </c>
      <c r="AD792" s="32"/>
      <c r="AE792" s="114">
        <f t="shared" si="3225"/>
        <v>0</v>
      </c>
      <c r="AF792" s="32"/>
      <c r="AG792" s="114">
        <f t="shared" si="3226"/>
        <v>0</v>
      </c>
      <c r="AH792" s="32"/>
      <c r="AI792" s="114">
        <f t="shared" si="3227"/>
        <v>0</v>
      </c>
      <c r="AJ792" s="32"/>
      <c r="AK792" s="114">
        <f t="shared" si="3228"/>
        <v>0</v>
      </c>
      <c r="AL792" s="32"/>
      <c r="AM792" s="114">
        <f t="shared" si="3229"/>
        <v>0</v>
      </c>
      <c r="AN792" s="32"/>
      <c r="AO792" s="114">
        <f t="shared" si="3230"/>
        <v>0</v>
      </c>
      <c r="AP792" s="32"/>
      <c r="AQ792" s="114">
        <f t="shared" si="3231"/>
        <v>0</v>
      </c>
      <c r="AR792" s="32"/>
      <c r="AS792" s="114">
        <f t="shared" si="3232"/>
        <v>0</v>
      </c>
      <c r="AT792" s="32"/>
      <c r="AU792" s="114">
        <f t="shared" si="3233"/>
        <v>0</v>
      </c>
      <c r="AV792" s="32"/>
      <c r="AW792" s="114">
        <f t="shared" si="3234"/>
        <v>0</v>
      </c>
      <c r="AX792" s="32"/>
      <c r="AY792" s="114">
        <f t="shared" si="3235"/>
        <v>0</v>
      </c>
      <c r="AZ792" s="32"/>
      <c r="BA792" s="114">
        <f t="shared" si="3236"/>
        <v>0</v>
      </c>
      <c r="BB792" s="32"/>
      <c r="BC792" s="114">
        <f t="shared" si="3237"/>
        <v>0</v>
      </c>
      <c r="BD792" s="32"/>
      <c r="BE792" s="114">
        <f t="shared" si="3238"/>
        <v>0</v>
      </c>
      <c r="BF792" s="32"/>
      <c r="BG792" s="114">
        <f t="shared" si="3239"/>
        <v>0</v>
      </c>
      <c r="BH792" s="108">
        <f t="shared" ref="BH792:BI792" si="3245">SUM(J792,L792,N792,P792,R792,T792,V792,X792,Z792,AB792,AD792,AF792,AH792,AJ792,AL792,AN792,AP792,AR792,AT792,AV792,AX792,AZ792,BB792,BD792,BF792)</f>
        <v>0</v>
      </c>
      <c r="BI792" s="119">
        <f t="shared" si="3245"/>
        <v>0</v>
      </c>
      <c r="BJ792" s="87">
        <f t="shared" si="3241"/>
        <v>0</v>
      </c>
      <c r="BK792" s="108">
        <f t="shared" si="3242"/>
        <v>13.16</v>
      </c>
      <c r="BL792" s="119">
        <f t="shared" si="3243"/>
        <v>1756.94</v>
      </c>
      <c r="BM792" s="87">
        <f t="shared" si="3244"/>
        <v>1</v>
      </c>
    </row>
    <row r="793" spans="1:65" s="88" customFormat="1">
      <c r="A793" s="29" t="s">
        <v>1075</v>
      </c>
      <c r="B793" s="29" t="s">
        <v>250</v>
      </c>
      <c r="C793" s="29">
        <v>1521</v>
      </c>
      <c r="D793" s="101" t="s">
        <v>830</v>
      </c>
      <c r="E793" s="29" t="s">
        <v>100</v>
      </c>
      <c r="F793" s="30">
        <v>1</v>
      </c>
      <c r="G793" s="31">
        <v>140.56</v>
      </c>
      <c r="H793" s="119">
        <v>172.71639258467599</v>
      </c>
      <c r="I793" s="120">
        <f t="shared" si="3214"/>
        <v>172.72</v>
      </c>
      <c r="J793" s="111"/>
      <c r="K793" s="114">
        <f t="shared" si="3215"/>
        <v>0</v>
      </c>
      <c r="L793" s="32"/>
      <c r="M793" s="114">
        <f t="shared" si="3216"/>
        <v>0</v>
      </c>
      <c r="N793" s="32"/>
      <c r="O793" s="114">
        <f t="shared" si="3217"/>
        <v>0</v>
      </c>
      <c r="P793" s="32"/>
      <c r="Q793" s="114">
        <f t="shared" si="3218"/>
        <v>0</v>
      </c>
      <c r="R793" s="32"/>
      <c r="S793" s="114">
        <f t="shared" si="3219"/>
        <v>0</v>
      </c>
      <c r="T793" s="32"/>
      <c r="U793" s="114">
        <f t="shared" si="3220"/>
        <v>0</v>
      </c>
      <c r="V793" s="32"/>
      <c r="W793" s="114">
        <f t="shared" si="3221"/>
        <v>0</v>
      </c>
      <c r="X793" s="32"/>
      <c r="Y793" s="114">
        <f t="shared" si="3222"/>
        <v>0</v>
      </c>
      <c r="Z793" s="32"/>
      <c r="AA793" s="114">
        <f t="shared" si="3223"/>
        <v>0</v>
      </c>
      <c r="AB793" s="32"/>
      <c r="AC793" s="114">
        <f t="shared" si="3224"/>
        <v>0</v>
      </c>
      <c r="AD793" s="32"/>
      <c r="AE793" s="114">
        <f t="shared" si="3225"/>
        <v>0</v>
      </c>
      <c r="AF793" s="32"/>
      <c r="AG793" s="114">
        <f t="shared" si="3226"/>
        <v>0</v>
      </c>
      <c r="AH793" s="32"/>
      <c r="AI793" s="114">
        <f t="shared" si="3227"/>
        <v>0</v>
      </c>
      <c r="AJ793" s="32"/>
      <c r="AK793" s="114">
        <f t="shared" si="3228"/>
        <v>0</v>
      </c>
      <c r="AL793" s="32"/>
      <c r="AM793" s="114">
        <f t="shared" si="3229"/>
        <v>0</v>
      </c>
      <c r="AN793" s="32"/>
      <c r="AO793" s="114">
        <f t="shared" si="3230"/>
        <v>0</v>
      </c>
      <c r="AP793" s="32"/>
      <c r="AQ793" s="114">
        <f t="shared" si="3231"/>
        <v>0</v>
      </c>
      <c r="AR793" s="32"/>
      <c r="AS793" s="114">
        <f t="shared" si="3232"/>
        <v>0</v>
      </c>
      <c r="AT793" s="32"/>
      <c r="AU793" s="114">
        <f t="shared" si="3233"/>
        <v>0</v>
      </c>
      <c r="AV793" s="32"/>
      <c r="AW793" s="114">
        <f t="shared" si="3234"/>
        <v>0</v>
      </c>
      <c r="AX793" s="32"/>
      <c r="AY793" s="114">
        <f t="shared" si="3235"/>
        <v>0</v>
      </c>
      <c r="AZ793" s="32"/>
      <c r="BA793" s="114">
        <f t="shared" si="3236"/>
        <v>0</v>
      </c>
      <c r="BB793" s="32"/>
      <c r="BC793" s="114">
        <f t="shared" si="3237"/>
        <v>0</v>
      </c>
      <c r="BD793" s="32"/>
      <c r="BE793" s="114">
        <f t="shared" si="3238"/>
        <v>0</v>
      </c>
      <c r="BF793" s="32"/>
      <c r="BG793" s="114">
        <f t="shared" si="3239"/>
        <v>0</v>
      </c>
      <c r="BH793" s="108">
        <f t="shared" ref="BH793:BI793" si="3246">SUM(J793,L793,N793,P793,R793,T793,V793,X793,Z793,AB793,AD793,AF793,AH793,AJ793,AL793,AN793,AP793,AR793,AT793,AV793,AX793,AZ793,BB793,BD793,BF793)</f>
        <v>0</v>
      </c>
      <c r="BI793" s="119">
        <f t="shared" si="3246"/>
        <v>0</v>
      </c>
      <c r="BJ793" s="87">
        <f t="shared" si="3241"/>
        <v>0</v>
      </c>
      <c r="BK793" s="108">
        <f t="shared" si="3242"/>
        <v>1</v>
      </c>
      <c r="BL793" s="119">
        <f t="shared" si="3243"/>
        <v>172.72</v>
      </c>
      <c r="BM793" s="87">
        <f t="shared" si="3244"/>
        <v>1</v>
      </c>
    </row>
    <row r="794" spans="1:65" s="88" customFormat="1">
      <c r="A794" s="29" t="s">
        <v>1076</v>
      </c>
      <c r="B794" s="29" t="s">
        <v>66</v>
      </c>
      <c r="C794" s="29">
        <v>20963</v>
      </c>
      <c r="D794" s="101" t="s">
        <v>832</v>
      </c>
      <c r="E794" s="29" t="s">
        <v>100</v>
      </c>
      <c r="F794" s="30">
        <v>1</v>
      </c>
      <c r="G794" s="31">
        <v>487.63</v>
      </c>
      <c r="H794" s="119">
        <v>599.18678511714245</v>
      </c>
      <c r="I794" s="120">
        <f t="shared" si="3214"/>
        <v>599.19000000000005</v>
      </c>
      <c r="J794" s="111"/>
      <c r="K794" s="114">
        <f t="shared" si="3215"/>
        <v>0</v>
      </c>
      <c r="L794" s="32"/>
      <c r="M794" s="114">
        <f t="shared" si="3216"/>
        <v>0</v>
      </c>
      <c r="N794" s="32"/>
      <c r="O794" s="114">
        <f t="shared" si="3217"/>
        <v>0</v>
      </c>
      <c r="P794" s="32"/>
      <c r="Q794" s="114">
        <f t="shared" si="3218"/>
        <v>0</v>
      </c>
      <c r="R794" s="32"/>
      <c r="S794" s="114">
        <f t="shared" si="3219"/>
        <v>0</v>
      </c>
      <c r="T794" s="32"/>
      <c r="U794" s="114">
        <f t="shared" si="3220"/>
        <v>0</v>
      </c>
      <c r="V794" s="32"/>
      <c r="W794" s="114">
        <f t="shared" si="3221"/>
        <v>0</v>
      </c>
      <c r="X794" s="32"/>
      <c r="Y794" s="114">
        <f t="shared" si="3222"/>
        <v>0</v>
      </c>
      <c r="Z794" s="32"/>
      <c r="AA794" s="114">
        <f t="shared" si="3223"/>
        <v>0</v>
      </c>
      <c r="AB794" s="32"/>
      <c r="AC794" s="114">
        <f t="shared" si="3224"/>
        <v>0</v>
      </c>
      <c r="AD794" s="32"/>
      <c r="AE794" s="114">
        <f t="shared" si="3225"/>
        <v>0</v>
      </c>
      <c r="AF794" s="32"/>
      <c r="AG794" s="114">
        <f t="shared" si="3226"/>
        <v>0</v>
      </c>
      <c r="AH794" s="32"/>
      <c r="AI794" s="114">
        <f t="shared" si="3227"/>
        <v>0</v>
      </c>
      <c r="AJ794" s="32"/>
      <c r="AK794" s="114">
        <f t="shared" si="3228"/>
        <v>0</v>
      </c>
      <c r="AL794" s="32"/>
      <c r="AM794" s="114">
        <f t="shared" si="3229"/>
        <v>0</v>
      </c>
      <c r="AN794" s="32"/>
      <c r="AO794" s="114">
        <f t="shared" si="3230"/>
        <v>0</v>
      </c>
      <c r="AP794" s="32"/>
      <c r="AQ794" s="114">
        <f t="shared" si="3231"/>
        <v>0</v>
      </c>
      <c r="AR794" s="32"/>
      <c r="AS794" s="114">
        <f t="shared" si="3232"/>
        <v>0</v>
      </c>
      <c r="AT794" s="32"/>
      <c r="AU794" s="114">
        <f t="shared" si="3233"/>
        <v>0</v>
      </c>
      <c r="AV794" s="32"/>
      <c r="AW794" s="114">
        <f t="shared" si="3234"/>
        <v>0</v>
      </c>
      <c r="AX794" s="32"/>
      <c r="AY794" s="114">
        <f t="shared" si="3235"/>
        <v>0</v>
      </c>
      <c r="AZ794" s="32"/>
      <c r="BA794" s="114">
        <f t="shared" si="3236"/>
        <v>0</v>
      </c>
      <c r="BB794" s="32"/>
      <c r="BC794" s="114">
        <f t="shared" si="3237"/>
        <v>0</v>
      </c>
      <c r="BD794" s="32"/>
      <c r="BE794" s="114">
        <f t="shared" si="3238"/>
        <v>0</v>
      </c>
      <c r="BF794" s="32"/>
      <c r="BG794" s="114">
        <f t="shared" si="3239"/>
        <v>0</v>
      </c>
      <c r="BH794" s="108">
        <f t="shared" ref="BH794:BI794" si="3247">SUM(J794,L794,N794,P794,R794,T794,V794,X794,Z794,AB794,AD794,AF794,AH794,AJ794,AL794,AN794,AP794,AR794,AT794,AV794,AX794,AZ794,BB794,BD794,BF794)</f>
        <v>0</v>
      </c>
      <c r="BI794" s="119">
        <f t="shared" si="3247"/>
        <v>0</v>
      </c>
      <c r="BJ794" s="87">
        <f t="shared" si="3241"/>
        <v>0</v>
      </c>
      <c r="BK794" s="108">
        <f t="shared" si="3242"/>
        <v>1</v>
      </c>
      <c r="BL794" s="119">
        <f t="shared" si="3243"/>
        <v>599.19000000000005</v>
      </c>
      <c r="BM794" s="87">
        <f t="shared" si="3244"/>
        <v>1</v>
      </c>
    </row>
    <row r="795" spans="1:65" s="88" customFormat="1" ht="22.5">
      <c r="A795" s="29" t="s">
        <v>1077</v>
      </c>
      <c r="B795" s="29" t="s">
        <v>66</v>
      </c>
      <c r="C795" s="29">
        <v>20971</v>
      </c>
      <c r="D795" s="101" t="s">
        <v>834</v>
      </c>
      <c r="E795" s="29" t="s">
        <v>100</v>
      </c>
      <c r="F795" s="30">
        <v>1</v>
      </c>
      <c r="G795" s="31">
        <v>15.91</v>
      </c>
      <c r="H795" s="119">
        <v>19.549785187978053</v>
      </c>
      <c r="I795" s="120">
        <f t="shared" si="3214"/>
        <v>19.55</v>
      </c>
      <c r="J795" s="111"/>
      <c r="K795" s="114">
        <f t="shared" si="3215"/>
        <v>0</v>
      </c>
      <c r="L795" s="32"/>
      <c r="M795" s="114">
        <f t="shared" si="3216"/>
        <v>0</v>
      </c>
      <c r="N795" s="32"/>
      <c r="O795" s="114">
        <f t="shared" si="3217"/>
        <v>0</v>
      </c>
      <c r="P795" s="32"/>
      <c r="Q795" s="114">
        <f t="shared" si="3218"/>
        <v>0</v>
      </c>
      <c r="R795" s="32"/>
      <c r="S795" s="114">
        <f t="shared" si="3219"/>
        <v>0</v>
      </c>
      <c r="T795" s="32"/>
      <c r="U795" s="114">
        <f t="shared" si="3220"/>
        <v>0</v>
      </c>
      <c r="V795" s="32"/>
      <c r="W795" s="114">
        <f t="shared" si="3221"/>
        <v>0</v>
      </c>
      <c r="X795" s="32"/>
      <c r="Y795" s="114">
        <f t="shared" si="3222"/>
        <v>0</v>
      </c>
      <c r="Z795" s="32"/>
      <c r="AA795" s="114">
        <f t="shared" si="3223"/>
        <v>0</v>
      </c>
      <c r="AB795" s="32"/>
      <c r="AC795" s="114">
        <f t="shared" si="3224"/>
        <v>0</v>
      </c>
      <c r="AD795" s="32"/>
      <c r="AE795" s="114">
        <f t="shared" si="3225"/>
        <v>0</v>
      </c>
      <c r="AF795" s="32"/>
      <c r="AG795" s="114">
        <f t="shared" si="3226"/>
        <v>0</v>
      </c>
      <c r="AH795" s="32"/>
      <c r="AI795" s="114">
        <f t="shared" si="3227"/>
        <v>0</v>
      </c>
      <c r="AJ795" s="32"/>
      <c r="AK795" s="114">
        <f t="shared" si="3228"/>
        <v>0</v>
      </c>
      <c r="AL795" s="32"/>
      <c r="AM795" s="114">
        <f t="shared" si="3229"/>
        <v>0</v>
      </c>
      <c r="AN795" s="32"/>
      <c r="AO795" s="114">
        <f t="shared" si="3230"/>
        <v>0</v>
      </c>
      <c r="AP795" s="32"/>
      <c r="AQ795" s="114">
        <f t="shared" si="3231"/>
        <v>0</v>
      </c>
      <c r="AR795" s="32"/>
      <c r="AS795" s="114">
        <f t="shared" si="3232"/>
        <v>0</v>
      </c>
      <c r="AT795" s="32"/>
      <c r="AU795" s="114">
        <f t="shared" si="3233"/>
        <v>0</v>
      </c>
      <c r="AV795" s="32"/>
      <c r="AW795" s="114">
        <f t="shared" si="3234"/>
        <v>0</v>
      </c>
      <c r="AX795" s="32"/>
      <c r="AY795" s="114">
        <f t="shared" si="3235"/>
        <v>0</v>
      </c>
      <c r="AZ795" s="32"/>
      <c r="BA795" s="114">
        <f t="shared" si="3236"/>
        <v>0</v>
      </c>
      <c r="BB795" s="32"/>
      <c r="BC795" s="114">
        <f t="shared" si="3237"/>
        <v>0</v>
      </c>
      <c r="BD795" s="32"/>
      <c r="BE795" s="114">
        <f t="shared" si="3238"/>
        <v>0</v>
      </c>
      <c r="BF795" s="32"/>
      <c r="BG795" s="114">
        <f t="shared" si="3239"/>
        <v>0</v>
      </c>
      <c r="BH795" s="108">
        <f t="shared" ref="BH795:BI795" si="3248">SUM(J795,L795,N795,P795,R795,T795,V795,X795,Z795,AB795,AD795,AF795,AH795,AJ795,AL795,AN795,AP795,AR795,AT795,AV795,AX795,AZ795,BB795,BD795,BF795)</f>
        <v>0</v>
      </c>
      <c r="BI795" s="119">
        <f t="shared" si="3248"/>
        <v>0</v>
      </c>
      <c r="BJ795" s="87">
        <f t="shared" si="3241"/>
        <v>0</v>
      </c>
      <c r="BK795" s="108">
        <f t="shared" si="3242"/>
        <v>1</v>
      </c>
      <c r="BL795" s="119">
        <f t="shared" si="3243"/>
        <v>19.55</v>
      </c>
      <c r="BM795" s="87">
        <f t="shared" si="3244"/>
        <v>1</v>
      </c>
    </row>
    <row r="796" spans="1:65" s="88" customFormat="1">
      <c r="A796" s="29" t="s">
        <v>1078</v>
      </c>
      <c r="B796" s="29" t="s">
        <v>66</v>
      </c>
      <c r="C796" s="29">
        <v>37554</v>
      </c>
      <c r="D796" s="101" t="s">
        <v>836</v>
      </c>
      <c r="E796" s="29" t="s">
        <v>100</v>
      </c>
      <c r="F796" s="30">
        <v>1</v>
      </c>
      <c r="G796" s="31">
        <v>196.24</v>
      </c>
      <c r="H796" s="119">
        <v>241.13449687547535</v>
      </c>
      <c r="I796" s="120">
        <f t="shared" si="3214"/>
        <v>241.13</v>
      </c>
      <c r="J796" s="111"/>
      <c r="K796" s="114">
        <f t="shared" si="3215"/>
        <v>0</v>
      </c>
      <c r="L796" s="32"/>
      <c r="M796" s="114">
        <f t="shared" si="3216"/>
        <v>0</v>
      </c>
      <c r="N796" s="32"/>
      <c r="O796" s="114">
        <f t="shared" si="3217"/>
        <v>0</v>
      </c>
      <c r="P796" s="32"/>
      <c r="Q796" s="114">
        <f t="shared" si="3218"/>
        <v>0</v>
      </c>
      <c r="R796" s="32"/>
      <c r="S796" s="114">
        <f t="shared" si="3219"/>
        <v>0</v>
      </c>
      <c r="T796" s="32"/>
      <c r="U796" s="114">
        <f t="shared" si="3220"/>
        <v>0</v>
      </c>
      <c r="V796" s="32"/>
      <c r="W796" s="114">
        <f t="shared" si="3221"/>
        <v>0</v>
      </c>
      <c r="X796" s="32"/>
      <c r="Y796" s="114">
        <f t="shared" si="3222"/>
        <v>0</v>
      </c>
      <c r="Z796" s="32"/>
      <c r="AA796" s="114">
        <f t="shared" si="3223"/>
        <v>0</v>
      </c>
      <c r="AB796" s="32"/>
      <c r="AC796" s="114">
        <f t="shared" si="3224"/>
        <v>0</v>
      </c>
      <c r="AD796" s="32"/>
      <c r="AE796" s="114">
        <f t="shared" si="3225"/>
        <v>0</v>
      </c>
      <c r="AF796" s="32"/>
      <c r="AG796" s="114">
        <f t="shared" si="3226"/>
        <v>0</v>
      </c>
      <c r="AH796" s="32"/>
      <c r="AI796" s="114">
        <f t="shared" si="3227"/>
        <v>0</v>
      </c>
      <c r="AJ796" s="32"/>
      <c r="AK796" s="114">
        <f t="shared" si="3228"/>
        <v>0</v>
      </c>
      <c r="AL796" s="32"/>
      <c r="AM796" s="114">
        <f t="shared" si="3229"/>
        <v>0</v>
      </c>
      <c r="AN796" s="32"/>
      <c r="AO796" s="114">
        <f t="shared" si="3230"/>
        <v>0</v>
      </c>
      <c r="AP796" s="32"/>
      <c r="AQ796" s="114">
        <f t="shared" si="3231"/>
        <v>0</v>
      </c>
      <c r="AR796" s="32"/>
      <c r="AS796" s="114">
        <f t="shared" si="3232"/>
        <v>0</v>
      </c>
      <c r="AT796" s="32"/>
      <c r="AU796" s="114">
        <f t="shared" si="3233"/>
        <v>0</v>
      </c>
      <c r="AV796" s="32"/>
      <c r="AW796" s="114">
        <f t="shared" si="3234"/>
        <v>0</v>
      </c>
      <c r="AX796" s="32"/>
      <c r="AY796" s="114">
        <f t="shared" si="3235"/>
        <v>0</v>
      </c>
      <c r="AZ796" s="32"/>
      <c r="BA796" s="114">
        <f t="shared" si="3236"/>
        <v>0</v>
      </c>
      <c r="BB796" s="32"/>
      <c r="BC796" s="114">
        <f t="shared" si="3237"/>
        <v>0</v>
      </c>
      <c r="BD796" s="32"/>
      <c r="BE796" s="114">
        <f t="shared" si="3238"/>
        <v>0</v>
      </c>
      <c r="BF796" s="32"/>
      <c r="BG796" s="114">
        <f t="shared" si="3239"/>
        <v>0</v>
      </c>
      <c r="BH796" s="108">
        <f t="shared" ref="BH796:BI796" si="3249">SUM(J796,L796,N796,P796,R796,T796,V796,X796,Z796,AB796,AD796,AF796,AH796,AJ796,AL796,AN796,AP796,AR796,AT796,AV796,AX796,AZ796,BB796,BD796,BF796)</f>
        <v>0</v>
      </c>
      <c r="BI796" s="119">
        <f t="shared" si="3249"/>
        <v>0</v>
      </c>
      <c r="BJ796" s="87">
        <f t="shared" si="3241"/>
        <v>0</v>
      </c>
      <c r="BK796" s="108">
        <f t="shared" si="3242"/>
        <v>1</v>
      </c>
      <c r="BL796" s="119">
        <f t="shared" si="3243"/>
        <v>241.13</v>
      </c>
      <c r="BM796" s="87">
        <f t="shared" si="3244"/>
        <v>1</v>
      </c>
    </row>
    <row r="797" spans="1:65" s="88" customFormat="1">
      <c r="A797" s="29" t="s">
        <v>1079</v>
      </c>
      <c r="B797" s="29" t="s">
        <v>66</v>
      </c>
      <c r="C797" s="29">
        <v>21034</v>
      </c>
      <c r="D797" s="101" t="s">
        <v>838</v>
      </c>
      <c r="E797" s="29" t="s">
        <v>100</v>
      </c>
      <c r="F797" s="30">
        <v>2</v>
      </c>
      <c r="G797" s="31">
        <v>718.71</v>
      </c>
      <c r="H797" s="119">
        <v>883.13174811135798</v>
      </c>
      <c r="I797" s="120">
        <f t="shared" si="3214"/>
        <v>1766.26</v>
      </c>
      <c r="J797" s="111"/>
      <c r="K797" s="114">
        <f t="shared" si="3215"/>
        <v>0</v>
      </c>
      <c r="L797" s="32"/>
      <c r="M797" s="114">
        <f t="shared" si="3216"/>
        <v>0</v>
      </c>
      <c r="N797" s="32"/>
      <c r="O797" s="114">
        <f t="shared" si="3217"/>
        <v>0</v>
      </c>
      <c r="P797" s="32"/>
      <c r="Q797" s="114">
        <f t="shared" si="3218"/>
        <v>0</v>
      </c>
      <c r="R797" s="32"/>
      <c r="S797" s="114">
        <f t="shared" si="3219"/>
        <v>0</v>
      </c>
      <c r="T797" s="32"/>
      <c r="U797" s="114">
        <f t="shared" si="3220"/>
        <v>0</v>
      </c>
      <c r="V797" s="32"/>
      <c r="W797" s="114">
        <f t="shared" si="3221"/>
        <v>0</v>
      </c>
      <c r="X797" s="32"/>
      <c r="Y797" s="114">
        <f t="shared" si="3222"/>
        <v>0</v>
      </c>
      <c r="Z797" s="32"/>
      <c r="AA797" s="114">
        <f t="shared" si="3223"/>
        <v>0</v>
      </c>
      <c r="AB797" s="32"/>
      <c r="AC797" s="114">
        <f t="shared" si="3224"/>
        <v>0</v>
      </c>
      <c r="AD797" s="32"/>
      <c r="AE797" s="114">
        <f t="shared" si="3225"/>
        <v>0</v>
      </c>
      <c r="AF797" s="32"/>
      <c r="AG797" s="114">
        <f t="shared" si="3226"/>
        <v>0</v>
      </c>
      <c r="AH797" s="32"/>
      <c r="AI797" s="114">
        <f t="shared" si="3227"/>
        <v>0</v>
      </c>
      <c r="AJ797" s="32"/>
      <c r="AK797" s="114">
        <f t="shared" si="3228"/>
        <v>0</v>
      </c>
      <c r="AL797" s="32"/>
      <c r="AM797" s="114">
        <f t="shared" si="3229"/>
        <v>0</v>
      </c>
      <c r="AN797" s="32"/>
      <c r="AO797" s="114">
        <f t="shared" si="3230"/>
        <v>0</v>
      </c>
      <c r="AP797" s="32"/>
      <c r="AQ797" s="114">
        <f t="shared" si="3231"/>
        <v>0</v>
      </c>
      <c r="AR797" s="32"/>
      <c r="AS797" s="114">
        <f t="shared" si="3232"/>
        <v>0</v>
      </c>
      <c r="AT797" s="32"/>
      <c r="AU797" s="114">
        <f t="shared" si="3233"/>
        <v>0</v>
      </c>
      <c r="AV797" s="32"/>
      <c r="AW797" s="114">
        <f t="shared" si="3234"/>
        <v>0</v>
      </c>
      <c r="AX797" s="32"/>
      <c r="AY797" s="114">
        <f t="shared" si="3235"/>
        <v>0</v>
      </c>
      <c r="AZ797" s="32"/>
      <c r="BA797" s="114">
        <f t="shared" si="3236"/>
        <v>0</v>
      </c>
      <c r="BB797" s="32"/>
      <c r="BC797" s="114">
        <f t="shared" si="3237"/>
        <v>0</v>
      </c>
      <c r="BD797" s="32"/>
      <c r="BE797" s="114">
        <f t="shared" si="3238"/>
        <v>0</v>
      </c>
      <c r="BF797" s="32"/>
      <c r="BG797" s="114">
        <f t="shared" si="3239"/>
        <v>0</v>
      </c>
      <c r="BH797" s="108">
        <f t="shared" ref="BH797:BI797" si="3250">SUM(J797,L797,N797,P797,R797,T797,V797,X797,Z797,AB797,AD797,AF797,AH797,AJ797,AL797,AN797,AP797,AR797,AT797,AV797,AX797,AZ797,BB797,BD797,BF797)</f>
        <v>0</v>
      </c>
      <c r="BI797" s="119">
        <f t="shared" si="3250"/>
        <v>0</v>
      </c>
      <c r="BJ797" s="87">
        <f t="shared" si="3241"/>
        <v>0</v>
      </c>
      <c r="BK797" s="108">
        <f t="shared" si="3242"/>
        <v>2</v>
      </c>
      <c r="BL797" s="119">
        <f t="shared" si="3243"/>
        <v>1766.26</v>
      </c>
      <c r="BM797" s="87">
        <f t="shared" si="3244"/>
        <v>1</v>
      </c>
    </row>
    <row r="798" spans="1:65" s="88" customFormat="1">
      <c r="A798" s="29" t="s">
        <v>1080</v>
      </c>
      <c r="B798" s="29" t="s">
        <v>66</v>
      </c>
      <c r="C798" s="29">
        <v>92377</v>
      </c>
      <c r="D798" s="101" t="s">
        <v>840</v>
      </c>
      <c r="E798" s="29" t="s">
        <v>100</v>
      </c>
      <c r="F798" s="30">
        <v>1</v>
      </c>
      <c r="G798" s="31">
        <v>80.25</v>
      </c>
      <c r="H798" s="119">
        <v>98.609067337224303</v>
      </c>
      <c r="I798" s="120">
        <f t="shared" si="3214"/>
        <v>98.61</v>
      </c>
      <c r="J798" s="111"/>
      <c r="K798" s="114">
        <f t="shared" si="3215"/>
        <v>0</v>
      </c>
      <c r="L798" s="32"/>
      <c r="M798" s="114">
        <f t="shared" si="3216"/>
        <v>0</v>
      </c>
      <c r="N798" s="32"/>
      <c r="O798" s="114">
        <f t="shared" si="3217"/>
        <v>0</v>
      </c>
      <c r="P798" s="32"/>
      <c r="Q798" s="114">
        <f t="shared" si="3218"/>
        <v>0</v>
      </c>
      <c r="R798" s="32"/>
      <c r="S798" s="114">
        <f t="shared" si="3219"/>
        <v>0</v>
      </c>
      <c r="T798" s="32"/>
      <c r="U798" s="114">
        <f t="shared" si="3220"/>
        <v>0</v>
      </c>
      <c r="V798" s="32"/>
      <c r="W798" s="114">
        <f t="shared" si="3221"/>
        <v>0</v>
      </c>
      <c r="X798" s="32"/>
      <c r="Y798" s="114">
        <f t="shared" si="3222"/>
        <v>0</v>
      </c>
      <c r="Z798" s="32"/>
      <c r="AA798" s="114">
        <f t="shared" si="3223"/>
        <v>0</v>
      </c>
      <c r="AB798" s="32"/>
      <c r="AC798" s="114">
        <f t="shared" si="3224"/>
        <v>0</v>
      </c>
      <c r="AD798" s="32"/>
      <c r="AE798" s="114">
        <f t="shared" si="3225"/>
        <v>0</v>
      </c>
      <c r="AF798" s="32"/>
      <c r="AG798" s="114">
        <f t="shared" si="3226"/>
        <v>0</v>
      </c>
      <c r="AH798" s="32"/>
      <c r="AI798" s="114">
        <f t="shared" si="3227"/>
        <v>0</v>
      </c>
      <c r="AJ798" s="32"/>
      <c r="AK798" s="114">
        <f t="shared" si="3228"/>
        <v>0</v>
      </c>
      <c r="AL798" s="32"/>
      <c r="AM798" s="114">
        <f t="shared" si="3229"/>
        <v>0</v>
      </c>
      <c r="AN798" s="32"/>
      <c r="AO798" s="114">
        <f t="shared" si="3230"/>
        <v>0</v>
      </c>
      <c r="AP798" s="32"/>
      <c r="AQ798" s="114">
        <f t="shared" si="3231"/>
        <v>0</v>
      </c>
      <c r="AR798" s="32"/>
      <c r="AS798" s="114">
        <f t="shared" si="3232"/>
        <v>0</v>
      </c>
      <c r="AT798" s="32"/>
      <c r="AU798" s="114">
        <f t="shared" si="3233"/>
        <v>0</v>
      </c>
      <c r="AV798" s="32"/>
      <c r="AW798" s="114">
        <f t="shared" si="3234"/>
        <v>0</v>
      </c>
      <c r="AX798" s="32"/>
      <c r="AY798" s="114">
        <f t="shared" si="3235"/>
        <v>0</v>
      </c>
      <c r="AZ798" s="32"/>
      <c r="BA798" s="114">
        <f t="shared" si="3236"/>
        <v>0</v>
      </c>
      <c r="BB798" s="32"/>
      <c r="BC798" s="114">
        <f t="shared" si="3237"/>
        <v>0</v>
      </c>
      <c r="BD798" s="32"/>
      <c r="BE798" s="114">
        <f t="shared" si="3238"/>
        <v>0</v>
      </c>
      <c r="BF798" s="32"/>
      <c r="BG798" s="114">
        <f t="shared" si="3239"/>
        <v>0</v>
      </c>
      <c r="BH798" s="108">
        <f t="shared" ref="BH798:BI798" si="3251">SUM(J798,L798,N798,P798,R798,T798,V798,X798,Z798,AB798,AD798,AF798,AH798,AJ798,AL798,AN798,AP798,AR798,AT798,AV798,AX798,AZ798,BB798,BD798,BF798)</f>
        <v>0</v>
      </c>
      <c r="BI798" s="119">
        <f t="shared" si="3251"/>
        <v>0</v>
      </c>
      <c r="BJ798" s="87">
        <f t="shared" si="3241"/>
        <v>0</v>
      </c>
      <c r="BK798" s="108">
        <f t="shared" si="3242"/>
        <v>1</v>
      </c>
      <c r="BL798" s="119">
        <f t="shared" si="3243"/>
        <v>98.61</v>
      </c>
      <c r="BM798" s="87">
        <f t="shared" si="3244"/>
        <v>1</v>
      </c>
    </row>
    <row r="799" spans="1:65" s="88" customFormat="1">
      <c r="A799" s="29" t="s">
        <v>1081</v>
      </c>
      <c r="B799" s="29" t="s">
        <v>66</v>
      </c>
      <c r="C799" s="29">
        <v>20972</v>
      </c>
      <c r="D799" s="101" t="s">
        <v>842</v>
      </c>
      <c r="E799" s="29" t="s">
        <v>100</v>
      </c>
      <c r="F799" s="30">
        <v>1</v>
      </c>
      <c r="G799" s="31">
        <v>119.35</v>
      </c>
      <c r="H799" s="119">
        <v>146.65410824545444</v>
      </c>
      <c r="I799" s="120">
        <f t="shared" si="3214"/>
        <v>146.65</v>
      </c>
      <c r="J799" s="111"/>
      <c r="K799" s="114">
        <f t="shared" si="3215"/>
        <v>0</v>
      </c>
      <c r="L799" s="32"/>
      <c r="M799" s="114">
        <f t="shared" si="3216"/>
        <v>0</v>
      </c>
      <c r="N799" s="32"/>
      <c r="O799" s="114">
        <f t="shared" si="3217"/>
        <v>0</v>
      </c>
      <c r="P799" s="32"/>
      <c r="Q799" s="114">
        <f t="shared" si="3218"/>
        <v>0</v>
      </c>
      <c r="R799" s="32"/>
      <c r="S799" s="114">
        <f t="shared" si="3219"/>
        <v>0</v>
      </c>
      <c r="T799" s="32"/>
      <c r="U799" s="114">
        <f t="shared" si="3220"/>
        <v>0</v>
      </c>
      <c r="V799" s="32"/>
      <c r="W799" s="114">
        <f t="shared" si="3221"/>
        <v>0</v>
      </c>
      <c r="X799" s="32"/>
      <c r="Y799" s="114">
        <f t="shared" si="3222"/>
        <v>0</v>
      </c>
      <c r="Z799" s="32"/>
      <c r="AA799" s="114">
        <f t="shared" si="3223"/>
        <v>0</v>
      </c>
      <c r="AB799" s="32"/>
      <c r="AC799" s="114">
        <f t="shared" si="3224"/>
        <v>0</v>
      </c>
      <c r="AD799" s="32"/>
      <c r="AE799" s="114">
        <f t="shared" si="3225"/>
        <v>0</v>
      </c>
      <c r="AF799" s="32"/>
      <c r="AG799" s="114">
        <f t="shared" si="3226"/>
        <v>0</v>
      </c>
      <c r="AH799" s="32"/>
      <c r="AI799" s="114">
        <f t="shared" si="3227"/>
        <v>0</v>
      </c>
      <c r="AJ799" s="32"/>
      <c r="AK799" s="114">
        <f t="shared" si="3228"/>
        <v>0</v>
      </c>
      <c r="AL799" s="32"/>
      <c r="AM799" s="114">
        <f t="shared" si="3229"/>
        <v>0</v>
      </c>
      <c r="AN799" s="32"/>
      <c r="AO799" s="114">
        <f t="shared" si="3230"/>
        <v>0</v>
      </c>
      <c r="AP799" s="32"/>
      <c r="AQ799" s="114">
        <f t="shared" si="3231"/>
        <v>0</v>
      </c>
      <c r="AR799" s="32"/>
      <c r="AS799" s="114">
        <f t="shared" si="3232"/>
        <v>0</v>
      </c>
      <c r="AT799" s="32"/>
      <c r="AU799" s="114">
        <f t="shared" si="3233"/>
        <v>0</v>
      </c>
      <c r="AV799" s="32"/>
      <c r="AW799" s="114">
        <f t="shared" si="3234"/>
        <v>0</v>
      </c>
      <c r="AX799" s="32"/>
      <c r="AY799" s="114">
        <f t="shared" si="3235"/>
        <v>0</v>
      </c>
      <c r="AZ799" s="32"/>
      <c r="BA799" s="114">
        <f t="shared" si="3236"/>
        <v>0</v>
      </c>
      <c r="BB799" s="32"/>
      <c r="BC799" s="114">
        <f t="shared" si="3237"/>
        <v>0</v>
      </c>
      <c r="BD799" s="32"/>
      <c r="BE799" s="114">
        <f t="shared" si="3238"/>
        <v>0</v>
      </c>
      <c r="BF799" s="32"/>
      <c r="BG799" s="114">
        <f t="shared" si="3239"/>
        <v>0</v>
      </c>
      <c r="BH799" s="108">
        <f t="shared" ref="BH799:BI799" si="3252">SUM(J799,L799,N799,P799,R799,T799,V799,X799,Z799,AB799,AD799,AF799,AH799,AJ799,AL799,AN799,AP799,AR799,AT799,AV799,AX799,AZ799,BB799,BD799,BF799)</f>
        <v>0</v>
      </c>
      <c r="BI799" s="119">
        <f t="shared" si="3252"/>
        <v>0</v>
      </c>
      <c r="BJ799" s="87">
        <f t="shared" si="3241"/>
        <v>0</v>
      </c>
      <c r="BK799" s="108">
        <f t="shared" si="3242"/>
        <v>1</v>
      </c>
      <c r="BL799" s="119">
        <f t="shared" si="3243"/>
        <v>146.65</v>
      </c>
      <c r="BM799" s="87">
        <f t="shared" si="3244"/>
        <v>1</v>
      </c>
    </row>
    <row r="800" spans="1:65" s="88" customFormat="1">
      <c r="A800" s="29" t="s">
        <v>1082</v>
      </c>
      <c r="B800" s="29" t="s">
        <v>66</v>
      </c>
      <c r="C800" s="29">
        <v>103019</v>
      </c>
      <c r="D800" s="101" t="s">
        <v>844</v>
      </c>
      <c r="E800" s="29" t="s">
        <v>100</v>
      </c>
      <c r="F800" s="30">
        <v>1</v>
      </c>
      <c r="G800" s="31">
        <v>184.25</v>
      </c>
      <c r="H800" s="119">
        <v>226.40150351256793</v>
      </c>
      <c r="I800" s="120">
        <f t="shared" si="3214"/>
        <v>226.4</v>
      </c>
      <c r="J800" s="111"/>
      <c r="K800" s="114">
        <f t="shared" si="3215"/>
        <v>0</v>
      </c>
      <c r="L800" s="32"/>
      <c r="M800" s="114">
        <f t="shared" si="3216"/>
        <v>0</v>
      </c>
      <c r="N800" s="32"/>
      <c r="O800" s="114">
        <f t="shared" si="3217"/>
        <v>0</v>
      </c>
      <c r="P800" s="32"/>
      <c r="Q800" s="114">
        <f t="shared" si="3218"/>
        <v>0</v>
      </c>
      <c r="R800" s="32"/>
      <c r="S800" s="114">
        <f t="shared" si="3219"/>
        <v>0</v>
      </c>
      <c r="T800" s="32"/>
      <c r="U800" s="114">
        <f t="shared" si="3220"/>
        <v>0</v>
      </c>
      <c r="V800" s="32"/>
      <c r="W800" s="114">
        <f t="shared" si="3221"/>
        <v>0</v>
      </c>
      <c r="X800" s="32"/>
      <c r="Y800" s="114">
        <f t="shared" si="3222"/>
        <v>0</v>
      </c>
      <c r="Z800" s="32"/>
      <c r="AA800" s="114">
        <f t="shared" si="3223"/>
        <v>0</v>
      </c>
      <c r="AB800" s="32"/>
      <c r="AC800" s="114">
        <f t="shared" si="3224"/>
        <v>0</v>
      </c>
      <c r="AD800" s="32"/>
      <c r="AE800" s="114">
        <f t="shared" si="3225"/>
        <v>0</v>
      </c>
      <c r="AF800" s="32"/>
      <c r="AG800" s="114">
        <f t="shared" si="3226"/>
        <v>0</v>
      </c>
      <c r="AH800" s="32"/>
      <c r="AI800" s="114">
        <f t="shared" si="3227"/>
        <v>0</v>
      </c>
      <c r="AJ800" s="32"/>
      <c r="AK800" s="114">
        <f t="shared" si="3228"/>
        <v>0</v>
      </c>
      <c r="AL800" s="32"/>
      <c r="AM800" s="114">
        <f t="shared" si="3229"/>
        <v>0</v>
      </c>
      <c r="AN800" s="32"/>
      <c r="AO800" s="114">
        <f t="shared" si="3230"/>
        <v>0</v>
      </c>
      <c r="AP800" s="32"/>
      <c r="AQ800" s="114">
        <f t="shared" si="3231"/>
        <v>0</v>
      </c>
      <c r="AR800" s="32"/>
      <c r="AS800" s="114">
        <f t="shared" si="3232"/>
        <v>0</v>
      </c>
      <c r="AT800" s="32"/>
      <c r="AU800" s="114">
        <f t="shared" si="3233"/>
        <v>0</v>
      </c>
      <c r="AV800" s="32"/>
      <c r="AW800" s="114">
        <f t="shared" si="3234"/>
        <v>0</v>
      </c>
      <c r="AX800" s="32"/>
      <c r="AY800" s="114">
        <f t="shared" si="3235"/>
        <v>0</v>
      </c>
      <c r="AZ800" s="32"/>
      <c r="BA800" s="114">
        <f t="shared" si="3236"/>
        <v>0</v>
      </c>
      <c r="BB800" s="32"/>
      <c r="BC800" s="114">
        <f t="shared" si="3237"/>
        <v>0</v>
      </c>
      <c r="BD800" s="32"/>
      <c r="BE800" s="114">
        <f t="shared" si="3238"/>
        <v>0</v>
      </c>
      <c r="BF800" s="32"/>
      <c r="BG800" s="114">
        <f t="shared" si="3239"/>
        <v>0</v>
      </c>
      <c r="BH800" s="108">
        <f t="shared" ref="BH800:BI800" si="3253">SUM(J800,L800,N800,P800,R800,T800,V800,X800,Z800,AB800,AD800,AF800,AH800,AJ800,AL800,AN800,AP800,AR800,AT800,AV800,AX800,AZ800,BB800,BD800,BF800)</f>
        <v>0</v>
      </c>
      <c r="BI800" s="119">
        <f t="shared" si="3253"/>
        <v>0</v>
      </c>
      <c r="BJ800" s="87">
        <f t="shared" si="3241"/>
        <v>0</v>
      </c>
      <c r="BK800" s="108">
        <f t="shared" si="3242"/>
        <v>1</v>
      </c>
      <c r="BL800" s="119">
        <f t="shared" si="3243"/>
        <v>226.4</v>
      </c>
      <c r="BM800" s="87">
        <f t="shared" si="3244"/>
        <v>1</v>
      </c>
    </row>
    <row r="801" spans="1:65" s="88" customFormat="1">
      <c r="A801" s="29" t="s">
        <v>1083</v>
      </c>
      <c r="B801" s="29" t="s">
        <v>66</v>
      </c>
      <c r="C801" s="29">
        <v>20964</v>
      </c>
      <c r="D801" s="101" t="s">
        <v>846</v>
      </c>
      <c r="E801" s="29" t="s">
        <v>100</v>
      </c>
      <c r="F801" s="30">
        <v>1</v>
      </c>
      <c r="G801" s="31">
        <v>65.239999999999995</v>
      </c>
      <c r="H801" s="119">
        <v>80.165178231532863</v>
      </c>
      <c r="I801" s="120">
        <f t="shared" si="3214"/>
        <v>80.17</v>
      </c>
      <c r="J801" s="111"/>
      <c r="K801" s="114">
        <f t="shared" si="3215"/>
        <v>0</v>
      </c>
      <c r="L801" s="32"/>
      <c r="M801" s="114">
        <f t="shared" si="3216"/>
        <v>0</v>
      </c>
      <c r="N801" s="32"/>
      <c r="O801" s="114">
        <f t="shared" si="3217"/>
        <v>0</v>
      </c>
      <c r="P801" s="32"/>
      <c r="Q801" s="114">
        <f t="shared" si="3218"/>
        <v>0</v>
      </c>
      <c r="R801" s="32"/>
      <c r="S801" s="114">
        <f t="shared" si="3219"/>
        <v>0</v>
      </c>
      <c r="T801" s="32"/>
      <c r="U801" s="114">
        <f t="shared" si="3220"/>
        <v>0</v>
      </c>
      <c r="V801" s="32"/>
      <c r="W801" s="114">
        <f t="shared" si="3221"/>
        <v>0</v>
      </c>
      <c r="X801" s="32"/>
      <c r="Y801" s="114">
        <f t="shared" si="3222"/>
        <v>0</v>
      </c>
      <c r="Z801" s="32"/>
      <c r="AA801" s="114">
        <f t="shared" si="3223"/>
        <v>0</v>
      </c>
      <c r="AB801" s="32"/>
      <c r="AC801" s="114">
        <f t="shared" si="3224"/>
        <v>0</v>
      </c>
      <c r="AD801" s="32"/>
      <c r="AE801" s="114">
        <f t="shared" si="3225"/>
        <v>0</v>
      </c>
      <c r="AF801" s="32"/>
      <c r="AG801" s="114">
        <f t="shared" si="3226"/>
        <v>0</v>
      </c>
      <c r="AH801" s="32"/>
      <c r="AI801" s="114">
        <f t="shared" si="3227"/>
        <v>0</v>
      </c>
      <c r="AJ801" s="32"/>
      <c r="AK801" s="114">
        <f t="shared" si="3228"/>
        <v>0</v>
      </c>
      <c r="AL801" s="32"/>
      <c r="AM801" s="114">
        <f t="shared" si="3229"/>
        <v>0</v>
      </c>
      <c r="AN801" s="32"/>
      <c r="AO801" s="114">
        <f t="shared" si="3230"/>
        <v>0</v>
      </c>
      <c r="AP801" s="32"/>
      <c r="AQ801" s="114">
        <f t="shared" si="3231"/>
        <v>0</v>
      </c>
      <c r="AR801" s="32"/>
      <c r="AS801" s="114">
        <f t="shared" si="3232"/>
        <v>0</v>
      </c>
      <c r="AT801" s="32"/>
      <c r="AU801" s="114">
        <f t="shared" si="3233"/>
        <v>0</v>
      </c>
      <c r="AV801" s="32"/>
      <c r="AW801" s="114">
        <f t="shared" si="3234"/>
        <v>0</v>
      </c>
      <c r="AX801" s="32"/>
      <c r="AY801" s="114">
        <f t="shared" si="3235"/>
        <v>0</v>
      </c>
      <c r="AZ801" s="32"/>
      <c r="BA801" s="114">
        <f t="shared" si="3236"/>
        <v>0</v>
      </c>
      <c r="BB801" s="32"/>
      <c r="BC801" s="114">
        <f t="shared" si="3237"/>
        <v>0</v>
      </c>
      <c r="BD801" s="32"/>
      <c r="BE801" s="114">
        <f t="shared" si="3238"/>
        <v>0</v>
      </c>
      <c r="BF801" s="32"/>
      <c r="BG801" s="114">
        <f t="shared" si="3239"/>
        <v>0</v>
      </c>
      <c r="BH801" s="108">
        <f t="shared" ref="BH801:BI801" si="3254">SUM(J801,L801,N801,P801,R801,T801,V801,X801,Z801,AB801,AD801,AF801,AH801,AJ801,AL801,AN801,AP801,AR801,AT801,AV801,AX801,AZ801,BB801,BD801,BF801)</f>
        <v>0</v>
      </c>
      <c r="BI801" s="119">
        <f t="shared" si="3254"/>
        <v>0</v>
      </c>
      <c r="BJ801" s="87">
        <f t="shared" si="3241"/>
        <v>0</v>
      </c>
      <c r="BK801" s="108">
        <f t="shared" si="3242"/>
        <v>1</v>
      </c>
      <c r="BL801" s="119">
        <f t="shared" si="3243"/>
        <v>80.17</v>
      </c>
      <c r="BM801" s="87">
        <f t="shared" si="3244"/>
        <v>1</v>
      </c>
    </row>
    <row r="802" spans="1:65" s="88" customFormat="1">
      <c r="A802" s="22" t="s">
        <v>1084</v>
      </c>
      <c r="B802" s="22" t="s">
        <v>60</v>
      </c>
      <c r="C802" s="22" t="s">
        <v>60</v>
      </c>
      <c r="D802" s="102" t="s">
        <v>732</v>
      </c>
      <c r="E802" s="22" t="s">
        <v>60</v>
      </c>
      <c r="F802" s="89"/>
      <c r="G802" s="27"/>
      <c r="H802" s="121"/>
      <c r="I802" s="118">
        <f>SUM(I803:I807)</f>
        <v>2599.2900000000004</v>
      </c>
      <c r="J802" s="112"/>
      <c r="K802" s="127">
        <f>SUM(K803:K807)</f>
        <v>0</v>
      </c>
      <c r="L802" s="26"/>
      <c r="M802" s="127">
        <f>SUM(M803:M807)</f>
        <v>0</v>
      </c>
      <c r="N802" s="26"/>
      <c r="O802" s="127">
        <f>SUM(O803:O807)</f>
        <v>0</v>
      </c>
      <c r="P802" s="26"/>
      <c r="Q802" s="127">
        <f>SUM(Q803:Q807)</f>
        <v>0</v>
      </c>
      <c r="R802" s="26"/>
      <c r="S802" s="127">
        <f>SUM(S803:S807)</f>
        <v>0</v>
      </c>
      <c r="T802" s="26"/>
      <c r="U802" s="127">
        <f>SUM(U803:U807)</f>
        <v>0</v>
      </c>
      <c r="V802" s="26"/>
      <c r="W802" s="127">
        <f>SUM(W803:W807)</f>
        <v>0</v>
      </c>
      <c r="X802" s="26"/>
      <c r="Y802" s="127">
        <f>SUM(Y803:Y807)</f>
        <v>0</v>
      </c>
      <c r="Z802" s="26"/>
      <c r="AA802" s="127">
        <f>SUM(AA803:AA807)</f>
        <v>0</v>
      </c>
      <c r="AB802" s="26"/>
      <c r="AC802" s="127">
        <f>SUM(AC803:AC807)</f>
        <v>0</v>
      </c>
      <c r="AD802" s="26"/>
      <c r="AE802" s="127">
        <f>SUM(AE803:AE807)</f>
        <v>0</v>
      </c>
      <c r="AF802" s="26"/>
      <c r="AG802" s="127">
        <f>SUM(AG803:AG807)</f>
        <v>0</v>
      </c>
      <c r="AH802" s="26"/>
      <c r="AI802" s="127">
        <f>SUM(AI803:AI807)</f>
        <v>0</v>
      </c>
      <c r="AJ802" s="26"/>
      <c r="AK802" s="127">
        <f>SUM(AK803:AK807)</f>
        <v>0</v>
      </c>
      <c r="AL802" s="26"/>
      <c r="AM802" s="127">
        <f>SUM(AM803:AM807)</f>
        <v>0</v>
      </c>
      <c r="AN802" s="26"/>
      <c r="AO802" s="127">
        <f>SUM(AO803:AO807)</f>
        <v>0</v>
      </c>
      <c r="AP802" s="26"/>
      <c r="AQ802" s="127">
        <f>SUM(AQ803:AQ807)</f>
        <v>0</v>
      </c>
      <c r="AR802" s="26"/>
      <c r="AS802" s="127">
        <f>SUM(AS803:AS807)</f>
        <v>0</v>
      </c>
      <c r="AT802" s="26"/>
      <c r="AU802" s="127">
        <f>SUM(AU803:AU807)</f>
        <v>0</v>
      </c>
      <c r="AV802" s="26"/>
      <c r="AW802" s="127">
        <f>SUM(AW803:AW807)</f>
        <v>0</v>
      </c>
      <c r="AX802" s="26"/>
      <c r="AY802" s="127">
        <f>SUM(AY803:AY807)</f>
        <v>0</v>
      </c>
      <c r="AZ802" s="26"/>
      <c r="BA802" s="127">
        <f>SUM(BA803:BA807)</f>
        <v>0</v>
      </c>
      <c r="BB802" s="26"/>
      <c r="BC802" s="127">
        <f>SUM(BC803:BC807)</f>
        <v>0</v>
      </c>
      <c r="BD802" s="26"/>
      <c r="BE802" s="127">
        <f>SUM(BE803:BE807)</f>
        <v>0</v>
      </c>
      <c r="BF802" s="26"/>
      <c r="BG802" s="127">
        <f>SUM(BG803:BG807)</f>
        <v>0</v>
      </c>
      <c r="BH802" s="109"/>
      <c r="BI802" s="121">
        <f>SUM(BI803:BI807)</f>
        <v>0</v>
      </c>
      <c r="BJ802" s="27"/>
      <c r="BK802" s="109"/>
      <c r="BL802" s="121">
        <f>SUM(BL803:BL807)</f>
        <v>2599.2900000000004</v>
      </c>
      <c r="BM802" s="27"/>
    </row>
    <row r="803" spans="1:65" s="88" customFormat="1">
      <c r="A803" s="29" t="s">
        <v>1085</v>
      </c>
      <c r="B803" s="29" t="s">
        <v>250</v>
      </c>
      <c r="C803" s="29">
        <v>12016</v>
      </c>
      <c r="D803" s="101" t="s">
        <v>734</v>
      </c>
      <c r="E803" s="29" t="s">
        <v>100</v>
      </c>
      <c r="F803" s="30">
        <v>1</v>
      </c>
      <c r="G803" s="31">
        <v>195.97</v>
      </c>
      <c r="H803" s="119">
        <v>240.80272805078937</v>
      </c>
      <c r="I803" s="120">
        <f t="shared" ref="I803:I807" si="3255">ROUND(SUM(F803*H803),2)</f>
        <v>240.8</v>
      </c>
      <c r="J803" s="111"/>
      <c r="K803" s="114">
        <f t="shared" ref="K803:K807" si="3256">J803*$H803</f>
        <v>0</v>
      </c>
      <c r="L803" s="32"/>
      <c r="M803" s="114">
        <f t="shared" ref="M803:M807" si="3257">L803*$H803</f>
        <v>0</v>
      </c>
      <c r="N803" s="32"/>
      <c r="O803" s="114">
        <f t="shared" ref="O803:O807" si="3258">N803*$H803</f>
        <v>0</v>
      </c>
      <c r="P803" s="32"/>
      <c r="Q803" s="114">
        <f t="shared" ref="Q803:Q807" si="3259">P803*$H803</f>
        <v>0</v>
      </c>
      <c r="R803" s="32"/>
      <c r="S803" s="114">
        <f t="shared" ref="S803:S807" si="3260">R803*$H803</f>
        <v>0</v>
      </c>
      <c r="T803" s="32"/>
      <c r="U803" s="114">
        <f t="shared" ref="U803:U807" si="3261">T803*$H803</f>
        <v>0</v>
      </c>
      <c r="V803" s="32"/>
      <c r="W803" s="114">
        <f t="shared" ref="W803:W807" si="3262">V803*$H803</f>
        <v>0</v>
      </c>
      <c r="X803" s="32"/>
      <c r="Y803" s="114">
        <f t="shared" ref="Y803:Y807" si="3263">X803*$H803</f>
        <v>0</v>
      </c>
      <c r="Z803" s="32"/>
      <c r="AA803" s="114">
        <f t="shared" ref="AA803:AA807" si="3264">Z803*$H803</f>
        <v>0</v>
      </c>
      <c r="AB803" s="32"/>
      <c r="AC803" s="114">
        <f t="shared" ref="AC803:AC807" si="3265">AB803*$H803</f>
        <v>0</v>
      </c>
      <c r="AD803" s="32"/>
      <c r="AE803" s="114">
        <f t="shared" ref="AE803:AE807" si="3266">AD803*$H803</f>
        <v>0</v>
      </c>
      <c r="AF803" s="32"/>
      <c r="AG803" s="114">
        <f t="shared" ref="AG803:AG807" si="3267">AF803*$H803</f>
        <v>0</v>
      </c>
      <c r="AH803" s="32"/>
      <c r="AI803" s="114">
        <f t="shared" ref="AI803:AI807" si="3268">AH803*$H803</f>
        <v>0</v>
      </c>
      <c r="AJ803" s="32"/>
      <c r="AK803" s="114">
        <f t="shared" ref="AK803:AK807" si="3269">AJ803*$H803</f>
        <v>0</v>
      </c>
      <c r="AL803" s="32"/>
      <c r="AM803" s="114">
        <f t="shared" ref="AM803:AM807" si="3270">AL803*$H803</f>
        <v>0</v>
      </c>
      <c r="AN803" s="32"/>
      <c r="AO803" s="114">
        <f t="shared" ref="AO803:AO807" si="3271">AN803*$H803</f>
        <v>0</v>
      </c>
      <c r="AP803" s="32"/>
      <c r="AQ803" s="114">
        <f t="shared" ref="AQ803:AQ807" si="3272">AP803*$H803</f>
        <v>0</v>
      </c>
      <c r="AR803" s="32"/>
      <c r="AS803" s="114">
        <f t="shared" ref="AS803:AS807" si="3273">AR803*$H803</f>
        <v>0</v>
      </c>
      <c r="AT803" s="32"/>
      <c r="AU803" s="114">
        <f t="shared" ref="AU803:AU807" si="3274">AT803*$H803</f>
        <v>0</v>
      </c>
      <c r="AV803" s="32"/>
      <c r="AW803" s="114">
        <f t="shared" ref="AW803:AW807" si="3275">AV803*$H803</f>
        <v>0</v>
      </c>
      <c r="AX803" s="32"/>
      <c r="AY803" s="114">
        <f t="shared" ref="AY803:AY807" si="3276">AX803*$H803</f>
        <v>0</v>
      </c>
      <c r="AZ803" s="32"/>
      <c r="BA803" s="114">
        <f t="shared" ref="BA803:BA807" si="3277">AZ803*$H803</f>
        <v>0</v>
      </c>
      <c r="BB803" s="32"/>
      <c r="BC803" s="114">
        <f t="shared" ref="BC803:BC807" si="3278">BB803*$H803</f>
        <v>0</v>
      </c>
      <c r="BD803" s="32"/>
      <c r="BE803" s="114">
        <f t="shared" ref="BE803:BE807" si="3279">BD803*$H803</f>
        <v>0</v>
      </c>
      <c r="BF803" s="32"/>
      <c r="BG803" s="114">
        <f t="shared" ref="BG803:BG807" si="3280">BF803*$H803</f>
        <v>0</v>
      </c>
      <c r="BH803" s="108">
        <f t="shared" ref="BH803:BI803" si="3281">SUM(J803,L803,N803,P803,R803,T803,V803,X803,Z803,AB803,AD803,AF803,AH803,AJ803,AL803,AN803,AP803,AR803,AT803,AV803,AX803,AZ803,BB803,BD803,BF803)</f>
        <v>0</v>
      </c>
      <c r="BI803" s="119">
        <f t="shared" si="3281"/>
        <v>0</v>
      </c>
      <c r="BJ803" s="87">
        <f t="shared" ref="BJ803:BJ807" si="3282">BI803/I803</f>
        <v>0</v>
      </c>
      <c r="BK803" s="108">
        <f t="shared" ref="BK803:BK807" si="3283">F803-BH803</f>
        <v>1</v>
      </c>
      <c r="BL803" s="119">
        <f t="shared" ref="BL803:BL807" si="3284">I803-BI803</f>
        <v>240.8</v>
      </c>
      <c r="BM803" s="87">
        <f t="shared" ref="BM803:BM807" si="3285">1-BJ803</f>
        <v>1</v>
      </c>
    </row>
    <row r="804" spans="1:65" s="88" customFormat="1">
      <c r="A804" s="29" t="s">
        <v>1086</v>
      </c>
      <c r="B804" s="29" t="s">
        <v>250</v>
      </c>
      <c r="C804" s="29">
        <v>12018</v>
      </c>
      <c r="D804" s="101" t="s">
        <v>1087</v>
      </c>
      <c r="E804" s="29" t="s">
        <v>100</v>
      </c>
      <c r="F804" s="30">
        <v>1</v>
      </c>
      <c r="G804" s="31">
        <v>215.73</v>
      </c>
      <c r="H804" s="119">
        <v>265.08329092410463</v>
      </c>
      <c r="I804" s="120">
        <f t="shared" si="3255"/>
        <v>265.08</v>
      </c>
      <c r="J804" s="111"/>
      <c r="K804" s="114">
        <f t="shared" si="3256"/>
        <v>0</v>
      </c>
      <c r="L804" s="32"/>
      <c r="M804" s="114">
        <f t="shared" si="3257"/>
        <v>0</v>
      </c>
      <c r="N804" s="32"/>
      <c r="O804" s="114">
        <f t="shared" si="3258"/>
        <v>0</v>
      </c>
      <c r="P804" s="32"/>
      <c r="Q804" s="114">
        <f t="shared" si="3259"/>
        <v>0</v>
      </c>
      <c r="R804" s="32"/>
      <c r="S804" s="114">
        <f t="shared" si="3260"/>
        <v>0</v>
      </c>
      <c r="T804" s="32"/>
      <c r="U804" s="114">
        <f t="shared" si="3261"/>
        <v>0</v>
      </c>
      <c r="V804" s="32"/>
      <c r="W804" s="114">
        <f t="shared" si="3262"/>
        <v>0</v>
      </c>
      <c r="X804" s="32"/>
      <c r="Y804" s="114">
        <f t="shared" si="3263"/>
        <v>0</v>
      </c>
      <c r="Z804" s="32"/>
      <c r="AA804" s="114">
        <f t="shared" si="3264"/>
        <v>0</v>
      </c>
      <c r="AB804" s="32"/>
      <c r="AC804" s="114">
        <f t="shared" si="3265"/>
        <v>0</v>
      </c>
      <c r="AD804" s="32"/>
      <c r="AE804" s="114">
        <f t="shared" si="3266"/>
        <v>0</v>
      </c>
      <c r="AF804" s="32"/>
      <c r="AG804" s="114">
        <f t="shared" si="3267"/>
        <v>0</v>
      </c>
      <c r="AH804" s="32"/>
      <c r="AI804" s="114">
        <f t="shared" si="3268"/>
        <v>0</v>
      </c>
      <c r="AJ804" s="32"/>
      <c r="AK804" s="114">
        <f t="shared" si="3269"/>
        <v>0</v>
      </c>
      <c r="AL804" s="32"/>
      <c r="AM804" s="114">
        <f t="shared" si="3270"/>
        <v>0</v>
      </c>
      <c r="AN804" s="32"/>
      <c r="AO804" s="114">
        <f t="shared" si="3271"/>
        <v>0</v>
      </c>
      <c r="AP804" s="32"/>
      <c r="AQ804" s="114">
        <f t="shared" si="3272"/>
        <v>0</v>
      </c>
      <c r="AR804" s="32"/>
      <c r="AS804" s="114">
        <f t="shared" si="3273"/>
        <v>0</v>
      </c>
      <c r="AT804" s="32"/>
      <c r="AU804" s="114">
        <f t="shared" si="3274"/>
        <v>0</v>
      </c>
      <c r="AV804" s="32"/>
      <c r="AW804" s="114">
        <f t="shared" si="3275"/>
        <v>0</v>
      </c>
      <c r="AX804" s="32"/>
      <c r="AY804" s="114">
        <f t="shared" si="3276"/>
        <v>0</v>
      </c>
      <c r="AZ804" s="32"/>
      <c r="BA804" s="114">
        <f t="shared" si="3277"/>
        <v>0</v>
      </c>
      <c r="BB804" s="32"/>
      <c r="BC804" s="114">
        <f t="shared" si="3278"/>
        <v>0</v>
      </c>
      <c r="BD804" s="32"/>
      <c r="BE804" s="114">
        <f t="shared" si="3279"/>
        <v>0</v>
      </c>
      <c r="BF804" s="32"/>
      <c r="BG804" s="114">
        <f t="shared" si="3280"/>
        <v>0</v>
      </c>
      <c r="BH804" s="108">
        <f t="shared" ref="BH804:BI804" si="3286">SUM(J804,L804,N804,P804,R804,T804,V804,X804,Z804,AB804,AD804,AF804,AH804,AJ804,AL804,AN804,AP804,AR804,AT804,AV804,AX804,AZ804,BB804,BD804,BF804)</f>
        <v>0</v>
      </c>
      <c r="BI804" s="119">
        <f t="shared" si="3286"/>
        <v>0</v>
      </c>
      <c r="BJ804" s="87">
        <f t="shared" si="3282"/>
        <v>0</v>
      </c>
      <c r="BK804" s="108">
        <f t="shared" si="3283"/>
        <v>1</v>
      </c>
      <c r="BL804" s="119">
        <f t="shared" si="3284"/>
        <v>265.08</v>
      </c>
      <c r="BM804" s="87">
        <f t="shared" si="3285"/>
        <v>1</v>
      </c>
    </row>
    <row r="805" spans="1:65" s="88" customFormat="1">
      <c r="A805" s="29" t="s">
        <v>1088</v>
      </c>
      <c r="B805" s="29" t="s">
        <v>66</v>
      </c>
      <c r="C805" s="29">
        <v>101908</v>
      </c>
      <c r="D805" s="101" t="s">
        <v>741</v>
      </c>
      <c r="E805" s="29" t="s">
        <v>100</v>
      </c>
      <c r="F805" s="30">
        <v>4</v>
      </c>
      <c r="G805" s="31">
        <v>261.85000000000002</v>
      </c>
      <c r="H805" s="119">
        <v>321.75432127417054</v>
      </c>
      <c r="I805" s="120">
        <f t="shared" si="3255"/>
        <v>1287.02</v>
      </c>
      <c r="J805" s="111"/>
      <c r="K805" s="114">
        <f t="shared" si="3256"/>
        <v>0</v>
      </c>
      <c r="L805" s="32"/>
      <c r="M805" s="114">
        <f t="shared" si="3257"/>
        <v>0</v>
      </c>
      <c r="N805" s="32"/>
      <c r="O805" s="114">
        <f t="shared" si="3258"/>
        <v>0</v>
      </c>
      <c r="P805" s="32"/>
      <c r="Q805" s="114">
        <f t="shared" si="3259"/>
        <v>0</v>
      </c>
      <c r="R805" s="32"/>
      <c r="S805" s="114">
        <f t="shared" si="3260"/>
        <v>0</v>
      </c>
      <c r="T805" s="32"/>
      <c r="U805" s="114">
        <f t="shared" si="3261"/>
        <v>0</v>
      </c>
      <c r="V805" s="32"/>
      <c r="W805" s="114">
        <f t="shared" si="3262"/>
        <v>0</v>
      </c>
      <c r="X805" s="32"/>
      <c r="Y805" s="114">
        <f t="shared" si="3263"/>
        <v>0</v>
      </c>
      <c r="Z805" s="32"/>
      <c r="AA805" s="114">
        <f t="shared" si="3264"/>
        <v>0</v>
      </c>
      <c r="AB805" s="32"/>
      <c r="AC805" s="114">
        <f t="shared" si="3265"/>
        <v>0</v>
      </c>
      <c r="AD805" s="32"/>
      <c r="AE805" s="114">
        <f t="shared" si="3266"/>
        <v>0</v>
      </c>
      <c r="AF805" s="32"/>
      <c r="AG805" s="114">
        <f t="shared" si="3267"/>
        <v>0</v>
      </c>
      <c r="AH805" s="32"/>
      <c r="AI805" s="114">
        <f t="shared" si="3268"/>
        <v>0</v>
      </c>
      <c r="AJ805" s="32"/>
      <c r="AK805" s="114">
        <f t="shared" si="3269"/>
        <v>0</v>
      </c>
      <c r="AL805" s="32"/>
      <c r="AM805" s="114">
        <f t="shared" si="3270"/>
        <v>0</v>
      </c>
      <c r="AN805" s="32"/>
      <c r="AO805" s="114">
        <f t="shared" si="3271"/>
        <v>0</v>
      </c>
      <c r="AP805" s="32"/>
      <c r="AQ805" s="114">
        <f t="shared" si="3272"/>
        <v>0</v>
      </c>
      <c r="AR805" s="32"/>
      <c r="AS805" s="114">
        <f t="shared" si="3273"/>
        <v>0</v>
      </c>
      <c r="AT805" s="32"/>
      <c r="AU805" s="114">
        <f t="shared" si="3274"/>
        <v>0</v>
      </c>
      <c r="AV805" s="32"/>
      <c r="AW805" s="114">
        <f t="shared" si="3275"/>
        <v>0</v>
      </c>
      <c r="AX805" s="32"/>
      <c r="AY805" s="114">
        <f t="shared" si="3276"/>
        <v>0</v>
      </c>
      <c r="AZ805" s="32"/>
      <c r="BA805" s="114">
        <f t="shared" si="3277"/>
        <v>0</v>
      </c>
      <c r="BB805" s="32"/>
      <c r="BC805" s="114">
        <f t="shared" si="3278"/>
        <v>0</v>
      </c>
      <c r="BD805" s="32"/>
      <c r="BE805" s="114">
        <f t="shared" si="3279"/>
        <v>0</v>
      </c>
      <c r="BF805" s="32"/>
      <c r="BG805" s="114">
        <f t="shared" si="3280"/>
        <v>0</v>
      </c>
      <c r="BH805" s="108">
        <f t="shared" ref="BH805:BI805" si="3287">SUM(J805,L805,N805,P805,R805,T805,V805,X805,Z805,AB805,AD805,AF805,AH805,AJ805,AL805,AN805,AP805,AR805,AT805,AV805,AX805,AZ805,BB805,BD805,BF805)</f>
        <v>0</v>
      </c>
      <c r="BI805" s="119">
        <f t="shared" si="3287"/>
        <v>0</v>
      </c>
      <c r="BJ805" s="87">
        <f t="shared" si="3282"/>
        <v>0</v>
      </c>
      <c r="BK805" s="108">
        <f t="shared" si="3283"/>
        <v>4</v>
      </c>
      <c r="BL805" s="119">
        <f t="shared" si="3284"/>
        <v>1287.02</v>
      </c>
      <c r="BM805" s="87">
        <f t="shared" si="3285"/>
        <v>1</v>
      </c>
    </row>
    <row r="806" spans="1:65" s="88" customFormat="1">
      <c r="A806" s="29" t="s">
        <v>1089</v>
      </c>
      <c r="B806" s="29" t="s">
        <v>66</v>
      </c>
      <c r="C806" s="29">
        <v>97599</v>
      </c>
      <c r="D806" s="101" t="s">
        <v>745</v>
      </c>
      <c r="E806" s="29" t="s">
        <v>100</v>
      </c>
      <c r="F806" s="30">
        <v>18</v>
      </c>
      <c r="G806" s="31">
        <v>21.85</v>
      </c>
      <c r="H806" s="119">
        <v>26.848699331069795</v>
      </c>
      <c r="I806" s="120">
        <f t="shared" si="3255"/>
        <v>483.28</v>
      </c>
      <c r="J806" s="111"/>
      <c r="K806" s="114">
        <f t="shared" si="3256"/>
        <v>0</v>
      </c>
      <c r="L806" s="32"/>
      <c r="M806" s="114">
        <f t="shared" si="3257"/>
        <v>0</v>
      </c>
      <c r="N806" s="32"/>
      <c r="O806" s="114">
        <f t="shared" si="3258"/>
        <v>0</v>
      </c>
      <c r="P806" s="32"/>
      <c r="Q806" s="114">
        <f t="shared" si="3259"/>
        <v>0</v>
      </c>
      <c r="R806" s="32"/>
      <c r="S806" s="114">
        <f t="shared" si="3260"/>
        <v>0</v>
      </c>
      <c r="T806" s="32"/>
      <c r="U806" s="114">
        <f t="shared" si="3261"/>
        <v>0</v>
      </c>
      <c r="V806" s="32"/>
      <c r="W806" s="114">
        <f t="shared" si="3262"/>
        <v>0</v>
      </c>
      <c r="X806" s="32"/>
      <c r="Y806" s="114">
        <f t="shared" si="3263"/>
        <v>0</v>
      </c>
      <c r="Z806" s="32"/>
      <c r="AA806" s="114">
        <f t="shared" si="3264"/>
        <v>0</v>
      </c>
      <c r="AB806" s="32"/>
      <c r="AC806" s="114">
        <f t="shared" si="3265"/>
        <v>0</v>
      </c>
      <c r="AD806" s="32"/>
      <c r="AE806" s="114">
        <f t="shared" si="3266"/>
        <v>0</v>
      </c>
      <c r="AF806" s="32"/>
      <c r="AG806" s="114">
        <f t="shared" si="3267"/>
        <v>0</v>
      </c>
      <c r="AH806" s="32"/>
      <c r="AI806" s="114">
        <f t="shared" si="3268"/>
        <v>0</v>
      </c>
      <c r="AJ806" s="32"/>
      <c r="AK806" s="114">
        <f t="shared" si="3269"/>
        <v>0</v>
      </c>
      <c r="AL806" s="32"/>
      <c r="AM806" s="114">
        <f t="shared" si="3270"/>
        <v>0</v>
      </c>
      <c r="AN806" s="32"/>
      <c r="AO806" s="114">
        <f t="shared" si="3271"/>
        <v>0</v>
      </c>
      <c r="AP806" s="32"/>
      <c r="AQ806" s="114">
        <f t="shared" si="3272"/>
        <v>0</v>
      </c>
      <c r="AR806" s="32"/>
      <c r="AS806" s="114">
        <f t="shared" si="3273"/>
        <v>0</v>
      </c>
      <c r="AT806" s="32"/>
      <c r="AU806" s="114">
        <f t="shared" si="3274"/>
        <v>0</v>
      </c>
      <c r="AV806" s="32"/>
      <c r="AW806" s="114">
        <f t="shared" si="3275"/>
        <v>0</v>
      </c>
      <c r="AX806" s="32"/>
      <c r="AY806" s="114">
        <f t="shared" si="3276"/>
        <v>0</v>
      </c>
      <c r="AZ806" s="32"/>
      <c r="BA806" s="114">
        <f t="shared" si="3277"/>
        <v>0</v>
      </c>
      <c r="BB806" s="32"/>
      <c r="BC806" s="114">
        <f t="shared" si="3278"/>
        <v>0</v>
      </c>
      <c r="BD806" s="32"/>
      <c r="BE806" s="114">
        <f t="shared" si="3279"/>
        <v>0</v>
      </c>
      <c r="BF806" s="32"/>
      <c r="BG806" s="114">
        <f t="shared" si="3280"/>
        <v>0</v>
      </c>
      <c r="BH806" s="108">
        <f t="shared" ref="BH806:BI806" si="3288">SUM(J806,L806,N806,P806,R806,T806,V806,X806,Z806,AB806,AD806,AF806,AH806,AJ806,AL806,AN806,AP806,AR806,AT806,AV806,AX806,AZ806,BB806,BD806,BF806)</f>
        <v>0</v>
      </c>
      <c r="BI806" s="119">
        <f t="shared" si="3288"/>
        <v>0</v>
      </c>
      <c r="BJ806" s="87">
        <f t="shared" si="3282"/>
        <v>0</v>
      </c>
      <c r="BK806" s="108">
        <f t="shared" si="3283"/>
        <v>18</v>
      </c>
      <c r="BL806" s="119">
        <f t="shared" si="3284"/>
        <v>483.28</v>
      </c>
      <c r="BM806" s="87">
        <f t="shared" si="3285"/>
        <v>1</v>
      </c>
    </row>
    <row r="807" spans="1:65" s="88" customFormat="1">
      <c r="A807" s="29" t="s">
        <v>1090</v>
      </c>
      <c r="B807" s="29" t="s">
        <v>250</v>
      </c>
      <c r="C807" s="29">
        <v>10446</v>
      </c>
      <c r="D807" s="101" t="s">
        <v>747</v>
      </c>
      <c r="E807" s="29" t="s">
        <v>100</v>
      </c>
      <c r="F807" s="30">
        <v>1</v>
      </c>
      <c r="G807" s="31">
        <v>262.95</v>
      </c>
      <c r="H807" s="119">
        <v>323.1059720414097</v>
      </c>
      <c r="I807" s="120">
        <f t="shared" si="3255"/>
        <v>323.11</v>
      </c>
      <c r="J807" s="111"/>
      <c r="K807" s="114">
        <f t="shared" si="3256"/>
        <v>0</v>
      </c>
      <c r="L807" s="32"/>
      <c r="M807" s="114">
        <f t="shared" si="3257"/>
        <v>0</v>
      </c>
      <c r="N807" s="32"/>
      <c r="O807" s="114">
        <f t="shared" si="3258"/>
        <v>0</v>
      </c>
      <c r="P807" s="32"/>
      <c r="Q807" s="114">
        <f t="shared" si="3259"/>
        <v>0</v>
      </c>
      <c r="R807" s="32"/>
      <c r="S807" s="114">
        <f t="shared" si="3260"/>
        <v>0</v>
      </c>
      <c r="T807" s="32"/>
      <c r="U807" s="114">
        <f t="shared" si="3261"/>
        <v>0</v>
      </c>
      <c r="V807" s="32"/>
      <c r="W807" s="114">
        <f t="shared" si="3262"/>
        <v>0</v>
      </c>
      <c r="X807" s="32"/>
      <c r="Y807" s="114">
        <f t="shared" si="3263"/>
        <v>0</v>
      </c>
      <c r="Z807" s="32"/>
      <c r="AA807" s="114">
        <f t="shared" si="3264"/>
        <v>0</v>
      </c>
      <c r="AB807" s="32"/>
      <c r="AC807" s="114">
        <f t="shared" si="3265"/>
        <v>0</v>
      </c>
      <c r="AD807" s="32"/>
      <c r="AE807" s="114">
        <f t="shared" si="3266"/>
        <v>0</v>
      </c>
      <c r="AF807" s="32"/>
      <c r="AG807" s="114">
        <f t="shared" si="3267"/>
        <v>0</v>
      </c>
      <c r="AH807" s="32"/>
      <c r="AI807" s="114">
        <f t="shared" si="3268"/>
        <v>0</v>
      </c>
      <c r="AJ807" s="32"/>
      <c r="AK807" s="114">
        <f t="shared" si="3269"/>
        <v>0</v>
      </c>
      <c r="AL807" s="32"/>
      <c r="AM807" s="114">
        <f t="shared" si="3270"/>
        <v>0</v>
      </c>
      <c r="AN807" s="32"/>
      <c r="AO807" s="114">
        <f t="shared" si="3271"/>
        <v>0</v>
      </c>
      <c r="AP807" s="32"/>
      <c r="AQ807" s="114">
        <f t="shared" si="3272"/>
        <v>0</v>
      </c>
      <c r="AR807" s="32"/>
      <c r="AS807" s="114">
        <f t="shared" si="3273"/>
        <v>0</v>
      </c>
      <c r="AT807" s="32"/>
      <c r="AU807" s="114">
        <f t="shared" si="3274"/>
        <v>0</v>
      </c>
      <c r="AV807" s="32"/>
      <c r="AW807" s="114">
        <f t="shared" si="3275"/>
        <v>0</v>
      </c>
      <c r="AX807" s="32"/>
      <c r="AY807" s="114">
        <f t="shared" si="3276"/>
        <v>0</v>
      </c>
      <c r="AZ807" s="32"/>
      <c r="BA807" s="114">
        <f t="shared" si="3277"/>
        <v>0</v>
      </c>
      <c r="BB807" s="32"/>
      <c r="BC807" s="114">
        <f t="shared" si="3278"/>
        <v>0</v>
      </c>
      <c r="BD807" s="32"/>
      <c r="BE807" s="114">
        <f t="shared" si="3279"/>
        <v>0</v>
      </c>
      <c r="BF807" s="32"/>
      <c r="BG807" s="114">
        <f t="shared" si="3280"/>
        <v>0</v>
      </c>
      <c r="BH807" s="108">
        <f t="shared" ref="BH807:BI807" si="3289">SUM(J807,L807,N807,P807,R807,T807,V807,X807,Z807,AB807,AD807,AF807,AH807,AJ807,AL807,AN807,AP807,AR807,AT807,AV807,AX807,AZ807,BB807,BD807,BF807)</f>
        <v>0</v>
      </c>
      <c r="BI807" s="119">
        <f t="shared" si="3289"/>
        <v>0</v>
      </c>
      <c r="BJ807" s="87">
        <f t="shared" si="3282"/>
        <v>0</v>
      </c>
      <c r="BK807" s="108">
        <f t="shared" si="3283"/>
        <v>1</v>
      </c>
      <c r="BL807" s="119">
        <f t="shared" si="3284"/>
        <v>323.11</v>
      </c>
      <c r="BM807" s="87">
        <f t="shared" si="3285"/>
        <v>1</v>
      </c>
    </row>
    <row r="808" spans="1:65" s="88" customFormat="1">
      <c r="A808" s="22" t="s">
        <v>1091</v>
      </c>
      <c r="B808" s="22" t="s">
        <v>60</v>
      </c>
      <c r="C808" s="22" t="s">
        <v>60</v>
      </c>
      <c r="D808" s="102" t="s">
        <v>749</v>
      </c>
      <c r="E808" s="22" t="s">
        <v>60</v>
      </c>
      <c r="F808" s="89"/>
      <c r="G808" s="27"/>
      <c r="H808" s="121"/>
      <c r="I808" s="118">
        <f>SUM(I809:I835)</f>
        <v>38028.219999999979</v>
      </c>
      <c r="J808" s="112"/>
      <c r="K808" s="127">
        <f>SUM(K809:K835)</f>
        <v>0</v>
      </c>
      <c r="L808" s="26"/>
      <c r="M808" s="127">
        <f>SUM(M809:M835)</f>
        <v>0</v>
      </c>
      <c r="N808" s="26"/>
      <c r="O808" s="127">
        <f>SUM(O809:O835)</f>
        <v>0</v>
      </c>
      <c r="P808" s="26"/>
      <c r="Q808" s="127">
        <f>SUM(Q809:Q835)</f>
        <v>0</v>
      </c>
      <c r="R808" s="26"/>
      <c r="S808" s="127">
        <f>SUM(S809:S835)</f>
        <v>0</v>
      </c>
      <c r="T808" s="26"/>
      <c r="U808" s="127">
        <f>SUM(U809:U835)</f>
        <v>0</v>
      </c>
      <c r="V808" s="26"/>
      <c r="W808" s="127">
        <f>SUM(W809:W835)</f>
        <v>0</v>
      </c>
      <c r="X808" s="26"/>
      <c r="Y808" s="127">
        <f>SUM(Y809:Y835)</f>
        <v>0</v>
      </c>
      <c r="Z808" s="26"/>
      <c r="AA808" s="127">
        <f>SUM(AA809:AA835)</f>
        <v>0</v>
      </c>
      <c r="AB808" s="26"/>
      <c r="AC808" s="127">
        <f>SUM(AC809:AC835)</f>
        <v>0</v>
      </c>
      <c r="AD808" s="26"/>
      <c r="AE808" s="127">
        <f>SUM(AE809:AE835)</f>
        <v>0</v>
      </c>
      <c r="AF808" s="26"/>
      <c r="AG808" s="127">
        <f>SUM(AG809:AG835)</f>
        <v>0</v>
      </c>
      <c r="AH808" s="26"/>
      <c r="AI808" s="127">
        <f>SUM(AI809:AI835)</f>
        <v>0</v>
      </c>
      <c r="AJ808" s="26"/>
      <c r="AK808" s="127">
        <f>SUM(AK809:AK835)</f>
        <v>0</v>
      </c>
      <c r="AL808" s="26"/>
      <c r="AM808" s="127">
        <f>SUM(AM809:AM835)</f>
        <v>0</v>
      </c>
      <c r="AN808" s="26"/>
      <c r="AO808" s="127">
        <f>SUM(AO809:AO835)</f>
        <v>0</v>
      </c>
      <c r="AP808" s="26"/>
      <c r="AQ808" s="127">
        <f>SUM(AQ809:AQ835)</f>
        <v>0</v>
      </c>
      <c r="AR808" s="26"/>
      <c r="AS808" s="127">
        <f>SUM(AS809:AS835)</f>
        <v>0</v>
      </c>
      <c r="AT808" s="26"/>
      <c r="AU808" s="127">
        <f>SUM(AU809:AU835)</f>
        <v>0</v>
      </c>
      <c r="AV808" s="26"/>
      <c r="AW808" s="127">
        <f>SUM(AW809:AW835)</f>
        <v>0</v>
      </c>
      <c r="AX808" s="26"/>
      <c r="AY808" s="127">
        <f>SUM(AY809:AY835)</f>
        <v>0</v>
      </c>
      <c r="AZ808" s="26"/>
      <c r="BA808" s="127">
        <f>SUM(BA809:BA835)</f>
        <v>0</v>
      </c>
      <c r="BB808" s="26"/>
      <c r="BC808" s="127">
        <f>SUM(BC809:BC835)</f>
        <v>0</v>
      </c>
      <c r="BD808" s="26"/>
      <c r="BE808" s="127">
        <f>SUM(BE809:BE835)</f>
        <v>0</v>
      </c>
      <c r="BF808" s="26"/>
      <c r="BG808" s="127">
        <f>SUM(BG809:BG835)</f>
        <v>0</v>
      </c>
      <c r="BH808" s="109"/>
      <c r="BI808" s="121">
        <f>SUM(BI809:BI835)</f>
        <v>0</v>
      </c>
      <c r="BJ808" s="27"/>
      <c r="BK808" s="109"/>
      <c r="BL808" s="121">
        <f>SUM(BL809:BL835)</f>
        <v>38028.219999999979</v>
      </c>
      <c r="BM808" s="27"/>
    </row>
    <row r="809" spans="1:65" s="88" customFormat="1">
      <c r="A809" s="29" t="s">
        <v>1092</v>
      </c>
      <c r="B809" s="29" t="s">
        <v>79</v>
      </c>
      <c r="C809" s="29" t="s">
        <v>1093</v>
      </c>
      <c r="D809" s="101" t="s">
        <v>1094</v>
      </c>
      <c r="E809" s="29" t="s">
        <v>100</v>
      </c>
      <c r="F809" s="30">
        <v>1</v>
      </c>
      <c r="G809" s="31">
        <v>10482.620000000001</v>
      </c>
      <c r="H809" s="119">
        <v>12880.764877888278</v>
      </c>
      <c r="I809" s="120">
        <f t="shared" ref="I809:I835" si="3290">ROUND(SUM(F809*H809),2)</f>
        <v>12880.76</v>
      </c>
      <c r="J809" s="111"/>
      <c r="K809" s="114">
        <f t="shared" ref="K809:K835" si="3291">J809*$H809</f>
        <v>0</v>
      </c>
      <c r="L809" s="32"/>
      <c r="M809" s="114">
        <f t="shared" ref="M809:M835" si="3292">L809*$H809</f>
        <v>0</v>
      </c>
      <c r="N809" s="32"/>
      <c r="O809" s="114">
        <f t="shared" ref="O809:O835" si="3293">N809*$H809</f>
        <v>0</v>
      </c>
      <c r="P809" s="32"/>
      <c r="Q809" s="114">
        <f t="shared" ref="Q809:Q835" si="3294">P809*$H809</f>
        <v>0</v>
      </c>
      <c r="R809" s="32"/>
      <c r="S809" s="114">
        <f t="shared" ref="S809:S835" si="3295">R809*$H809</f>
        <v>0</v>
      </c>
      <c r="T809" s="32"/>
      <c r="U809" s="114">
        <f t="shared" ref="U809:U835" si="3296">T809*$H809</f>
        <v>0</v>
      </c>
      <c r="V809" s="32"/>
      <c r="W809" s="114">
        <f t="shared" ref="W809:W835" si="3297">V809*$H809</f>
        <v>0</v>
      </c>
      <c r="X809" s="32"/>
      <c r="Y809" s="114">
        <f t="shared" ref="Y809:Y835" si="3298">X809*$H809</f>
        <v>0</v>
      </c>
      <c r="Z809" s="32"/>
      <c r="AA809" s="114">
        <f t="shared" ref="AA809:AA835" si="3299">Z809*$H809</f>
        <v>0</v>
      </c>
      <c r="AB809" s="32"/>
      <c r="AC809" s="114">
        <f t="shared" ref="AC809:AC835" si="3300">AB809*$H809</f>
        <v>0</v>
      </c>
      <c r="AD809" s="32"/>
      <c r="AE809" s="114">
        <f t="shared" ref="AE809:AE835" si="3301">AD809*$H809</f>
        <v>0</v>
      </c>
      <c r="AF809" s="32"/>
      <c r="AG809" s="114">
        <f t="shared" ref="AG809:AG835" si="3302">AF809*$H809</f>
        <v>0</v>
      </c>
      <c r="AH809" s="32"/>
      <c r="AI809" s="114">
        <f t="shared" ref="AI809:AI835" si="3303">AH809*$H809</f>
        <v>0</v>
      </c>
      <c r="AJ809" s="32"/>
      <c r="AK809" s="114">
        <f t="shared" ref="AK809:AK835" si="3304">AJ809*$H809</f>
        <v>0</v>
      </c>
      <c r="AL809" s="32"/>
      <c r="AM809" s="114">
        <f t="shared" ref="AM809:AM835" si="3305">AL809*$H809</f>
        <v>0</v>
      </c>
      <c r="AN809" s="32"/>
      <c r="AO809" s="114">
        <f t="shared" ref="AO809:AO835" si="3306">AN809*$H809</f>
        <v>0</v>
      </c>
      <c r="AP809" s="32"/>
      <c r="AQ809" s="114">
        <f t="shared" ref="AQ809:AQ835" si="3307">AP809*$H809</f>
        <v>0</v>
      </c>
      <c r="AR809" s="32"/>
      <c r="AS809" s="114">
        <f t="shared" ref="AS809:AS835" si="3308">AR809*$H809</f>
        <v>0</v>
      </c>
      <c r="AT809" s="32"/>
      <c r="AU809" s="114">
        <f t="shared" ref="AU809:AU835" si="3309">AT809*$H809</f>
        <v>0</v>
      </c>
      <c r="AV809" s="32"/>
      <c r="AW809" s="114">
        <f t="shared" ref="AW809:AW835" si="3310">AV809*$H809</f>
        <v>0</v>
      </c>
      <c r="AX809" s="32"/>
      <c r="AY809" s="114">
        <f t="shared" ref="AY809:AY835" si="3311">AX809*$H809</f>
        <v>0</v>
      </c>
      <c r="AZ809" s="32"/>
      <c r="BA809" s="114">
        <f t="shared" ref="BA809:BA835" si="3312">AZ809*$H809</f>
        <v>0</v>
      </c>
      <c r="BB809" s="32"/>
      <c r="BC809" s="114">
        <f t="shared" ref="BC809:BC835" si="3313">BB809*$H809</f>
        <v>0</v>
      </c>
      <c r="BD809" s="32"/>
      <c r="BE809" s="114">
        <f t="shared" ref="BE809:BE835" si="3314">BD809*$H809</f>
        <v>0</v>
      </c>
      <c r="BF809" s="32"/>
      <c r="BG809" s="114">
        <f t="shared" ref="BG809:BG835" si="3315">BF809*$H809</f>
        <v>0</v>
      </c>
      <c r="BH809" s="108">
        <f t="shared" ref="BH809:BI809" si="3316">SUM(J809,L809,N809,P809,R809,T809,V809,X809,Z809,AB809,AD809,AF809,AH809,AJ809,AL809,AN809,AP809,AR809,AT809,AV809,AX809,AZ809,BB809,BD809,BF809)</f>
        <v>0</v>
      </c>
      <c r="BI809" s="119">
        <f t="shared" si="3316"/>
        <v>0</v>
      </c>
      <c r="BJ809" s="87">
        <f t="shared" ref="BJ809:BJ835" si="3317">BI809/I809</f>
        <v>0</v>
      </c>
      <c r="BK809" s="108">
        <f t="shared" ref="BK809:BK835" si="3318">F809-BH809</f>
        <v>1</v>
      </c>
      <c r="BL809" s="119">
        <f t="shared" ref="BL809:BL835" si="3319">I809-BI809</f>
        <v>12880.76</v>
      </c>
      <c r="BM809" s="87">
        <f t="shared" ref="BM809:BM835" si="3320">1-BJ809</f>
        <v>1</v>
      </c>
    </row>
    <row r="810" spans="1:65" s="88" customFormat="1">
      <c r="A810" s="29" t="s">
        <v>1095</v>
      </c>
      <c r="B810" s="29" t="s">
        <v>66</v>
      </c>
      <c r="C810" s="29">
        <v>790</v>
      </c>
      <c r="D810" s="101" t="s">
        <v>751</v>
      </c>
      <c r="E810" s="29" t="s">
        <v>100</v>
      </c>
      <c r="F810" s="30">
        <v>6</v>
      </c>
      <c r="G810" s="31">
        <v>20.149999999999999</v>
      </c>
      <c r="H810" s="119">
        <v>24.759784508972828</v>
      </c>
      <c r="I810" s="120">
        <f t="shared" si="3290"/>
        <v>148.56</v>
      </c>
      <c r="J810" s="111"/>
      <c r="K810" s="114">
        <f t="shared" si="3291"/>
        <v>0</v>
      </c>
      <c r="L810" s="32"/>
      <c r="M810" s="114">
        <f t="shared" si="3292"/>
        <v>0</v>
      </c>
      <c r="N810" s="32"/>
      <c r="O810" s="114">
        <f t="shared" si="3293"/>
        <v>0</v>
      </c>
      <c r="P810" s="32"/>
      <c r="Q810" s="114">
        <f t="shared" si="3294"/>
        <v>0</v>
      </c>
      <c r="R810" s="32"/>
      <c r="S810" s="114">
        <f t="shared" si="3295"/>
        <v>0</v>
      </c>
      <c r="T810" s="32"/>
      <c r="U810" s="114">
        <f t="shared" si="3296"/>
        <v>0</v>
      </c>
      <c r="V810" s="32"/>
      <c r="W810" s="114">
        <f t="shared" si="3297"/>
        <v>0</v>
      </c>
      <c r="X810" s="32"/>
      <c r="Y810" s="114">
        <f t="shared" si="3298"/>
        <v>0</v>
      </c>
      <c r="Z810" s="32"/>
      <c r="AA810" s="114">
        <f t="shared" si="3299"/>
        <v>0</v>
      </c>
      <c r="AB810" s="32"/>
      <c r="AC810" s="114">
        <f t="shared" si="3300"/>
        <v>0</v>
      </c>
      <c r="AD810" s="32"/>
      <c r="AE810" s="114">
        <f t="shared" si="3301"/>
        <v>0</v>
      </c>
      <c r="AF810" s="32"/>
      <c r="AG810" s="114">
        <f t="shared" si="3302"/>
        <v>0</v>
      </c>
      <c r="AH810" s="32"/>
      <c r="AI810" s="114">
        <f t="shared" si="3303"/>
        <v>0</v>
      </c>
      <c r="AJ810" s="32"/>
      <c r="AK810" s="114">
        <f t="shared" si="3304"/>
        <v>0</v>
      </c>
      <c r="AL810" s="32"/>
      <c r="AM810" s="114">
        <f t="shared" si="3305"/>
        <v>0</v>
      </c>
      <c r="AN810" s="32"/>
      <c r="AO810" s="114">
        <f t="shared" si="3306"/>
        <v>0</v>
      </c>
      <c r="AP810" s="32"/>
      <c r="AQ810" s="114">
        <f t="shared" si="3307"/>
        <v>0</v>
      </c>
      <c r="AR810" s="32"/>
      <c r="AS810" s="114">
        <f t="shared" si="3308"/>
        <v>0</v>
      </c>
      <c r="AT810" s="32"/>
      <c r="AU810" s="114">
        <f t="shared" si="3309"/>
        <v>0</v>
      </c>
      <c r="AV810" s="32"/>
      <c r="AW810" s="114">
        <f t="shared" si="3310"/>
        <v>0</v>
      </c>
      <c r="AX810" s="32"/>
      <c r="AY810" s="114">
        <f t="shared" si="3311"/>
        <v>0</v>
      </c>
      <c r="AZ810" s="32"/>
      <c r="BA810" s="114">
        <f t="shared" si="3312"/>
        <v>0</v>
      </c>
      <c r="BB810" s="32"/>
      <c r="BC810" s="114">
        <f t="shared" si="3313"/>
        <v>0</v>
      </c>
      <c r="BD810" s="32"/>
      <c r="BE810" s="114">
        <f t="shared" si="3314"/>
        <v>0</v>
      </c>
      <c r="BF810" s="32"/>
      <c r="BG810" s="114">
        <f t="shared" si="3315"/>
        <v>0</v>
      </c>
      <c r="BH810" s="108">
        <f t="shared" ref="BH810:BI810" si="3321">SUM(J810,L810,N810,P810,R810,T810,V810,X810,Z810,AB810,AD810,AF810,AH810,AJ810,AL810,AN810,AP810,AR810,AT810,AV810,AX810,AZ810,BB810,BD810,BF810)</f>
        <v>0</v>
      </c>
      <c r="BI810" s="119">
        <f t="shared" si="3321"/>
        <v>0</v>
      </c>
      <c r="BJ810" s="87">
        <f t="shared" si="3317"/>
        <v>0</v>
      </c>
      <c r="BK810" s="108">
        <f t="shared" si="3318"/>
        <v>6</v>
      </c>
      <c r="BL810" s="119">
        <f t="shared" si="3319"/>
        <v>148.56</v>
      </c>
      <c r="BM810" s="87">
        <f t="shared" si="3320"/>
        <v>1</v>
      </c>
    </row>
    <row r="811" spans="1:65" s="88" customFormat="1">
      <c r="A811" s="29" t="s">
        <v>1096</v>
      </c>
      <c r="B811" s="29" t="s">
        <v>66</v>
      </c>
      <c r="C811" s="29">
        <v>789</v>
      </c>
      <c r="D811" s="101" t="s">
        <v>753</v>
      </c>
      <c r="E811" s="29" t="s">
        <v>100</v>
      </c>
      <c r="F811" s="30">
        <v>10</v>
      </c>
      <c r="G811" s="31">
        <v>15.48</v>
      </c>
      <c r="H811" s="119">
        <v>19.021412615329996</v>
      </c>
      <c r="I811" s="120">
        <f t="shared" si="3290"/>
        <v>190.21</v>
      </c>
      <c r="J811" s="111"/>
      <c r="K811" s="114">
        <f t="shared" si="3291"/>
        <v>0</v>
      </c>
      <c r="L811" s="32"/>
      <c r="M811" s="114">
        <f t="shared" si="3292"/>
        <v>0</v>
      </c>
      <c r="N811" s="32"/>
      <c r="O811" s="114">
        <f t="shared" si="3293"/>
        <v>0</v>
      </c>
      <c r="P811" s="32"/>
      <c r="Q811" s="114">
        <f t="shared" si="3294"/>
        <v>0</v>
      </c>
      <c r="R811" s="32"/>
      <c r="S811" s="114">
        <f t="shared" si="3295"/>
        <v>0</v>
      </c>
      <c r="T811" s="32"/>
      <c r="U811" s="114">
        <f t="shared" si="3296"/>
        <v>0</v>
      </c>
      <c r="V811" s="32"/>
      <c r="W811" s="114">
        <f t="shared" si="3297"/>
        <v>0</v>
      </c>
      <c r="X811" s="32"/>
      <c r="Y811" s="114">
        <f t="shared" si="3298"/>
        <v>0</v>
      </c>
      <c r="Z811" s="32"/>
      <c r="AA811" s="114">
        <f t="shared" si="3299"/>
        <v>0</v>
      </c>
      <c r="AB811" s="32"/>
      <c r="AC811" s="114">
        <f t="shared" si="3300"/>
        <v>0</v>
      </c>
      <c r="AD811" s="32"/>
      <c r="AE811" s="114">
        <f t="shared" si="3301"/>
        <v>0</v>
      </c>
      <c r="AF811" s="32"/>
      <c r="AG811" s="114">
        <f t="shared" si="3302"/>
        <v>0</v>
      </c>
      <c r="AH811" s="32"/>
      <c r="AI811" s="114">
        <f t="shared" si="3303"/>
        <v>0</v>
      </c>
      <c r="AJ811" s="32"/>
      <c r="AK811" s="114">
        <f t="shared" si="3304"/>
        <v>0</v>
      </c>
      <c r="AL811" s="32"/>
      <c r="AM811" s="114">
        <f t="shared" si="3305"/>
        <v>0</v>
      </c>
      <c r="AN811" s="32"/>
      <c r="AO811" s="114">
        <f t="shared" si="3306"/>
        <v>0</v>
      </c>
      <c r="AP811" s="32"/>
      <c r="AQ811" s="114">
        <f t="shared" si="3307"/>
        <v>0</v>
      </c>
      <c r="AR811" s="32"/>
      <c r="AS811" s="114">
        <f t="shared" si="3308"/>
        <v>0</v>
      </c>
      <c r="AT811" s="32"/>
      <c r="AU811" s="114">
        <f t="shared" si="3309"/>
        <v>0</v>
      </c>
      <c r="AV811" s="32"/>
      <c r="AW811" s="114">
        <f t="shared" si="3310"/>
        <v>0</v>
      </c>
      <c r="AX811" s="32"/>
      <c r="AY811" s="114">
        <f t="shared" si="3311"/>
        <v>0</v>
      </c>
      <c r="AZ811" s="32"/>
      <c r="BA811" s="114">
        <f t="shared" si="3312"/>
        <v>0</v>
      </c>
      <c r="BB811" s="32"/>
      <c r="BC811" s="114">
        <f t="shared" si="3313"/>
        <v>0</v>
      </c>
      <c r="BD811" s="32"/>
      <c r="BE811" s="114">
        <f t="shared" si="3314"/>
        <v>0</v>
      </c>
      <c r="BF811" s="32"/>
      <c r="BG811" s="114">
        <f t="shared" si="3315"/>
        <v>0</v>
      </c>
      <c r="BH811" s="108">
        <f t="shared" ref="BH811:BI811" si="3322">SUM(J811,L811,N811,P811,R811,T811,V811,X811,Z811,AB811,AD811,AF811,AH811,AJ811,AL811,AN811,AP811,AR811,AT811,AV811,AX811,AZ811,BB811,BD811,BF811)</f>
        <v>0</v>
      </c>
      <c r="BI811" s="119">
        <f t="shared" si="3322"/>
        <v>0</v>
      </c>
      <c r="BJ811" s="87">
        <f t="shared" si="3317"/>
        <v>0</v>
      </c>
      <c r="BK811" s="108">
        <f t="shared" si="3318"/>
        <v>10</v>
      </c>
      <c r="BL811" s="119">
        <f t="shared" si="3319"/>
        <v>190.21</v>
      </c>
      <c r="BM811" s="87">
        <f t="shared" si="3320"/>
        <v>1</v>
      </c>
    </row>
    <row r="812" spans="1:65" s="88" customFormat="1">
      <c r="A812" s="29" t="s">
        <v>1097</v>
      </c>
      <c r="B812" s="29" t="s">
        <v>66</v>
      </c>
      <c r="C812" s="29">
        <v>788</v>
      </c>
      <c r="D812" s="101" t="s">
        <v>755</v>
      </c>
      <c r="E812" s="29" t="s">
        <v>100</v>
      </c>
      <c r="F812" s="30">
        <v>2</v>
      </c>
      <c r="G812" s="31">
        <v>27.03</v>
      </c>
      <c r="H812" s="119">
        <v>33.213745671341719</v>
      </c>
      <c r="I812" s="120">
        <f t="shared" si="3290"/>
        <v>66.430000000000007</v>
      </c>
      <c r="J812" s="111"/>
      <c r="K812" s="114">
        <f t="shared" si="3291"/>
        <v>0</v>
      </c>
      <c r="L812" s="32"/>
      <c r="M812" s="114">
        <f t="shared" si="3292"/>
        <v>0</v>
      </c>
      <c r="N812" s="32"/>
      <c r="O812" s="114">
        <f t="shared" si="3293"/>
        <v>0</v>
      </c>
      <c r="P812" s="32"/>
      <c r="Q812" s="114">
        <f t="shared" si="3294"/>
        <v>0</v>
      </c>
      <c r="R812" s="32"/>
      <c r="S812" s="114">
        <f t="shared" si="3295"/>
        <v>0</v>
      </c>
      <c r="T812" s="32"/>
      <c r="U812" s="114">
        <f t="shared" si="3296"/>
        <v>0</v>
      </c>
      <c r="V812" s="32"/>
      <c r="W812" s="114">
        <f t="shared" si="3297"/>
        <v>0</v>
      </c>
      <c r="X812" s="32"/>
      <c r="Y812" s="114">
        <f t="shared" si="3298"/>
        <v>0</v>
      </c>
      <c r="Z812" s="32"/>
      <c r="AA812" s="114">
        <f t="shared" si="3299"/>
        <v>0</v>
      </c>
      <c r="AB812" s="32"/>
      <c r="AC812" s="114">
        <f t="shared" si="3300"/>
        <v>0</v>
      </c>
      <c r="AD812" s="32"/>
      <c r="AE812" s="114">
        <f t="shared" si="3301"/>
        <v>0</v>
      </c>
      <c r="AF812" s="32"/>
      <c r="AG812" s="114">
        <f t="shared" si="3302"/>
        <v>0</v>
      </c>
      <c r="AH812" s="32"/>
      <c r="AI812" s="114">
        <f t="shared" si="3303"/>
        <v>0</v>
      </c>
      <c r="AJ812" s="32"/>
      <c r="AK812" s="114">
        <f t="shared" si="3304"/>
        <v>0</v>
      </c>
      <c r="AL812" s="32"/>
      <c r="AM812" s="114">
        <f t="shared" si="3305"/>
        <v>0</v>
      </c>
      <c r="AN812" s="32"/>
      <c r="AO812" s="114">
        <f t="shared" si="3306"/>
        <v>0</v>
      </c>
      <c r="AP812" s="32"/>
      <c r="AQ812" s="114">
        <f t="shared" si="3307"/>
        <v>0</v>
      </c>
      <c r="AR812" s="32"/>
      <c r="AS812" s="114">
        <f t="shared" si="3308"/>
        <v>0</v>
      </c>
      <c r="AT812" s="32"/>
      <c r="AU812" s="114">
        <f t="shared" si="3309"/>
        <v>0</v>
      </c>
      <c r="AV812" s="32"/>
      <c r="AW812" s="114">
        <f t="shared" si="3310"/>
        <v>0</v>
      </c>
      <c r="AX812" s="32"/>
      <c r="AY812" s="114">
        <f t="shared" si="3311"/>
        <v>0</v>
      </c>
      <c r="AZ812" s="32"/>
      <c r="BA812" s="114">
        <f t="shared" si="3312"/>
        <v>0</v>
      </c>
      <c r="BB812" s="32"/>
      <c r="BC812" s="114">
        <f t="shared" si="3313"/>
        <v>0</v>
      </c>
      <c r="BD812" s="32"/>
      <c r="BE812" s="114">
        <f t="shared" si="3314"/>
        <v>0</v>
      </c>
      <c r="BF812" s="32"/>
      <c r="BG812" s="114">
        <f t="shared" si="3315"/>
        <v>0</v>
      </c>
      <c r="BH812" s="108">
        <f t="shared" ref="BH812:BI812" si="3323">SUM(J812,L812,N812,P812,R812,T812,V812,X812,Z812,AB812,AD812,AF812,AH812,AJ812,AL812,AN812,AP812,AR812,AT812,AV812,AX812,AZ812,BB812,BD812,BF812)</f>
        <v>0</v>
      </c>
      <c r="BI812" s="119">
        <f t="shared" si="3323"/>
        <v>0</v>
      </c>
      <c r="BJ812" s="87">
        <f t="shared" si="3317"/>
        <v>0</v>
      </c>
      <c r="BK812" s="108">
        <f t="shared" si="3318"/>
        <v>2</v>
      </c>
      <c r="BL812" s="119">
        <f t="shared" si="3319"/>
        <v>66.430000000000007</v>
      </c>
      <c r="BM812" s="87">
        <f t="shared" si="3320"/>
        <v>1</v>
      </c>
    </row>
    <row r="813" spans="1:65" s="88" customFormat="1">
      <c r="A813" s="29" t="s">
        <v>1098</v>
      </c>
      <c r="B813" s="29" t="s">
        <v>66</v>
      </c>
      <c r="C813" s="29">
        <v>787</v>
      </c>
      <c r="D813" s="101" t="s">
        <v>757</v>
      </c>
      <c r="E813" s="29" t="s">
        <v>100</v>
      </c>
      <c r="F813" s="30">
        <v>1</v>
      </c>
      <c r="G813" s="31">
        <v>43.5</v>
      </c>
      <c r="H813" s="119">
        <v>53.451643977187004</v>
      </c>
      <c r="I813" s="120">
        <f t="shared" si="3290"/>
        <v>53.45</v>
      </c>
      <c r="J813" s="111"/>
      <c r="K813" s="114">
        <f t="shared" si="3291"/>
        <v>0</v>
      </c>
      <c r="L813" s="32"/>
      <c r="M813" s="114">
        <f t="shared" si="3292"/>
        <v>0</v>
      </c>
      <c r="N813" s="32"/>
      <c r="O813" s="114">
        <f t="shared" si="3293"/>
        <v>0</v>
      </c>
      <c r="P813" s="32"/>
      <c r="Q813" s="114">
        <f t="shared" si="3294"/>
        <v>0</v>
      </c>
      <c r="R813" s="32"/>
      <c r="S813" s="114">
        <f t="shared" si="3295"/>
        <v>0</v>
      </c>
      <c r="T813" s="32"/>
      <c r="U813" s="114">
        <f t="shared" si="3296"/>
        <v>0</v>
      </c>
      <c r="V813" s="32"/>
      <c r="W813" s="114">
        <f t="shared" si="3297"/>
        <v>0</v>
      </c>
      <c r="X813" s="32"/>
      <c r="Y813" s="114">
        <f t="shared" si="3298"/>
        <v>0</v>
      </c>
      <c r="Z813" s="32"/>
      <c r="AA813" s="114">
        <f t="shared" si="3299"/>
        <v>0</v>
      </c>
      <c r="AB813" s="32"/>
      <c r="AC813" s="114">
        <f t="shared" si="3300"/>
        <v>0</v>
      </c>
      <c r="AD813" s="32"/>
      <c r="AE813" s="114">
        <f t="shared" si="3301"/>
        <v>0</v>
      </c>
      <c r="AF813" s="32"/>
      <c r="AG813" s="114">
        <f t="shared" si="3302"/>
        <v>0</v>
      </c>
      <c r="AH813" s="32"/>
      <c r="AI813" s="114">
        <f t="shared" si="3303"/>
        <v>0</v>
      </c>
      <c r="AJ813" s="32"/>
      <c r="AK813" s="114">
        <f t="shared" si="3304"/>
        <v>0</v>
      </c>
      <c r="AL813" s="32"/>
      <c r="AM813" s="114">
        <f t="shared" si="3305"/>
        <v>0</v>
      </c>
      <c r="AN813" s="32"/>
      <c r="AO813" s="114">
        <f t="shared" si="3306"/>
        <v>0</v>
      </c>
      <c r="AP813" s="32"/>
      <c r="AQ813" s="114">
        <f t="shared" si="3307"/>
        <v>0</v>
      </c>
      <c r="AR813" s="32"/>
      <c r="AS813" s="114">
        <f t="shared" si="3308"/>
        <v>0</v>
      </c>
      <c r="AT813" s="32"/>
      <c r="AU813" s="114">
        <f t="shared" si="3309"/>
        <v>0</v>
      </c>
      <c r="AV813" s="32"/>
      <c r="AW813" s="114">
        <f t="shared" si="3310"/>
        <v>0</v>
      </c>
      <c r="AX813" s="32"/>
      <c r="AY813" s="114">
        <f t="shared" si="3311"/>
        <v>0</v>
      </c>
      <c r="AZ813" s="32"/>
      <c r="BA813" s="114">
        <f t="shared" si="3312"/>
        <v>0</v>
      </c>
      <c r="BB813" s="32"/>
      <c r="BC813" s="114">
        <f t="shared" si="3313"/>
        <v>0</v>
      </c>
      <c r="BD813" s="32"/>
      <c r="BE813" s="114">
        <f t="shared" si="3314"/>
        <v>0</v>
      </c>
      <c r="BF813" s="32"/>
      <c r="BG813" s="114">
        <f t="shared" si="3315"/>
        <v>0</v>
      </c>
      <c r="BH813" s="108">
        <f t="shared" ref="BH813:BI813" si="3324">SUM(J813,L813,N813,P813,R813,T813,V813,X813,Z813,AB813,AD813,AF813,AH813,AJ813,AL813,AN813,AP813,AR813,AT813,AV813,AX813,AZ813,BB813,BD813,BF813)</f>
        <v>0</v>
      </c>
      <c r="BI813" s="119">
        <f t="shared" si="3324"/>
        <v>0</v>
      </c>
      <c r="BJ813" s="87">
        <f t="shared" si="3317"/>
        <v>0</v>
      </c>
      <c r="BK813" s="108">
        <f t="shared" si="3318"/>
        <v>1</v>
      </c>
      <c r="BL813" s="119">
        <f t="shared" si="3319"/>
        <v>53.45</v>
      </c>
      <c r="BM813" s="87">
        <f t="shared" si="3320"/>
        <v>1</v>
      </c>
    </row>
    <row r="814" spans="1:65" s="88" customFormat="1">
      <c r="A814" s="29" t="s">
        <v>1099</v>
      </c>
      <c r="B814" s="29" t="s">
        <v>66</v>
      </c>
      <c r="C814" s="29">
        <v>775</v>
      </c>
      <c r="D814" s="101" t="s">
        <v>761</v>
      </c>
      <c r="E814" s="29" t="s">
        <v>100</v>
      </c>
      <c r="F814" s="30">
        <v>2</v>
      </c>
      <c r="G814" s="31">
        <v>43.5</v>
      </c>
      <c r="H814" s="119">
        <v>53.451643977187004</v>
      </c>
      <c r="I814" s="120">
        <f t="shared" si="3290"/>
        <v>106.9</v>
      </c>
      <c r="J814" s="111"/>
      <c r="K814" s="114">
        <f t="shared" si="3291"/>
        <v>0</v>
      </c>
      <c r="L814" s="32"/>
      <c r="M814" s="114">
        <f t="shared" si="3292"/>
        <v>0</v>
      </c>
      <c r="N814" s="32"/>
      <c r="O814" s="114">
        <f t="shared" si="3293"/>
        <v>0</v>
      </c>
      <c r="P814" s="32"/>
      <c r="Q814" s="114">
        <f t="shared" si="3294"/>
        <v>0</v>
      </c>
      <c r="R814" s="32"/>
      <c r="S814" s="114">
        <f t="shared" si="3295"/>
        <v>0</v>
      </c>
      <c r="T814" s="32"/>
      <c r="U814" s="114">
        <f t="shared" si="3296"/>
        <v>0</v>
      </c>
      <c r="V814" s="32"/>
      <c r="W814" s="114">
        <f t="shared" si="3297"/>
        <v>0</v>
      </c>
      <c r="X814" s="32"/>
      <c r="Y814" s="114">
        <f t="shared" si="3298"/>
        <v>0</v>
      </c>
      <c r="Z814" s="32"/>
      <c r="AA814" s="114">
        <f t="shared" si="3299"/>
        <v>0</v>
      </c>
      <c r="AB814" s="32"/>
      <c r="AC814" s="114">
        <f t="shared" si="3300"/>
        <v>0</v>
      </c>
      <c r="AD814" s="32"/>
      <c r="AE814" s="114">
        <f t="shared" si="3301"/>
        <v>0</v>
      </c>
      <c r="AF814" s="32"/>
      <c r="AG814" s="114">
        <f t="shared" si="3302"/>
        <v>0</v>
      </c>
      <c r="AH814" s="32"/>
      <c r="AI814" s="114">
        <f t="shared" si="3303"/>
        <v>0</v>
      </c>
      <c r="AJ814" s="32"/>
      <c r="AK814" s="114">
        <f t="shared" si="3304"/>
        <v>0</v>
      </c>
      <c r="AL814" s="32"/>
      <c r="AM814" s="114">
        <f t="shared" si="3305"/>
        <v>0</v>
      </c>
      <c r="AN814" s="32"/>
      <c r="AO814" s="114">
        <f t="shared" si="3306"/>
        <v>0</v>
      </c>
      <c r="AP814" s="32"/>
      <c r="AQ814" s="114">
        <f t="shared" si="3307"/>
        <v>0</v>
      </c>
      <c r="AR814" s="32"/>
      <c r="AS814" s="114">
        <f t="shared" si="3308"/>
        <v>0</v>
      </c>
      <c r="AT814" s="32"/>
      <c r="AU814" s="114">
        <f t="shared" si="3309"/>
        <v>0</v>
      </c>
      <c r="AV814" s="32"/>
      <c r="AW814" s="114">
        <f t="shared" si="3310"/>
        <v>0</v>
      </c>
      <c r="AX814" s="32"/>
      <c r="AY814" s="114">
        <f t="shared" si="3311"/>
        <v>0</v>
      </c>
      <c r="AZ814" s="32"/>
      <c r="BA814" s="114">
        <f t="shared" si="3312"/>
        <v>0</v>
      </c>
      <c r="BB814" s="32"/>
      <c r="BC814" s="114">
        <f t="shared" si="3313"/>
        <v>0</v>
      </c>
      <c r="BD814" s="32"/>
      <c r="BE814" s="114">
        <f t="shared" si="3314"/>
        <v>0</v>
      </c>
      <c r="BF814" s="32"/>
      <c r="BG814" s="114">
        <f t="shared" si="3315"/>
        <v>0</v>
      </c>
      <c r="BH814" s="108">
        <f t="shared" ref="BH814:BI814" si="3325">SUM(J814,L814,N814,P814,R814,T814,V814,X814,Z814,AB814,AD814,AF814,AH814,AJ814,AL814,AN814,AP814,AR814,AT814,AV814,AX814,AZ814,BB814,BD814,BF814)</f>
        <v>0</v>
      </c>
      <c r="BI814" s="119">
        <f t="shared" si="3325"/>
        <v>0</v>
      </c>
      <c r="BJ814" s="87">
        <f t="shared" si="3317"/>
        <v>0</v>
      </c>
      <c r="BK814" s="108">
        <f t="shared" si="3318"/>
        <v>2</v>
      </c>
      <c r="BL814" s="119">
        <f t="shared" si="3319"/>
        <v>106.9</v>
      </c>
      <c r="BM814" s="87">
        <f t="shared" si="3320"/>
        <v>1</v>
      </c>
    </row>
    <row r="815" spans="1:65" s="88" customFormat="1">
      <c r="A815" s="29" t="s">
        <v>1100</v>
      </c>
      <c r="B815" s="29" t="s">
        <v>66</v>
      </c>
      <c r="C815" s="29">
        <v>92681</v>
      </c>
      <c r="D815" s="101" t="s">
        <v>767</v>
      </c>
      <c r="E815" s="29" t="s">
        <v>100</v>
      </c>
      <c r="F815" s="30">
        <v>13</v>
      </c>
      <c r="G815" s="31">
        <v>43.72</v>
      </c>
      <c r="H815" s="119">
        <v>53.721974130634841</v>
      </c>
      <c r="I815" s="120">
        <f t="shared" si="3290"/>
        <v>698.39</v>
      </c>
      <c r="J815" s="111"/>
      <c r="K815" s="114">
        <f t="shared" si="3291"/>
        <v>0</v>
      </c>
      <c r="L815" s="32"/>
      <c r="M815" s="114">
        <f t="shared" si="3292"/>
        <v>0</v>
      </c>
      <c r="N815" s="32"/>
      <c r="O815" s="114">
        <f t="shared" si="3293"/>
        <v>0</v>
      </c>
      <c r="P815" s="32"/>
      <c r="Q815" s="114">
        <f t="shared" si="3294"/>
        <v>0</v>
      </c>
      <c r="R815" s="32"/>
      <c r="S815" s="114">
        <f t="shared" si="3295"/>
        <v>0</v>
      </c>
      <c r="T815" s="32"/>
      <c r="U815" s="114">
        <f t="shared" si="3296"/>
        <v>0</v>
      </c>
      <c r="V815" s="32"/>
      <c r="W815" s="114">
        <f t="shared" si="3297"/>
        <v>0</v>
      </c>
      <c r="X815" s="32"/>
      <c r="Y815" s="114">
        <f t="shared" si="3298"/>
        <v>0</v>
      </c>
      <c r="Z815" s="32"/>
      <c r="AA815" s="114">
        <f t="shared" si="3299"/>
        <v>0</v>
      </c>
      <c r="AB815" s="32"/>
      <c r="AC815" s="114">
        <f t="shared" si="3300"/>
        <v>0</v>
      </c>
      <c r="AD815" s="32"/>
      <c r="AE815" s="114">
        <f t="shared" si="3301"/>
        <v>0</v>
      </c>
      <c r="AF815" s="32"/>
      <c r="AG815" s="114">
        <f t="shared" si="3302"/>
        <v>0</v>
      </c>
      <c r="AH815" s="32"/>
      <c r="AI815" s="114">
        <f t="shared" si="3303"/>
        <v>0</v>
      </c>
      <c r="AJ815" s="32"/>
      <c r="AK815" s="114">
        <f t="shared" si="3304"/>
        <v>0</v>
      </c>
      <c r="AL815" s="32"/>
      <c r="AM815" s="114">
        <f t="shared" si="3305"/>
        <v>0</v>
      </c>
      <c r="AN815" s="32"/>
      <c r="AO815" s="114">
        <f t="shared" si="3306"/>
        <v>0</v>
      </c>
      <c r="AP815" s="32"/>
      <c r="AQ815" s="114">
        <f t="shared" si="3307"/>
        <v>0</v>
      </c>
      <c r="AR815" s="32"/>
      <c r="AS815" s="114">
        <f t="shared" si="3308"/>
        <v>0</v>
      </c>
      <c r="AT815" s="32"/>
      <c r="AU815" s="114">
        <f t="shared" si="3309"/>
        <v>0</v>
      </c>
      <c r="AV815" s="32"/>
      <c r="AW815" s="114">
        <f t="shared" si="3310"/>
        <v>0</v>
      </c>
      <c r="AX815" s="32"/>
      <c r="AY815" s="114">
        <f t="shared" si="3311"/>
        <v>0</v>
      </c>
      <c r="AZ815" s="32"/>
      <c r="BA815" s="114">
        <f t="shared" si="3312"/>
        <v>0</v>
      </c>
      <c r="BB815" s="32"/>
      <c r="BC815" s="114">
        <f t="shared" si="3313"/>
        <v>0</v>
      </c>
      <c r="BD815" s="32"/>
      <c r="BE815" s="114">
        <f t="shared" si="3314"/>
        <v>0</v>
      </c>
      <c r="BF815" s="32"/>
      <c r="BG815" s="114">
        <f t="shared" si="3315"/>
        <v>0</v>
      </c>
      <c r="BH815" s="108">
        <f t="shared" ref="BH815:BI815" si="3326">SUM(J815,L815,N815,P815,R815,T815,V815,X815,Z815,AB815,AD815,AF815,AH815,AJ815,AL815,AN815,AP815,AR815,AT815,AV815,AX815,AZ815,BB815,BD815,BF815)</f>
        <v>0</v>
      </c>
      <c r="BI815" s="119">
        <f t="shared" si="3326"/>
        <v>0</v>
      </c>
      <c r="BJ815" s="87">
        <f t="shared" si="3317"/>
        <v>0</v>
      </c>
      <c r="BK815" s="108">
        <f t="shared" si="3318"/>
        <v>13</v>
      </c>
      <c r="BL815" s="119">
        <f t="shared" si="3319"/>
        <v>698.39</v>
      </c>
      <c r="BM815" s="87">
        <f t="shared" si="3320"/>
        <v>1</v>
      </c>
    </row>
    <row r="816" spans="1:65" s="88" customFormat="1">
      <c r="A816" s="29" t="s">
        <v>1101</v>
      </c>
      <c r="B816" s="29" t="s">
        <v>66</v>
      </c>
      <c r="C816" s="29">
        <v>92653</v>
      </c>
      <c r="D816" s="101" t="s">
        <v>769</v>
      </c>
      <c r="E816" s="29" t="s">
        <v>100</v>
      </c>
      <c r="F816" s="30">
        <v>6</v>
      </c>
      <c r="G816" s="31">
        <v>66.47</v>
      </c>
      <c r="H816" s="119">
        <v>81.676569543991263</v>
      </c>
      <c r="I816" s="120">
        <f t="shared" si="3290"/>
        <v>490.06</v>
      </c>
      <c r="J816" s="111"/>
      <c r="K816" s="114">
        <f t="shared" si="3291"/>
        <v>0</v>
      </c>
      <c r="L816" s="32"/>
      <c r="M816" s="114">
        <f t="shared" si="3292"/>
        <v>0</v>
      </c>
      <c r="N816" s="32"/>
      <c r="O816" s="114">
        <f t="shared" si="3293"/>
        <v>0</v>
      </c>
      <c r="P816" s="32"/>
      <c r="Q816" s="114">
        <f t="shared" si="3294"/>
        <v>0</v>
      </c>
      <c r="R816" s="32"/>
      <c r="S816" s="114">
        <f t="shared" si="3295"/>
        <v>0</v>
      </c>
      <c r="T816" s="32"/>
      <c r="U816" s="114">
        <f t="shared" si="3296"/>
        <v>0</v>
      </c>
      <c r="V816" s="32"/>
      <c r="W816" s="114">
        <f t="shared" si="3297"/>
        <v>0</v>
      </c>
      <c r="X816" s="32"/>
      <c r="Y816" s="114">
        <f t="shared" si="3298"/>
        <v>0</v>
      </c>
      <c r="Z816" s="32"/>
      <c r="AA816" s="114">
        <f t="shared" si="3299"/>
        <v>0</v>
      </c>
      <c r="AB816" s="32"/>
      <c r="AC816" s="114">
        <f t="shared" si="3300"/>
        <v>0</v>
      </c>
      <c r="AD816" s="32"/>
      <c r="AE816" s="114">
        <f t="shared" si="3301"/>
        <v>0</v>
      </c>
      <c r="AF816" s="32"/>
      <c r="AG816" s="114">
        <f t="shared" si="3302"/>
        <v>0</v>
      </c>
      <c r="AH816" s="32"/>
      <c r="AI816" s="114">
        <f t="shared" si="3303"/>
        <v>0</v>
      </c>
      <c r="AJ816" s="32"/>
      <c r="AK816" s="114">
        <f t="shared" si="3304"/>
        <v>0</v>
      </c>
      <c r="AL816" s="32"/>
      <c r="AM816" s="114">
        <f t="shared" si="3305"/>
        <v>0</v>
      </c>
      <c r="AN816" s="32"/>
      <c r="AO816" s="114">
        <f t="shared" si="3306"/>
        <v>0</v>
      </c>
      <c r="AP816" s="32"/>
      <c r="AQ816" s="114">
        <f t="shared" si="3307"/>
        <v>0</v>
      </c>
      <c r="AR816" s="32"/>
      <c r="AS816" s="114">
        <f t="shared" si="3308"/>
        <v>0</v>
      </c>
      <c r="AT816" s="32"/>
      <c r="AU816" s="114">
        <f t="shared" si="3309"/>
        <v>0</v>
      </c>
      <c r="AV816" s="32"/>
      <c r="AW816" s="114">
        <f t="shared" si="3310"/>
        <v>0</v>
      </c>
      <c r="AX816" s="32"/>
      <c r="AY816" s="114">
        <f t="shared" si="3311"/>
        <v>0</v>
      </c>
      <c r="AZ816" s="32"/>
      <c r="BA816" s="114">
        <f t="shared" si="3312"/>
        <v>0</v>
      </c>
      <c r="BB816" s="32"/>
      <c r="BC816" s="114">
        <f t="shared" si="3313"/>
        <v>0</v>
      </c>
      <c r="BD816" s="32"/>
      <c r="BE816" s="114">
        <f t="shared" si="3314"/>
        <v>0</v>
      </c>
      <c r="BF816" s="32"/>
      <c r="BG816" s="114">
        <f t="shared" si="3315"/>
        <v>0</v>
      </c>
      <c r="BH816" s="108">
        <f t="shared" ref="BH816:BI816" si="3327">SUM(J816,L816,N816,P816,R816,T816,V816,X816,Z816,AB816,AD816,AF816,AH816,AJ816,AL816,AN816,AP816,AR816,AT816,AV816,AX816,AZ816,BB816,BD816,BF816)</f>
        <v>0</v>
      </c>
      <c r="BI816" s="119">
        <f t="shared" si="3327"/>
        <v>0</v>
      </c>
      <c r="BJ816" s="87">
        <f t="shared" si="3317"/>
        <v>0</v>
      </c>
      <c r="BK816" s="108">
        <f t="shared" si="3318"/>
        <v>6</v>
      </c>
      <c r="BL816" s="119">
        <f t="shared" si="3319"/>
        <v>490.06</v>
      </c>
      <c r="BM816" s="87">
        <f t="shared" si="3320"/>
        <v>1</v>
      </c>
    </row>
    <row r="817" spans="1:65" s="88" customFormat="1">
      <c r="A817" s="29" t="s">
        <v>1102</v>
      </c>
      <c r="B817" s="29" t="s">
        <v>66</v>
      </c>
      <c r="C817" s="29">
        <v>92682</v>
      </c>
      <c r="D817" s="101" t="s">
        <v>771</v>
      </c>
      <c r="E817" s="29" t="s">
        <v>100</v>
      </c>
      <c r="F817" s="30">
        <v>14</v>
      </c>
      <c r="G817" s="31">
        <v>56.21</v>
      </c>
      <c r="H817" s="119">
        <v>69.069354205923716</v>
      </c>
      <c r="I817" s="120">
        <f t="shared" si="3290"/>
        <v>966.97</v>
      </c>
      <c r="J817" s="111"/>
      <c r="K817" s="114">
        <f t="shared" si="3291"/>
        <v>0</v>
      </c>
      <c r="L817" s="32"/>
      <c r="M817" s="114">
        <f t="shared" si="3292"/>
        <v>0</v>
      </c>
      <c r="N817" s="32"/>
      <c r="O817" s="114">
        <f t="shared" si="3293"/>
        <v>0</v>
      </c>
      <c r="P817" s="32"/>
      <c r="Q817" s="114">
        <f t="shared" si="3294"/>
        <v>0</v>
      </c>
      <c r="R817" s="32"/>
      <c r="S817" s="114">
        <f t="shared" si="3295"/>
        <v>0</v>
      </c>
      <c r="T817" s="32"/>
      <c r="U817" s="114">
        <f t="shared" si="3296"/>
        <v>0</v>
      </c>
      <c r="V817" s="32"/>
      <c r="W817" s="114">
        <f t="shared" si="3297"/>
        <v>0</v>
      </c>
      <c r="X817" s="32"/>
      <c r="Y817" s="114">
        <f t="shared" si="3298"/>
        <v>0</v>
      </c>
      <c r="Z817" s="32"/>
      <c r="AA817" s="114">
        <f t="shared" si="3299"/>
        <v>0</v>
      </c>
      <c r="AB817" s="32"/>
      <c r="AC817" s="114">
        <f t="shared" si="3300"/>
        <v>0</v>
      </c>
      <c r="AD817" s="32"/>
      <c r="AE817" s="114">
        <f t="shared" si="3301"/>
        <v>0</v>
      </c>
      <c r="AF817" s="32"/>
      <c r="AG817" s="114">
        <f t="shared" si="3302"/>
        <v>0</v>
      </c>
      <c r="AH817" s="32"/>
      <c r="AI817" s="114">
        <f t="shared" si="3303"/>
        <v>0</v>
      </c>
      <c r="AJ817" s="32"/>
      <c r="AK817" s="114">
        <f t="shared" si="3304"/>
        <v>0</v>
      </c>
      <c r="AL817" s="32"/>
      <c r="AM817" s="114">
        <f t="shared" si="3305"/>
        <v>0</v>
      </c>
      <c r="AN817" s="32"/>
      <c r="AO817" s="114">
        <f t="shared" si="3306"/>
        <v>0</v>
      </c>
      <c r="AP817" s="32"/>
      <c r="AQ817" s="114">
        <f t="shared" si="3307"/>
        <v>0</v>
      </c>
      <c r="AR817" s="32"/>
      <c r="AS817" s="114">
        <f t="shared" si="3308"/>
        <v>0</v>
      </c>
      <c r="AT817" s="32"/>
      <c r="AU817" s="114">
        <f t="shared" si="3309"/>
        <v>0</v>
      </c>
      <c r="AV817" s="32"/>
      <c r="AW817" s="114">
        <f t="shared" si="3310"/>
        <v>0</v>
      </c>
      <c r="AX817" s="32"/>
      <c r="AY817" s="114">
        <f t="shared" si="3311"/>
        <v>0</v>
      </c>
      <c r="AZ817" s="32"/>
      <c r="BA817" s="114">
        <f t="shared" si="3312"/>
        <v>0</v>
      </c>
      <c r="BB817" s="32"/>
      <c r="BC817" s="114">
        <f t="shared" si="3313"/>
        <v>0</v>
      </c>
      <c r="BD817" s="32"/>
      <c r="BE817" s="114">
        <f t="shared" si="3314"/>
        <v>0</v>
      </c>
      <c r="BF817" s="32"/>
      <c r="BG817" s="114">
        <f t="shared" si="3315"/>
        <v>0</v>
      </c>
      <c r="BH817" s="108">
        <f t="shared" ref="BH817:BI817" si="3328">SUM(J817,L817,N817,P817,R817,T817,V817,X817,Z817,AB817,AD817,AF817,AH817,AJ817,AL817,AN817,AP817,AR817,AT817,AV817,AX817,AZ817,BB817,BD817,BF817)</f>
        <v>0</v>
      </c>
      <c r="BI817" s="119">
        <f t="shared" si="3328"/>
        <v>0</v>
      </c>
      <c r="BJ817" s="87">
        <f t="shared" si="3317"/>
        <v>0</v>
      </c>
      <c r="BK817" s="108">
        <f t="shared" si="3318"/>
        <v>14</v>
      </c>
      <c r="BL817" s="119">
        <f t="shared" si="3319"/>
        <v>966.97</v>
      </c>
      <c r="BM817" s="87">
        <f t="shared" si="3320"/>
        <v>1</v>
      </c>
    </row>
    <row r="818" spans="1:65" s="88" customFormat="1">
      <c r="A818" s="29" t="s">
        <v>1103</v>
      </c>
      <c r="B818" s="29" t="s">
        <v>66</v>
      </c>
      <c r="C818" s="29">
        <v>97526</v>
      </c>
      <c r="D818" s="101" t="s">
        <v>773</v>
      </c>
      <c r="E818" s="29" t="s">
        <v>100</v>
      </c>
      <c r="F818" s="30">
        <v>4</v>
      </c>
      <c r="G818" s="31">
        <v>334.35</v>
      </c>
      <c r="H818" s="119">
        <v>410.84039456948221</v>
      </c>
      <c r="I818" s="120">
        <f t="shared" si="3290"/>
        <v>1643.36</v>
      </c>
      <c r="J818" s="111"/>
      <c r="K818" s="114">
        <f t="shared" si="3291"/>
        <v>0</v>
      </c>
      <c r="L818" s="32"/>
      <c r="M818" s="114">
        <f t="shared" si="3292"/>
        <v>0</v>
      </c>
      <c r="N818" s="32"/>
      <c r="O818" s="114">
        <f t="shared" si="3293"/>
        <v>0</v>
      </c>
      <c r="P818" s="32"/>
      <c r="Q818" s="114">
        <f t="shared" si="3294"/>
        <v>0</v>
      </c>
      <c r="R818" s="32"/>
      <c r="S818" s="114">
        <f t="shared" si="3295"/>
        <v>0</v>
      </c>
      <c r="T818" s="32"/>
      <c r="U818" s="114">
        <f t="shared" si="3296"/>
        <v>0</v>
      </c>
      <c r="V818" s="32"/>
      <c r="W818" s="114">
        <f t="shared" si="3297"/>
        <v>0</v>
      </c>
      <c r="X818" s="32"/>
      <c r="Y818" s="114">
        <f t="shared" si="3298"/>
        <v>0</v>
      </c>
      <c r="Z818" s="32"/>
      <c r="AA818" s="114">
        <f t="shared" si="3299"/>
        <v>0</v>
      </c>
      <c r="AB818" s="32"/>
      <c r="AC818" s="114">
        <f t="shared" si="3300"/>
        <v>0</v>
      </c>
      <c r="AD818" s="32"/>
      <c r="AE818" s="114">
        <f t="shared" si="3301"/>
        <v>0</v>
      </c>
      <c r="AF818" s="32"/>
      <c r="AG818" s="114">
        <f t="shared" si="3302"/>
        <v>0</v>
      </c>
      <c r="AH818" s="32"/>
      <c r="AI818" s="114">
        <f t="shared" si="3303"/>
        <v>0</v>
      </c>
      <c r="AJ818" s="32"/>
      <c r="AK818" s="114">
        <f t="shared" si="3304"/>
        <v>0</v>
      </c>
      <c r="AL818" s="32"/>
      <c r="AM818" s="114">
        <f t="shared" si="3305"/>
        <v>0</v>
      </c>
      <c r="AN818" s="32"/>
      <c r="AO818" s="114">
        <f t="shared" si="3306"/>
        <v>0</v>
      </c>
      <c r="AP818" s="32"/>
      <c r="AQ818" s="114">
        <f t="shared" si="3307"/>
        <v>0</v>
      </c>
      <c r="AR818" s="32"/>
      <c r="AS818" s="114">
        <f t="shared" si="3308"/>
        <v>0</v>
      </c>
      <c r="AT818" s="32"/>
      <c r="AU818" s="114">
        <f t="shared" si="3309"/>
        <v>0</v>
      </c>
      <c r="AV818" s="32"/>
      <c r="AW818" s="114">
        <f t="shared" si="3310"/>
        <v>0</v>
      </c>
      <c r="AX818" s="32"/>
      <c r="AY818" s="114">
        <f t="shared" si="3311"/>
        <v>0</v>
      </c>
      <c r="AZ818" s="32"/>
      <c r="BA818" s="114">
        <f t="shared" si="3312"/>
        <v>0</v>
      </c>
      <c r="BB818" s="32"/>
      <c r="BC818" s="114">
        <f t="shared" si="3313"/>
        <v>0</v>
      </c>
      <c r="BD818" s="32"/>
      <c r="BE818" s="114">
        <f t="shared" si="3314"/>
        <v>0</v>
      </c>
      <c r="BF818" s="32"/>
      <c r="BG818" s="114">
        <f t="shared" si="3315"/>
        <v>0</v>
      </c>
      <c r="BH818" s="108">
        <f t="shared" ref="BH818:BI818" si="3329">SUM(J818,L818,N818,P818,R818,T818,V818,X818,Z818,AB818,AD818,AF818,AH818,AJ818,AL818,AN818,AP818,AR818,AT818,AV818,AX818,AZ818,BB818,BD818,BF818)</f>
        <v>0</v>
      </c>
      <c r="BI818" s="119">
        <f t="shared" si="3329"/>
        <v>0</v>
      </c>
      <c r="BJ818" s="87">
        <f t="shared" si="3317"/>
        <v>0</v>
      </c>
      <c r="BK818" s="108">
        <f t="shared" si="3318"/>
        <v>4</v>
      </c>
      <c r="BL818" s="119">
        <f t="shared" si="3319"/>
        <v>1643.36</v>
      </c>
      <c r="BM818" s="87">
        <f t="shared" si="3320"/>
        <v>1</v>
      </c>
    </row>
    <row r="819" spans="1:65" s="88" customFormat="1">
      <c r="A819" s="29" t="s">
        <v>1104</v>
      </c>
      <c r="B819" s="29" t="s">
        <v>66</v>
      </c>
      <c r="C819" s="29">
        <v>92686</v>
      </c>
      <c r="D819" s="101" t="s">
        <v>775</v>
      </c>
      <c r="E819" s="29" t="s">
        <v>100</v>
      </c>
      <c r="F819" s="30">
        <v>4</v>
      </c>
      <c r="G819" s="31">
        <v>197.46</v>
      </c>
      <c r="H819" s="119">
        <v>242.63360045368611</v>
      </c>
      <c r="I819" s="120">
        <f t="shared" si="3290"/>
        <v>970.53</v>
      </c>
      <c r="J819" s="111"/>
      <c r="K819" s="114">
        <f t="shared" si="3291"/>
        <v>0</v>
      </c>
      <c r="L819" s="32"/>
      <c r="M819" s="114">
        <f t="shared" si="3292"/>
        <v>0</v>
      </c>
      <c r="N819" s="32"/>
      <c r="O819" s="114">
        <f t="shared" si="3293"/>
        <v>0</v>
      </c>
      <c r="P819" s="32"/>
      <c r="Q819" s="114">
        <f t="shared" si="3294"/>
        <v>0</v>
      </c>
      <c r="R819" s="32"/>
      <c r="S819" s="114">
        <f t="shared" si="3295"/>
        <v>0</v>
      </c>
      <c r="T819" s="32"/>
      <c r="U819" s="114">
        <f t="shared" si="3296"/>
        <v>0</v>
      </c>
      <c r="V819" s="32"/>
      <c r="W819" s="114">
        <f t="shared" si="3297"/>
        <v>0</v>
      </c>
      <c r="X819" s="32"/>
      <c r="Y819" s="114">
        <f t="shared" si="3298"/>
        <v>0</v>
      </c>
      <c r="Z819" s="32"/>
      <c r="AA819" s="114">
        <f t="shared" si="3299"/>
        <v>0</v>
      </c>
      <c r="AB819" s="32"/>
      <c r="AC819" s="114">
        <f t="shared" si="3300"/>
        <v>0</v>
      </c>
      <c r="AD819" s="32"/>
      <c r="AE819" s="114">
        <f t="shared" si="3301"/>
        <v>0</v>
      </c>
      <c r="AF819" s="32"/>
      <c r="AG819" s="114">
        <f t="shared" si="3302"/>
        <v>0</v>
      </c>
      <c r="AH819" s="32"/>
      <c r="AI819" s="114">
        <f t="shared" si="3303"/>
        <v>0</v>
      </c>
      <c r="AJ819" s="32"/>
      <c r="AK819" s="114">
        <f t="shared" si="3304"/>
        <v>0</v>
      </c>
      <c r="AL819" s="32"/>
      <c r="AM819" s="114">
        <f t="shared" si="3305"/>
        <v>0</v>
      </c>
      <c r="AN819" s="32"/>
      <c r="AO819" s="114">
        <f t="shared" si="3306"/>
        <v>0</v>
      </c>
      <c r="AP819" s="32"/>
      <c r="AQ819" s="114">
        <f t="shared" si="3307"/>
        <v>0</v>
      </c>
      <c r="AR819" s="32"/>
      <c r="AS819" s="114">
        <f t="shared" si="3308"/>
        <v>0</v>
      </c>
      <c r="AT819" s="32"/>
      <c r="AU819" s="114">
        <f t="shared" si="3309"/>
        <v>0</v>
      </c>
      <c r="AV819" s="32"/>
      <c r="AW819" s="114">
        <f t="shared" si="3310"/>
        <v>0</v>
      </c>
      <c r="AX819" s="32"/>
      <c r="AY819" s="114">
        <f t="shared" si="3311"/>
        <v>0</v>
      </c>
      <c r="AZ819" s="32"/>
      <c r="BA819" s="114">
        <f t="shared" si="3312"/>
        <v>0</v>
      </c>
      <c r="BB819" s="32"/>
      <c r="BC819" s="114">
        <f t="shared" si="3313"/>
        <v>0</v>
      </c>
      <c r="BD819" s="32"/>
      <c r="BE819" s="114">
        <f t="shared" si="3314"/>
        <v>0</v>
      </c>
      <c r="BF819" s="32"/>
      <c r="BG819" s="114">
        <f t="shared" si="3315"/>
        <v>0</v>
      </c>
      <c r="BH819" s="108">
        <f t="shared" ref="BH819:BI819" si="3330">SUM(J819,L819,N819,P819,R819,T819,V819,X819,Z819,AB819,AD819,AF819,AH819,AJ819,AL819,AN819,AP819,AR819,AT819,AV819,AX819,AZ819,BB819,BD819,BF819)</f>
        <v>0</v>
      </c>
      <c r="BI819" s="119">
        <f t="shared" si="3330"/>
        <v>0</v>
      </c>
      <c r="BJ819" s="87">
        <f t="shared" si="3317"/>
        <v>0</v>
      </c>
      <c r="BK819" s="108">
        <f t="shared" si="3318"/>
        <v>4</v>
      </c>
      <c r="BL819" s="119">
        <f t="shared" si="3319"/>
        <v>970.53</v>
      </c>
      <c r="BM819" s="87">
        <f t="shared" si="3320"/>
        <v>1</v>
      </c>
    </row>
    <row r="820" spans="1:65" s="88" customFormat="1">
      <c r="A820" s="29" t="s">
        <v>1105</v>
      </c>
      <c r="B820" s="29" t="s">
        <v>66</v>
      </c>
      <c r="C820" s="29">
        <v>95696</v>
      </c>
      <c r="D820" s="101" t="s">
        <v>873</v>
      </c>
      <c r="E820" s="29" t="s">
        <v>100</v>
      </c>
      <c r="F820" s="30">
        <v>25</v>
      </c>
      <c r="G820" s="31">
        <v>29.83</v>
      </c>
      <c r="H820" s="119">
        <v>36.654311260677893</v>
      </c>
      <c r="I820" s="120">
        <f t="shared" si="3290"/>
        <v>916.36</v>
      </c>
      <c r="J820" s="111"/>
      <c r="K820" s="114">
        <f t="shared" si="3291"/>
        <v>0</v>
      </c>
      <c r="L820" s="32"/>
      <c r="M820" s="114">
        <f t="shared" si="3292"/>
        <v>0</v>
      </c>
      <c r="N820" s="32"/>
      <c r="O820" s="114">
        <f t="shared" si="3293"/>
        <v>0</v>
      </c>
      <c r="P820" s="32"/>
      <c r="Q820" s="114">
        <f t="shared" si="3294"/>
        <v>0</v>
      </c>
      <c r="R820" s="32"/>
      <c r="S820" s="114">
        <f t="shared" si="3295"/>
        <v>0</v>
      </c>
      <c r="T820" s="32"/>
      <c r="U820" s="114">
        <f t="shared" si="3296"/>
        <v>0</v>
      </c>
      <c r="V820" s="32"/>
      <c r="W820" s="114">
        <f t="shared" si="3297"/>
        <v>0</v>
      </c>
      <c r="X820" s="32"/>
      <c r="Y820" s="114">
        <f t="shared" si="3298"/>
        <v>0</v>
      </c>
      <c r="Z820" s="32"/>
      <c r="AA820" s="114">
        <f t="shared" si="3299"/>
        <v>0</v>
      </c>
      <c r="AB820" s="32"/>
      <c r="AC820" s="114">
        <f t="shared" si="3300"/>
        <v>0</v>
      </c>
      <c r="AD820" s="32"/>
      <c r="AE820" s="114">
        <f t="shared" si="3301"/>
        <v>0</v>
      </c>
      <c r="AF820" s="32"/>
      <c r="AG820" s="114">
        <f t="shared" si="3302"/>
        <v>0</v>
      </c>
      <c r="AH820" s="32"/>
      <c r="AI820" s="114">
        <f t="shared" si="3303"/>
        <v>0</v>
      </c>
      <c r="AJ820" s="32"/>
      <c r="AK820" s="114">
        <f t="shared" si="3304"/>
        <v>0</v>
      </c>
      <c r="AL820" s="32"/>
      <c r="AM820" s="114">
        <f t="shared" si="3305"/>
        <v>0</v>
      </c>
      <c r="AN820" s="32"/>
      <c r="AO820" s="114">
        <f t="shared" si="3306"/>
        <v>0</v>
      </c>
      <c r="AP820" s="32"/>
      <c r="AQ820" s="114">
        <f t="shared" si="3307"/>
        <v>0</v>
      </c>
      <c r="AR820" s="32"/>
      <c r="AS820" s="114">
        <f t="shared" si="3308"/>
        <v>0</v>
      </c>
      <c r="AT820" s="32"/>
      <c r="AU820" s="114">
        <f t="shared" si="3309"/>
        <v>0</v>
      </c>
      <c r="AV820" s="32"/>
      <c r="AW820" s="114">
        <f t="shared" si="3310"/>
        <v>0</v>
      </c>
      <c r="AX820" s="32"/>
      <c r="AY820" s="114">
        <f t="shared" si="3311"/>
        <v>0</v>
      </c>
      <c r="AZ820" s="32"/>
      <c r="BA820" s="114">
        <f t="shared" si="3312"/>
        <v>0</v>
      </c>
      <c r="BB820" s="32"/>
      <c r="BC820" s="114">
        <f t="shared" si="3313"/>
        <v>0</v>
      </c>
      <c r="BD820" s="32"/>
      <c r="BE820" s="114">
        <f t="shared" si="3314"/>
        <v>0</v>
      </c>
      <c r="BF820" s="32"/>
      <c r="BG820" s="114">
        <f t="shared" si="3315"/>
        <v>0</v>
      </c>
      <c r="BH820" s="108">
        <f t="shared" ref="BH820:BI820" si="3331">SUM(J820,L820,N820,P820,R820,T820,V820,X820,Z820,AB820,AD820,AF820,AH820,AJ820,AL820,AN820,AP820,AR820,AT820,AV820,AX820,AZ820,BB820,BD820,BF820)</f>
        <v>0</v>
      </c>
      <c r="BI820" s="119">
        <f t="shared" si="3331"/>
        <v>0</v>
      </c>
      <c r="BJ820" s="87">
        <f t="shared" si="3317"/>
        <v>0</v>
      </c>
      <c r="BK820" s="108">
        <f t="shared" si="3318"/>
        <v>25</v>
      </c>
      <c r="BL820" s="119">
        <f t="shared" si="3319"/>
        <v>916.36</v>
      </c>
      <c r="BM820" s="87">
        <f t="shared" si="3320"/>
        <v>1</v>
      </c>
    </row>
    <row r="821" spans="1:65" s="88" customFormat="1">
      <c r="A821" s="29" t="s">
        <v>1106</v>
      </c>
      <c r="B821" s="29" t="s">
        <v>66</v>
      </c>
      <c r="C821" s="29">
        <v>97535</v>
      </c>
      <c r="D821" s="101" t="s">
        <v>875</v>
      </c>
      <c r="E821" s="29" t="s">
        <v>132</v>
      </c>
      <c r="F821" s="30">
        <v>36.880000000000003</v>
      </c>
      <c r="G821" s="31">
        <v>47.63</v>
      </c>
      <c r="H821" s="119">
        <v>58.526478221457864</v>
      </c>
      <c r="I821" s="120">
        <f t="shared" si="3290"/>
        <v>2158.46</v>
      </c>
      <c r="J821" s="111"/>
      <c r="K821" s="114">
        <f t="shared" si="3291"/>
        <v>0</v>
      </c>
      <c r="L821" s="32"/>
      <c r="M821" s="114">
        <f t="shared" si="3292"/>
        <v>0</v>
      </c>
      <c r="N821" s="32"/>
      <c r="O821" s="114">
        <f t="shared" si="3293"/>
        <v>0</v>
      </c>
      <c r="P821" s="32"/>
      <c r="Q821" s="114">
        <f t="shared" si="3294"/>
        <v>0</v>
      </c>
      <c r="R821" s="32"/>
      <c r="S821" s="114">
        <f t="shared" si="3295"/>
        <v>0</v>
      </c>
      <c r="T821" s="32"/>
      <c r="U821" s="114">
        <f t="shared" si="3296"/>
        <v>0</v>
      </c>
      <c r="V821" s="32"/>
      <c r="W821" s="114">
        <f t="shared" si="3297"/>
        <v>0</v>
      </c>
      <c r="X821" s="32"/>
      <c r="Y821" s="114">
        <f t="shared" si="3298"/>
        <v>0</v>
      </c>
      <c r="Z821" s="32"/>
      <c r="AA821" s="114">
        <f t="shared" si="3299"/>
        <v>0</v>
      </c>
      <c r="AB821" s="32"/>
      <c r="AC821" s="114">
        <f t="shared" si="3300"/>
        <v>0</v>
      </c>
      <c r="AD821" s="32"/>
      <c r="AE821" s="114">
        <f t="shared" si="3301"/>
        <v>0</v>
      </c>
      <c r="AF821" s="32"/>
      <c r="AG821" s="114">
        <f t="shared" si="3302"/>
        <v>0</v>
      </c>
      <c r="AH821" s="32"/>
      <c r="AI821" s="114">
        <f t="shared" si="3303"/>
        <v>0</v>
      </c>
      <c r="AJ821" s="32"/>
      <c r="AK821" s="114">
        <f t="shared" si="3304"/>
        <v>0</v>
      </c>
      <c r="AL821" s="32"/>
      <c r="AM821" s="114">
        <f t="shared" si="3305"/>
        <v>0</v>
      </c>
      <c r="AN821" s="32"/>
      <c r="AO821" s="114">
        <f t="shared" si="3306"/>
        <v>0</v>
      </c>
      <c r="AP821" s="32"/>
      <c r="AQ821" s="114">
        <f t="shared" si="3307"/>
        <v>0</v>
      </c>
      <c r="AR821" s="32"/>
      <c r="AS821" s="114">
        <f t="shared" si="3308"/>
        <v>0</v>
      </c>
      <c r="AT821" s="32"/>
      <c r="AU821" s="114">
        <f t="shared" si="3309"/>
        <v>0</v>
      </c>
      <c r="AV821" s="32"/>
      <c r="AW821" s="114">
        <f t="shared" si="3310"/>
        <v>0</v>
      </c>
      <c r="AX821" s="32"/>
      <c r="AY821" s="114">
        <f t="shared" si="3311"/>
        <v>0</v>
      </c>
      <c r="AZ821" s="32"/>
      <c r="BA821" s="114">
        <f t="shared" si="3312"/>
        <v>0</v>
      </c>
      <c r="BB821" s="32"/>
      <c r="BC821" s="114">
        <f t="shared" si="3313"/>
        <v>0</v>
      </c>
      <c r="BD821" s="32"/>
      <c r="BE821" s="114">
        <f t="shared" si="3314"/>
        <v>0</v>
      </c>
      <c r="BF821" s="32"/>
      <c r="BG821" s="114">
        <f t="shared" si="3315"/>
        <v>0</v>
      </c>
      <c r="BH821" s="108">
        <f t="shared" ref="BH821:BI821" si="3332">SUM(J821,L821,N821,P821,R821,T821,V821,X821,Z821,AB821,AD821,AF821,AH821,AJ821,AL821,AN821,AP821,AR821,AT821,AV821,AX821,AZ821,BB821,BD821,BF821)</f>
        <v>0</v>
      </c>
      <c r="BI821" s="119">
        <f t="shared" si="3332"/>
        <v>0</v>
      </c>
      <c r="BJ821" s="87">
        <f t="shared" si="3317"/>
        <v>0</v>
      </c>
      <c r="BK821" s="108">
        <f t="shared" si="3318"/>
        <v>36.880000000000003</v>
      </c>
      <c r="BL821" s="119">
        <f t="shared" si="3319"/>
        <v>2158.46</v>
      </c>
      <c r="BM821" s="87">
        <f t="shared" si="3320"/>
        <v>1</v>
      </c>
    </row>
    <row r="822" spans="1:65" s="88" customFormat="1">
      <c r="A822" s="29" t="s">
        <v>1107</v>
      </c>
      <c r="B822" s="29" t="s">
        <v>66</v>
      </c>
      <c r="C822" s="29">
        <v>92652</v>
      </c>
      <c r="D822" s="101" t="s">
        <v>877</v>
      </c>
      <c r="E822" s="29" t="s">
        <v>132</v>
      </c>
      <c r="F822" s="30">
        <v>46.65</v>
      </c>
      <c r="G822" s="31">
        <v>58.1</v>
      </c>
      <c r="H822" s="119">
        <v>71.391735978725634</v>
      </c>
      <c r="I822" s="120">
        <f t="shared" si="3290"/>
        <v>3330.42</v>
      </c>
      <c r="J822" s="111"/>
      <c r="K822" s="114">
        <f t="shared" si="3291"/>
        <v>0</v>
      </c>
      <c r="L822" s="32"/>
      <c r="M822" s="114">
        <f t="shared" si="3292"/>
        <v>0</v>
      </c>
      <c r="N822" s="32"/>
      <c r="O822" s="114">
        <f t="shared" si="3293"/>
        <v>0</v>
      </c>
      <c r="P822" s="32"/>
      <c r="Q822" s="114">
        <f t="shared" si="3294"/>
        <v>0</v>
      </c>
      <c r="R822" s="32"/>
      <c r="S822" s="114">
        <f t="shared" si="3295"/>
        <v>0</v>
      </c>
      <c r="T822" s="32"/>
      <c r="U822" s="114">
        <f t="shared" si="3296"/>
        <v>0</v>
      </c>
      <c r="V822" s="32"/>
      <c r="W822" s="114">
        <f t="shared" si="3297"/>
        <v>0</v>
      </c>
      <c r="X822" s="32"/>
      <c r="Y822" s="114">
        <f t="shared" si="3298"/>
        <v>0</v>
      </c>
      <c r="Z822" s="32"/>
      <c r="AA822" s="114">
        <f t="shared" si="3299"/>
        <v>0</v>
      </c>
      <c r="AB822" s="32"/>
      <c r="AC822" s="114">
        <f t="shared" si="3300"/>
        <v>0</v>
      </c>
      <c r="AD822" s="32"/>
      <c r="AE822" s="114">
        <f t="shared" si="3301"/>
        <v>0</v>
      </c>
      <c r="AF822" s="32"/>
      <c r="AG822" s="114">
        <f t="shared" si="3302"/>
        <v>0</v>
      </c>
      <c r="AH822" s="32"/>
      <c r="AI822" s="114">
        <f t="shared" si="3303"/>
        <v>0</v>
      </c>
      <c r="AJ822" s="32"/>
      <c r="AK822" s="114">
        <f t="shared" si="3304"/>
        <v>0</v>
      </c>
      <c r="AL822" s="32"/>
      <c r="AM822" s="114">
        <f t="shared" si="3305"/>
        <v>0</v>
      </c>
      <c r="AN822" s="32"/>
      <c r="AO822" s="114">
        <f t="shared" si="3306"/>
        <v>0</v>
      </c>
      <c r="AP822" s="32"/>
      <c r="AQ822" s="114">
        <f t="shared" si="3307"/>
        <v>0</v>
      </c>
      <c r="AR822" s="32"/>
      <c r="AS822" s="114">
        <f t="shared" si="3308"/>
        <v>0</v>
      </c>
      <c r="AT822" s="32"/>
      <c r="AU822" s="114">
        <f t="shared" si="3309"/>
        <v>0</v>
      </c>
      <c r="AV822" s="32"/>
      <c r="AW822" s="114">
        <f t="shared" si="3310"/>
        <v>0</v>
      </c>
      <c r="AX822" s="32"/>
      <c r="AY822" s="114">
        <f t="shared" si="3311"/>
        <v>0</v>
      </c>
      <c r="AZ822" s="32"/>
      <c r="BA822" s="114">
        <f t="shared" si="3312"/>
        <v>0</v>
      </c>
      <c r="BB822" s="32"/>
      <c r="BC822" s="114">
        <f t="shared" si="3313"/>
        <v>0</v>
      </c>
      <c r="BD822" s="32"/>
      <c r="BE822" s="114">
        <f t="shared" si="3314"/>
        <v>0</v>
      </c>
      <c r="BF822" s="32"/>
      <c r="BG822" s="114">
        <f t="shared" si="3315"/>
        <v>0</v>
      </c>
      <c r="BH822" s="108">
        <f t="shared" ref="BH822:BI822" si="3333">SUM(J822,L822,N822,P822,R822,T822,V822,X822,Z822,AB822,AD822,AF822,AH822,AJ822,AL822,AN822,AP822,AR822,AT822,AV822,AX822,AZ822,BB822,BD822,BF822)</f>
        <v>0</v>
      </c>
      <c r="BI822" s="119">
        <f t="shared" si="3333"/>
        <v>0</v>
      </c>
      <c r="BJ822" s="87">
        <f t="shared" si="3317"/>
        <v>0</v>
      </c>
      <c r="BK822" s="108">
        <f t="shared" si="3318"/>
        <v>46.65</v>
      </c>
      <c r="BL822" s="119">
        <f t="shared" si="3319"/>
        <v>3330.42</v>
      </c>
      <c r="BM822" s="87">
        <f t="shared" si="3320"/>
        <v>1</v>
      </c>
    </row>
    <row r="823" spans="1:65" s="88" customFormat="1">
      <c r="A823" s="29" t="s">
        <v>1108</v>
      </c>
      <c r="B823" s="29" t="s">
        <v>66</v>
      </c>
      <c r="C823" s="29">
        <v>92653</v>
      </c>
      <c r="D823" s="101" t="s">
        <v>879</v>
      </c>
      <c r="E823" s="29" t="s">
        <v>132</v>
      </c>
      <c r="F823" s="30">
        <v>12.71</v>
      </c>
      <c r="G823" s="31">
        <v>66.47</v>
      </c>
      <c r="H823" s="119">
        <v>81.676569543991263</v>
      </c>
      <c r="I823" s="120">
        <f t="shared" si="3290"/>
        <v>1038.1099999999999</v>
      </c>
      <c r="J823" s="111"/>
      <c r="K823" s="114">
        <f t="shared" si="3291"/>
        <v>0</v>
      </c>
      <c r="L823" s="32"/>
      <c r="M823" s="114">
        <f t="shared" si="3292"/>
        <v>0</v>
      </c>
      <c r="N823" s="32"/>
      <c r="O823" s="114">
        <f t="shared" si="3293"/>
        <v>0</v>
      </c>
      <c r="P823" s="32"/>
      <c r="Q823" s="114">
        <f t="shared" si="3294"/>
        <v>0</v>
      </c>
      <c r="R823" s="32"/>
      <c r="S823" s="114">
        <f t="shared" si="3295"/>
        <v>0</v>
      </c>
      <c r="T823" s="32"/>
      <c r="U823" s="114">
        <f t="shared" si="3296"/>
        <v>0</v>
      </c>
      <c r="V823" s="32"/>
      <c r="W823" s="114">
        <f t="shared" si="3297"/>
        <v>0</v>
      </c>
      <c r="X823" s="32"/>
      <c r="Y823" s="114">
        <f t="shared" si="3298"/>
        <v>0</v>
      </c>
      <c r="Z823" s="32"/>
      <c r="AA823" s="114">
        <f t="shared" si="3299"/>
        <v>0</v>
      </c>
      <c r="AB823" s="32"/>
      <c r="AC823" s="114">
        <f t="shared" si="3300"/>
        <v>0</v>
      </c>
      <c r="AD823" s="32"/>
      <c r="AE823" s="114">
        <f t="shared" si="3301"/>
        <v>0</v>
      </c>
      <c r="AF823" s="32"/>
      <c r="AG823" s="114">
        <f t="shared" si="3302"/>
        <v>0</v>
      </c>
      <c r="AH823" s="32"/>
      <c r="AI823" s="114">
        <f t="shared" si="3303"/>
        <v>0</v>
      </c>
      <c r="AJ823" s="32"/>
      <c r="AK823" s="114">
        <f t="shared" si="3304"/>
        <v>0</v>
      </c>
      <c r="AL823" s="32"/>
      <c r="AM823" s="114">
        <f t="shared" si="3305"/>
        <v>0</v>
      </c>
      <c r="AN823" s="32"/>
      <c r="AO823" s="114">
        <f t="shared" si="3306"/>
        <v>0</v>
      </c>
      <c r="AP823" s="32"/>
      <c r="AQ823" s="114">
        <f t="shared" si="3307"/>
        <v>0</v>
      </c>
      <c r="AR823" s="32"/>
      <c r="AS823" s="114">
        <f t="shared" si="3308"/>
        <v>0</v>
      </c>
      <c r="AT823" s="32"/>
      <c r="AU823" s="114">
        <f t="shared" si="3309"/>
        <v>0</v>
      </c>
      <c r="AV823" s="32"/>
      <c r="AW823" s="114">
        <f t="shared" si="3310"/>
        <v>0</v>
      </c>
      <c r="AX823" s="32"/>
      <c r="AY823" s="114">
        <f t="shared" si="3311"/>
        <v>0</v>
      </c>
      <c r="AZ823" s="32"/>
      <c r="BA823" s="114">
        <f t="shared" si="3312"/>
        <v>0</v>
      </c>
      <c r="BB823" s="32"/>
      <c r="BC823" s="114">
        <f t="shared" si="3313"/>
        <v>0</v>
      </c>
      <c r="BD823" s="32"/>
      <c r="BE823" s="114">
        <f t="shared" si="3314"/>
        <v>0</v>
      </c>
      <c r="BF823" s="32"/>
      <c r="BG823" s="114">
        <f t="shared" si="3315"/>
        <v>0</v>
      </c>
      <c r="BH823" s="108">
        <f t="shared" ref="BH823:BI823" si="3334">SUM(J823,L823,N823,P823,R823,T823,V823,X823,Z823,AB823,AD823,AF823,AH823,AJ823,AL823,AN823,AP823,AR823,AT823,AV823,AX823,AZ823,BB823,BD823,BF823)</f>
        <v>0</v>
      </c>
      <c r="BI823" s="119">
        <f t="shared" si="3334"/>
        <v>0</v>
      </c>
      <c r="BJ823" s="87">
        <f t="shared" si="3317"/>
        <v>0</v>
      </c>
      <c r="BK823" s="108">
        <f t="shared" si="3318"/>
        <v>12.71</v>
      </c>
      <c r="BL823" s="119">
        <f t="shared" si="3319"/>
        <v>1038.1099999999999</v>
      </c>
      <c r="BM823" s="87">
        <f t="shared" si="3320"/>
        <v>1</v>
      </c>
    </row>
    <row r="824" spans="1:65" s="88" customFormat="1">
      <c r="A824" s="29" t="s">
        <v>1109</v>
      </c>
      <c r="B824" s="29" t="s">
        <v>66</v>
      </c>
      <c r="C824" s="29">
        <v>92654</v>
      </c>
      <c r="D824" s="101" t="s">
        <v>881</v>
      </c>
      <c r="E824" s="29" t="s">
        <v>132</v>
      </c>
      <c r="F824" s="30">
        <v>7.12</v>
      </c>
      <c r="G824" s="31">
        <v>91.85</v>
      </c>
      <c r="H824" s="119">
        <v>112.86283906447416</v>
      </c>
      <c r="I824" s="120">
        <f t="shared" si="3290"/>
        <v>803.58</v>
      </c>
      <c r="J824" s="111"/>
      <c r="K824" s="114">
        <f t="shared" si="3291"/>
        <v>0</v>
      </c>
      <c r="L824" s="32"/>
      <c r="M824" s="114">
        <f t="shared" si="3292"/>
        <v>0</v>
      </c>
      <c r="N824" s="32"/>
      <c r="O824" s="114">
        <f t="shared" si="3293"/>
        <v>0</v>
      </c>
      <c r="P824" s="32"/>
      <c r="Q824" s="114">
        <f t="shared" si="3294"/>
        <v>0</v>
      </c>
      <c r="R824" s="32"/>
      <c r="S824" s="114">
        <f t="shared" si="3295"/>
        <v>0</v>
      </c>
      <c r="T824" s="32"/>
      <c r="U824" s="114">
        <f t="shared" si="3296"/>
        <v>0</v>
      </c>
      <c r="V824" s="32"/>
      <c r="W824" s="114">
        <f t="shared" si="3297"/>
        <v>0</v>
      </c>
      <c r="X824" s="32"/>
      <c r="Y824" s="114">
        <f t="shared" si="3298"/>
        <v>0</v>
      </c>
      <c r="Z824" s="32"/>
      <c r="AA824" s="114">
        <f t="shared" si="3299"/>
        <v>0</v>
      </c>
      <c r="AB824" s="32"/>
      <c r="AC824" s="114">
        <f t="shared" si="3300"/>
        <v>0</v>
      </c>
      <c r="AD824" s="32"/>
      <c r="AE824" s="114">
        <f t="shared" si="3301"/>
        <v>0</v>
      </c>
      <c r="AF824" s="32"/>
      <c r="AG824" s="114">
        <f t="shared" si="3302"/>
        <v>0</v>
      </c>
      <c r="AH824" s="32"/>
      <c r="AI824" s="114">
        <f t="shared" si="3303"/>
        <v>0</v>
      </c>
      <c r="AJ824" s="32"/>
      <c r="AK824" s="114">
        <f t="shared" si="3304"/>
        <v>0</v>
      </c>
      <c r="AL824" s="32"/>
      <c r="AM824" s="114">
        <f t="shared" si="3305"/>
        <v>0</v>
      </c>
      <c r="AN824" s="32"/>
      <c r="AO824" s="114">
        <f t="shared" si="3306"/>
        <v>0</v>
      </c>
      <c r="AP824" s="32"/>
      <c r="AQ824" s="114">
        <f t="shared" si="3307"/>
        <v>0</v>
      </c>
      <c r="AR824" s="32"/>
      <c r="AS824" s="114">
        <f t="shared" si="3308"/>
        <v>0</v>
      </c>
      <c r="AT824" s="32"/>
      <c r="AU824" s="114">
        <f t="shared" si="3309"/>
        <v>0</v>
      </c>
      <c r="AV824" s="32"/>
      <c r="AW824" s="114">
        <f t="shared" si="3310"/>
        <v>0</v>
      </c>
      <c r="AX824" s="32"/>
      <c r="AY824" s="114">
        <f t="shared" si="3311"/>
        <v>0</v>
      </c>
      <c r="AZ824" s="32"/>
      <c r="BA824" s="114">
        <f t="shared" si="3312"/>
        <v>0</v>
      </c>
      <c r="BB824" s="32"/>
      <c r="BC824" s="114">
        <f t="shared" si="3313"/>
        <v>0</v>
      </c>
      <c r="BD824" s="32"/>
      <c r="BE824" s="114">
        <f t="shared" si="3314"/>
        <v>0</v>
      </c>
      <c r="BF824" s="32"/>
      <c r="BG824" s="114">
        <f t="shared" si="3315"/>
        <v>0</v>
      </c>
      <c r="BH824" s="108">
        <f t="shared" ref="BH824:BI824" si="3335">SUM(J824,L824,N824,P824,R824,T824,V824,X824,Z824,AB824,AD824,AF824,AH824,AJ824,AL824,AN824,AP824,AR824,AT824,AV824,AX824,AZ824,BB824,BD824,BF824)</f>
        <v>0</v>
      </c>
      <c r="BI824" s="119">
        <f t="shared" si="3335"/>
        <v>0</v>
      </c>
      <c r="BJ824" s="87">
        <f t="shared" si="3317"/>
        <v>0</v>
      </c>
      <c r="BK824" s="108">
        <f t="shared" si="3318"/>
        <v>7.12</v>
      </c>
      <c r="BL824" s="119">
        <f t="shared" si="3319"/>
        <v>803.58</v>
      </c>
      <c r="BM824" s="87">
        <f t="shared" si="3320"/>
        <v>1</v>
      </c>
    </row>
    <row r="825" spans="1:65" s="88" customFormat="1">
      <c r="A825" s="29" t="s">
        <v>1110</v>
      </c>
      <c r="B825" s="29" t="s">
        <v>66</v>
      </c>
      <c r="C825" s="29">
        <v>92655</v>
      </c>
      <c r="D825" s="101" t="s">
        <v>827</v>
      </c>
      <c r="E825" s="29" t="s">
        <v>132</v>
      </c>
      <c r="F825" s="30">
        <v>37.39</v>
      </c>
      <c r="G825" s="31">
        <v>112.38</v>
      </c>
      <c r="H825" s="119">
        <v>138.08955747485689</v>
      </c>
      <c r="I825" s="120">
        <f t="shared" si="3290"/>
        <v>5163.17</v>
      </c>
      <c r="J825" s="111"/>
      <c r="K825" s="114">
        <f t="shared" si="3291"/>
        <v>0</v>
      </c>
      <c r="L825" s="32"/>
      <c r="M825" s="114">
        <f t="shared" si="3292"/>
        <v>0</v>
      </c>
      <c r="N825" s="32"/>
      <c r="O825" s="114">
        <f t="shared" si="3293"/>
        <v>0</v>
      </c>
      <c r="P825" s="32"/>
      <c r="Q825" s="114">
        <f t="shared" si="3294"/>
        <v>0</v>
      </c>
      <c r="R825" s="32"/>
      <c r="S825" s="114">
        <f t="shared" si="3295"/>
        <v>0</v>
      </c>
      <c r="T825" s="32"/>
      <c r="U825" s="114">
        <f t="shared" si="3296"/>
        <v>0</v>
      </c>
      <c r="V825" s="32"/>
      <c r="W825" s="114">
        <f t="shared" si="3297"/>
        <v>0</v>
      </c>
      <c r="X825" s="32"/>
      <c r="Y825" s="114">
        <f t="shared" si="3298"/>
        <v>0</v>
      </c>
      <c r="Z825" s="32"/>
      <c r="AA825" s="114">
        <f t="shared" si="3299"/>
        <v>0</v>
      </c>
      <c r="AB825" s="32"/>
      <c r="AC825" s="114">
        <f t="shared" si="3300"/>
        <v>0</v>
      </c>
      <c r="AD825" s="32"/>
      <c r="AE825" s="114">
        <f t="shared" si="3301"/>
        <v>0</v>
      </c>
      <c r="AF825" s="32"/>
      <c r="AG825" s="114">
        <f t="shared" si="3302"/>
        <v>0</v>
      </c>
      <c r="AH825" s="32"/>
      <c r="AI825" s="114">
        <f t="shared" si="3303"/>
        <v>0</v>
      </c>
      <c r="AJ825" s="32"/>
      <c r="AK825" s="114">
        <f t="shared" si="3304"/>
        <v>0</v>
      </c>
      <c r="AL825" s="32"/>
      <c r="AM825" s="114">
        <f t="shared" si="3305"/>
        <v>0</v>
      </c>
      <c r="AN825" s="32"/>
      <c r="AO825" s="114">
        <f t="shared" si="3306"/>
        <v>0</v>
      </c>
      <c r="AP825" s="32"/>
      <c r="AQ825" s="114">
        <f t="shared" si="3307"/>
        <v>0</v>
      </c>
      <c r="AR825" s="32"/>
      <c r="AS825" s="114">
        <f t="shared" si="3308"/>
        <v>0</v>
      </c>
      <c r="AT825" s="32"/>
      <c r="AU825" s="114">
        <f t="shared" si="3309"/>
        <v>0</v>
      </c>
      <c r="AV825" s="32"/>
      <c r="AW825" s="114">
        <f t="shared" si="3310"/>
        <v>0</v>
      </c>
      <c r="AX825" s="32"/>
      <c r="AY825" s="114">
        <f t="shared" si="3311"/>
        <v>0</v>
      </c>
      <c r="AZ825" s="32"/>
      <c r="BA825" s="114">
        <f t="shared" si="3312"/>
        <v>0</v>
      </c>
      <c r="BB825" s="32"/>
      <c r="BC825" s="114">
        <f t="shared" si="3313"/>
        <v>0</v>
      </c>
      <c r="BD825" s="32"/>
      <c r="BE825" s="114">
        <f t="shared" si="3314"/>
        <v>0</v>
      </c>
      <c r="BF825" s="32"/>
      <c r="BG825" s="114">
        <f t="shared" si="3315"/>
        <v>0</v>
      </c>
      <c r="BH825" s="108">
        <f t="shared" ref="BH825:BI825" si="3336">SUM(J825,L825,N825,P825,R825,T825,V825,X825,Z825,AB825,AD825,AF825,AH825,AJ825,AL825,AN825,AP825,AR825,AT825,AV825,AX825,AZ825,BB825,BD825,BF825)</f>
        <v>0</v>
      </c>
      <c r="BI825" s="119">
        <f t="shared" si="3336"/>
        <v>0</v>
      </c>
      <c r="BJ825" s="87">
        <f t="shared" si="3317"/>
        <v>0</v>
      </c>
      <c r="BK825" s="108">
        <f t="shared" si="3318"/>
        <v>37.39</v>
      </c>
      <c r="BL825" s="119">
        <f t="shared" si="3319"/>
        <v>5163.17</v>
      </c>
      <c r="BM825" s="87">
        <f t="shared" si="3320"/>
        <v>1</v>
      </c>
    </row>
    <row r="826" spans="1:65" s="88" customFormat="1">
      <c r="A826" s="29" t="s">
        <v>1111</v>
      </c>
      <c r="B826" s="29" t="s">
        <v>66</v>
      </c>
      <c r="C826" s="29">
        <v>92656</v>
      </c>
      <c r="D826" s="101" t="s">
        <v>884</v>
      </c>
      <c r="E826" s="29" t="s">
        <v>132</v>
      </c>
      <c r="F826" s="30">
        <v>19.559999999999999</v>
      </c>
      <c r="G826" s="31">
        <v>147.94999999999999</v>
      </c>
      <c r="H826" s="119">
        <v>181.79702819367395</v>
      </c>
      <c r="I826" s="120">
        <f t="shared" si="3290"/>
        <v>3555.95</v>
      </c>
      <c r="J826" s="111"/>
      <c r="K826" s="114">
        <f t="shared" si="3291"/>
        <v>0</v>
      </c>
      <c r="L826" s="32"/>
      <c r="M826" s="114">
        <f t="shared" si="3292"/>
        <v>0</v>
      </c>
      <c r="N826" s="32"/>
      <c r="O826" s="114">
        <f t="shared" si="3293"/>
        <v>0</v>
      </c>
      <c r="P826" s="32"/>
      <c r="Q826" s="114">
        <f t="shared" si="3294"/>
        <v>0</v>
      </c>
      <c r="R826" s="32"/>
      <c r="S826" s="114">
        <f t="shared" si="3295"/>
        <v>0</v>
      </c>
      <c r="T826" s="32"/>
      <c r="U826" s="114">
        <f t="shared" si="3296"/>
        <v>0</v>
      </c>
      <c r="V826" s="32"/>
      <c r="W826" s="114">
        <f t="shared" si="3297"/>
        <v>0</v>
      </c>
      <c r="X826" s="32"/>
      <c r="Y826" s="114">
        <f t="shared" si="3298"/>
        <v>0</v>
      </c>
      <c r="Z826" s="32"/>
      <c r="AA826" s="114">
        <f t="shared" si="3299"/>
        <v>0</v>
      </c>
      <c r="AB826" s="32"/>
      <c r="AC826" s="114">
        <f t="shared" si="3300"/>
        <v>0</v>
      </c>
      <c r="AD826" s="32"/>
      <c r="AE826" s="114">
        <f t="shared" si="3301"/>
        <v>0</v>
      </c>
      <c r="AF826" s="32"/>
      <c r="AG826" s="114">
        <f t="shared" si="3302"/>
        <v>0</v>
      </c>
      <c r="AH826" s="32"/>
      <c r="AI826" s="114">
        <f t="shared" si="3303"/>
        <v>0</v>
      </c>
      <c r="AJ826" s="32"/>
      <c r="AK826" s="114">
        <f t="shared" si="3304"/>
        <v>0</v>
      </c>
      <c r="AL826" s="32"/>
      <c r="AM826" s="114">
        <f t="shared" si="3305"/>
        <v>0</v>
      </c>
      <c r="AN826" s="32"/>
      <c r="AO826" s="114">
        <f t="shared" si="3306"/>
        <v>0</v>
      </c>
      <c r="AP826" s="32"/>
      <c r="AQ826" s="114">
        <f t="shared" si="3307"/>
        <v>0</v>
      </c>
      <c r="AR826" s="32"/>
      <c r="AS826" s="114">
        <f t="shared" si="3308"/>
        <v>0</v>
      </c>
      <c r="AT826" s="32"/>
      <c r="AU826" s="114">
        <f t="shared" si="3309"/>
        <v>0</v>
      </c>
      <c r="AV826" s="32"/>
      <c r="AW826" s="114">
        <f t="shared" si="3310"/>
        <v>0</v>
      </c>
      <c r="AX826" s="32"/>
      <c r="AY826" s="114">
        <f t="shared" si="3311"/>
        <v>0</v>
      </c>
      <c r="AZ826" s="32"/>
      <c r="BA826" s="114">
        <f t="shared" si="3312"/>
        <v>0</v>
      </c>
      <c r="BB826" s="32"/>
      <c r="BC826" s="114">
        <f t="shared" si="3313"/>
        <v>0</v>
      </c>
      <c r="BD826" s="32"/>
      <c r="BE826" s="114">
        <f t="shared" si="3314"/>
        <v>0</v>
      </c>
      <c r="BF826" s="32"/>
      <c r="BG826" s="114">
        <f t="shared" si="3315"/>
        <v>0</v>
      </c>
      <c r="BH826" s="108">
        <f t="shared" ref="BH826:BI826" si="3337">SUM(J826,L826,N826,P826,R826,T826,V826,X826,Z826,AB826,AD826,AF826,AH826,AJ826,AL826,AN826,AP826,AR826,AT826,AV826,AX826,AZ826,BB826,BD826,BF826)</f>
        <v>0</v>
      </c>
      <c r="BI826" s="119">
        <f t="shared" si="3337"/>
        <v>0</v>
      </c>
      <c r="BJ826" s="87">
        <f t="shared" si="3317"/>
        <v>0</v>
      </c>
      <c r="BK826" s="108">
        <f t="shared" si="3318"/>
        <v>19.559999999999999</v>
      </c>
      <c r="BL826" s="119">
        <f t="shared" si="3319"/>
        <v>3555.95</v>
      </c>
      <c r="BM826" s="87">
        <f t="shared" si="3320"/>
        <v>1</v>
      </c>
    </row>
    <row r="827" spans="1:65" s="88" customFormat="1">
      <c r="A827" s="29" t="s">
        <v>1112</v>
      </c>
      <c r="B827" s="29" t="s">
        <v>66</v>
      </c>
      <c r="C827" s="29">
        <v>92685</v>
      </c>
      <c r="D827" s="101" t="s">
        <v>795</v>
      </c>
      <c r="E827" s="29" t="s">
        <v>100</v>
      </c>
      <c r="F827" s="30">
        <v>2</v>
      </c>
      <c r="G827" s="31">
        <v>153.02000000000001</v>
      </c>
      <c r="H827" s="119">
        <v>188.02690945722196</v>
      </c>
      <c r="I827" s="120">
        <f t="shared" si="3290"/>
        <v>376.05</v>
      </c>
      <c r="J827" s="111"/>
      <c r="K827" s="114">
        <f t="shared" si="3291"/>
        <v>0</v>
      </c>
      <c r="L827" s="32"/>
      <c r="M827" s="114">
        <f t="shared" si="3292"/>
        <v>0</v>
      </c>
      <c r="N827" s="32"/>
      <c r="O827" s="114">
        <f t="shared" si="3293"/>
        <v>0</v>
      </c>
      <c r="P827" s="32"/>
      <c r="Q827" s="114">
        <f t="shared" si="3294"/>
        <v>0</v>
      </c>
      <c r="R827" s="32"/>
      <c r="S827" s="114">
        <f t="shared" si="3295"/>
        <v>0</v>
      </c>
      <c r="T827" s="32"/>
      <c r="U827" s="114">
        <f t="shared" si="3296"/>
        <v>0</v>
      </c>
      <c r="V827" s="32"/>
      <c r="W827" s="114">
        <f t="shared" si="3297"/>
        <v>0</v>
      </c>
      <c r="X827" s="32"/>
      <c r="Y827" s="114">
        <f t="shared" si="3298"/>
        <v>0</v>
      </c>
      <c r="Z827" s="32"/>
      <c r="AA827" s="114">
        <f t="shared" si="3299"/>
        <v>0</v>
      </c>
      <c r="AB827" s="32"/>
      <c r="AC827" s="114">
        <f t="shared" si="3300"/>
        <v>0</v>
      </c>
      <c r="AD827" s="32"/>
      <c r="AE827" s="114">
        <f t="shared" si="3301"/>
        <v>0</v>
      </c>
      <c r="AF827" s="32"/>
      <c r="AG827" s="114">
        <f t="shared" si="3302"/>
        <v>0</v>
      </c>
      <c r="AH827" s="32"/>
      <c r="AI827" s="114">
        <f t="shared" si="3303"/>
        <v>0</v>
      </c>
      <c r="AJ827" s="32"/>
      <c r="AK827" s="114">
        <f t="shared" si="3304"/>
        <v>0</v>
      </c>
      <c r="AL827" s="32"/>
      <c r="AM827" s="114">
        <f t="shared" si="3305"/>
        <v>0</v>
      </c>
      <c r="AN827" s="32"/>
      <c r="AO827" s="114">
        <f t="shared" si="3306"/>
        <v>0</v>
      </c>
      <c r="AP827" s="32"/>
      <c r="AQ827" s="114">
        <f t="shared" si="3307"/>
        <v>0</v>
      </c>
      <c r="AR827" s="32"/>
      <c r="AS827" s="114">
        <f t="shared" si="3308"/>
        <v>0</v>
      </c>
      <c r="AT827" s="32"/>
      <c r="AU827" s="114">
        <f t="shared" si="3309"/>
        <v>0</v>
      </c>
      <c r="AV827" s="32"/>
      <c r="AW827" s="114">
        <f t="shared" si="3310"/>
        <v>0</v>
      </c>
      <c r="AX827" s="32"/>
      <c r="AY827" s="114">
        <f t="shared" si="3311"/>
        <v>0</v>
      </c>
      <c r="AZ827" s="32"/>
      <c r="BA827" s="114">
        <f t="shared" si="3312"/>
        <v>0</v>
      </c>
      <c r="BB827" s="32"/>
      <c r="BC827" s="114">
        <f t="shared" si="3313"/>
        <v>0</v>
      </c>
      <c r="BD827" s="32"/>
      <c r="BE827" s="114">
        <f t="shared" si="3314"/>
        <v>0</v>
      </c>
      <c r="BF827" s="32"/>
      <c r="BG827" s="114">
        <f t="shared" si="3315"/>
        <v>0</v>
      </c>
      <c r="BH827" s="108">
        <f t="shared" ref="BH827:BI827" si="3338">SUM(J827,L827,N827,P827,R827,T827,V827,X827,Z827,AB827,AD827,AF827,AH827,AJ827,AL827,AN827,AP827,AR827,AT827,AV827,AX827,AZ827,BB827,BD827,BF827)</f>
        <v>0</v>
      </c>
      <c r="BI827" s="119">
        <f t="shared" si="3338"/>
        <v>0</v>
      </c>
      <c r="BJ827" s="87">
        <f t="shared" si="3317"/>
        <v>0</v>
      </c>
      <c r="BK827" s="108">
        <f t="shared" si="3318"/>
        <v>2</v>
      </c>
      <c r="BL827" s="119">
        <f t="shared" si="3319"/>
        <v>376.05</v>
      </c>
      <c r="BM827" s="87">
        <f t="shared" si="3320"/>
        <v>1</v>
      </c>
    </row>
    <row r="828" spans="1:65" s="88" customFormat="1">
      <c r="A828" s="29" t="s">
        <v>1113</v>
      </c>
      <c r="B828" s="29" t="s">
        <v>66</v>
      </c>
      <c r="C828" s="29">
        <v>92944</v>
      </c>
      <c r="D828" s="101" t="s">
        <v>799</v>
      </c>
      <c r="E828" s="29" t="s">
        <v>100</v>
      </c>
      <c r="F828" s="30">
        <v>5</v>
      </c>
      <c r="G828" s="31">
        <v>36.58</v>
      </c>
      <c r="H828" s="119">
        <v>44.948531877827598</v>
      </c>
      <c r="I828" s="120">
        <f t="shared" si="3290"/>
        <v>224.74</v>
      </c>
      <c r="J828" s="111"/>
      <c r="K828" s="114">
        <f t="shared" si="3291"/>
        <v>0</v>
      </c>
      <c r="L828" s="32"/>
      <c r="M828" s="114">
        <f t="shared" si="3292"/>
        <v>0</v>
      </c>
      <c r="N828" s="32"/>
      <c r="O828" s="114">
        <f t="shared" si="3293"/>
        <v>0</v>
      </c>
      <c r="P828" s="32"/>
      <c r="Q828" s="114">
        <f t="shared" si="3294"/>
        <v>0</v>
      </c>
      <c r="R828" s="32"/>
      <c r="S828" s="114">
        <f t="shared" si="3295"/>
        <v>0</v>
      </c>
      <c r="T828" s="32"/>
      <c r="U828" s="114">
        <f t="shared" si="3296"/>
        <v>0</v>
      </c>
      <c r="V828" s="32"/>
      <c r="W828" s="114">
        <f t="shared" si="3297"/>
        <v>0</v>
      </c>
      <c r="X828" s="32"/>
      <c r="Y828" s="114">
        <f t="shared" si="3298"/>
        <v>0</v>
      </c>
      <c r="Z828" s="32"/>
      <c r="AA828" s="114">
        <f t="shared" si="3299"/>
        <v>0</v>
      </c>
      <c r="AB828" s="32"/>
      <c r="AC828" s="114">
        <f t="shared" si="3300"/>
        <v>0</v>
      </c>
      <c r="AD828" s="32"/>
      <c r="AE828" s="114">
        <f t="shared" si="3301"/>
        <v>0</v>
      </c>
      <c r="AF828" s="32"/>
      <c r="AG828" s="114">
        <f t="shared" si="3302"/>
        <v>0</v>
      </c>
      <c r="AH828" s="32"/>
      <c r="AI828" s="114">
        <f t="shared" si="3303"/>
        <v>0</v>
      </c>
      <c r="AJ828" s="32"/>
      <c r="AK828" s="114">
        <f t="shared" si="3304"/>
        <v>0</v>
      </c>
      <c r="AL828" s="32"/>
      <c r="AM828" s="114">
        <f t="shared" si="3305"/>
        <v>0</v>
      </c>
      <c r="AN828" s="32"/>
      <c r="AO828" s="114">
        <f t="shared" si="3306"/>
        <v>0</v>
      </c>
      <c r="AP828" s="32"/>
      <c r="AQ828" s="114">
        <f t="shared" si="3307"/>
        <v>0</v>
      </c>
      <c r="AR828" s="32"/>
      <c r="AS828" s="114">
        <f t="shared" si="3308"/>
        <v>0</v>
      </c>
      <c r="AT828" s="32"/>
      <c r="AU828" s="114">
        <f t="shared" si="3309"/>
        <v>0</v>
      </c>
      <c r="AV828" s="32"/>
      <c r="AW828" s="114">
        <f t="shared" si="3310"/>
        <v>0</v>
      </c>
      <c r="AX828" s="32"/>
      <c r="AY828" s="114">
        <f t="shared" si="3311"/>
        <v>0</v>
      </c>
      <c r="AZ828" s="32"/>
      <c r="BA828" s="114">
        <f t="shared" si="3312"/>
        <v>0</v>
      </c>
      <c r="BB828" s="32"/>
      <c r="BC828" s="114">
        <f t="shared" si="3313"/>
        <v>0</v>
      </c>
      <c r="BD828" s="32"/>
      <c r="BE828" s="114">
        <f t="shared" si="3314"/>
        <v>0</v>
      </c>
      <c r="BF828" s="32"/>
      <c r="BG828" s="114">
        <f t="shared" si="3315"/>
        <v>0</v>
      </c>
      <c r="BH828" s="108">
        <f t="shared" ref="BH828:BI828" si="3339">SUM(J828,L828,N828,P828,R828,T828,V828,X828,Z828,AB828,AD828,AF828,AH828,AJ828,AL828,AN828,AP828,AR828,AT828,AV828,AX828,AZ828,BB828,BD828,BF828)</f>
        <v>0</v>
      </c>
      <c r="BI828" s="119">
        <f t="shared" si="3339"/>
        <v>0</v>
      </c>
      <c r="BJ828" s="87">
        <f t="shared" si="3317"/>
        <v>0</v>
      </c>
      <c r="BK828" s="108">
        <f t="shared" si="3318"/>
        <v>5</v>
      </c>
      <c r="BL828" s="119">
        <f t="shared" si="3319"/>
        <v>224.74</v>
      </c>
      <c r="BM828" s="87">
        <f t="shared" si="3320"/>
        <v>1</v>
      </c>
    </row>
    <row r="829" spans="1:65" s="88" customFormat="1">
      <c r="A829" s="29" t="s">
        <v>1114</v>
      </c>
      <c r="B829" s="29" t="s">
        <v>66</v>
      </c>
      <c r="C829" s="29">
        <v>97506</v>
      </c>
      <c r="D829" s="101" t="s">
        <v>1115</v>
      </c>
      <c r="E829" s="29" t="s">
        <v>100</v>
      </c>
      <c r="F829" s="30">
        <v>1</v>
      </c>
      <c r="G829" s="31">
        <v>78.290000000000006</v>
      </c>
      <c r="H829" s="119">
        <v>96.200671424688991</v>
      </c>
      <c r="I829" s="120">
        <f t="shared" si="3290"/>
        <v>96.2</v>
      </c>
      <c r="J829" s="111"/>
      <c r="K829" s="114">
        <f t="shared" si="3291"/>
        <v>0</v>
      </c>
      <c r="L829" s="32"/>
      <c r="M829" s="114">
        <f t="shared" si="3292"/>
        <v>0</v>
      </c>
      <c r="N829" s="32"/>
      <c r="O829" s="114">
        <f t="shared" si="3293"/>
        <v>0</v>
      </c>
      <c r="P829" s="32"/>
      <c r="Q829" s="114">
        <f t="shared" si="3294"/>
        <v>0</v>
      </c>
      <c r="R829" s="32"/>
      <c r="S829" s="114">
        <f t="shared" si="3295"/>
        <v>0</v>
      </c>
      <c r="T829" s="32"/>
      <c r="U829" s="114">
        <f t="shared" si="3296"/>
        <v>0</v>
      </c>
      <c r="V829" s="32"/>
      <c r="W829" s="114">
        <f t="shared" si="3297"/>
        <v>0</v>
      </c>
      <c r="X829" s="32"/>
      <c r="Y829" s="114">
        <f t="shared" si="3298"/>
        <v>0</v>
      </c>
      <c r="Z829" s="32"/>
      <c r="AA829" s="114">
        <f t="shared" si="3299"/>
        <v>0</v>
      </c>
      <c r="AB829" s="32"/>
      <c r="AC829" s="114">
        <f t="shared" si="3300"/>
        <v>0</v>
      </c>
      <c r="AD829" s="32"/>
      <c r="AE829" s="114">
        <f t="shared" si="3301"/>
        <v>0</v>
      </c>
      <c r="AF829" s="32"/>
      <c r="AG829" s="114">
        <f t="shared" si="3302"/>
        <v>0</v>
      </c>
      <c r="AH829" s="32"/>
      <c r="AI829" s="114">
        <f t="shared" si="3303"/>
        <v>0</v>
      </c>
      <c r="AJ829" s="32"/>
      <c r="AK829" s="114">
        <f t="shared" si="3304"/>
        <v>0</v>
      </c>
      <c r="AL829" s="32"/>
      <c r="AM829" s="114">
        <f t="shared" si="3305"/>
        <v>0</v>
      </c>
      <c r="AN829" s="32"/>
      <c r="AO829" s="114">
        <f t="shared" si="3306"/>
        <v>0</v>
      </c>
      <c r="AP829" s="32"/>
      <c r="AQ829" s="114">
        <f t="shared" si="3307"/>
        <v>0</v>
      </c>
      <c r="AR829" s="32"/>
      <c r="AS829" s="114">
        <f t="shared" si="3308"/>
        <v>0</v>
      </c>
      <c r="AT829" s="32"/>
      <c r="AU829" s="114">
        <f t="shared" si="3309"/>
        <v>0</v>
      </c>
      <c r="AV829" s="32"/>
      <c r="AW829" s="114">
        <f t="shared" si="3310"/>
        <v>0</v>
      </c>
      <c r="AX829" s="32"/>
      <c r="AY829" s="114">
        <f t="shared" si="3311"/>
        <v>0</v>
      </c>
      <c r="AZ829" s="32"/>
      <c r="BA829" s="114">
        <f t="shared" si="3312"/>
        <v>0</v>
      </c>
      <c r="BB829" s="32"/>
      <c r="BC829" s="114">
        <f t="shared" si="3313"/>
        <v>0</v>
      </c>
      <c r="BD829" s="32"/>
      <c r="BE829" s="114">
        <f t="shared" si="3314"/>
        <v>0</v>
      </c>
      <c r="BF829" s="32"/>
      <c r="BG829" s="114">
        <f t="shared" si="3315"/>
        <v>0</v>
      </c>
      <c r="BH829" s="108">
        <f t="shared" ref="BH829:BI829" si="3340">SUM(J829,L829,N829,P829,R829,T829,V829,X829,Z829,AB829,AD829,AF829,AH829,AJ829,AL829,AN829,AP829,AR829,AT829,AV829,AX829,AZ829,BB829,BD829,BF829)</f>
        <v>0</v>
      </c>
      <c r="BI829" s="119">
        <f t="shared" si="3340"/>
        <v>0</v>
      </c>
      <c r="BJ829" s="87">
        <f t="shared" si="3317"/>
        <v>0</v>
      </c>
      <c r="BK829" s="108">
        <f t="shared" si="3318"/>
        <v>1</v>
      </c>
      <c r="BL829" s="119">
        <f t="shared" si="3319"/>
        <v>96.2</v>
      </c>
      <c r="BM829" s="87">
        <f t="shared" si="3320"/>
        <v>1</v>
      </c>
    </row>
    <row r="830" spans="1:65" s="88" customFormat="1">
      <c r="A830" s="29" t="s">
        <v>1116</v>
      </c>
      <c r="B830" s="29" t="s">
        <v>66</v>
      </c>
      <c r="C830" s="29">
        <v>97503</v>
      </c>
      <c r="D830" s="101" t="s">
        <v>803</v>
      </c>
      <c r="E830" s="29" t="s">
        <v>100</v>
      </c>
      <c r="F830" s="30">
        <v>10</v>
      </c>
      <c r="G830" s="31">
        <v>62.07</v>
      </c>
      <c r="H830" s="119">
        <v>76.269966475034423</v>
      </c>
      <c r="I830" s="120">
        <f t="shared" si="3290"/>
        <v>762.7</v>
      </c>
      <c r="J830" s="111"/>
      <c r="K830" s="114">
        <f t="shared" si="3291"/>
        <v>0</v>
      </c>
      <c r="L830" s="32"/>
      <c r="M830" s="114">
        <f t="shared" si="3292"/>
        <v>0</v>
      </c>
      <c r="N830" s="32"/>
      <c r="O830" s="114">
        <f t="shared" si="3293"/>
        <v>0</v>
      </c>
      <c r="P830" s="32"/>
      <c r="Q830" s="114">
        <f t="shared" si="3294"/>
        <v>0</v>
      </c>
      <c r="R830" s="32"/>
      <c r="S830" s="114">
        <f t="shared" si="3295"/>
        <v>0</v>
      </c>
      <c r="T830" s="32"/>
      <c r="U830" s="114">
        <f t="shared" si="3296"/>
        <v>0</v>
      </c>
      <c r="V830" s="32"/>
      <c r="W830" s="114">
        <f t="shared" si="3297"/>
        <v>0</v>
      </c>
      <c r="X830" s="32"/>
      <c r="Y830" s="114">
        <f t="shared" si="3298"/>
        <v>0</v>
      </c>
      <c r="Z830" s="32"/>
      <c r="AA830" s="114">
        <f t="shared" si="3299"/>
        <v>0</v>
      </c>
      <c r="AB830" s="32"/>
      <c r="AC830" s="114">
        <f t="shared" si="3300"/>
        <v>0</v>
      </c>
      <c r="AD830" s="32"/>
      <c r="AE830" s="114">
        <f t="shared" si="3301"/>
        <v>0</v>
      </c>
      <c r="AF830" s="32"/>
      <c r="AG830" s="114">
        <f t="shared" si="3302"/>
        <v>0</v>
      </c>
      <c r="AH830" s="32"/>
      <c r="AI830" s="114">
        <f t="shared" si="3303"/>
        <v>0</v>
      </c>
      <c r="AJ830" s="32"/>
      <c r="AK830" s="114">
        <f t="shared" si="3304"/>
        <v>0</v>
      </c>
      <c r="AL830" s="32"/>
      <c r="AM830" s="114">
        <f t="shared" si="3305"/>
        <v>0</v>
      </c>
      <c r="AN830" s="32"/>
      <c r="AO830" s="114">
        <f t="shared" si="3306"/>
        <v>0</v>
      </c>
      <c r="AP830" s="32"/>
      <c r="AQ830" s="114">
        <f t="shared" si="3307"/>
        <v>0</v>
      </c>
      <c r="AR830" s="32"/>
      <c r="AS830" s="114">
        <f t="shared" si="3308"/>
        <v>0</v>
      </c>
      <c r="AT830" s="32"/>
      <c r="AU830" s="114">
        <f t="shared" si="3309"/>
        <v>0</v>
      </c>
      <c r="AV830" s="32"/>
      <c r="AW830" s="114">
        <f t="shared" si="3310"/>
        <v>0</v>
      </c>
      <c r="AX830" s="32"/>
      <c r="AY830" s="114">
        <f t="shared" si="3311"/>
        <v>0</v>
      </c>
      <c r="AZ830" s="32"/>
      <c r="BA830" s="114">
        <f t="shared" si="3312"/>
        <v>0</v>
      </c>
      <c r="BB830" s="32"/>
      <c r="BC830" s="114">
        <f t="shared" si="3313"/>
        <v>0</v>
      </c>
      <c r="BD830" s="32"/>
      <c r="BE830" s="114">
        <f t="shared" si="3314"/>
        <v>0</v>
      </c>
      <c r="BF830" s="32"/>
      <c r="BG830" s="114">
        <f t="shared" si="3315"/>
        <v>0</v>
      </c>
      <c r="BH830" s="108">
        <f t="shared" ref="BH830:BI830" si="3341">SUM(J830,L830,N830,P830,R830,T830,V830,X830,Z830,AB830,AD830,AF830,AH830,AJ830,AL830,AN830,AP830,AR830,AT830,AV830,AX830,AZ830,BB830,BD830,BF830)</f>
        <v>0</v>
      </c>
      <c r="BI830" s="119">
        <f t="shared" si="3341"/>
        <v>0</v>
      </c>
      <c r="BJ830" s="87">
        <f t="shared" si="3317"/>
        <v>0</v>
      </c>
      <c r="BK830" s="108">
        <f t="shared" si="3318"/>
        <v>10</v>
      </c>
      <c r="BL830" s="119">
        <f t="shared" si="3319"/>
        <v>762.7</v>
      </c>
      <c r="BM830" s="87">
        <f t="shared" si="3320"/>
        <v>1</v>
      </c>
    </row>
    <row r="831" spans="1:65" s="88" customFormat="1">
      <c r="A831" s="29" t="s">
        <v>1117</v>
      </c>
      <c r="B831" s="29" t="s">
        <v>66</v>
      </c>
      <c r="C831" s="29">
        <v>97509</v>
      </c>
      <c r="D831" s="101" t="s">
        <v>807</v>
      </c>
      <c r="E831" s="29" t="s">
        <v>100</v>
      </c>
      <c r="F831" s="30">
        <v>1</v>
      </c>
      <c r="G831" s="31">
        <v>119.36</v>
      </c>
      <c r="H831" s="119">
        <v>146.66639597970209</v>
      </c>
      <c r="I831" s="120">
        <f t="shared" si="3290"/>
        <v>146.66999999999999</v>
      </c>
      <c r="J831" s="111"/>
      <c r="K831" s="114">
        <f t="shared" si="3291"/>
        <v>0</v>
      </c>
      <c r="L831" s="32"/>
      <c r="M831" s="114">
        <f t="shared" si="3292"/>
        <v>0</v>
      </c>
      <c r="N831" s="32"/>
      <c r="O831" s="114">
        <f t="shared" si="3293"/>
        <v>0</v>
      </c>
      <c r="P831" s="32"/>
      <c r="Q831" s="114">
        <f t="shared" si="3294"/>
        <v>0</v>
      </c>
      <c r="R831" s="32"/>
      <c r="S831" s="114">
        <f t="shared" si="3295"/>
        <v>0</v>
      </c>
      <c r="T831" s="32"/>
      <c r="U831" s="114">
        <f t="shared" si="3296"/>
        <v>0</v>
      </c>
      <c r="V831" s="32"/>
      <c r="W831" s="114">
        <f t="shared" si="3297"/>
        <v>0</v>
      </c>
      <c r="X831" s="32"/>
      <c r="Y831" s="114">
        <f t="shared" si="3298"/>
        <v>0</v>
      </c>
      <c r="Z831" s="32"/>
      <c r="AA831" s="114">
        <f t="shared" si="3299"/>
        <v>0</v>
      </c>
      <c r="AB831" s="32"/>
      <c r="AC831" s="114">
        <f t="shared" si="3300"/>
        <v>0</v>
      </c>
      <c r="AD831" s="32"/>
      <c r="AE831" s="114">
        <f t="shared" si="3301"/>
        <v>0</v>
      </c>
      <c r="AF831" s="32"/>
      <c r="AG831" s="114">
        <f t="shared" si="3302"/>
        <v>0</v>
      </c>
      <c r="AH831" s="32"/>
      <c r="AI831" s="114">
        <f t="shared" si="3303"/>
        <v>0</v>
      </c>
      <c r="AJ831" s="32"/>
      <c r="AK831" s="114">
        <f t="shared" si="3304"/>
        <v>0</v>
      </c>
      <c r="AL831" s="32"/>
      <c r="AM831" s="114">
        <f t="shared" si="3305"/>
        <v>0</v>
      </c>
      <c r="AN831" s="32"/>
      <c r="AO831" s="114">
        <f t="shared" si="3306"/>
        <v>0</v>
      </c>
      <c r="AP831" s="32"/>
      <c r="AQ831" s="114">
        <f t="shared" si="3307"/>
        <v>0</v>
      </c>
      <c r="AR831" s="32"/>
      <c r="AS831" s="114">
        <f t="shared" si="3308"/>
        <v>0</v>
      </c>
      <c r="AT831" s="32"/>
      <c r="AU831" s="114">
        <f t="shared" si="3309"/>
        <v>0</v>
      </c>
      <c r="AV831" s="32"/>
      <c r="AW831" s="114">
        <f t="shared" si="3310"/>
        <v>0</v>
      </c>
      <c r="AX831" s="32"/>
      <c r="AY831" s="114">
        <f t="shared" si="3311"/>
        <v>0</v>
      </c>
      <c r="AZ831" s="32"/>
      <c r="BA831" s="114">
        <f t="shared" si="3312"/>
        <v>0</v>
      </c>
      <c r="BB831" s="32"/>
      <c r="BC831" s="114">
        <f t="shared" si="3313"/>
        <v>0</v>
      </c>
      <c r="BD831" s="32"/>
      <c r="BE831" s="114">
        <f t="shared" si="3314"/>
        <v>0</v>
      </c>
      <c r="BF831" s="32"/>
      <c r="BG831" s="114">
        <f t="shared" si="3315"/>
        <v>0</v>
      </c>
      <c r="BH831" s="108">
        <f t="shared" ref="BH831:BI831" si="3342">SUM(J831,L831,N831,P831,R831,T831,V831,X831,Z831,AB831,AD831,AF831,AH831,AJ831,AL831,AN831,AP831,AR831,AT831,AV831,AX831,AZ831,BB831,BD831,BF831)</f>
        <v>0</v>
      </c>
      <c r="BI831" s="119">
        <f t="shared" si="3342"/>
        <v>0</v>
      </c>
      <c r="BJ831" s="87">
        <f t="shared" si="3317"/>
        <v>0</v>
      </c>
      <c r="BK831" s="108">
        <f t="shared" si="3318"/>
        <v>1</v>
      </c>
      <c r="BL831" s="119">
        <f t="shared" si="3319"/>
        <v>146.66999999999999</v>
      </c>
      <c r="BM831" s="87">
        <f t="shared" si="3320"/>
        <v>1</v>
      </c>
    </row>
    <row r="832" spans="1:65" s="88" customFormat="1">
      <c r="A832" s="29" t="s">
        <v>1118</v>
      </c>
      <c r="B832" s="29" t="s">
        <v>66</v>
      </c>
      <c r="C832" s="29">
        <v>92947</v>
      </c>
      <c r="D832" s="101" t="s">
        <v>809</v>
      </c>
      <c r="E832" s="29" t="s">
        <v>100</v>
      </c>
      <c r="F832" s="30">
        <v>1</v>
      </c>
      <c r="G832" s="31">
        <v>51.84</v>
      </c>
      <c r="H832" s="119">
        <v>63.699614339709754</v>
      </c>
      <c r="I832" s="120">
        <f t="shared" si="3290"/>
        <v>63.7</v>
      </c>
      <c r="J832" s="111"/>
      <c r="K832" s="114">
        <f t="shared" si="3291"/>
        <v>0</v>
      </c>
      <c r="L832" s="32"/>
      <c r="M832" s="114">
        <f t="shared" si="3292"/>
        <v>0</v>
      </c>
      <c r="N832" s="32"/>
      <c r="O832" s="114">
        <f t="shared" si="3293"/>
        <v>0</v>
      </c>
      <c r="P832" s="32"/>
      <c r="Q832" s="114">
        <f t="shared" si="3294"/>
        <v>0</v>
      </c>
      <c r="R832" s="32"/>
      <c r="S832" s="114">
        <f t="shared" si="3295"/>
        <v>0</v>
      </c>
      <c r="T832" s="32"/>
      <c r="U832" s="114">
        <f t="shared" si="3296"/>
        <v>0</v>
      </c>
      <c r="V832" s="32"/>
      <c r="W832" s="114">
        <f t="shared" si="3297"/>
        <v>0</v>
      </c>
      <c r="X832" s="32"/>
      <c r="Y832" s="114">
        <f t="shared" si="3298"/>
        <v>0</v>
      </c>
      <c r="Z832" s="32"/>
      <c r="AA832" s="114">
        <f t="shared" si="3299"/>
        <v>0</v>
      </c>
      <c r="AB832" s="32"/>
      <c r="AC832" s="114">
        <f t="shared" si="3300"/>
        <v>0</v>
      </c>
      <c r="AD832" s="32"/>
      <c r="AE832" s="114">
        <f t="shared" si="3301"/>
        <v>0</v>
      </c>
      <c r="AF832" s="32"/>
      <c r="AG832" s="114">
        <f t="shared" si="3302"/>
        <v>0</v>
      </c>
      <c r="AH832" s="32"/>
      <c r="AI832" s="114">
        <f t="shared" si="3303"/>
        <v>0</v>
      </c>
      <c r="AJ832" s="32"/>
      <c r="AK832" s="114">
        <f t="shared" si="3304"/>
        <v>0</v>
      </c>
      <c r="AL832" s="32"/>
      <c r="AM832" s="114">
        <f t="shared" si="3305"/>
        <v>0</v>
      </c>
      <c r="AN832" s="32"/>
      <c r="AO832" s="114">
        <f t="shared" si="3306"/>
        <v>0</v>
      </c>
      <c r="AP832" s="32"/>
      <c r="AQ832" s="114">
        <f t="shared" si="3307"/>
        <v>0</v>
      </c>
      <c r="AR832" s="32"/>
      <c r="AS832" s="114">
        <f t="shared" si="3308"/>
        <v>0</v>
      </c>
      <c r="AT832" s="32"/>
      <c r="AU832" s="114">
        <f t="shared" si="3309"/>
        <v>0</v>
      </c>
      <c r="AV832" s="32"/>
      <c r="AW832" s="114">
        <f t="shared" si="3310"/>
        <v>0</v>
      </c>
      <c r="AX832" s="32"/>
      <c r="AY832" s="114">
        <f t="shared" si="3311"/>
        <v>0</v>
      </c>
      <c r="AZ832" s="32"/>
      <c r="BA832" s="114">
        <f t="shared" si="3312"/>
        <v>0</v>
      </c>
      <c r="BB832" s="32"/>
      <c r="BC832" s="114">
        <f t="shared" si="3313"/>
        <v>0</v>
      </c>
      <c r="BD832" s="32"/>
      <c r="BE832" s="114">
        <f t="shared" si="3314"/>
        <v>0</v>
      </c>
      <c r="BF832" s="32"/>
      <c r="BG832" s="114">
        <f t="shared" si="3315"/>
        <v>0</v>
      </c>
      <c r="BH832" s="108">
        <f t="shared" ref="BH832:BI832" si="3343">SUM(J832,L832,N832,P832,R832,T832,V832,X832,Z832,AB832,AD832,AF832,AH832,AJ832,AL832,AN832,AP832,AR832,AT832,AV832,AX832,AZ832,BB832,BD832,BF832)</f>
        <v>0</v>
      </c>
      <c r="BI832" s="119">
        <f t="shared" si="3343"/>
        <v>0</v>
      </c>
      <c r="BJ832" s="87">
        <f t="shared" si="3317"/>
        <v>0</v>
      </c>
      <c r="BK832" s="108">
        <f t="shared" si="3318"/>
        <v>1</v>
      </c>
      <c r="BL832" s="119">
        <f t="shared" si="3319"/>
        <v>63.7</v>
      </c>
      <c r="BM832" s="87">
        <f t="shared" si="3320"/>
        <v>1</v>
      </c>
    </row>
    <row r="833" spans="1:65" s="88" customFormat="1">
      <c r="A833" s="29" t="s">
        <v>1119</v>
      </c>
      <c r="B833" s="29" t="s">
        <v>66</v>
      </c>
      <c r="C833" s="29">
        <v>92949</v>
      </c>
      <c r="D833" s="101" t="s">
        <v>813</v>
      </c>
      <c r="E833" s="29" t="s">
        <v>100</v>
      </c>
      <c r="F833" s="30">
        <v>2</v>
      </c>
      <c r="G833" s="31">
        <v>81.89</v>
      </c>
      <c r="H833" s="119">
        <v>100.62425575383548</v>
      </c>
      <c r="I833" s="120">
        <f t="shared" si="3290"/>
        <v>201.25</v>
      </c>
      <c r="J833" s="111"/>
      <c r="K833" s="114">
        <f t="shared" si="3291"/>
        <v>0</v>
      </c>
      <c r="L833" s="32"/>
      <c r="M833" s="114">
        <f t="shared" si="3292"/>
        <v>0</v>
      </c>
      <c r="N833" s="32"/>
      <c r="O833" s="114">
        <f t="shared" si="3293"/>
        <v>0</v>
      </c>
      <c r="P833" s="32"/>
      <c r="Q833" s="114">
        <f t="shared" si="3294"/>
        <v>0</v>
      </c>
      <c r="R833" s="32"/>
      <c r="S833" s="114">
        <f t="shared" si="3295"/>
        <v>0</v>
      </c>
      <c r="T833" s="32"/>
      <c r="U833" s="114">
        <f t="shared" si="3296"/>
        <v>0</v>
      </c>
      <c r="V833" s="32"/>
      <c r="W833" s="114">
        <f t="shared" si="3297"/>
        <v>0</v>
      </c>
      <c r="X833" s="32"/>
      <c r="Y833" s="114">
        <f t="shared" si="3298"/>
        <v>0</v>
      </c>
      <c r="Z833" s="32"/>
      <c r="AA833" s="114">
        <f t="shared" si="3299"/>
        <v>0</v>
      </c>
      <c r="AB833" s="32"/>
      <c r="AC833" s="114">
        <f t="shared" si="3300"/>
        <v>0</v>
      </c>
      <c r="AD833" s="32"/>
      <c r="AE833" s="114">
        <f t="shared" si="3301"/>
        <v>0</v>
      </c>
      <c r="AF833" s="32"/>
      <c r="AG833" s="114">
        <f t="shared" si="3302"/>
        <v>0</v>
      </c>
      <c r="AH833" s="32"/>
      <c r="AI833" s="114">
        <f t="shared" si="3303"/>
        <v>0</v>
      </c>
      <c r="AJ833" s="32"/>
      <c r="AK833" s="114">
        <f t="shared" si="3304"/>
        <v>0</v>
      </c>
      <c r="AL833" s="32"/>
      <c r="AM833" s="114">
        <f t="shared" si="3305"/>
        <v>0</v>
      </c>
      <c r="AN833" s="32"/>
      <c r="AO833" s="114">
        <f t="shared" si="3306"/>
        <v>0</v>
      </c>
      <c r="AP833" s="32"/>
      <c r="AQ833" s="114">
        <f t="shared" si="3307"/>
        <v>0</v>
      </c>
      <c r="AR833" s="32"/>
      <c r="AS833" s="114">
        <f t="shared" si="3308"/>
        <v>0</v>
      </c>
      <c r="AT833" s="32"/>
      <c r="AU833" s="114">
        <f t="shared" si="3309"/>
        <v>0</v>
      </c>
      <c r="AV833" s="32"/>
      <c r="AW833" s="114">
        <f t="shared" si="3310"/>
        <v>0</v>
      </c>
      <c r="AX833" s="32"/>
      <c r="AY833" s="114">
        <f t="shared" si="3311"/>
        <v>0</v>
      </c>
      <c r="AZ833" s="32"/>
      <c r="BA833" s="114">
        <f t="shared" si="3312"/>
        <v>0</v>
      </c>
      <c r="BB833" s="32"/>
      <c r="BC833" s="114">
        <f t="shared" si="3313"/>
        <v>0</v>
      </c>
      <c r="BD833" s="32"/>
      <c r="BE833" s="114">
        <f t="shared" si="3314"/>
        <v>0</v>
      </c>
      <c r="BF833" s="32"/>
      <c r="BG833" s="114">
        <f t="shared" si="3315"/>
        <v>0</v>
      </c>
      <c r="BH833" s="108">
        <f t="shared" ref="BH833:BI833" si="3344">SUM(J833,L833,N833,P833,R833,T833,V833,X833,Z833,AB833,AD833,AF833,AH833,AJ833,AL833,AN833,AP833,AR833,AT833,AV833,AX833,AZ833,BB833,BD833,BF833)</f>
        <v>0</v>
      </c>
      <c r="BI833" s="119">
        <f t="shared" si="3344"/>
        <v>0</v>
      </c>
      <c r="BJ833" s="87">
        <f t="shared" si="3317"/>
        <v>0</v>
      </c>
      <c r="BK833" s="108">
        <f t="shared" si="3318"/>
        <v>2</v>
      </c>
      <c r="BL833" s="119">
        <f t="shared" si="3319"/>
        <v>201.25</v>
      </c>
      <c r="BM833" s="87">
        <f t="shared" si="3320"/>
        <v>1</v>
      </c>
    </row>
    <row r="834" spans="1:65" s="88" customFormat="1">
      <c r="A834" s="29" t="s">
        <v>1120</v>
      </c>
      <c r="B834" s="29" t="s">
        <v>66</v>
      </c>
      <c r="C834" s="29">
        <v>92911</v>
      </c>
      <c r="D834" s="101" t="s">
        <v>900</v>
      </c>
      <c r="E834" s="29" t="s">
        <v>100</v>
      </c>
      <c r="F834" s="30">
        <v>2</v>
      </c>
      <c r="G834" s="31">
        <v>93.21</v>
      </c>
      <c r="H834" s="119">
        <v>114.53397092215172</v>
      </c>
      <c r="I834" s="120">
        <f t="shared" si="3290"/>
        <v>229.07</v>
      </c>
      <c r="J834" s="111"/>
      <c r="K834" s="114">
        <f t="shared" si="3291"/>
        <v>0</v>
      </c>
      <c r="L834" s="32"/>
      <c r="M834" s="114">
        <f t="shared" si="3292"/>
        <v>0</v>
      </c>
      <c r="N834" s="32"/>
      <c r="O834" s="114">
        <f t="shared" si="3293"/>
        <v>0</v>
      </c>
      <c r="P834" s="32"/>
      <c r="Q834" s="114">
        <f t="shared" si="3294"/>
        <v>0</v>
      </c>
      <c r="R834" s="32"/>
      <c r="S834" s="114">
        <f t="shared" si="3295"/>
        <v>0</v>
      </c>
      <c r="T834" s="32"/>
      <c r="U834" s="114">
        <f t="shared" si="3296"/>
        <v>0</v>
      </c>
      <c r="V834" s="32"/>
      <c r="W834" s="114">
        <f t="shared" si="3297"/>
        <v>0</v>
      </c>
      <c r="X834" s="32"/>
      <c r="Y834" s="114">
        <f t="shared" si="3298"/>
        <v>0</v>
      </c>
      <c r="Z834" s="32"/>
      <c r="AA834" s="114">
        <f t="shared" si="3299"/>
        <v>0</v>
      </c>
      <c r="AB834" s="32"/>
      <c r="AC834" s="114">
        <f t="shared" si="3300"/>
        <v>0</v>
      </c>
      <c r="AD834" s="32"/>
      <c r="AE834" s="114">
        <f t="shared" si="3301"/>
        <v>0</v>
      </c>
      <c r="AF834" s="32"/>
      <c r="AG834" s="114">
        <f t="shared" si="3302"/>
        <v>0</v>
      </c>
      <c r="AH834" s="32"/>
      <c r="AI834" s="114">
        <f t="shared" si="3303"/>
        <v>0</v>
      </c>
      <c r="AJ834" s="32"/>
      <c r="AK834" s="114">
        <f t="shared" si="3304"/>
        <v>0</v>
      </c>
      <c r="AL834" s="32"/>
      <c r="AM834" s="114">
        <f t="shared" si="3305"/>
        <v>0</v>
      </c>
      <c r="AN834" s="32"/>
      <c r="AO834" s="114">
        <f t="shared" si="3306"/>
        <v>0</v>
      </c>
      <c r="AP834" s="32"/>
      <c r="AQ834" s="114">
        <f t="shared" si="3307"/>
        <v>0</v>
      </c>
      <c r="AR834" s="32"/>
      <c r="AS834" s="114">
        <f t="shared" si="3308"/>
        <v>0</v>
      </c>
      <c r="AT834" s="32"/>
      <c r="AU834" s="114">
        <f t="shared" si="3309"/>
        <v>0</v>
      </c>
      <c r="AV834" s="32"/>
      <c r="AW834" s="114">
        <f t="shared" si="3310"/>
        <v>0</v>
      </c>
      <c r="AX834" s="32"/>
      <c r="AY834" s="114">
        <f t="shared" si="3311"/>
        <v>0</v>
      </c>
      <c r="AZ834" s="32"/>
      <c r="BA834" s="114">
        <f t="shared" si="3312"/>
        <v>0</v>
      </c>
      <c r="BB834" s="32"/>
      <c r="BC834" s="114">
        <f t="shared" si="3313"/>
        <v>0</v>
      </c>
      <c r="BD834" s="32"/>
      <c r="BE834" s="114">
        <f t="shared" si="3314"/>
        <v>0</v>
      </c>
      <c r="BF834" s="32"/>
      <c r="BG834" s="114">
        <f t="shared" si="3315"/>
        <v>0</v>
      </c>
      <c r="BH834" s="108">
        <f t="shared" ref="BH834:BI834" si="3345">SUM(J834,L834,N834,P834,R834,T834,V834,X834,Z834,AB834,AD834,AF834,AH834,AJ834,AL834,AN834,AP834,AR834,AT834,AV834,AX834,AZ834,BB834,BD834,BF834)</f>
        <v>0</v>
      </c>
      <c r="BI834" s="119">
        <f t="shared" si="3345"/>
        <v>0</v>
      </c>
      <c r="BJ834" s="87">
        <f t="shared" si="3317"/>
        <v>0</v>
      </c>
      <c r="BK834" s="108">
        <f t="shared" si="3318"/>
        <v>2</v>
      </c>
      <c r="BL834" s="119">
        <f t="shared" si="3319"/>
        <v>229.07</v>
      </c>
      <c r="BM834" s="87">
        <f t="shared" si="3320"/>
        <v>1</v>
      </c>
    </row>
    <row r="835" spans="1:65" s="88" customFormat="1">
      <c r="A835" s="29" t="s">
        <v>1121</v>
      </c>
      <c r="B835" s="29" t="s">
        <v>66</v>
      </c>
      <c r="C835" s="29">
        <v>92938</v>
      </c>
      <c r="D835" s="101" t="s">
        <v>817</v>
      </c>
      <c r="E835" s="29" t="s">
        <v>100</v>
      </c>
      <c r="F835" s="30">
        <v>25</v>
      </c>
      <c r="G835" s="31">
        <v>24.29</v>
      </c>
      <c r="H835" s="119">
        <v>29.846906487491317</v>
      </c>
      <c r="I835" s="120">
        <f t="shared" si="3290"/>
        <v>746.17</v>
      </c>
      <c r="J835" s="111"/>
      <c r="K835" s="114">
        <f t="shared" si="3291"/>
        <v>0</v>
      </c>
      <c r="L835" s="32"/>
      <c r="M835" s="114">
        <f t="shared" si="3292"/>
        <v>0</v>
      </c>
      <c r="N835" s="32"/>
      <c r="O835" s="114">
        <f t="shared" si="3293"/>
        <v>0</v>
      </c>
      <c r="P835" s="32"/>
      <c r="Q835" s="114">
        <f t="shared" si="3294"/>
        <v>0</v>
      </c>
      <c r="R835" s="32"/>
      <c r="S835" s="114">
        <f t="shared" si="3295"/>
        <v>0</v>
      </c>
      <c r="T835" s="32"/>
      <c r="U835" s="114">
        <f t="shared" si="3296"/>
        <v>0</v>
      </c>
      <c r="V835" s="32"/>
      <c r="W835" s="114">
        <f t="shared" si="3297"/>
        <v>0</v>
      </c>
      <c r="X835" s="32"/>
      <c r="Y835" s="114">
        <f t="shared" si="3298"/>
        <v>0</v>
      </c>
      <c r="Z835" s="32"/>
      <c r="AA835" s="114">
        <f t="shared" si="3299"/>
        <v>0</v>
      </c>
      <c r="AB835" s="32"/>
      <c r="AC835" s="114">
        <f t="shared" si="3300"/>
        <v>0</v>
      </c>
      <c r="AD835" s="32"/>
      <c r="AE835" s="114">
        <f t="shared" si="3301"/>
        <v>0</v>
      </c>
      <c r="AF835" s="32"/>
      <c r="AG835" s="114">
        <f t="shared" si="3302"/>
        <v>0</v>
      </c>
      <c r="AH835" s="32"/>
      <c r="AI835" s="114">
        <f t="shared" si="3303"/>
        <v>0</v>
      </c>
      <c r="AJ835" s="32"/>
      <c r="AK835" s="114">
        <f t="shared" si="3304"/>
        <v>0</v>
      </c>
      <c r="AL835" s="32"/>
      <c r="AM835" s="114">
        <f t="shared" si="3305"/>
        <v>0</v>
      </c>
      <c r="AN835" s="32"/>
      <c r="AO835" s="114">
        <f t="shared" si="3306"/>
        <v>0</v>
      </c>
      <c r="AP835" s="32"/>
      <c r="AQ835" s="114">
        <f t="shared" si="3307"/>
        <v>0</v>
      </c>
      <c r="AR835" s="32"/>
      <c r="AS835" s="114">
        <f t="shared" si="3308"/>
        <v>0</v>
      </c>
      <c r="AT835" s="32"/>
      <c r="AU835" s="114">
        <f t="shared" si="3309"/>
        <v>0</v>
      </c>
      <c r="AV835" s="32"/>
      <c r="AW835" s="114">
        <f t="shared" si="3310"/>
        <v>0</v>
      </c>
      <c r="AX835" s="32"/>
      <c r="AY835" s="114">
        <f t="shared" si="3311"/>
        <v>0</v>
      </c>
      <c r="AZ835" s="32"/>
      <c r="BA835" s="114">
        <f t="shared" si="3312"/>
        <v>0</v>
      </c>
      <c r="BB835" s="32"/>
      <c r="BC835" s="114">
        <f t="shared" si="3313"/>
        <v>0</v>
      </c>
      <c r="BD835" s="32"/>
      <c r="BE835" s="114">
        <f t="shared" si="3314"/>
        <v>0</v>
      </c>
      <c r="BF835" s="32"/>
      <c r="BG835" s="114">
        <f t="shared" si="3315"/>
        <v>0</v>
      </c>
      <c r="BH835" s="108">
        <f t="shared" ref="BH835:BI835" si="3346">SUM(J835,L835,N835,P835,R835,T835,V835,X835,Z835,AB835,AD835,AF835,AH835,AJ835,AL835,AN835,AP835,AR835,AT835,AV835,AX835,AZ835,BB835,BD835,BF835)</f>
        <v>0</v>
      </c>
      <c r="BI835" s="119">
        <f t="shared" si="3346"/>
        <v>0</v>
      </c>
      <c r="BJ835" s="87">
        <f t="shared" si="3317"/>
        <v>0</v>
      </c>
      <c r="BK835" s="108">
        <f t="shared" si="3318"/>
        <v>25</v>
      </c>
      <c r="BL835" s="119">
        <f t="shared" si="3319"/>
        <v>746.17</v>
      </c>
      <c r="BM835" s="87">
        <f t="shared" si="3320"/>
        <v>1</v>
      </c>
    </row>
    <row r="836" spans="1:65" s="88" customFormat="1">
      <c r="A836" s="22" t="s">
        <v>1122</v>
      </c>
      <c r="B836" s="22" t="s">
        <v>60</v>
      </c>
      <c r="C836" s="22" t="s">
        <v>60</v>
      </c>
      <c r="D836" s="102" t="s">
        <v>1123</v>
      </c>
      <c r="E836" s="22" t="s">
        <v>60</v>
      </c>
      <c r="F836" s="89"/>
      <c r="G836" s="27"/>
      <c r="H836" s="121"/>
      <c r="I836" s="118">
        <f>SUM(I837:I845)</f>
        <v>39574.839999999997</v>
      </c>
      <c r="J836" s="112"/>
      <c r="K836" s="127">
        <f>SUM(K837:K845)</f>
        <v>0</v>
      </c>
      <c r="L836" s="26"/>
      <c r="M836" s="127">
        <f>SUM(M837:M845)</f>
        <v>0</v>
      </c>
      <c r="N836" s="26"/>
      <c r="O836" s="127">
        <f>SUM(O837:O845)</f>
        <v>0</v>
      </c>
      <c r="P836" s="26"/>
      <c r="Q836" s="127">
        <f>SUM(Q837:Q845)</f>
        <v>0</v>
      </c>
      <c r="R836" s="26"/>
      <c r="S836" s="127">
        <f>SUM(S837:S845)</f>
        <v>0</v>
      </c>
      <c r="T836" s="26"/>
      <c r="U836" s="127">
        <f>SUM(U837:U845)</f>
        <v>0</v>
      </c>
      <c r="V836" s="26"/>
      <c r="W836" s="127">
        <f>SUM(W837:W845)</f>
        <v>0</v>
      </c>
      <c r="X836" s="26"/>
      <c r="Y836" s="127">
        <f>SUM(Y837:Y845)</f>
        <v>0</v>
      </c>
      <c r="Z836" s="26"/>
      <c r="AA836" s="127">
        <f>SUM(AA837:AA845)</f>
        <v>0</v>
      </c>
      <c r="AB836" s="26"/>
      <c r="AC836" s="127">
        <f>SUM(AC837:AC845)</f>
        <v>0</v>
      </c>
      <c r="AD836" s="26"/>
      <c r="AE836" s="127">
        <f>SUM(AE837:AE845)</f>
        <v>0</v>
      </c>
      <c r="AF836" s="26"/>
      <c r="AG836" s="127">
        <f>SUM(AG837:AG845)</f>
        <v>0</v>
      </c>
      <c r="AH836" s="26"/>
      <c r="AI836" s="127">
        <f>SUM(AI837:AI845)</f>
        <v>0</v>
      </c>
      <c r="AJ836" s="26"/>
      <c r="AK836" s="127">
        <f>SUM(AK837:AK845)</f>
        <v>0</v>
      </c>
      <c r="AL836" s="26"/>
      <c r="AM836" s="127">
        <f>SUM(AM837:AM845)</f>
        <v>0</v>
      </c>
      <c r="AN836" s="26"/>
      <c r="AO836" s="127">
        <f>SUM(AO837:AO845)</f>
        <v>0</v>
      </c>
      <c r="AP836" s="26"/>
      <c r="AQ836" s="127">
        <f>SUM(AQ837:AQ845)</f>
        <v>0</v>
      </c>
      <c r="AR836" s="26"/>
      <c r="AS836" s="127">
        <f>SUM(AS837:AS845)</f>
        <v>0</v>
      </c>
      <c r="AT836" s="26"/>
      <c r="AU836" s="127">
        <f>SUM(AU837:AU845)</f>
        <v>0</v>
      </c>
      <c r="AV836" s="26"/>
      <c r="AW836" s="127">
        <f>SUM(AW837:AW845)</f>
        <v>0</v>
      </c>
      <c r="AX836" s="26"/>
      <c r="AY836" s="127">
        <f>SUM(AY837:AY845)</f>
        <v>0</v>
      </c>
      <c r="AZ836" s="26"/>
      <c r="BA836" s="127">
        <f>SUM(BA837:BA845)</f>
        <v>0</v>
      </c>
      <c r="BB836" s="26"/>
      <c r="BC836" s="127">
        <f>SUM(BC837:BC845)</f>
        <v>0</v>
      </c>
      <c r="BD836" s="26"/>
      <c r="BE836" s="127">
        <f>SUM(BE837:BE845)</f>
        <v>0</v>
      </c>
      <c r="BF836" s="26"/>
      <c r="BG836" s="127">
        <f>SUM(BG837:BG845)</f>
        <v>0</v>
      </c>
      <c r="BH836" s="109"/>
      <c r="BI836" s="121">
        <f>SUM(BI837:BI845)</f>
        <v>0</v>
      </c>
      <c r="BJ836" s="27"/>
      <c r="BK836" s="109"/>
      <c r="BL836" s="121">
        <f>SUM(BL837:BL845)</f>
        <v>39574.839999999997</v>
      </c>
      <c r="BM836" s="27"/>
    </row>
    <row r="837" spans="1:65" s="88" customFormat="1" ht="22.5">
      <c r="A837" s="29" t="s">
        <v>1124</v>
      </c>
      <c r="B837" s="29" t="s">
        <v>79</v>
      </c>
      <c r="C837" s="29" t="s">
        <v>1125</v>
      </c>
      <c r="D837" s="101" t="s">
        <v>1126</v>
      </c>
      <c r="E837" s="29" t="s">
        <v>100</v>
      </c>
      <c r="F837" s="30">
        <v>1</v>
      </c>
      <c r="G837" s="31">
        <v>6734.69</v>
      </c>
      <c r="H837" s="119">
        <v>8275.4080960165866</v>
      </c>
      <c r="I837" s="120">
        <f t="shared" ref="I837:I845" si="3347">ROUND(SUM(F837*H837),2)</f>
        <v>8275.41</v>
      </c>
      <c r="J837" s="111"/>
      <c r="K837" s="114">
        <f t="shared" ref="K837:K845" si="3348">J837*$H837</f>
        <v>0</v>
      </c>
      <c r="L837" s="32"/>
      <c r="M837" s="114">
        <f t="shared" ref="M837:M845" si="3349">L837*$H837</f>
        <v>0</v>
      </c>
      <c r="N837" s="32"/>
      <c r="O837" s="114">
        <f t="shared" ref="O837:O845" si="3350">N837*$H837</f>
        <v>0</v>
      </c>
      <c r="P837" s="32"/>
      <c r="Q837" s="114">
        <f t="shared" ref="Q837:Q845" si="3351">P837*$H837</f>
        <v>0</v>
      </c>
      <c r="R837" s="32"/>
      <c r="S837" s="114">
        <f t="shared" ref="S837:S845" si="3352">R837*$H837</f>
        <v>0</v>
      </c>
      <c r="T837" s="32"/>
      <c r="U837" s="114">
        <f t="shared" ref="U837:U845" si="3353">T837*$H837</f>
        <v>0</v>
      </c>
      <c r="V837" s="32"/>
      <c r="W837" s="114">
        <f t="shared" ref="W837:W845" si="3354">V837*$H837</f>
        <v>0</v>
      </c>
      <c r="X837" s="32"/>
      <c r="Y837" s="114">
        <f t="shared" ref="Y837:Y845" si="3355">X837*$H837</f>
        <v>0</v>
      </c>
      <c r="Z837" s="32"/>
      <c r="AA837" s="114">
        <f t="shared" ref="AA837:AA845" si="3356">Z837*$H837</f>
        <v>0</v>
      </c>
      <c r="AB837" s="32"/>
      <c r="AC837" s="114">
        <f t="shared" ref="AC837:AC845" si="3357">AB837*$H837</f>
        <v>0</v>
      </c>
      <c r="AD837" s="32"/>
      <c r="AE837" s="114">
        <f t="shared" ref="AE837:AE845" si="3358">AD837*$H837</f>
        <v>0</v>
      </c>
      <c r="AF837" s="32"/>
      <c r="AG837" s="114">
        <f t="shared" ref="AG837:AG845" si="3359">AF837*$H837</f>
        <v>0</v>
      </c>
      <c r="AH837" s="32"/>
      <c r="AI837" s="114">
        <f t="shared" ref="AI837:AI845" si="3360">AH837*$H837</f>
        <v>0</v>
      </c>
      <c r="AJ837" s="32"/>
      <c r="AK837" s="114">
        <f t="shared" ref="AK837:AK845" si="3361">AJ837*$H837</f>
        <v>0</v>
      </c>
      <c r="AL837" s="32"/>
      <c r="AM837" s="114">
        <f t="shared" ref="AM837:AM845" si="3362">AL837*$H837</f>
        <v>0</v>
      </c>
      <c r="AN837" s="32"/>
      <c r="AO837" s="114">
        <f t="shared" ref="AO837:AO845" si="3363">AN837*$H837</f>
        <v>0</v>
      </c>
      <c r="AP837" s="32"/>
      <c r="AQ837" s="114">
        <f t="shared" ref="AQ837:AQ845" si="3364">AP837*$H837</f>
        <v>0</v>
      </c>
      <c r="AR837" s="32"/>
      <c r="AS837" s="114">
        <f t="shared" ref="AS837:AS845" si="3365">AR837*$H837</f>
        <v>0</v>
      </c>
      <c r="AT837" s="32"/>
      <c r="AU837" s="114">
        <f t="shared" ref="AU837:AU845" si="3366">AT837*$H837</f>
        <v>0</v>
      </c>
      <c r="AV837" s="32"/>
      <c r="AW837" s="114">
        <f t="shared" ref="AW837:AW845" si="3367">AV837*$H837</f>
        <v>0</v>
      </c>
      <c r="AX837" s="32"/>
      <c r="AY837" s="114">
        <f t="shared" ref="AY837:AY845" si="3368">AX837*$H837</f>
        <v>0</v>
      </c>
      <c r="AZ837" s="32"/>
      <c r="BA837" s="114">
        <f t="shared" ref="BA837:BA845" si="3369">AZ837*$H837</f>
        <v>0</v>
      </c>
      <c r="BB837" s="32"/>
      <c r="BC837" s="114">
        <f t="shared" ref="BC837:BC845" si="3370">BB837*$H837</f>
        <v>0</v>
      </c>
      <c r="BD837" s="32"/>
      <c r="BE837" s="114">
        <f t="shared" ref="BE837:BE845" si="3371">BD837*$H837</f>
        <v>0</v>
      </c>
      <c r="BF837" s="32"/>
      <c r="BG837" s="114">
        <f t="shared" ref="BG837:BG845" si="3372">BF837*$H837</f>
        <v>0</v>
      </c>
      <c r="BH837" s="108">
        <f t="shared" ref="BH837:BI837" si="3373">SUM(J837,L837,N837,P837,R837,T837,V837,X837,Z837,AB837,AD837,AF837,AH837,AJ837,AL837,AN837,AP837,AR837,AT837,AV837,AX837,AZ837,BB837,BD837,BF837)</f>
        <v>0</v>
      </c>
      <c r="BI837" s="119">
        <f t="shared" si="3373"/>
        <v>0</v>
      </c>
      <c r="BJ837" s="87">
        <f t="shared" ref="BJ837:BJ845" si="3374">BI837/I837</f>
        <v>0</v>
      </c>
      <c r="BK837" s="108">
        <f t="shared" ref="BK837:BK845" si="3375">F837-BH837</f>
        <v>1</v>
      </c>
      <c r="BL837" s="119">
        <f t="shared" ref="BL837:BL845" si="3376">I837-BI837</f>
        <v>8275.41</v>
      </c>
      <c r="BM837" s="87">
        <f t="shared" ref="BM837:BM845" si="3377">1-BJ837</f>
        <v>1</v>
      </c>
    </row>
    <row r="838" spans="1:65" s="88" customFormat="1" ht="22.5">
      <c r="A838" s="29" t="s">
        <v>1127</v>
      </c>
      <c r="B838" s="29" t="s">
        <v>66</v>
      </c>
      <c r="C838" s="29">
        <v>102118</v>
      </c>
      <c r="D838" s="101" t="s">
        <v>1128</v>
      </c>
      <c r="E838" s="29" t="s">
        <v>100</v>
      </c>
      <c r="F838" s="30">
        <v>1</v>
      </c>
      <c r="G838" s="31">
        <v>1867.62</v>
      </c>
      <c r="H838" s="119">
        <v>2294.8818235557237</v>
      </c>
      <c r="I838" s="120">
        <f t="shared" si="3347"/>
        <v>2294.88</v>
      </c>
      <c r="J838" s="111"/>
      <c r="K838" s="114">
        <f t="shared" si="3348"/>
        <v>0</v>
      </c>
      <c r="L838" s="32"/>
      <c r="M838" s="114">
        <f t="shared" si="3349"/>
        <v>0</v>
      </c>
      <c r="N838" s="32"/>
      <c r="O838" s="114">
        <f t="shared" si="3350"/>
        <v>0</v>
      </c>
      <c r="P838" s="32"/>
      <c r="Q838" s="114">
        <f t="shared" si="3351"/>
        <v>0</v>
      </c>
      <c r="R838" s="32"/>
      <c r="S838" s="114">
        <f t="shared" si="3352"/>
        <v>0</v>
      </c>
      <c r="T838" s="32"/>
      <c r="U838" s="114">
        <f t="shared" si="3353"/>
        <v>0</v>
      </c>
      <c r="V838" s="32"/>
      <c r="W838" s="114">
        <f t="shared" si="3354"/>
        <v>0</v>
      </c>
      <c r="X838" s="32"/>
      <c r="Y838" s="114">
        <f t="shared" si="3355"/>
        <v>0</v>
      </c>
      <c r="Z838" s="32"/>
      <c r="AA838" s="114">
        <f t="shared" si="3356"/>
        <v>0</v>
      </c>
      <c r="AB838" s="32"/>
      <c r="AC838" s="114">
        <f t="shared" si="3357"/>
        <v>0</v>
      </c>
      <c r="AD838" s="32"/>
      <c r="AE838" s="114">
        <f t="shared" si="3358"/>
        <v>0</v>
      </c>
      <c r="AF838" s="32"/>
      <c r="AG838" s="114">
        <f t="shared" si="3359"/>
        <v>0</v>
      </c>
      <c r="AH838" s="32"/>
      <c r="AI838" s="114">
        <f t="shared" si="3360"/>
        <v>0</v>
      </c>
      <c r="AJ838" s="32"/>
      <c r="AK838" s="114">
        <f t="shared" si="3361"/>
        <v>0</v>
      </c>
      <c r="AL838" s="32"/>
      <c r="AM838" s="114">
        <f t="shared" si="3362"/>
        <v>0</v>
      </c>
      <c r="AN838" s="32"/>
      <c r="AO838" s="114">
        <f t="shared" si="3363"/>
        <v>0</v>
      </c>
      <c r="AP838" s="32"/>
      <c r="AQ838" s="114">
        <f t="shared" si="3364"/>
        <v>0</v>
      </c>
      <c r="AR838" s="32"/>
      <c r="AS838" s="114">
        <f t="shared" si="3365"/>
        <v>0</v>
      </c>
      <c r="AT838" s="32"/>
      <c r="AU838" s="114">
        <f t="shared" si="3366"/>
        <v>0</v>
      </c>
      <c r="AV838" s="32"/>
      <c r="AW838" s="114">
        <f t="shared" si="3367"/>
        <v>0</v>
      </c>
      <c r="AX838" s="32"/>
      <c r="AY838" s="114">
        <f t="shared" si="3368"/>
        <v>0</v>
      </c>
      <c r="AZ838" s="32"/>
      <c r="BA838" s="114">
        <f t="shared" si="3369"/>
        <v>0</v>
      </c>
      <c r="BB838" s="32"/>
      <c r="BC838" s="114">
        <f t="shared" si="3370"/>
        <v>0</v>
      </c>
      <c r="BD838" s="32"/>
      <c r="BE838" s="114">
        <f t="shared" si="3371"/>
        <v>0</v>
      </c>
      <c r="BF838" s="32"/>
      <c r="BG838" s="114">
        <f t="shared" si="3372"/>
        <v>0</v>
      </c>
      <c r="BH838" s="108">
        <f t="shared" ref="BH838:BI838" si="3378">SUM(J838,L838,N838,P838,R838,T838,V838,X838,Z838,AB838,AD838,AF838,AH838,AJ838,AL838,AN838,AP838,AR838,AT838,AV838,AX838,AZ838,BB838,BD838,BF838)</f>
        <v>0</v>
      </c>
      <c r="BI838" s="119">
        <f t="shared" si="3378"/>
        <v>0</v>
      </c>
      <c r="BJ838" s="87">
        <f t="shared" si="3374"/>
        <v>0</v>
      </c>
      <c r="BK838" s="108">
        <f t="shared" si="3375"/>
        <v>1</v>
      </c>
      <c r="BL838" s="119">
        <f t="shared" si="3376"/>
        <v>2294.88</v>
      </c>
      <c r="BM838" s="87">
        <f t="shared" si="3377"/>
        <v>1</v>
      </c>
    </row>
    <row r="839" spans="1:65" s="88" customFormat="1" ht="22.5">
      <c r="A839" s="29" t="s">
        <v>1129</v>
      </c>
      <c r="B839" s="29" t="s">
        <v>79</v>
      </c>
      <c r="C839" s="29" t="s">
        <v>1125</v>
      </c>
      <c r="D839" s="101" t="s">
        <v>1130</v>
      </c>
      <c r="E839" s="29" t="s">
        <v>100</v>
      </c>
      <c r="F839" s="30">
        <v>1</v>
      </c>
      <c r="G839" s="31">
        <v>6734.69</v>
      </c>
      <c r="H839" s="119">
        <v>8275.4080960165866</v>
      </c>
      <c r="I839" s="120">
        <f t="shared" si="3347"/>
        <v>8275.41</v>
      </c>
      <c r="J839" s="111"/>
      <c r="K839" s="114">
        <f t="shared" si="3348"/>
        <v>0</v>
      </c>
      <c r="L839" s="32"/>
      <c r="M839" s="114">
        <f t="shared" si="3349"/>
        <v>0</v>
      </c>
      <c r="N839" s="32"/>
      <c r="O839" s="114">
        <f t="shared" si="3350"/>
        <v>0</v>
      </c>
      <c r="P839" s="32"/>
      <c r="Q839" s="114">
        <f t="shared" si="3351"/>
        <v>0</v>
      </c>
      <c r="R839" s="32"/>
      <c r="S839" s="114">
        <f t="shared" si="3352"/>
        <v>0</v>
      </c>
      <c r="T839" s="32"/>
      <c r="U839" s="114">
        <f t="shared" si="3353"/>
        <v>0</v>
      </c>
      <c r="V839" s="32"/>
      <c r="W839" s="114">
        <f t="shared" si="3354"/>
        <v>0</v>
      </c>
      <c r="X839" s="32"/>
      <c r="Y839" s="114">
        <f t="shared" si="3355"/>
        <v>0</v>
      </c>
      <c r="Z839" s="32"/>
      <c r="AA839" s="114">
        <f t="shared" si="3356"/>
        <v>0</v>
      </c>
      <c r="AB839" s="32"/>
      <c r="AC839" s="114">
        <f t="shared" si="3357"/>
        <v>0</v>
      </c>
      <c r="AD839" s="32"/>
      <c r="AE839" s="114">
        <f t="shared" si="3358"/>
        <v>0</v>
      </c>
      <c r="AF839" s="32"/>
      <c r="AG839" s="114">
        <f t="shared" si="3359"/>
        <v>0</v>
      </c>
      <c r="AH839" s="32"/>
      <c r="AI839" s="114">
        <f t="shared" si="3360"/>
        <v>0</v>
      </c>
      <c r="AJ839" s="32"/>
      <c r="AK839" s="114">
        <f t="shared" si="3361"/>
        <v>0</v>
      </c>
      <c r="AL839" s="32"/>
      <c r="AM839" s="114">
        <f t="shared" si="3362"/>
        <v>0</v>
      </c>
      <c r="AN839" s="32"/>
      <c r="AO839" s="114">
        <f t="shared" si="3363"/>
        <v>0</v>
      </c>
      <c r="AP839" s="32"/>
      <c r="AQ839" s="114">
        <f t="shared" si="3364"/>
        <v>0</v>
      </c>
      <c r="AR839" s="32"/>
      <c r="AS839" s="114">
        <f t="shared" si="3365"/>
        <v>0</v>
      </c>
      <c r="AT839" s="32"/>
      <c r="AU839" s="114">
        <f t="shared" si="3366"/>
        <v>0</v>
      </c>
      <c r="AV839" s="32"/>
      <c r="AW839" s="114">
        <f t="shared" si="3367"/>
        <v>0</v>
      </c>
      <c r="AX839" s="32"/>
      <c r="AY839" s="114">
        <f t="shared" si="3368"/>
        <v>0</v>
      </c>
      <c r="AZ839" s="32"/>
      <c r="BA839" s="114">
        <f t="shared" si="3369"/>
        <v>0</v>
      </c>
      <c r="BB839" s="32"/>
      <c r="BC839" s="114">
        <f t="shared" si="3370"/>
        <v>0</v>
      </c>
      <c r="BD839" s="32"/>
      <c r="BE839" s="114">
        <f t="shared" si="3371"/>
        <v>0</v>
      </c>
      <c r="BF839" s="32"/>
      <c r="BG839" s="114">
        <f t="shared" si="3372"/>
        <v>0</v>
      </c>
      <c r="BH839" s="108">
        <f t="shared" ref="BH839:BI839" si="3379">SUM(J839,L839,N839,P839,R839,T839,V839,X839,Z839,AB839,AD839,AF839,AH839,AJ839,AL839,AN839,AP839,AR839,AT839,AV839,AX839,AZ839,BB839,BD839,BF839)</f>
        <v>0</v>
      </c>
      <c r="BI839" s="119">
        <f t="shared" si="3379"/>
        <v>0</v>
      </c>
      <c r="BJ839" s="87">
        <f t="shared" si="3374"/>
        <v>0</v>
      </c>
      <c r="BK839" s="108">
        <f t="shared" si="3375"/>
        <v>1</v>
      </c>
      <c r="BL839" s="119">
        <f t="shared" si="3376"/>
        <v>8275.41</v>
      </c>
      <c r="BM839" s="87">
        <f t="shared" si="3377"/>
        <v>1</v>
      </c>
    </row>
    <row r="840" spans="1:65" s="88" customFormat="1" ht="22.5">
      <c r="A840" s="29" t="s">
        <v>1131</v>
      </c>
      <c r="B840" s="29" t="s">
        <v>79</v>
      </c>
      <c r="C840" s="29" t="s">
        <v>1132</v>
      </c>
      <c r="D840" s="101" t="s">
        <v>1133</v>
      </c>
      <c r="E840" s="29" t="s">
        <v>100</v>
      </c>
      <c r="F840" s="30">
        <v>1</v>
      </c>
      <c r="G840" s="31">
        <v>4322.6400000000003</v>
      </c>
      <c r="H840" s="119">
        <v>5311.5451568171875</v>
      </c>
      <c r="I840" s="120">
        <f t="shared" si="3347"/>
        <v>5311.55</v>
      </c>
      <c r="J840" s="111"/>
      <c r="K840" s="114">
        <f t="shared" si="3348"/>
        <v>0</v>
      </c>
      <c r="L840" s="32"/>
      <c r="M840" s="114">
        <f t="shared" si="3349"/>
        <v>0</v>
      </c>
      <c r="N840" s="32"/>
      <c r="O840" s="114">
        <f t="shared" si="3350"/>
        <v>0</v>
      </c>
      <c r="P840" s="32"/>
      <c r="Q840" s="114">
        <f t="shared" si="3351"/>
        <v>0</v>
      </c>
      <c r="R840" s="32"/>
      <c r="S840" s="114">
        <f t="shared" si="3352"/>
        <v>0</v>
      </c>
      <c r="T840" s="32"/>
      <c r="U840" s="114">
        <f t="shared" si="3353"/>
        <v>0</v>
      </c>
      <c r="V840" s="32"/>
      <c r="W840" s="114">
        <f t="shared" si="3354"/>
        <v>0</v>
      </c>
      <c r="X840" s="32"/>
      <c r="Y840" s="114">
        <f t="shared" si="3355"/>
        <v>0</v>
      </c>
      <c r="Z840" s="32"/>
      <c r="AA840" s="114">
        <f t="shared" si="3356"/>
        <v>0</v>
      </c>
      <c r="AB840" s="32"/>
      <c r="AC840" s="114">
        <f t="shared" si="3357"/>
        <v>0</v>
      </c>
      <c r="AD840" s="32"/>
      <c r="AE840" s="114">
        <f t="shared" si="3358"/>
        <v>0</v>
      </c>
      <c r="AF840" s="32"/>
      <c r="AG840" s="114">
        <f t="shared" si="3359"/>
        <v>0</v>
      </c>
      <c r="AH840" s="32"/>
      <c r="AI840" s="114">
        <f t="shared" si="3360"/>
        <v>0</v>
      </c>
      <c r="AJ840" s="32"/>
      <c r="AK840" s="114">
        <f t="shared" si="3361"/>
        <v>0</v>
      </c>
      <c r="AL840" s="32"/>
      <c r="AM840" s="114">
        <f t="shared" si="3362"/>
        <v>0</v>
      </c>
      <c r="AN840" s="32"/>
      <c r="AO840" s="114">
        <f t="shared" si="3363"/>
        <v>0</v>
      </c>
      <c r="AP840" s="32"/>
      <c r="AQ840" s="114">
        <f t="shared" si="3364"/>
        <v>0</v>
      </c>
      <c r="AR840" s="32"/>
      <c r="AS840" s="114">
        <f t="shared" si="3365"/>
        <v>0</v>
      </c>
      <c r="AT840" s="32"/>
      <c r="AU840" s="114">
        <f t="shared" si="3366"/>
        <v>0</v>
      </c>
      <c r="AV840" s="32"/>
      <c r="AW840" s="114">
        <f t="shared" si="3367"/>
        <v>0</v>
      </c>
      <c r="AX840" s="32"/>
      <c r="AY840" s="114">
        <f t="shared" si="3368"/>
        <v>0</v>
      </c>
      <c r="AZ840" s="32"/>
      <c r="BA840" s="114">
        <f t="shared" si="3369"/>
        <v>0</v>
      </c>
      <c r="BB840" s="32"/>
      <c r="BC840" s="114">
        <f t="shared" si="3370"/>
        <v>0</v>
      </c>
      <c r="BD840" s="32"/>
      <c r="BE840" s="114">
        <f t="shared" si="3371"/>
        <v>0</v>
      </c>
      <c r="BF840" s="32"/>
      <c r="BG840" s="114">
        <f t="shared" si="3372"/>
        <v>0</v>
      </c>
      <c r="BH840" s="108">
        <f t="shared" ref="BH840:BI840" si="3380">SUM(J840,L840,N840,P840,R840,T840,V840,X840,Z840,AB840,AD840,AF840,AH840,AJ840,AL840,AN840,AP840,AR840,AT840,AV840,AX840,AZ840,BB840,BD840,BF840)</f>
        <v>0</v>
      </c>
      <c r="BI840" s="119">
        <f t="shared" si="3380"/>
        <v>0</v>
      </c>
      <c r="BJ840" s="87">
        <f t="shared" si="3374"/>
        <v>0</v>
      </c>
      <c r="BK840" s="108">
        <f t="shared" si="3375"/>
        <v>1</v>
      </c>
      <c r="BL840" s="119">
        <f t="shared" si="3376"/>
        <v>5311.55</v>
      </c>
      <c r="BM840" s="87">
        <f t="shared" si="3377"/>
        <v>1</v>
      </c>
    </row>
    <row r="841" spans="1:65" s="88" customFormat="1" ht="22.5">
      <c r="A841" s="29" t="s">
        <v>1134</v>
      </c>
      <c r="B841" s="29" t="s">
        <v>79</v>
      </c>
      <c r="C841" s="29" t="s">
        <v>1135</v>
      </c>
      <c r="D841" s="101" t="s">
        <v>1136</v>
      </c>
      <c r="E841" s="29" t="s">
        <v>100</v>
      </c>
      <c r="F841" s="30">
        <v>2</v>
      </c>
      <c r="G841" s="31">
        <v>2896.63</v>
      </c>
      <c r="H841" s="119">
        <v>3559.3019653710162</v>
      </c>
      <c r="I841" s="120">
        <f t="shared" si="3347"/>
        <v>7118.6</v>
      </c>
      <c r="J841" s="111"/>
      <c r="K841" s="114">
        <f t="shared" si="3348"/>
        <v>0</v>
      </c>
      <c r="L841" s="32"/>
      <c r="M841" s="114">
        <f t="shared" si="3349"/>
        <v>0</v>
      </c>
      <c r="N841" s="32"/>
      <c r="O841" s="114">
        <f t="shared" si="3350"/>
        <v>0</v>
      </c>
      <c r="P841" s="32"/>
      <c r="Q841" s="114">
        <f t="shared" si="3351"/>
        <v>0</v>
      </c>
      <c r="R841" s="32"/>
      <c r="S841" s="114">
        <f t="shared" si="3352"/>
        <v>0</v>
      </c>
      <c r="T841" s="32"/>
      <c r="U841" s="114">
        <f t="shared" si="3353"/>
        <v>0</v>
      </c>
      <c r="V841" s="32"/>
      <c r="W841" s="114">
        <f t="shared" si="3354"/>
        <v>0</v>
      </c>
      <c r="X841" s="32"/>
      <c r="Y841" s="114">
        <f t="shared" si="3355"/>
        <v>0</v>
      </c>
      <c r="Z841" s="32"/>
      <c r="AA841" s="114">
        <f t="shared" si="3356"/>
        <v>0</v>
      </c>
      <c r="AB841" s="32"/>
      <c r="AC841" s="114">
        <f t="shared" si="3357"/>
        <v>0</v>
      </c>
      <c r="AD841" s="32"/>
      <c r="AE841" s="114">
        <f t="shared" si="3358"/>
        <v>0</v>
      </c>
      <c r="AF841" s="32"/>
      <c r="AG841" s="114">
        <f t="shared" si="3359"/>
        <v>0</v>
      </c>
      <c r="AH841" s="32"/>
      <c r="AI841" s="114">
        <f t="shared" si="3360"/>
        <v>0</v>
      </c>
      <c r="AJ841" s="32"/>
      <c r="AK841" s="114">
        <f t="shared" si="3361"/>
        <v>0</v>
      </c>
      <c r="AL841" s="32"/>
      <c r="AM841" s="114">
        <f t="shared" si="3362"/>
        <v>0</v>
      </c>
      <c r="AN841" s="32"/>
      <c r="AO841" s="114">
        <f t="shared" si="3363"/>
        <v>0</v>
      </c>
      <c r="AP841" s="32"/>
      <c r="AQ841" s="114">
        <f t="shared" si="3364"/>
        <v>0</v>
      </c>
      <c r="AR841" s="32"/>
      <c r="AS841" s="114">
        <f t="shared" si="3365"/>
        <v>0</v>
      </c>
      <c r="AT841" s="32"/>
      <c r="AU841" s="114">
        <f t="shared" si="3366"/>
        <v>0</v>
      </c>
      <c r="AV841" s="32"/>
      <c r="AW841" s="114">
        <f t="shared" si="3367"/>
        <v>0</v>
      </c>
      <c r="AX841" s="32"/>
      <c r="AY841" s="114">
        <f t="shared" si="3368"/>
        <v>0</v>
      </c>
      <c r="AZ841" s="32"/>
      <c r="BA841" s="114">
        <f t="shared" si="3369"/>
        <v>0</v>
      </c>
      <c r="BB841" s="32"/>
      <c r="BC841" s="114">
        <f t="shared" si="3370"/>
        <v>0</v>
      </c>
      <c r="BD841" s="32"/>
      <c r="BE841" s="114">
        <f t="shared" si="3371"/>
        <v>0</v>
      </c>
      <c r="BF841" s="32"/>
      <c r="BG841" s="114">
        <f t="shared" si="3372"/>
        <v>0</v>
      </c>
      <c r="BH841" s="108">
        <f t="shared" ref="BH841:BI841" si="3381">SUM(J841,L841,N841,P841,R841,T841,V841,X841,Z841,AB841,AD841,AF841,AH841,AJ841,AL841,AN841,AP841,AR841,AT841,AV841,AX841,AZ841,BB841,BD841,BF841)</f>
        <v>0</v>
      </c>
      <c r="BI841" s="119">
        <f t="shared" si="3381"/>
        <v>0</v>
      </c>
      <c r="BJ841" s="87">
        <f t="shared" si="3374"/>
        <v>0</v>
      </c>
      <c r="BK841" s="108">
        <f t="shared" si="3375"/>
        <v>2</v>
      </c>
      <c r="BL841" s="119">
        <f t="shared" si="3376"/>
        <v>7118.6</v>
      </c>
      <c r="BM841" s="87">
        <f t="shared" si="3377"/>
        <v>1</v>
      </c>
    </row>
    <row r="842" spans="1:65" s="88" customFormat="1">
      <c r="A842" s="29" t="s">
        <v>1137</v>
      </c>
      <c r="B842" s="29" t="s">
        <v>250</v>
      </c>
      <c r="C842" s="29">
        <v>9670</v>
      </c>
      <c r="D842" s="101" t="s">
        <v>1138</v>
      </c>
      <c r="E842" s="29" t="s">
        <v>100</v>
      </c>
      <c r="F842" s="30">
        <v>3</v>
      </c>
      <c r="G842" s="31">
        <v>187.41</v>
      </c>
      <c r="H842" s="119">
        <v>230.28442753481878</v>
      </c>
      <c r="I842" s="120">
        <f t="shared" si="3347"/>
        <v>690.85</v>
      </c>
      <c r="J842" s="111"/>
      <c r="K842" s="114">
        <f t="shared" si="3348"/>
        <v>0</v>
      </c>
      <c r="L842" s="32"/>
      <c r="M842" s="114">
        <f t="shared" si="3349"/>
        <v>0</v>
      </c>
      <c r="N842" s="32"/>
      <c r="O842" s="114">
        <f t="shared" si="3350"/>
        <v>0</v>
      </c>
      <c r="P842" s="32"/>
      <c r="Q842" s="114">
        <f t="shared" si="3351"/>
        <v>0</v>
      </c>
      <c r="R842" s="32"/>
      <c r="S842" s="114">
        <f t="shared" si="3352"/>
        <v>0</v>
      </c>
      <c r="T842" s="32"/>
      <c r="U842" s="114">
        <f t="shared" si="3353"/>
        <v>0</v>
      </c>
      <c r="V842" s="32"/>
      <c r="W842" s="114">
        <f t="shared" si="3354"/>
        <v>0</v>
      </c>
      <c r="X842" s="32"/>
      <c r="Y842" s="114">
        <f t="shared" si="3355"/>
        <v>0</v>
      </c>
      <c r="Z842" s="32"/>
      <c r="AA842" s="114">
        <f t="shared" si="3356"/>
        <v>0</v>
      </c>
      <c r="AB842" s="32"/>
      <c r="AC842" s="114">
        <f t="shared" si="3357"/>
        <v>0</v>
      </c>
      <c r="AD842" s="32"/>
      <c r="AE842" s="114">
        <f t="shared" si="3358"/>
        <v>0</v>
      </c>
      <c r="AF842" s="32"/>
      <c r="AG842" s="114">
        <f t="shared" si="3359"/>
        <v>0</v>
      </c>
      <c r="AH842" s="32"/>
      <c r="AI842" s="114">
        <f t="shared" si="3360"/>
        <v>0</v>
      </c>
      <c r="AJ842" s="32"/>
      <c r="AK842" s="114">
        <f t="shared" si="3361"/>
        <v>0</v>
      </c>
      <c r="AL842" s="32"/>
      <c r="AM842" s="114">
        <f t="shared" si="3362"/>
        <v>0</v>
      </c>
      <c r="AN842" s="32"/>
      <c r="AO842" s="114">
        <f t="shared" si="3363"/>
        <v>0</v>
      </c>
      <c r="AP842" s="32"/>
      <c r="AQ842" s="114">
        <f t="shared" si="3364"/>
        <v>0</v>
      </c>
      <c r="AR842" s="32"/>
      <c r="AS842" s="114">
        <f t="shared" si="3365"/>
        <v>0</v>
      </c>
      <c r="AT842" s="32"/>
      <c r="AU842" s="114">
        <f t="shared" si="3366"/>
        <v>0</v>
      </c>
      <c r="AV842" s="32"/>
      <c r="AW842" s="114">
        <f t="shared" si="3367"/>
        <v>0</v>
      </c>
      <c r="AX842" s="32"/>
      <c r="AY842" s="114">
        <f t="shared" si="3368"/>
        <v>0</v>
      </c>
      <c r="AZ842" s="32"/>
      <c r="BA842" s="114">
        <f t="shared" si="3369"/>
        <v>0</v>
      </c>
      <c r="BB842" s="32"/>
      <c r="BC842" s="114">
        <f t="shared" si="3370"/>
        <v>0</v>
      </c>
      <c r="BD842" s="32"/>
      <c r="BE842" s="114">
        <f t="shared" si="3371"/>
        <v>0</v>
      </c>
      <c r="BF842" s="32"/>
      <c r="BG842" s="114">
        <f t="shared" si="3372"/>
        <v>0</v>
      </c>
      <c r="BH842" s="108">
        <f t="shared" ref="BH842:BI842" si="3382">SUM(J842,L842,N842,P842,R842,T842,V842,X842,Z842,AB842,AD842,AF842,AH842,AJ842,AL842,AN842,AP842,AR842,AT842,AV842,AX842,AZ842,BB842,BD842,BF842)</f>
        <v>0</v>
      </c>
      <c r="BI842" s="119">
        <f t="shared" si="3382"/>
        <v>0</v>
      </c>
      <c r="BJ842" s="87">
        <f t="shared" si="3374"/>
        <v>0</v>
      </c>
      <c r="BK842" s="108">
        <f t="shared" si="3375"/>
        <v>3</v>
      </c>
      <c r="BL842" s="119">
        <f t="shared" si="3376"/>
        <v>690.85</v>
      </c>
      <c r="BM842" s="87">
        <f t="shared" si="3377"/>
        <v>1</v>
      </c>
    </row>
    <row r="843" spans="1:65" s="88" customFormat="1">
      <c r="A843" s="29" t="s">
        <v>1139</v>
      </c>
      <c r="B843" s="29" t="s">
        <v>66</v>
      </c>
      <c r="C843" s="29">
        <v>101917</v>
      </c>
      <c r="D843" s="101" t="s">
        <v>1140</v>
      </c>
      <c r="E843" s="29" t="s">
        <v>100</v>
      </c>
      <c r="F843" s="30">
        <v>2</v>
      </c>
      <c r="G843" s="31">
        <v>130.74</v>
      </c>
      <c r="H843" s="119">
        <v>160.64983755350411</v>
      </c>
      <c r="I843" s="120">
        <f t="shared" si="3347"/>
        <v>321.3</v>
      </c>
      <c r="J843" s="111"/>
      <c r="K843" s="114">
        <f t="shared" si="3348"/>
        <v>0</v>
      </c>
      <c r="L843" s="32"/>
      <c r="M843" s="114">
        <f t="shared" si="3349"/>
        <v>0</v>
      </c>
      <c r="N843" s="32"/>
      <c r="O843" s="114">
        <f t="shared" si="3350"/>
        <v>0</v>
      </c>
      <c r="P843" s="32"/>
      <c r="Q843" s="114">
        <f t="shared" si="3351"/>
        <v>0</v>
      </c>
      <c r="R843" s="32"/>
      <c r="S843" s="114">
        <f t="shared" si="3352"/>
        <v>0</v>
      </c>
      <c r="T843" s="32"/>
      <c r="U843" s="114">
        <f t="shared" si="3353"/>
        <v>0</v>
      </c>
      <c r="V843" s="32"/>
      <c r="W843" s="114">
        <f t="shared" si="3354"/>
        <v>0</v>
      </c>
      <c r="X843" s="32"/>
      <c r="Y843" s="114">
        <f t="shared" si="3355"/>
        <v>0</v>
      </c>
      <c r="Z843" s="32"/>
      <c r="AA843" s="114">
        <f t="shared" si="3356"/>
        <v>0</v>
      </c>
      <c r="AB843" s="32"/>
      <c r="AC843" s="114">
        <f t="shared" si="3357"/>
        <v>0</v>
      </c>
      <c r="AD843" s="32"/>
      <c r="AE843" s="114">
        <f t="shared" si="3358"/>
        <v>0</v>
      </c>
      <c r="AF843" s="32"/>
      <c r="AG843" s="114">
        <f t="shared" si="3359"/>
        <v>0</v>
      </c>
      <c r="AH843" s="32"/>
      <c r="AI843" s="114">
        <f t="shared" si="3360"/>
        <v>0</v>
      </c>
      <c r="AJ843" s="32"/>
      <c r="AK843" s="114">
        <f t="shared" si="3361"/>
        <v>0</v>
      </c>
      <c r="AL843" s="32"/>
      <c r="AM843" s="114">
        <f t="shared" si="3362"/>
        <v>0</v>
      </c>
      <c r="AN843" s="32"/>
      <c r="AO843" s="114">
        <f t="shared" si="3363"/>
        <v>0</v>
      </c>
      <c r="AP843" s="32"/>
      <c r="AQ843" s="114">
        <f t="shared" si="3364"/>
        <v>0</v>
      </c>
      <c r="AR843" s="32"/>
      <c r="AS843" s="114">
        <f t="shared" si="3365"/>
        <v>0</v>
      </c>
      <c r="AT843" s="32"/>
      <c r="AU843" s="114">
        <f t="shared" si="3366"/>
        <v>0</v>
      </c>
      <c r="AV843" s="32"/>
      <c r="AW843" s="114">
        <f t="shared" si="3367"/>
        <v>0</v>
      </c>
      <c r="AX843" s="32"/>
      <c r="AY843" s="114">
        <f t="shared" si="3368"/>
        <v>0</v>
      </c>
      <c r="AZ843" s="32"/>
      <c r="BA843" s="114">
        <f t="shared" si="3369"/>
        <v>0</v>
      </c>
      <c r="BB843" s="32"/>
      <c r="BC843" s="114">
        <f t="shared" si="3370"/>
        <v>0</v>
      </c>
      <c r="BD843" s="32"/>
      <c r="BE843" s="114">
        <f t="shared" si="3371"/>
        <v>0</v>
      </c>
      <c r="BF843" s="32"/>
      <c r="BG843" s="114">
        <f t="shared" si="3372"/>
        <v>0</v>
      </c>
      <c r="BH843" s="108">
        <f t="shared" ref="BH843:BI843" si="3383">SUM(J843,L843,N843,P843,R843,T843,V843,X843,Z843,AB843,AD843,AF843,AH843,AJ843,AL843,AN843,AP843,AR843,AT843,AV843,AX843,AZ843,BB843,BD843,BF843)</f>
        <v>0</v>
      </c>
      <c r="BI843" s="119">
        <f t="shared" si="3383"/>
        <v>0</v>
      </c>
      <c r="BJ843" s="87">
        <f t="shared" si="3374"/>
        <v>0</v>
      </c>
      <c r="BK843" s="108">
        <f t="shared" si="3375"/>
        <v>2</v>
      </c>
      <c r="BL843" s="119">
        <f t="shared" si="3376"/>
        <v>321.3</v>
      </c>
      <c r="BM843" s="87">
        <f t="shared" si="3377"/>
        <v>1</v>
      </c>
    </row>
    <row r="844" spans="1:65" s="88" customFormat="1" ht="22.5">
      <c r="A844" s="29" t="s">
        <v>1141</v>
      </c>
      <c r="B844" s="29" t="s">
        <v>79</v>
      </c>
      <c r="C844" s="29" t="s">
        <v>1142</v>
      </c>
      <c r="D844" s="101" t="s">
        <v>1143</v>
      </c>
      <c r="E844" s="29" t="s">
        <v>100</v>
      </c>
      <c r="F844" s="30">
        <v>2</v>
      </c>
      <c r="G844" s="31">
        <v>219.64</v>
      </c>
      <c r="H844" s="119">
        <v>269.88779501492763</v>
      </c>
      <c r="I844" s="120">
        <f t="shared" si="3347"/>
        <v>539.78</v>
      </c>
      <c r="J844" s="111"/>
      <c r="K844" s="114">
        <f t="shared" si="3348"/>
        <v>0</v>
      </c>
      <c r="L844" s="32"/>
      <c r="M844" s="114">
        <f t="shared" si="3349"/>
        <v>0</v>
      </c>
      <c r="N844" s="32"/>
      <c r="O844" s="114">
        <f t="shared" si="3350"/>
        <v>0</v>
      </c>
      <c r="P844" s="32"/>
      <c r="Q844" s="114">
        <f t="shared" si="3351"/>
        <v>0</v>
      </c>
      <c r="R844" s="32"/>
      <c r="S844" s="114">
        <f t="shared" si="3352"/>
        <v>0</v>
      </c>
      <c r="T844" s="32"/>
      <c r="U844" s="114">
        <f t="shared" si="3353"/>
        <v>0</v>
      </c>
      <c r="V844" s="32"/>
      <c r="W844" s="114">
        <f t="shared" si="3354"/>
        <v>0</v>
      </c>
      <c r="X844" s="32"/>
      <c r="Y844" s="114">
        <f t="shared" si="3355"/>
        <v>0</v>
      </c>
      <c r="Z844" s="32"/>
      <c r="AA844" s="114">
        <f t="shared" si="3356"/>
        <v>0</v>
      </c>
      <c r="AB844" s="32"/>
      <c r="AC844" s="114">
        <f t="shared" si="3357"/>
        <v>0</v>
      </c>
      <c r="AD844" s="32"/>
      <c r="AE844" s="114">
        <f t="shared" si="3358"/>
        <v>0</v>
      </c>
      <c r="AF844" s="32"/>
      <c r="AG844" s="114">
        <f t="shared" si="3359"/>
        <v>0</v>
      </c>
      <c r="AH844" s="32"/>
      <c r="AI844" s="114">
        <f t="shared" si="3360"/>
        <v>0</v>
      </c>
      <c r="AJ844" s="32"/>
      <c r="AK844" s="114">
        <f t="shared" si="3361"/>
        <v>0</v>
      </c>
      <c r="AL844" s="32"/>
      <c r="AM844" s="114">
        <f t="shared" si="3362"/>
        <v>0</v>
      </c>
      <c r="AN844" s="32"/>
      <c r="AO844" s="114">
        <f t="shared" si="3363"/>
        <v>0</v>
      </c>
      <c r="AP844" s="32"/>
      <c r="AQ844" s="114">
        <f t="shared" si="3364"/>
        <v>0</v>
      </c>
      <c r="AR844" s="32"/>
      <c r="AS844" s="114">
        <f t="shared" si="3365"/>
        <v>0</v>
      </c>
      <c r="AT844" s="32"/>
      <c r="AU844" s="114">
        <f t="shared" si="3366"/>
        <v>0</v>
      </c>
      <c r="AV844" s="32"/>
      <c r="AW844" s="114">
        <f t="shared" si="3367"/>
        <v>0</v>
      </c>
      <c r="AX844" s="32"/>
      <c r="AY844" s="114">
        <f t="shared" si="3368"/>
        <v>0</v>
      </c>
      <c r="AZ844" s="32"/>
      <c r="BA844" s="114">
        <f t="shared" si="3369"/>
        <v>0</v>
      </c>
      <c r="BB844" s="32"/>
      <c r="BC844" s="114">
        <f t="shared" si="3370"/>
        <v>0</v>
      </c>
      <c r="BD844" s="32"/>
      <c r="BE844" s="114">
        <f t="shared" si="3371"/>
        <v>0</v>
      </c>
      <c r="BF844" s="32"/>
      <c r="BG844" s="114">
        <f t="shared" si="3372"/>
        <v>0</v>
      </c>
      <c r="BH844" s="108">
        <f t="shared" ref="BH844:BI844" si="3384">SUM(J844,L844,N844,P844,R844,T844,V844,X844,Z844,AB844,AD844,AF844,AH844,AJ844,AL844,AN844,AP844,AR844,AT844,AV844,AX844,AZ844,BB844,BD844,BF844)</f>
        <v>0</v>
      </c>
      <c r="BI844" s="119">
        <f t="shared" si="3384"/>
        <v>0</v>
      </c>
      <c r="BJ844" s="87">
        <f t="shared" si="3374"/>
        <v>0</v>
      </c>
      <c r="BK844" s="108">
        <f t="shared" si="3375"/>
        <v>2</v>
      </c>
      <c r="BL844" s="119">
        <f t="shared" si="3376"/>
        <v>539.78</v>
      </c>
      <c r="BM844" s="87">
        <f t="shared" si="3377"/>
        <v>1</v>
      </c>
    </row>
    <row r="845" spans="1:65" s="88" customFormat="1" ht="22.5">
      <c r="A845" s="29" t="s">
        <v>1144</v>
      </c>
      <c r="B845" s="29" t="s">
        <v>250</v>
      </c>
      <c r="C845" s="29">
        <v>11072</v>
      </c>
      <c r="D845" s="101" t="s">
        <v>1145</v>
      </c>
      <c r="E845" s="29" t="s">
        <v>100</v>
      </c>
      <c r="F845" s="30">
        <v>1</v>
      </c>
      <c r="G845" s="31">
        <v>5490.89</v>
      </c>
      <c r="H845" s="119">
        <v>6747.0597102964684</v>
      </c>
      <c r="I845" s="120">
        <f t="shared" si="3347"/>
        <v>6747.06</v>
      </c>
      <c r="J845" s="111"/>
      <c r="K845" s="114">
        <f t="shared" si="3348"/>
        <v>0</v>
      </c>
      <c r="L845" s="32"/>
      <c r="M845" s="114">
        <f t="shared" si="3349"/>
        <v>0</v>
      </c>
      <c r="N845" s="32"/>
      <c r="O845" s="114">
        <f t="shared" si="3350"/>
        <v>0</v>
      </c>
      <c r="P845" s="32"/>
      <c r="Q845" s="114">
        <f t="shared" si="3351"/>
        <v>0</v>
      </c>
      <c r="R845" s="32"/>
      <c r="S845" s="114">
        <f t="shared" si="3352"/>
        <v>0</v>
      </c>
      <c r="T845" s="32"/>
      <c r="U845" s="114">
        <f t="shared" si="3353"/>
        <v>0</v>
      </c>
      <c r="V845" s="32"/>
      <c r="W845" s="114">
        <f t="shared" si="3354"/>
        <v>0</v>
      </c>
      <c r="X845" s="32"/>
      <c r="Y845" s="114">
        <f t="shared" si="3355"/>
        <v>0</v>
      </c>
      <c r="Z845" s="32"/>
      <c r="AA845" s="114">
        <f t="shared" si="3356"/>
        <v>0</v>
      </c>
      <c r="AB845" s="32"/>
      <c r="AC845" s="114">
        <f t="shared" si="3357"/>
        <v>0</v>
      </c>
      <c r="AD845" s="32"/>
      <c r="AE845" s="114">
        <f t="shared" si="3358"/>
        <v>0</v>
      </c>
      <c r="AF845" s="32"/>
      <c r="AG845" s="114">
        <f t="shared" si="3359"/>
        <v>0</v>
      </c>
      <c r="AH845" s="32"/>
      <c r="AI845" s="114">
        <f t="shared" si="3360"/>
        <v>0</v>
      </c>
      <c r="AJ845" s="32"/>
      <c r="AK845" s="114">
        <f t="shared" si="3361"/>
        <v>0</v>
      </c>
      <c r="AL845" s="32"/>
      <c r="AM845" s="114">
        <f t="shared" si="3362"/>
        <v>0</v>
      </c>
      <c r="AN845" s="32"/>
      <c r="AO845" s="114">
        <f t="shared" si="3363"/>
        <v>0</v>
      </c>
      <c r="AP845" s="32"/>
      <c r="AQ845" s="114">
        <f t="shared" si="3364"/>
        <v>0</v>
      </c>
      <c r="AR845" s="32"/>
      <c r="AS845" s="114">
        <f t="shared" si="3365"/>
        <v>0</v>
      </c>
      <c r="AT845" s="32"/>
      <c r="AU845" s="114">
        <f t="shared" si="3366"/>
        <v>0</v>
      </c>
      <c r="AV845" s="32"/>
      <c r="AW845" s="114">
        <f t="shared" si="3367"/>
        <v>0</v>
      </c>
      <c r="AX845" s="32"/>
      <c r="AY845" s="114">
        <f t="shared" si="3368"/>
        <v>0</v>
      </c>
      <c r="AZ845" s="32"/>
      <c r="BA845" s="114">
        <f t="shared" si="3369"/>
        <v>0</v>
      </c>
      <c r="BB845" s="32"/>
      <c r="BC845" s="114">
        <f t="shared" si="3370"/>
        <v>0</v>
      </c>
      <c r="BD845" s="32"/>
      <c r="BE845" s="114">
        <f t="shared" si="3371"/>
        <v>0</v>
      </c>
      <c r="BF845" s="32"/>
      <c r="BG845" s="114">
        <f t="shared" si="3372"/>
        <v>0</v>
      </c>
      <c r="BH845" s="108">
        <f t="shared" ref="BH845:BI845" si="3385">SUM(J845,L845,N845,P845,R845,T845,V845,X845,Z845,AB845,AD845,AF845,AH845,AJ845,AL845,AN845,AP845,AR845,AT845,AV845,AX845,AZ845,BB845,BD845,BF845)</f>
        <v>0</v>
      </c>
      <c r="BI845" s="119">
        <f t="shared" si="3385"/>
        <v>0</v>
      </c>
      <c r="BJ845" s="87">
        <f t="shared" si="3374"/>
        <v>0</v>
      </c>
      <c r="BK845" s="108">
        <f t="shared" si="3375"/>
        <v>1</v>
      </c>
      <c r="BL845" s="119">
        <f t="shared" si="3376"/>
        <v>6747.06</v>
      </c>
      <c r="BM845" s="87">
        <f t="shared" si="3377"/>
        <v>1</v>
      </c>
    </row>
    <row r="846" spans="1:65" s="88" customFormat="1">
      <c r="A846" s="14">
        <v>13</v>
      </c>
      <c r="B846" s="14" t="s">
        <v>60</v>
      </c>
      <c r="C846" s="14" t="s">
        <v>60</v>
      </c>
      <c r="D846" s="103" t="s">
        <v>1146</v>
      </c>
      <c r="E846" s="16"/>
      <c r="F846" s="17"/>
      <c r="G846" s="20"/>
      <c r="H846" s="122"/>
      <c r="I846" s="116">
        <f>I847+I902+I937+I964+I988+I1012+I1034</f>
        <v>363196.88</v>
      </c>
      <c r="J846" s="113"/>
      <c r="K846" s="126">
        <f>K847+K902+K937+K964+K988+K1012+K1034</f>
        <v>0</v>
      </c>
      <c r="L846" s="19"/>
      <c r="M846" s="126">
        <f>M847+M902+M937+M964+M988+M1012+M1034</f>
        <v>0</v>
      </c>
      <c r="N846" s="19"/>
      <c r="O846" s="126">
        <f>O847+O902+O937+O964+O988+O1012+O1034</f>
        <v>0</v>
      </c>
      <c r="P846" s="19"/>
      <c r="Q846" s="126">
        <f>Q847+Q902+Q937+Q964+Q988+Q1012+Q1034</f>
        <v>0</v>
      </c>
      <c r="R846" s="19"/>
      <c r="S846" s="126">
        <f>S847+S902+S937+S964+S988+S1012+S1034</f>
        <v>0</v>
      </c>
      <c r="T846" s="19"/>
      <c r="U846" s="126">
        <f>U847+U902+U937+U964+U988+U1012+U1034</f>
        <v>0</v>
      </c>
      <c r="V846" s="19"/>
      <c r="W846" s="126">
        <f>W847+W902+W937+W964+W988+W1012+W1034</f>
        <v>0</v>
      </c>
      <c r="X846" s="19"/>
      <c r="Y846" s="126">
        <f>Y847+Y902+Y937+Y964+Y988+Y1012+Y1034</f>
        <v>0</v>
      </c>
      <c r="Z846" s="19"/>
      <c r="AA846" s="126">
        <f>AA847+AA902+AA937+AA964+AA988+AA1012+AA1034</f>
        <v>0</v>
      </c>
      <c r="AB846" s="19"/>
      <c r="AC846" s="126">
        <f>AC847+AC902+AC937+AC964+AC988+AC1012+AC1034</f>
        <v>0</v>
      </c>
      <c r="AD846" s="19"/>
      <c r="AE846" s="126">
        <f>AE847+AE902+AE937+AE964+AE988+AE1012+AE1034</f>
        <v>0</v>
      </c>
      <c r="AF846" s="19"/>
      <c r="AG846" s="126">
        <f>AG847+AG902+AG937+AG964+AG988+AG1012+AG1034</f>
        <v>0</v>
      </c>
      <c r="AH846" s="19"/>
      <c r="AI846" s="126">
        <f>AI847+AI902+AI937+AI964+AI988+AI1012+AI1034</f>
        <v>0</v>
      </c>
      <c r="AJ846" s="19"/>
      <c r="AK846" s="126">
        <f>AK847+AK902+AK937+AK964+AK988+AK1012+AK1034</f>
        <v>0</v>
      </c>
      <c r="AL846" s="19"/>
      <c r="AM846" s="126">
        <f>AM847+AM902+AM937+AM964+AM988+AM1012+AM1034</f>
        <v>0</v>
      </c>
      <c r="AN846" s="19"/>
      <c r="AO846" s="126">
        <f>AO847+AO902+AO937+AO964+AO988+AO1012+AO1034</f>
        <v>0</v>
      </c>
      <c r="AP846" s="19"/>
      <c r="AQ846" s="126">
        <f>AQ847+AQ902+AQ937+AQ964+AQ988+AQ1012+AQ1034</f>
        <v>0</v>
      </c>
      <c r="AR846" s="19"/>
      <c r="AS846" s="126">
        <f>AS847+AS902+AS937+AS964+AS988+AS1012+AS1034</f>
        <v>0</v>
      </c>
      <c r="AT846" s="19"/>
      <c r="AU846" s="126">
        <f>AU847+AU902+AU937+AU964+AU988+AU1012+AU1034</f>
        <v>0</v>
      </c>
      <c r="AV846" s="19"/>
      <c r="AW846" s="126">
        <f>AW847+AW902+AW937+AW964+AW988+AW1012+AW1034</f>
        <v>0</v>
      </c>
      <c r="AX846" s="19"/>
      <c r="AY846" s="126">
        <f>AY847+AY902+AY937+AY964+AY988+AY1012+AY1034</f>
        <v>0</v>
      </c>
      <c r="AZ846" s="19"/>
      <c r="BA846" s="126">
        <f>BA847+BA902+BA937+BA964+BA988+BA1012+BA1034</f>
        <v>0</v>
      </c>
      <c r="BB846" s="19"/>
      <c r="BC846" s="126">
        <f>BC847+BC902+BC937+BC964+BC988+BC1012+BC1034</f>
        <v>0</v>
      </c>
      <c r="BD846" s="19"/>
      <c r="BE846" s="126">
        <f>BE847+BE902+BE937+BE964+BE988+BE1012+BE1034</f>
        <v>0</v>
      </c>
      <c r="BF846" s="19"/>
      <c r="BG846" s="126">
        <f>BG847+BG902+BG937+BG964+BG988+BG1012+BG1034</f>
        <v>0</v>
      </c>
      <c r="BH846" s="110"/>
      <c r="BI846" s="122">
        <f>BI847+BI902+BI937+BI964+BI988+BI1012+BI1034</f>
        <v>0</v>
      </c>
      <c r="BJ846" s="20"/>
      <c r="BK846" s="110"/>
      <c r="BL846" s="122">
        <f>BL847+BL902+BL937+BL964+BL988+BL1012+BL1034</f>
        <v>363196.88</v>
      </c>
      <c r="BM846" s="20"/>
    </row>
    <row r="847" spans="1:65" s="88" customFormat="1">
      <c r="A847" s="22" t="s">
        <v>1147</v>
      </c>
      <c r="B847" s="22" t="s">
        <v>60</v>
      </c>
      <c r="C847" s="22" t="s">
        <v>60</v>
      </c>
      <c r="D847" s="102" t="s">
        <v>107</v>
      </c>
      <c r="E847" s="22"/>
      <c r="F847" s="89"/>
      <c r="G847" s="27"/>
      <c r="H847" s="121"/>
      <c r="I847" s="118">
        <f>I848+I873+I885</f>
        <v>144801.34</v>
      </c>
      <c r="J847" s="112"/>
      <c r="K847" s="127">
        <f>K848+K873+K885</f>
        <v>0</v>
      </c>
      <c r="L847" s="26"/>
      <c r="M847" s="127">
        <f>M848+M873+M885</f>
        <v>0</v>
      </c>
      <c r="N847" s="26"/>
      <c r="O847" s="127">
        <f>O848+O873+O885</f>
        <v>0</v>
      </c>
      <c r="P847" s="26"/>
      <c r="Q847" s="127">
        <f>Q848+Q873+Q885</f>
        <v>0</v>
      </c>
      <c r="R847" s="26"/>
      <c r="S847" s="127">
        <f>S848+S873+S885</f>
        <v>0</v>
      </c>
      <c r="T847" s="26"/>
      <c r="U847" s="127">
        <f>U848+U873+U885</f>
        <v>0</v>
      </c>
      <c r="V847" s="26"/>
      <c r="W847" s="127">
        <f>W848+W873+W885</f>
        <v>0</v>
      </c>
      <c r="X847" s="26"/>
      <c r="Y847" s="127">
        <f>Y848+Y873+Y885</f>
        <v>0</v>
      </c>
      <c r="Z847" s="26"/>
      <c r="AA847" s="127">
        <f>AA848+AA873+AA885</f>
        <v>0</v>
      </c>
      <c r="AB847" s="26"/>
      <c r="AC847" s="127">
        <f>AC848+AC873+AC885</f>
        <v>0</v>
      </c>
      <c r="AD847" s="26"/>
      <c r="AE847" s="127">
        <f>AE848+AE873+AE885</f>
        <v>0</v>
      </c>
      <c r="AF847" s="26"/>
      <c r="AG847" s="127">
        <f>AG848+AG873+AG885</f>
        <v>0</v>
      </c>
      <c r="AH847" s="26"/>
      <c r="AI847" s="127">
        <f>AI848+AI873+AI885</f>
        <v>0</v>
      </c>
      <c r="AJ847" s="26"/>
      <c r="AK847" s="127">
        <f>AK848+AK873+AK885</f>
        <v>0</v>
      </c>
      <c r="AL847" s="26"/>
      <c r="AM847" s="127">
        <f>AM848+AM873+AM885</f>
        <v>0</v>
      </c>
      <c r="AN847" s="26"/>
      <c r="AO847" s="127">
        <f>AO848+AO873+AO885</f>
        <v>0</v>
      </c>
      <c r="AP847" s="26"/>
      <c r="AQ847" s="127">
        <f>AQ848+AQ873+AQ885</f>
        <v>0</v>
      </c>
      <c r="AR847" s="26"/>
      <c r="AS847" s="127">
        <f>AS848+AS873+AS885</f>
        <v>0</v>
      </c>
      <c r="AT847" s="26"/>
      <c r="AU847" s="127">
        <f>AU848+AU873+AU885</f>
        <v>0</v>
      </c>
      <c r="AV847" s="26"/>
      <c r="AW847" s="127">
        <f>AW848+AW873+AW885</f>
        <v>0</v>
      </c>
      <c r="AX847" s="26"/>
      <c r="AY847" s="127">
        <f>AY848+AY873+AY885</f>
        <v>0</v>
      </c>
      <c r="AZ847" s="26"/>
      <c r="BA847" s="127">
        <f>BA848+BA873+BA885</f>
        <v>0</v>
      </c>
      <c r="BB847" s="26"/>
      <c r="BC847" s="127">
        <f>BC848+BC873+BC885</f>
        <v>0</v>
      </c>
      <c r="BD847" s="26"/>
      <c r="BE847" s="127">
        <f>BE848+BE873+BE885</f>
        <v>0</v>
      </c>
      <c r="BF847" s="26"/>
      <c r="BG847" s="127">
        <f>BG848+BG873+BG885</f>
        <v>0</v>
      </c>
      <c r="BH847" s="109"/>
      <c r="BI847" s="121">
        <f>BI848+BI873+BI885</f>
        <v>0</v>
      </c>
      <c r="BJ847" s="27"/>
      <c r="BK847" s="109"/>
      <c r="BL847" s="121">
        <f>BL848+BL873+BL885</f>
        <v>144801.34</v>
      </c>
      <c r="BM847" s="27"/>
    </row>
    <row r="848" spans="1:65" s="88" customFormat="1">
      <c r="A848" s="22" t="s">
        <v>1148</v>
      </c>
      <c r="B848" s="22" t="s">
        <v>60</v>
      </c>
      <c r="C848" s="22" t="s">
        <v>60</v>
      </c>
      <c r="D848" s="102" t="s">
        <v>1146</v>
      </c>
      <c r="E848" s="22" t="s">
        <v>60</v>
      </c>
      <c r="F848" s="89"/>
      <c r="G848" s="27"/>
      <c r="H848" s="121"/>
      <c r="I848" s="118">
        <f>SUM(I849:I872)</f>
        <v>19359.939999999995</v>
      </c>
      <c r="J848" s="112"/>
      <c r="K848" s="127">
        <f>SUM(K849:K872)</f>
        <v>0</v>
      </c>
      <c r="L848" s="26"/>
      <c r="M848" s="127">
        <f>SUM(M849:M872)</f>
        <v>0</v>
      </c>
      <c r="N848" s="26"/>
      <c r="O848" s="127">
        <f>SUM(O849:O872)</f>
        <v>0</v>
      </c>
      <c r="P848" s="26"/>
      <c r="Q848" s="127">
        <f>SUM(Q849:Q872)</f>
        <v>0</v>
      </c>
      <c r="R848" s="26"/>
      <c r="S848" s="127">
        <f>SUM(S849:S872)</f>
        <v>0</v>
      </c>
      <c r="T848" s="26"/>
      <c r="U848" s="127">
        <f>SUM(U849:U872)</f>
        <v>0</v>
      </c>
      <c r="V848" s="26"/>
      <c r="W848" s="127">
        <f>SUM(W849:W872)</f>
        <v>0</v>
      </c>
      <c r="X848" s="26"/>
      <c r="Y848" s="127">
        <f>SUM(Y849:Y872)</f>
        <v>0</v>
      </c>
      <c r="Z848" s="26"/>
      <c r="AA848" s="127">
        <f>SUM(AA849:AA872)</f>
        <v>0</v>
      </c>
      <c r="AB848" s="26"/>
      <c r="AC848" s="127">
        <f>SUM(AC849:AC872)</f>
        <v>0</v>
      </c>
      <c r="AD848" s="26"/>
      <c r="AE848" s="127">
        <f>SUM(AE849:AE872)</f>
        <v>0</v>
      </c>
      <c r="AF848" s="26"/>
      <c r="AG848" s="127">
        <f>SUM(AG849:AG872)</f>
        <v>0</v>
      </c>
      <c r="AH848" s="26"/>
      <c r="AI848" s="127">
        <f>SUM(AI849:AI872)</f>
        <v>0</v>
      </c>
      <c r="AJ848" s="26"/>
      <c r="AK848" s="127">
        <f>SUM(AK849:AK872)</f>
        <v>0</v>
      </c>
      <c r="AL848" s="26"/>
      <c r="AM848" s="127">
        <f>SUM(AM849:AM872)</f>
        <v>0</v>
      </c>
      <c r="AN848" s="26"/>
      <c r="AO848" s="127">
        <f>SUM(AO849:AO872)</f>
        <v>0</v>
      </c>
      <c r="AP848" s="26"/>
      <c r="AQ848" s="127">
        <f>SUM(AQ849:AQ872)</f>
        <v>0</v>
      </c>
      <c r="AR848" s="26"/>
      <c r="AS848" s="127">
        <f>SUM(AS849:AS872)</f>
        <v>0</v>
      </c>
      <c r="AT848" s="26"/>
      <c r="AU848" s="127">
        <f>SUM(AU849:AU872)</f>
        <v>0</v>
      </c>
      <c r="AV848" s="26"/>
      <c r="AW848" s="127">
        <f>SUM(AW849:AW872)</f>
        <v>0</v>
      </c>
      <c r="AX848" s="26"/>
      <c r="AY848" s="127">
        <f>SUM(AY849:AY872)</f>
        <v>0</v>
      </c>
      <c r="AZ848" s="26"/>
      <c r="BA848" s="127">
        <f>SUM(BA849:BA872)</f>
        <v>0</v>
      </c>
      <c r="BB848" s="26"/>
      <c r="BC848" s="127">
        <f>SUM(BC849:BC872)</f>
        <v>0</v>
      </c>
      <c r="BD848" s="26"/>
      <c r="BE848" s="127">
        <f>SUM(BE849:BE872)</f>
        <v>0</v>
      </c>
      <c r="BF848" s="26"/>
      <c r="BG848" s="127">
        <f>SUM(BG849:BG872)</f>
        <v>0</v>
      </c>
      <c r="BH848" s="109"/>
      <c r="BI848" s="121">
        <f>SUM(BI849:BI872)</f>
        <v>0</v>
      </c>
      <c r="BJ848" s="27"/>
      <c r="BK848" s="109"/>
      <c r="BL848" s="121">
        <f>SUM(BL849:BL872)</f>
        <v>19359.939999999995</v>
      </c>
      <c r="BM848" s="27"/>
    </row>
    <row r="849" spans="1:65" s="88" customFormat="1">
      <c r="A849" s="29" t="s">
        <v>1149</v>
      </c>
      <c r="B849" s="29" t="s">
        <v>66</v>
      </c>
      <c r="C849" s="29">
        <v>91997</v>
      </c>
      <c r="D849" s="101" t="s">
        <v>1150</v>
      </c>
      <c r="E849" s="29" t="s">
        <v>100</v>
      </c>
      <c r="F849" s="30">
        <v>6</v>
      </c>
      <c r="G849" s="31">
        <v>27.69</v>
      </c>
      <c r="H849" s="119">
        <v>34.024736131685245</v>
      </c>
      <c r="I849" s="120">
        <f t="shared" ref="I849:I872" si="3386">ROUND(SUM(F849*H849),2)</f>
        <v>204.15</v>
      </c>
      <c r="J849" s="111"/>
      <c r="K849" s="114">
        <f t="shared" ref="K849:K872" si="3387">J849*$H849</f>
        <v>0</v>
      </c>
      <c r="L849" s="32"/>
      <c r="M849" s="114">
        <f t="shared" ref="M849:M872" si="3388">L849*$H849</f>
        <v>0</v>
      </c>
      <c r="N849" s="32"/>
      <c r="O849" s="114">
        <f t="shared" ref="O849:O872" si="3389">N849*$H849</f>
        <v>0</v>
      </c>
      <c r="P849" s="32"/>
      <c r="Q849" s="114">
        <f t="shared" ref="Q849:Q872" si="3390">P849*$H849</f>
        <v>0</v>
      </c>
      <c r="R849" s="32"/>
      <c r="S849" s="114">
        <f t="shared" ref="S849:S872" si="3391">R849*$H849</f>
        <v>0</v>
      </c>
      <c r="T849" s="32"/>
      <c r="U849" s="114">
        <f t="shared" ref="U849:U872" si="3392">T849*$H849</f>
        <v>0</v>
      </c>
      <c r="V849" s="32"/>
      <c r="W849" s="114">
        <f t="shared" ref="W849:W872" si="3393">V849*$H849</f>
        <v>0</v>
      </c>
      <c r="X849" s="32"/>
      <c r="Y849" s="114">
        <f t="shared" ref="Y849:Y872" si="3394">X849*$H849</f>
        <v>0</v>
      </c>
      <c r="Z849" s="32"/>
      <c r="AA849" s="114">
        <f t="shared" ref="AA849:AA872" si="3395">Z849*$H849</f>
        <v>0</v>
      </c>
      <c r="AB849" s="32"/>
      <c r="AC849" s="114">
        <f t="shared" ref="AC849:AC872" si="3396">AB849*$H849</f>
        <v>0</v>
      </c>
      <c r="AD849" s="32"/>
      <c r="AE849" s="114">
        <f t="shared" ref="AE849:AE872" si="3397">AD849*$H849</f>
        <v>0</v>
      </c>
      <c r="AF849" s="32"/>
      <c r="AG849" s="114">
        <f t="shared" ref="AG849:AG872" si="3398">AF849*$H849</f>
        <v>0</v>
      </c>
      <c r="AH849" s="32"/>
      <c r="AI849" s="114">
        <f t="shared" ref="AI849:AI872" si="3399">AH849*$H849</f>
        <v>0</v>
      </c>
      <c r="AJ849" s="32"/>
      <c r="AK849" s="114">
        <f t="shared" ref="AK849:AK872" si="3400">AJ849*$H849</f>
        <v>0</v>
      </c>
      <c r="AL849" s="32"/>
      <c r="AM849" s="114">
        <f t="shared" ref="AM849:AM872" si="3401">AL849*$H849</f>
        <v>0</v>
      </c>
      <c r="AN849" s="32"/>
      <c r="AO849" s="114">
        <f t="shared" ref="AO849:AO872" si="3402">AN849*$H849</f>
        <v>0</v>
      </c>
      <c r="AP849" s="32"/>
      <c r="AQ849" s="114">
        <f t="shared" ref="AQ849:AQ872" si="3403">AP849*$H849</f>
        <v>0</v>
      </c>
      <c r="AR849" s="32"/>
      <c r="AS849" s="114">
        <f t="shared" ref="AS849:AS872" si="3404">AR849*$H849</f>
        <v>0</v>
      </c>
      <c r="AT849" s="32"/>
      <c r="AU849" s="114">
        <f t="shared" ref="AU849:AU872" si="3405">AT849*$H849</f>
        <v>0</v>
      </c>
      <c r="AV849" s="32"/>
      <c r="AW849" s="114">
        <f t="shared" ref="AW849:AW872" si="3406">AV849*$H849</f>
        <v>0</v>
      </c>
      <c r="AX849" s="32"/>
      <c r="AY849" s="114">
        <f t="shared" ref="AY849:AY872" si="3407">AX849*$H849</f>
        <v>0</v>
      </c>
      <c r="AZ849" s="32"/>
      <c r="BA849" s="114">
        <f t="shared" ref="BA849:BA872" si="3408">AZ849*$H849</f>
        <v>0</v>
      </c>
      <c r="BB849" s="32"/>
      <c r="BC849" s="114">
        <f t="shared" ref="BC849:BC872" si="3409">BB849*$H849</f>
        <v>0</v>
      </c>
      <c r="BD849" s="32"/>
      <c r="BE849" s="114">
        <f t="shared" ref="BE849:BE872" si="3410">BD849*$H849</f>
        <v>0</v>
      </c>
      <c r="BF849" s="32"/>
      <c r="BG849" s="114">
        <f t="shared" ref="BG849:BG872" si="3411">BF849*$H849</f>
        <v>0</v>
      </c>
      <c r="BH849" s="108">
        <f t="shared" ref="BH849:BI849" si="3412">SUM(J849,L849,N849,P849,R849,T849,V849,X849,Z849,AB849,AD849,AF849,AH849,AJ849,AL849,AN849,AP849,AR849,AT849,AV849,AX849,AZ849,BB849,BD849,BF849)</f>
        <v>0</v>
      </c>
      <c r="BI849" s="119">
        <f t="shared" si="3412"/>
        <v>0</v>
      </c>
      <c r="BJ849" s="87">
        <f t="shared" ref="BJ849:BJ872" si="3413">BI849/I849</f>
        <v>0</v>
      </c>
      <c r="BK849" s="108">
        <f t="shared" ref="BK849:BK872" si="3414">F849-BH849</f>
        <v>6</v>
      </c>
      <c r="BL849" s="119">
        <f t="shared" ref="BL849:BL872" si="3415">I849-BI849</f>
        <v>204.15</v>
      </c>
      <c r="BM849" s="87">
        <f t="shared" ref="BM849:BM872" si="3416">1-BJ849</f>
        <v>1</v>
      </c>
    </row>
    <row r="850" spans="1:65" s="88" customFormat="1">
      <c r="A850" s="29" t="s">
        <v>1151</v>
      </c>
      <c r="B850" s="29" t="s">
        <v>66</v>
      </c>
      <c r="C850" s="29">
        <v>91953</v>
      </c>
      <c r="D850" s="101" t="s">
        <v>1152</v>
      </c>
      <c r="E850" s="29" t="s">
        <v>100</v>
      </c>
      <c r="F850" s="30">
        <v>6</v>
      </c>
      <c r="G850" s="31">
        <v>21.63</v>
      </c>
      <c r="H850" s="119">
        <v>26.578369177621951</v>
      </c>
      <c r="I850" s="120">
        <f t="shared" si="3386"/>
        <v>159.47</v>
      </c>
      <c r="J850" s="111"/>
      <c r="K850" s="114">
        <f t="shared" si="3387"/>
        <v>0</v>
      </c>
      <c r="L850" s="32"/>
      <c r="M850" s="114">
        <f t="shared" si="3388"/>
        <v>0</v>
      </c>
      <c r="N850" s="32"/>
      <c r="O850" s="114">
        <f t="shared" si="3389"/>
        <v>0</v>
      </c>
      <c r="P850" s="32"/>
      <c r="Q850" s="114">
        <f t="shared" si="3390"/>
        <v>0</v>
      </c>
      <c r="R850" s="32"/>
      <c r="S850" s="114">
        <f t="shared" si="3391"/>
        <v>0</v>
      </c>
      <c r="T850" s="32"/>
      <c r="U850" s="114">
        <f t="shared" si="3392"/>
        <v>0</v>
      </c>
      <c r="V850" s="32"/>
      <c r="W850" s="114">
        <f t="shared" si="3393"/>
        <v>0</v>
      </c>
      <c r="X850" s="32"/>
      <c r="Y850" s="114">
        <f t="shared" si="3394"/>
        <v>0</v>
      </c>
      <c r="Z850" s="32"/>
      <c r="AA850" s="114">
        <f t="shared" si="3395"/>
        <v>0</v>
      </c>
      <c r="AB850" s="32"/>
      <c r="AC850" s="114">
        <f t="shared" si="3396"/>
        <v>0</v>
      </c>
      <c r="AD850" s="32"/>
      <c r="AE850" s="114">
        <f t="shared" si="3397"/>
        <v>0</v>
      </c>
      <c r="AF850" s="32"/>
      <c r="AG850" s="114">
        <f t="shared" si="3398"/>
        <v>0</v>
      </c>
      <c r="AH850" s="32"/>
      <c r="AI850" s="114">
        <f t="shared" si="3399"/>
        <v>0</v>
      </c>
      <c r="AJ850" s="32"/>
      <c r="AK850" s="114">
        <f t="shared" si="3400"/>
        <v>0</v>
      </c>
      <c r="AL850" s="32"/>
      <c r="AM850" s="114">
        <f t="shared" si="3401"/>
        <v>0</v>
      </c>
      <c r="AN850" s="32"/>
      <c r="AO850" s="114">
        <f t="shared" si="3402"/>
        <v>0</v>
      </c>
      <c r="AP850" s="32"/>
      <c r="AQ850" s="114">
        <f t="shared" si="3403"/>
        <v>0</v>
      </c>
      <c r="AR850" s="32"/>
      <c r="AS850" s="114">
        <f t="shared" si="3404"/>
        <v>0</v>
      </c>
      <c r="AT850" s="32"/>
      <c r="AU850" s="114">
        <f t="shared" si="3405"/>
        <v>0</v>
      </c>
      <c r="AV850" s="32"/>
      <c r="AW850" s="114">
        <f t="shared" si="3406"/>
        <v>0</v>
      </c>
      <c r="AX850" s="32"/>
      <c r="AY850" s="114">
        <f t="shared" si="3407"/>
        <v>0</v>
      </c>
      <c r="AZ850" s="32"/>
      <c r="BA850" s="114">
        <f t="shared" si="3408"/>
        <v>0</v>
      </c>
      <c r="BB850" s="32"/>
      <c r="BC850" s="114">
        <f t="shared" si="3409"/>
        <v>0</v>
      </c>
      <c r="BD850" s="32"/>
      <c r="BE850" s="114">
        <f t="shared" si="3410"/>
        <v>0</v>
      </c>
      <c r="BF850" s="32"/>
      <c r="BG850" s="114">
        <f t="shared" si="3411"/>
        <v>0</v>
      </c>
      <c r="BH850" s="108">
        <f t="shared" ref="BH850:BI850" si="3417">SUM(J850,L850,N850,P850,R850,T850,V850,X850,Z850,AB850,AD850,AF850,AH850,AJ850,AL850,AN850,AP850,AR850,AT850,AV850,AX850,AZ850,BB850,BD850,BF850)</f>
        <v>0</v>
      </c>
      <c r="BI850" s="119">
        <f t="shared" si="3417"/>
        <v>0</v>
      </c>
      <c r="BJ850" s="87">
        <f t="shared" si="3413"/>
        <v>0</v>
      </c>
      <c r="BK850" s="108">
        <f t="shared" si="3414"/>
        <v>6</v>
      </c>
      <c r="BL850" s="119">
        <f t="shared" si="3415"/>
        <v>159.47</v>
      </c>
      <c r="BM850" s="87">
        <f t="shared" si="3416"/>
        <v>1</v>
      </c>
    </row>
    <row r="851" spans="1:65" s="88" customFormat="1" ht="22.5">
      <c r="A851" s="29" t="s">
        <v>1153</v>
      </c>
      <c r="B851" s="29" t="s">
        <v>79</v>
      </c>
      <c r="C851" s="29" t="s">
        <v>1154</v>
      </c>
      <c r="D851" s="101" t="s">
        <v>1155</v>
      </c>
      <c r="E851" s="29" t="s">
        <v>100</v>
      </c>
      <c r="F851" s="30">
        <v>2</v>
      </c>
      <c r="G851" s="31">
        <v>123.4</v>
      </c>
      <c r="H851" s="119">
        <v>151.63064061574428</v>
      </c>
      <c r="I851" s="120">
        <f t="shared" si="3386"/>
        <v>303.26</v>
      </c>
      <c r="J851" s="111"/>
      <c r="K851" s="114">
        <f t="shared" si="3387"/>
        <v>0</v>
      </c>
      <c r="L851" s="32"/>
      <c r="M851" s="114">
        <f t="shared" si="3388"/>
        <v>0</v>
      </c>
      <c r="N851" s="32"/>
      <c r="O851" s="114">
        <f t="shared" si="3389"/>
        <v>0</v>
      </c>
      <c r="P851" s="32"/>
      <c r="Q851" s="114">
        <f t="shared" si="3390"/>
        <v>0</v>
      </c>
      <c r="R851" s="32"/>
      <c r="S851" s="114">
        <f t="shared" si="3391"/>
        <v>0</v>
      </c>
      <c r="T851" s="32"/>
      <c r="U851" s="114">
        <f t="shared" si="3392"/>
        <v>0</v>
      </c>
      <c r="V851" s="32"/>
      <c r="W851" s="114">
        <f t="shared" si="3393"/>
        <v>0</v>
      </c>
      <c r="X851" s="32"/>
      <c r="Y851" s="114">
        <f t="shared" si="3394"/>
        <v>0</v>
      </c>
      <c r="Z851" s="32"/>
      <c r="AA851" s="114">
        <f t="shared" si="3395"/>
        <v>0</v>
      </c>
      <c r="AB851" s="32"/>
      <c r="AC851" s="114">
        <f t="shared" si="3396"/>
        <v>0</v>
      </c>
      <c r="AD851" s="32"/>
      <c r="AE851" s="114">
        <f t="shared" si="3397"/>
        <v>0</v>
      </c>
      <c r="AF851" s="32"/>
      <c r="AG851" s="114">
        <f t="shared" si="3398"/>
        <v>0</v>
      </c>
      <c r="AH851" s="32"/>
      <c r="AI851" s="114">
        <f t="shared" si="3399"/>
        <v>0</v>
      </c>
      <c r="AJ851" s="32"/>
      <c r="AK851" s="114">
        <f t="shared" si="3400"/>
        <v>0</v>
      </c>
      <c r="AL851" s="32"/>
      <c r="AM851" s="114">
        <f t="shared" si="3401"/>
        <v>0</v>
      </c>
      <c r="AN851" s="32"/>
      <c r="AO851" s="114">
        <f t="shared" si="3402"/>
        <v>0</v>
      </c>
      <c r="AP851" s="32"/>
      <c r="AQ851" s="114">
        <f t="shared" si="3403"/>
        <v>0</v>
      </c>
      <c r="AR851" s="32"/>
      <c r="AS851" s="114">
        <f t="shared" si="3404"/>
        <v>0</v>
      </c>
      <c r="AT851" s="32"/>
      <c r="AU851" s="114">
        <f t="shared" si="3405"/>
        <v>0</v>
      </c>
      <c r="AV851" s="32"/>
      <c r="AW851" s="114">
        <f t="shared" si="3406"/>
        <v>0</v>
      </c>
      <c r="AX851" s="32"/>
      <c r="AY851" s="114">
        <f t="shared" si="3407"/>
        <v>0</v>
      </c>
      <c r="AZ851" s="32"/>
      <c r="BA851" s="114">
        <f t="shared" si="3408"/>
        <v>0</v>
      </c>
      <c r="BB851" s="32"/>
      <c r="BC851" s="114">
        <f t="shared" si="3409"/>
        <v>0</v>
      </c>
      <c r="BD851" s="32"/>
      <c r="BE851" s="114">
        <f t="shared" si="3410"/>
        <v>0</v>
      </c>
      <c r="BF851" s="32"/>
      <c r="BG851" s="114">
        <f t="shared" si="3411"/>
        <v>0</v>
      </c>
      <c r="BH851" s="108">
        <f t="shared" ref="BH851:BI851" si="3418">SUM(J851,L851,N851,P851,R851,T851,V851,X851,Z851,AB851,AD851,AF851,AH851,AJ851,AL851,AN851,AP851,AR851,AT851,AV851,AX851,AZ851,BB851,BD851,BF851)</f>
        <v>0</v>
      </c>
      <c r="BI851" s="119">
        <f t="shared" si="3418"/>
        <v>0</v>
      </c>
      <c r="BJ851" s="87">
        <f t="shared" si="3413"/>
        <v>0</v>
      </c>
      <c r="BK851" s="108">
        <f t="shared" si="3414"/>
        <v>2</v>
      </c>
      <c r="BL851" s="119">
        <f t="shared" si="3415"/>
        <v>303.26</v>
      </c>
      <c r="BM851" s="87">
        <f t="shared" si="3416"/>
        <v>1</v>
      </c>
    </row>
    <row r="852" spans="1:65" s="88" customFormat="1">
      <c r="A852" s="29" t="s">
        <v>1156</v>
      </c>
      <c r="B852" s="29" t="s">
        <v>66</v>
      </c>
      <c r="C852" s="29">
        <v>91834</v>
      </c>
      <c r="D852" s="101" t="s">
        <v>1157</v>
      </c>
      <c r="E852" s="29" t="s">
        <v>132</v>
      </c>
      <c r="F852" s="30">
        <v>100</v>
      </c>
      <c r="G852" s="31">
        <v>8.4</v>
      </c>
      <c r="H852" s="119">
        <v>10.321696768008525</v>
      </c>
      <c r="I852" s="120">
        <f t="shared" si="3386"/>
        <v>1032.17</v>
      </c>
      <c r="J852" s="111"/>
      <c r="K852" s="114">
        <f t="shared" si="3387"/>
        <v>0</v>
      </c>
      <c r="L852" s="32"/>
      <c r="M852" s="114">
        <f t="shared" si="3388"/>
        <v>0</v>
      </c>
      <c r="N852" s="32"/>
      <c r="O852" s="114">
        <f t="shared" si="3389"/>
        <v>0</v>
      </c>
      <c r="P852" s="32"/>
      <c r="Q852" s="114">
        <f t="shared" si="3390"/>
        <v>0</v>
      </c>
      <c r="R852" s="32"/>
      <c r="S852" s="114">
        <f t="shared" si="3391"/>
        <v>0</v>
      </c>
      <c r="T852" s="32"/>
      <c r="U852" s="114">
        <f t="shared" si="3392"/>
        <v>0</v>
      </c>
      <c r="V852" s="32"/>
      <c r="W852" s="114">
        <f t="shared" si="3393"/>
        <v>0</v>
      </c>
      <c r="X852" s="32"/>
      <c r="Y852" s="114">
        <f t="shared" si="3394"/>
        <v>0</v>
      </c>
      <c r="Z852" s="32"/>
      <c r="AA852" s="114">
        <f t="shared" si="3395"/>
        <v>0</v>
      </c>
      <c r="AB852" s="32"/>
      <c r="AC852" s="114">
        <f t="shared" si="3396"/>
        <v>0</v>
      </c>
      <c r="AD852" s="32"/>
      <c r="AE852" s="114">
        <f t="shared" si="3397"/>
        <v>0</v>
      </c>
      <c r="AF852" s="32"/>
      <c r="AG852" s="114">
        <f t="shared" si="3398"/>
        <v>0</v>
      </c>
      <c r="AH852" s="32"/>
      <c r="AI852" s="114">
        <f t="shared" si="3399"/>
        <v>0</v>
      </c>
      <c r="AJ852" s="32"/>
      <c r="AK852" s="114">
        <f t="shared" si="3400"/>
        <v>0</v>
      </c>
      <c r="AL852" s="32"/>
      <c r="AM852" s="114">
        <f t="shared" si="3401"/>
        <v>0</v>
      </c>
      <c r="AN852" s="32"/>
      <c r="AO852" s="114">
        <f t="shared" si="3402"/>
        <v>0</v>
      </c>
      <c r="AP852" s="32"/>
      <c r="AQ852" s="114">
        <f t="shared" si="3403"/>
        <v>0</v>
      </c>
      <c r="AR852" s="32"/>
      <c r="AS852" s="114">
        <f t="shared" si="3404"/>
        <v>0</v>
      </c>
      <c r="AT852" s="32"/>
      <c r="AU852" s="114">
        <f t="shared" si="3405"/>
        <v>0</v>
      </c>
      <c r="AV852" s="32"/>
      <c r="AW852" s="114">
        <f t="shared" si="3406"/>
        <v>0</v>
      </c>
      <c r="AX852" s="32"/>
      <c r="AY852" s="114">
        <f t="shared" si="3407"/>
        <v>0</v>
      </c>
      <c r="AZ852" s="32"/>
      <c r="BA852" s="114">
        <f t="shared" si="3408"/>
        <v>0</v>
      </c>
      <c r="BB852" s="32"/>
      <c r="BC852" s="114">
        <f t="shared" si="3409"/>
        <v>0</v>
      </c>
      <c r="BD852" s="32"/>
      <c r="BE852" s="114">
        <f t="shared" si="3410"/>
        <v>0</v>
      </c>
      <c r="BF852" s="32"/>
      <c r="BG852" s="114">
        <f t="shared" si="3411"/>
        <v>0</v>
      </c>
      <c r="BH852" s="108">
        <f t="shared" ref="BH852:BI852" si="3419">SUM(J852,L852,N852,P852,R852,T852,V852,X852,Z852,AB852,AD852,AF852,AH852,AJ852,AL852,AN852,AP852,AR852,AT852,AV852,AX852,AZ852,BB852,BD852,BF852)</f>
        <v>0</v>
      </c>
      <c r="BI852" s="119">
        <f t="shared" si="3419"/>
        <v>0</v>
      </c>
      <c r="BJ852" s="87">
        <f t="shared" si="3413"/>
        <v>0</v>
      </c>
      <c r="BK852" s="108">
        <f t="shared" si="3414"/>
        <v>100</v>
      </c>
      <c r="BL852" s="119">
        <f t="shared" si="3415"/>
        <v>1032.17</v>
      </c>
      <c r="BM852" s="87">
        <f t="shared" si="3416"/>
        <v>1</v>
      </c>
    </row>
    <row r="853" spans="1:65" s="88" customFormat="1" ht="22.5">
      <c r="A853" s="29" t="s">
        <v>1158</v>
      </c>
      <c r="B853" s="29" t="s">
        <v>66</v>
      </c>
      <c r="C853" s="29">
        <v>91926</v>
      </c>
      <c r="D853" s="101" t="s">
        <v>1159</v>
      </c>
      <c r="E853" s="29" t="s">
        <v>132</v>
      </c>
      <c r="F853" s="30">
        <v>165</v>
      </c>
      <c r="G853" s="31">
        <v>3.77</v>
      </c>
      <c r="H853" s="119">
        <v>4.6324758113562066</v>
      </c>
      <c r="I853" s="120">
        <f t="shared" si="3386"/>
        <v>764.36</v>
      </c>
      <c r="J853" s="111"/>
      <c r="K853" s="114">
        <f t="shared" si="3387"/>
        <v>0</v>
      </c>
      <c r="L853" s="32"/>
      <c r="M853" s="114">
        <f t="shared" si="3388"/>
        <v>0</v>
      </c>
      <c r="N853" s="32"/>
      <c r="O853" s="114">
        <f t="shared" si="3389"/>
        <v>0</v>
      </c>
      <c r="P853" s="32"/>
      <c r="Q853" s="114">
        <f t="shared" si="3390"/>
        <v>0</v>
      </c>
      <c r="R853" s="32"/>
      <c r="S853" s="114">
        <f t="shared" si="3391"/>
        <v>0</v>
      </c>
      <c r="T853" s="32"/>
      <c r="U853" s="114">
        <f t="shared" si="3392"/>
        <v>0</v>
      </c>
      <c r="V853" s="32"/>
      <c r="W853" s="114">
        <f t="shared" si="3393"/>
        <v>0</v>
      </c>
      <c r="X853" s="32"/>
      <c r="Y853" s="114">
        <f t="shared" si="3394"/>
        <v>0</v>
      </c>
      <c r="Z853" s="32"/>
      <c r="AA853" s="114">
        <f t="shared" si="3395"/>
        <v>0</v>
      </c>
      <c r="AB853" s="32"/>
      <c r="AC853" s="114">
        <f t="shared" si="3396"/>
        <v>0</v>
      </c>
      <c r="AD853" s="32"/>
      <c r="AE853" s="114">
        <f t="shared" si="3397"/>
        <v>0</v>
      </c>
      <c r="AF853" s="32"/>
      <c r="AG853" s="114">
        <f t="shared" si="3398"/>
        <v>0</v>
      </c>
      <c r="AH853" s="32"/>
      <c r="AI853" s="114">
        <f t="shared" si="3399"/>
        <v>0</v>
      </c>
      <c r="AJ853" s="32"/>
      <c r="AK853" s="114">
        <f t="shared" si="3400"/>
        <v>0</v>
      </c>
      <c r="AL853" s="32"/>
      <c r="AM853" s="114">
        <f t="shared" si="3401"/>
        <v>0</v>
      </c>
      <c r="AN853" s="32"/>
      <c r="AO853" s="114">
        <f t="shared" si="3402"/>
        <v>0</v>
      </c>
      <c r="AP853" s="32"/>
      <c r="AQ853" s="114">
        <f t="shared" si="3403"/>
        <v>0</v>
      </c>
      <c r="AR853" s="32"/>
      <c r="AS853" s="114">
        <f t="shared" si="3404"/>
        <v>0</v>
      </c>
      <c r="AT853" s="32"/>
      <c r="AU853" s="114">
        <f t="shared" si="3405"/>
        <v>0</v>
      </c>
      <c r="AV853" s="32"/>
      <c r="AW853" s="114">
        <f t="shared" si="3406"/>
        <v>0</v>
      </c>
      <c r="AX853" s="32"/>
      <c r="AY853" s="114">
        <f t="shared" si="3407"/>
        <v>0</v>
      </c>
      <c r="AZ853" s="32"/>
      <c r="BA853" s="114">
        <f t="shared" si="3408"/>
        <v>0</v>
      </c>
      <c r="BB853" s="32"/>
      <c r="BC853" s="114">
        <f t="shared" si="3409"/>
        <v>0</v>
      </c>
      <c r="BD853" s="32"/>
      <c r="BE853" s="114">
        <f t="shared" si="3410"/>
        <v>0</v>
      </c>
      <c r="BF853" s="32"/>
      <c r="BG853" s="114">
        <f t="shared" si="3411"/>
        <v>0</v>
      </c>
      <c r="BH853" s="108">
        <f t="shared" ref="BH853:BI853" si="3420">SUM(J853,L853,N853,P853,R853,T853,V853,X853,Z853,AB853,AD853,AF853,AH853,AJ853,AL853,AN853,AP853,AR853,AT853,AV853,AX853,AZ853,BB853,BD853,BF853)</f>
        <v>0</v>
      </c>
      <c r="BI853" s="119">
        <f t="shared" si="3420"/>
        <v>0</v>
      </c>
      <c r="BJ853" s="87">
        <f t="shared" si="3413"/>
        <v>0</v>
      </c>
      <c r="BK853" s="108">
        <f t="shared" si="3414"/>
        <v>165</v>
      </c>
      <c r="BL853" s="119">
        <f t="shared" si="3415"/>
        <v>764.36</v>
      </c>
      <c r="BM853" s="87">
        <f t="shared" si="3416"/>
        <v>1</v>
      </c>
    </row>
    <row r="854" spans="1:65" s="88" customFormat="1" ht="22.5">
      <c r="A854" s="29" t="s">
        <v>1160</v>
      </c>
      <c r="B854" s="29" t="s">
        <v>66</v>
      </c>
      <c r="C854" s="29">
        <v>91928</v>
      </c>
      <c r="D854" s="101" t="s">
        <v>1161</v>
      </c>
      <c r="E854" s="29" t="s">
        <v>132</v>
      </c>
      <c r="F854" s="30">
        <v>55</v>
      </c>
      <c r="G854" s="31">
        <v>5.87</v>
      </c>
      <c r="H854" s="119">
        <v>7.2129000033583379</v>
      </c>
      <c r="I854" s="120">
        <f t="shared" si="3386"/>
        <v>396.71</v>
      </c>
      <c r="J854" s="111"/>
      <c r="K854" s="114">
        <f t="shared" si="3387"/>
        <v>0</v>
      </c>
      <c r="L854" s="32"/>
      <c r="M854" s="114">
        <f t="shared" si="3388"/>
        <v>0</v>
      </c>
      <c r="N854" s="32"/>
      <c r="O854" s="114">
        <f t="shared" si="3389"/>
        <v>0</v>
      </c>
      <c r="P854" s="32"/>
      <c r="Q854" s="114">
        <f t="shared" si="3390"/>
        <v>0</v>
      </c>
      <c r="R854" s="32"/>
      <c r="S854" s="114">
        <f t="shared" si="3391"/>
        <v>0</v>
      </c>
      <c r="T854" s="32"/>
      <c r="U854" s="114">
        <f t="shared" si="3392"/>
        <v>0</v>
      </c>
      <c r="V854" s="32"/>
      <c r="W854" s="114">
        <f t="shared" si="3393"/>
        <v>0</v>
      </c>
      <c r="X854" s="32"/>
      <c r="Y854" s="114">
        <f t="shared" si="3394"/>
        <v>0</v>
      </c>
      <c r="Z854" s="32"/>
      <c r="AA854" s="114">
        <f t="shared" si="3395"/>
        <v>0</v>
      </c>
      <c r="AB854" s="32"/>
      <c r="AC854" s="114">
        <f t="shared" si="3396"/>
        <v>0</v>
      </c>
      <c r="AD854" s="32"/>
      <c r="AE854" s="114">
        <f t="shared" si="3397"/>
        <v>0</v>
      </c>
      <c r="AF854" s="32"/>
      <c r="AG854" s="114">
        <f t="shared" si="3398"/>
        <v>0</v>
      </c>
      <c r="AH854" s="32"/>
      <c r="AI854" s="114">
        <f t="shared" si="3399"/>
        <v>0</v>
      </c>
      <c r="AJ854" s="32"/>
      <c r="AK854" s="114">
        <f t="shared" si="3400"/>
        <v>0</v>
      </c>
      <c r="AL854" s="32"/>
      <c r="AM854" s="114">
        <f t="shared" si="3401"/>
        <v>0</v>
      </c>
      <c r="AN854" s="32"/>
      <c r="AO854" s="114">
        <f t="shared" si="3402"/>
        <v>0</v>
      </c>
      <c r="AP854" s="32"/>
      <c r="AQ854" s="114">
        <f t="shared" si="3403"/>
        <v>0</v>
      </c>
      <c r="AR854" s="32"/>
      <c r="AS854" s="114">
        <f t="shared" si="3404"/>
        <v>0</v>
      </c>
      <c r="AT854" s="32"/>
      <c r="AU854" s="114">
        <f t="shared" si="3405"/>
        <v>0</v>
      </c>
      <c r="AV854" s="32"/>
      <c r="AW854" s="114">
        <f t="shared" si="3406"/>
        <v>0</v>
      </c>
      <c r="AX854" s="32"/>
      <c r="AY854" s="114">
        <f t="shared" si="3407"/>
        <v>0</v>
      </c>
      <c r="AZ854" s="32"/>
      <c r="BA854" s="114">
        <f t="shared" si="3408"/>
        <v>0</v>
      </c>
      <c r="BB854" s="32"/>
      <c r="BC854" s="114">
        <f t="shared" si="3409"/>
        <v>0</v>
      </c>
      <c r="BD854" s="32"/>
      <c r="BE854" s="114">
        <f t="shared" si="3410"/>
        <v>0</v>
      </c>
      <c r="BF854" s="32"/>
      <c r="BG854" s="114">
        <f t="shared" si="3411"/>
        <v>0</v>
      </c>
      <c r="BH854" s="108">
        <f t="shared" ref="BH854:BI854" si="3421">SUM(J854,L854,N854,P854,R854,T854,V854,X854,Z854,AB854,AD854,AF854,AH854,AJ854,AL854,AN854,AP854,AR854,AT854,AV854,AX854,AZ854,BB854,BD854,BF854)</f>
        <v>0</v>
      </c>
      <c r="BI854" s="119">
        <f t="shared" si="3421"/>
        <v>0</v>
      </c>
      <c r="BJ854" s="87">
        <f t="shared" si="3413"/>
        <v>0</v>
      </c>
      <c r="BK854" s="108">
        <f t="shared" si="3414"/>
        <v>55</v>
      </c>
      <c r="BL854" s="119">
        <f t="shared" si="3415"/>
        <v>396.71</v>
      </c>
      <c r="BM854" s="87">
        <f t="shared" si="3416"/>
        <v>1</v>
      </c>
    </row>
    <row r="855" spans="1:65" s="88" customFormat="1" ht="45">
      <c r="A855" s="29" t="s">
        <v>1162</v>
      </c>
      <c r="B855" s="29" t="s">
        <v>79</v>
      </c>
      <c r="C855" s="29" t="s">
        <v>1163</v>
      </c>
      <c r="D855" s="101" t="s">
        <v>1164</v>
      </c>
      <c r="E855" s="29" t="s">
        <v>93</v>
      </c>
      <c r="F855" s="30">
        <v>1</v>
      </c>
      <c r="G855" s="31">
        <v>899.11</v>
      </c>
      <c r="H855" s="119">
        <v>1104.8024739385887</v>
      </c>
      <c r="I855" s="120">
        <f t="shared" si="3386"/>
        <v>1104.8</v>
      </c>
      <c r="J855" s="111"/>
      <c r="K855" s="114">
        <f t="shared" si="3387"/>
        <v>0</v>
      </c>
      <c r="L855" s="32"/>
      <c r="M855" s="114">
        <f t="shared" si="3388"/>
        <v>0</v>
      </c>
      <c r="N855" s="32"/>
      <c r="O855" s="114">
        <f t="shared" si="3389"/>
        <v>0</v>
      </c>
      <c r="P855" s="32"/>
      <c r="Q855" s="114">
        <f t="shared" si="3390"/>
        <v>0</v>
      </c>
      <c r="R855" s="32"/>
      <c r="S855" s="114">
        <f t="shared" si="3391"/>
        <v>0</v>
      </c>
      <c r="T855" s="32"/>
      <c r="U855" s="114">
        <f t="shared" si="3392"/>
        <v>0</v>
      </c>
      <c r="V855" s="32"/>
      <c r="W855" s="114">
        <f t="shared" si="3393"/>
        <v>0</v>
      </c>
      <c r="X855" s="32"/>
      <c r="Y855" s="114">
        <f t="shared" si="3394"/>
        <v>0</v>
      </c>
      <c r="Z855" s="32"/>
      <c r="AA855" s="114">
        <f t="shared" si="3395"/>
        <v>0</v>
      </c>
      <c r="AB855" s="32"/>
      <c r="AC855" s="114">
        <f t="shared" si="3396"/>
        <v>0</v>
      </c>
      <c r="AD855" s="32"/>
      <c r="AE855" s="114">
        <f t="shared" si="3397"/>
        <v>0</v>
      </c>
      <c r="AF855" s="32"/>
      <c r="AG855" s="114">
        <f t="shared" si="3398"/>
        <v>0</v>
      </c>
      <c r="AH855" s="32"/>
      <c r="AI855" s="114">
        <f t="shared" si="3399"/>
        <v>0</v>
      </c>
      <c r="AJ855" s="32"/>
      <c r="AK855" s="114">
        <f t="shared" si="3400"/>
        <v>0</v>
      </c>
      <c r="AL855" s="32"/>
      <c r="AM855" s="114">
        <f t="shared" si="3401"/>
        <v>0</v>
      </c>
      <c r="AN855" s="32"/>
      <c r="AO855" s="114">
        <f t="shared" si="3402"/>
        <v>0</v>
      </c>
      <c r="AP855" s="32"/>
      <c r="AQ855" s="114">
        <f t="shared" si="3403"/>
        <v>0</v>
      </c>
      <c r="AR855" s="32"/>
      <c r="AS855" s="114">
        <f t="shared" si="3404"/>
        <v>0</v>
      </c>
      <c r="AT855" s="32"/>
      <c r="AU855" s="114">
        <f t="shared" si="3405"/>
        <v>0</v>
      </c>
      <c r="AV855" s="32"/>
      <c r="AW855" s="114">
        <f t="shared" si="3406"/>
        <v>0</v>
      </c>
      <c r="AX855" s="32"/>
      <c r="AY855" s="114">
        <f t="shared" si="3407"/>
        <v>0</v>
      </c>
      <c r="AZ855" s="32"/>
      <c r="BA855" s="114">
        <f t="shared" si="3408"/>
        <v>0</v>
      </c>
      <c r="BB855" s="32"/>
      <c r="BC855" s="114">
        <f t="shared" si="3409"/>
        <v>0</v>
      </c>
      <c r="BD855" s="32"/>
      <c r="BE855" s="114">
        <f t="shared" si="3410"/>
        <v>0</v>
      </c>
      <c r="BF855" s="32"/>
      <c r="BG855" s="114">
        <f t="shared" si="3411"/>
        <v>0</v>
      </c>
      <c r="BH855" s="108">
        <f t="shared" ref="BH855:BI855" si="3422">SUM(J855,L855,N855,P855,R855,T855,V855,X855,Z855,AB855,AD855,AF855,AH855,AJ855,AL855,AN855,AP855,AR855,AT855,AV855,AX855,AZ855,BB855,BD855,BF855)</f>
        <v>0</v>
      </c>
      <c r="BI855" s="119">
        <f t="shared" si="3422"/>
        <v>0</v>
      </c>
      <c r="BJ855" s="87">
        <f t="shared" si="3413"/>
        <v>0</v>
      </c>
      <c r="BK855" s="108">
        <f t="shared" si="3414"/>
        <v>1</v>
      </c>
      <c r="BL855" s="119">
        <f t="shared" si="3415"/>
        <v>1104.8</v>
      </c>
      <c r="BM855" s="87">
        <f t="shared" si="3416"/>
        <v>1</v>
      </c>
    </row>
    <row r="856" spans="1:65" s="88" customFormat="1" ht="45">
      <c r="A856" s="29" t="s">
        <v>1165</v>
      </c>
      <c r="B856" s="29" t="s">
        <v>79</v>
      </c>
      <c r="C856" s="29" t="s">
        <v>1166</v>
      </c>
      <c r="D856" s="101" t="s">
        <v>1167</v>
      </c>
      <c r="E856" s="29" t="s">
        <v>93</v>
      </c>
      <c r="F856" s="30">
        <v>1</v>
      </c>
      <c r="G856" s="31">
        <v>933.05</v>
      </c>
      <c r="H856" s="119">
        <v>1146.5070439750421</v>
      </c>
      <c r="I856" s="120">
        <f t="shared" si="3386"/>
        <v>1146.51</v>
      </c>
      <c r="J856" s="111"/>
      <c r="K856" s="114">
        <f t="shared" si="3387"/>
        <v>0</v>
      </c>
      <c r="L856" s="32"/>
      <c r="M856" s="114">
        <f t="shared" si="3388"/>
        <v>0</v>
      </c>
      <c r="N856" s="32"/>
      <c r="O856" s="114">
        <f t="shared" si="3389"/>
        <v>0</v>
      </c>
      <c r="P856" s="32"/>
      <c r="Q856" s="114">
        <f t="shared" si="3390"/>
        <v>0</v>
      </c>
      <c r="R856" s="32"/>
      <c r="S856" s="114">
        <f t="shared" si="3391"/>
        <v>0</v>
      </c>
      <c r="T856" s="32"/>
      <c r="U856" s="114">
        <f t="shared" si="3392"/>
        <v>0</v>
      </c>
      <c r="V856" s="32"/>
      <c r="W856" s="114">
        <f t="shared" si="3393"/>
        <v>0</v>
      </c>
      <c r="X856" s="32"/>
      <c r="Y856" s="114">
        <f t="shared" si="3394"/>
        <v>0</v>
      </c>
      <c r="Z856" s="32"/>
      <c r="AA856" s="114">
        <f t="shared" si="3395"/>
        <v>0</v>
      </c>
      <c r="AB856" s="32"/>
      <c r="AC856" s="114">
        <f t="shared" si="3396"/>
        <v>0</v>
      </c>
      <c r="AD856" s="32"/>
      <c r="AE856" s="114">
        <f t="shared" si="3397"/>
        <v>0</v>
      </c>
      <c r="AF856" s="32"/>
      <c r="AG856" s="114">
        <f t="shared" si="3398"/>
        <v>0</v>
      </c>
      <c r="AH856" s="32"/>
      <c r="AI856" s="114">
        <f t="shared" si="3399"/>
        <v>0</v>
      </c>
      <c r="AJ856" s="32"/>
      <c r="AK856" s="114">
        <f t="shared" si="3400"/>
        <v>0</v>
      </c>
      <c r="AL856" s="32"/>
      <c r="AM856" s="114">
        <f t="shared" si="3401"/>
        <v>0</v>
      </c>
      <c r="AN856" s="32"/>
      <c r="AO856" s="114">
        <f t="shared" si="3402"/>
        <v>0</v>
      </c>
      <c r="AP856" s="32"/>
      <c r="AQ856" s="114">
        <f t="shared" si="3403"/>
        <v>0</v>
      </c>
      <c r="AR856" s="32"/>
      <c r="AS856" s="114">
        <f t="shared" si="3404"/>
        <v>0</v>
      </c>
      <c r="AT856" s="32"/>
      <c r="AU856" s="114">
        <f t="shared" si="3405"/>
        <v>0</v>
      </c>
      <c r="AV856" s="32"/>
      <c r="AW856" s="114">
        <f t="shared" si="3406"/>
        <v>0</v>
      </c>
      <c r="AX856" s="32"/>
      <c r="AY856" s="114">
        <f t="shared" si="3407"/>
        <v>0</v>
      </c>
      <c r="AZ856" s="32"/>
      <c r="BA856" s="114">
        <f t="shared" si="3408"/>
        <v>0</v>
      </c>
      <c r="BB856" s="32"/>
      <c r="BC856" s="114">
        <f t="shared" si="3409"/>
        <v>0</v>
      </c>
      <c r="BD856" s="32"/>
      <c r="BE856" s="114">
        <f t="shared" si="3410"/>
        <v>0</v>
      </c>
      <c r="BF856" s="32"/>
      <c r="BG856" s="114">
        <f t="shared" si="3411"/>
        <v>0</v>
      </c>
      <c r="BH856" s="108">
        <f t="shared" ref="BH856:BI856" si="3423">SUM(J856,L856,N856,P856,R856,T856,V856,X856,Z856,AB856,AD856,AF856,AH856,AJ856,AL856,AN856,AP856,AR856,AT856,AV856,AX856,AZ856,BB856,BD856,BF856)</f>
        <v>0</v>
      </c>
      <c r="BI856" s="119">
        <f t="shared" si="3423"/>
        <v>0</v>
      </c>
      <c r="BJ856" s="87">
        <f t="shared" si="3413"/>
        <v>0</v>
      </c>
      <c r="BK856" s="108">
        <f t="shared" si="3414"/>
        <v>1</v>
      </c>
      <c r="BL856" s="119">
        <f t="shared" si="3415"/>
        <v>1146.51</v>
      </c>
      <c r="BM856" s="87">
        <f t="shared" si="3416"/>
        <v>1</v>
      </c>
    </row>
    <row r="857" spans="1:65" s="88" customFormat="1" ht="56.25">
      <c r="A857" s="29" t="s">
        <v>1168</v>
      </c>
      <c r="B857" s="29" t="s">
        <v>79</v>
      </c>
      <c r="C857" s="29" t="s">
        <v>1169</v>
      </c>
      <c r="D857" s="101" t="s">
        <v>1170</v>
      </c>
      <c r="E857" s="29" t="s">
        <v>93</v>
      </c>
      <c r="F857" s="30">
        <v>1</v>
      </c>
      <c r="G857" s="31">
        <v>1074.3800000000001</v>
      </c>
      <c r="H857" s="119">
        <v>1320.1695920967857</v>
      </c>
      <c r="I857" s="120">
        <f t="shared" si="3386"/>
        <v>1320.17</v>
      </c>
      <c r="J857" s="111"/>
      <c r="K857" s="114">
        <f t="shared" si="3387"/>
        <v>0</v>
      </c>
      <c r="L857" s="32"/>
      <c r="M857" s="114">
        <f t="shared" si="3388"/>
        <v>0</v>
      </c>
      <c r="N857" s="32"/>
      <c r="O857" s="114">
        <f t="shared" si="3389"/>
        <v>0</v>
      </c>
      <c r="P857" s="32"/>
      <c r="Q857" s="114">
        <f t="shared" si="3390"/>
        <v>0</v>
      </c>
      <c r="R857" s="32"/>
      <c r="S857" s="114">
        <f t="shared" si="3391"/>
        <v>0</v>
      </c>
      <c r="T857" s="32"/>
      <c r="U857" s="114">
        <f t="shared" si="3392"/>
        <v>0</v>
      </c>
      <c r="V857" s="32"/>
      <c r="W857" s="114">
        <f t="shared" si="3393"/>
        <v>0</v>
      </c>
      <c r="X857" s="32"/>
      <c r="Y857" s="114">
        <f t="shared" si="3394"/>
        <v>0</v>
      </c>
      <c r="Z857" s="32"/>
      <c r="AA857" s="114">
        <f t="shared" si="3395"/>
        <v>0</v>
      </c>
      <c r="AB857" s="32"/>
      <c r="AC857" s="114">
        <f t="shared" si="3396"/>
        <v>0</v>
      </c>
      <c r="AD857" s="32"/>
      <c r="AE857" s="114">
        <f t="shared" si="3397"/>
        <v>0</v>
      </c>
      <c r="AF857" s="32"/>
      <c r="AG857" s="114">
        <f t="shared" si="3398"/>
        <v>0</v>
      </c>
      <c r="AH857" s="32"/>
      <c r="AI857" s="114">
        <f t="shared" si="3399"/>
        <v>0</v>
      </c>
      <c r="AJ857" s="32"/>
      <c r="AK857" s="114">
        <f t="shared" si="3400"/>
        <v>0</v>
      </c>
      <c r="AL857" s="32"/>
      <c r="AM857" s="114">
        <f t="shared" si="3401"/>
        <v>0</v>
      </c>
      <c r="AN857" s="32"/>
      <c r="AO857" s="114">
        <f t="shared" si="3402"/>
        <v>0</v>
      </c>
      <c r="AP857" s="32"/>
      <c r="AQ857" s="114">
        <f t="shared" si="3403"/>
        <v>0</v>
      </c>
      <c r="AR857" s="32"/>
      <c r="AS857" s="114">
        <f t="shared" si="3404"/>
        <v>0</v>
      </c>
      <c r="AT857" s="32"/>
      <c r="AU857" s="114">
        <f t="shared" si="3405"/>
        <v>0</v>
      </c>
      <c r="AV857" s="32"/>
      <c r="AW857" s="114">
        <f t="shared" si="3406"/>
        <v>0</v>
      </c>
      <c r="AX857" s="32"/>
      <c r="AY857" s="114">
        <f t="shared" si="3407"/>
        <v>0</v>
      </c>
      <c r="AZ857" s="32"/>
      <c r="BA857" s="114">
        <f t="shared" si="3408"/>
        <v>0</v>
      </c>
      <c r="BB857" s="32"/>
      <c r="BC857" s="114">
        <f t="shared" si="3409"/>
        <v>0</v>
      </c>
      <c r="BD857" s="32"/>
      <c r="BE857" s="114">
        <f t="shared" si="3410"/>
        <v>0</v>
      </c>
      <c r="BF857" s="32"/>
      <c r="BG857" s="114">
        <f t="shared" si="3411"/>
        <v>0</v>
      </c>
      <c r="BH857" s="108">
        <f t="shared" ref="BH857:BI857" si="3424">SUM(J857,L857,N857,P857,R857,T857,V857,X857,Z857,AB857,AD857,AF857,AH857,AJ857,AL857,AN857,AP857,AR857,AT857,AV857,AX857,AZ857,BB857,BD857,BF857)</f>
        <v>0</v>
      </c>
      <c r="BI857" s="119">
        <f t="shared" si="3424"/>
        <v>0</v>
      </c>
      <c r="BJ857" s="87">
        <f t="shared" si="3413"/>
        <v>0</v>
      </c>
      <c r="BK857" s="108">
        <f t="shared" si="3414"/>
        <v>1</v>
      </c>
      <c r="BL857" s="119">
        <f t="shared" si="3415"/>
        <v>1320.17</v>
      </c>
      <c r="BM857" s="87">
        <f t="shared" si="3416"/>
        <v>1</v>
      </c>
    </row>
    <row r="858" spans="1:65" s="88" customFormat="1">
      <c r="A858" s="29" t="s">
        <v>1171</v>
      </c>
      <c r="B858" s="29" t="s">
        <v>66</v>
      </c>
      <c r="C858" s="29">
        <v>92868</v>
      </c>
      <c r="D858" s="101" t="s">
        <v>1172</v>
      </c>
      <c r="E858" s="29" t="s">
        <v>100</v>
      </c>
      <c r="F858" s="30">
        <v>12</v>
      </c>
      <c r="G858" s="31">
        <v>11.55</v>
      </c>
      <c r="H858" s="119">
        <v>14.192333056011723</v>
      </c>
      <c r="I858" s="120">
        <f t="shared" si="3386"/>
        <v>170.31</v>
      </c>
      <c r="J858" s="111"/>
      <c r="K858" s="114">
        <f t="shared" si="3387"/>
        <v>0</v>
      </c>
      <c r="L858" s="32"/>
      <c r="M858" s="114">
        <f t="shared" si="3388"/>
        <v>0</v>
      </c>
      <c r="N858" s="32"/>
      <c r="O858" s="114">
        <f t="shared" si="3389"/>
        <v>0</v>
      </c>
      <c r="P858" s="32"/>
      <c r="Q858" s="114">
        <f t="shared" si="3390"/>
        <v>0</v>
      </c>
      <c r="R858" s="32"/>
      <c r="S858" s="114">
        <f t="shared" si="3391"/>
        <v>0</v>
      </c>
      <c r="T858" s="32"/>
      <c r="U858" s="114">
        <f t="shared" si="3392"/>
        <v>0</v>
      </c>
      <c r="V858" s="32"/>
      <c r="W858" s="114">
        <f t="shared" si="3393"/>
        <v>0</v>
      </c>
      <c r="X858" s="32"/>
      <c r="Y858" s="114">
        <f t="shared" si="3394"/>
        <v>0</v>
      </c>
      <c r="Z858" s="32"/>
      <c r="AA858" s="114">
        <f t="shared" si="3395"/>
        <v>0</v>
      </c>
      <c r="AB858" s="32"/>
      <c r="AC858" s="114">
        <f t="shared" si="3396"/>
        <v>0</v>
      </c>
      <c r="AD858" s="32"/>
      <c r="AE858" s="114">
        <f t="shared" si="3397"/>
        <v>0</v>
      </c>
      <c r="AF858" s="32"/>
      <c r="AG858" s="114">
        <f t="shared" si="3398"/>
        <v>0</v>
      </c>
      <c r="AH858" s="32"/>
      <c r="AI858" s="114">
        <f t="shared" si="3399"/>
        <v>0</v>
      </c>
      <c r="AJ858" s="32"/>
      <c r="AK858" s="114">
        <f t="shared" si="3400"/>
        <v>0</v>
      </c>
      <c r="AL858" s="32"/>
      <c r="AM858" s="114">
        <f t="shared" si="3401"/>
        <v>0</v>
      </c>
      <c r="AN858" s="32"/>
      <c r="AO858" s="114">
        <f t="shared" si="3402"/>
        <v>0</v>
      </c>
      <c r="AP858" s="32"/>
      <c r="AQ858" s="114">
        <f t="shared" si="3403"/>
        <v>0</v>
      </c>
      <c r="AR858" s="32"/>
      <c r="AS858" s="114">
        <f t="shared" si="3404"/>
        <v>0</v>
      </c>
      <c r="AT858" s="32"/>
      <c r="AU858" s="114">
        <f t="shared" si="3405"/>
        <v>0</v>
      </c>
      <c r="AV858" s="32"/>
      <c r="AW858" s="114">
        <f t="shared" si="3406"/>
        <v>0</v>
      </c>
      <c r="AX858" s="32"/>
      <c r="AY858" s="114">
        <f t="shared" si="3407"/>
        <v>0</v>
      </c>
      <c r="AZ858" s="32"/>
      <c r="BA858" s="114">
        <f t="shared" si="3408"/>
        <v>0</v>
      </c>
      <c r="BB858" s="32"/>
      <c r="BC858" s="114">
        <f t="shared" si="3409"/>
        <v>0</v>
      </c>
      <c r="BD858" s="32"/>
      <c r="BE858" s="114">
        <f t="shared" si="3410"/>
        <v>0</v>
      </c>
      <c r="BF858" s="32"/>
      <c r="BG858" s="114">
        <f t="shared" si="3411"/>
        <v>0</v>
      </c>
      <c r="BH858" s="108">
        <f t="shared" ref="BH858:BI858" si="3425">SUM(J858,L858,N858,P858,R858,T858,V858,X858,Z858,AB858,AD858,AF858,AH858,AJ858,AL858,AN858,AP858,AR858,AT858,AV858,AX858,AZ858,BB858,BD858,BF858)</f>
        <v>0</v>
      </c>
      <c r="BI858" s="119">
        <f t="shared" si="3425"/>
        <v>0</v>
      </c>
      <c r="BJ858" s="87">
        <f t="shared" si="3413"/>
        <v>0</v>
      </c>
      <c r="BK858" s="108">
        <f t="shared" si="3414"/>
        <v>12</v>
      </c>
      <c r="BL858" s="119">
        <f t="shared" si="3415"/>
        <v>170.31</v>
      </c>
      <c r="BM858" s="87">
        <f t="shared" si="3416"/>
        <v>1</v>
      </c>
    </row>
    <row r="859" spans="1:65" s="88" customFormat="1" ht="22.5">
      <c r="A859" s="29" t="s">
        <v>1173</v>
      </c>
      <c r="B859" s="29" t="s">
        <v>250</v>
      </c>
      <c r="C859" s="29">
        <v>9521</v>
      </c>
      <c r="D859" s="101" t="s">
        <v>1174</v>
      </c>
      <c r="E859" s="29" t="s">
        <v>100</v>
      </c>
      <c r="F859" s="30">
        <v>5</v>
      </c>
      <c r="G859" s="31">
        <v>76.06</v>
      </c>
      <c r="H859" s="119">
        <v>93.460506687467671</v>
      </c>
      <c r="I859" s="120">
        <f t="shared" si="3386"/>
        <v>467.3</v>
      </c>
      <c r="J859" s="111"/>
      <c r="K859" s="114">
        <f t="shared" si="3387"/>
        <v>0</v>
      </c>
      <c r="L859" s="32"/>
      <c r="M859" s="114">
        <f t="shared" si="3388"/>
        <v>0</v>
      </c>
      <c r="N859" s="32"/>
      <c r="O859" s="114">
        <f t="shared" si="3389"/>
        <v>0</v>
      </c>
      <c r="P859" s="32"/>
      <c r="Q859" s="114">
        <f t="shared" si="3390"/>
        <v>0</v>
      </c>
      <c r="R859" s="32"/>
      <c r="S859" s="114">
        <f t="shared" si="3391"/>
        <v>0</v>
      </c>
      <c r="T859" s="32"/>
      <c r="U859" s="114">
        <f t="shared" si="3392"/>
        <v>0</v>
      </c>
      <c r="V859" s="32"/>
      <c r="W859" s="114">
        <f t="shared" si="3393"/>
        <v>0</v>
      </c>
      <c r="X859" s="32"/>
      <c r="Y859" s="114">
        <f t="shared" si="3394"/>
        <v>0</v>
      </c>
      <c r="Z859" s="32"/>
      <c r="AA859" s="114">
        <f t="shared" si="3395"/>
        <v>0</v>
      </c>
      <c r="AB859" s="32"/>
      <c r="AC859" s="114">
        <f t="shared" si="3396"/>
        <v>0</v>
      </c>
      <c r="AD859" s="32"/>
      <c r="AE859" s="114">
        <f t="shared" si="3397"/>
        <v>0</v>
      </c>
      <c r="AF859" s="32"/>
      <c r="AG859" s="114">
        <f t="shared" si="3398"/>
        <v>0</v>
      </c>
      <c r="AH859" s="32"/>
      <c r="AI859" s="114">
        <f t="shared" si="3399"/>
        <v>0</v>
      </c>
      <c r="AJ859" s="32"/>
      <c r="AK859" s="114">
        <f t="shared" si="3400"/>
        <v>0</v>
      </c>
      <c r="AL859" s="32"/>
      <c r="AM859" s="114">
        <f t="shared" si="3401"/>
        <v>0</v>
      </c>
      <c r="AN859" s="32"/>
      <c r="AO859" s="114">
        <f t="shared" si="3402"/>
        <v>0</v>
      </c>
      <c r="AP859" s="32"/>
      <c r="AQ859" s="114">
        <f t="shared" si="3403"/>
        <v>0</v>
      </c>
      <c r="AR859" s="32"/>
      <c r="AS859" s="114">
        <f t="shared" si="3404"/>
        <v>0</v>
      </c>
      <c r="AT859" s="32"/>
      <c r="AU859" s="114">
        <f t="shared" si="3405"/>
        <v>0</v>
      </c>
      <c r="AV859" s="32"/>
      <c r="AW859" s="114">
        <f t="shared" si="3406"/>
        <v>0</v>
      </c>
      <c r="AX859" s="32"/>
      <c r="AY859" s="114">
        <f t="shared" si="3407"/>
        <v>0</v>
      </c>
      <c r="AZ859" s="32"/>
      <c r="BA859" s="114">
        <f t="shared" si="3408"/>
        <v>0</v>
      </c>
      <c r="BB859" s="32"/>
      <c r="BC859" s="114">
        <f t="shared" si="3409"/>
        <v>0</v>
      </c>
      <c r="BD859" s="32"/>
      <c r="BE859" s="114">
        <f t="shared" si="3410"/>
        <v>0</v>
      </c>
      <c r="BF859" s="32"/>
      <c r="BG859" s="114">
        <f t="shared" si="3411"/>
        <v>0</v>
      </c>
      <c r="BH859" s="108">
        <f t="shared" ref="BH859:BI859" si="3426">SUM(J859,L859,N859,P859,R859,T859,V859,X859,Z859,AB859,AD859,AF859,AH859,AJ859,AL859,AN859,AP859,AR859,AT859,AV859,AX859,AZ859,BB859,BD859,BF859)</f>
        <v>0</v>
      </c>
      <c r="BI859" s="119">
        <f t="shared" si="3426"/>
        <v>0</v>
      </c>
      <c r="BJ859" s="87">
        <f t="shared" si="3413"/>
        <v>0</v>
      </c>
      <c r="BK859" s="108">
        <f t="shared" si="3414"/>
        <v>5</v>
      </c>
      <c r="BL859" s="119">
        <f t="shared" si="3415"/>
        <v>467.3</v>
      </c>
      <c r="BM859" s="87">
        <f t="shared" si="3416"/>
        <v>1</v>
      </c>
    </row>
    <row r="860" spans="1:65" s="88" customFormat="1">
      <c r="A860" s="29" t="s">
        <v>1175</v>
      </c>
      <c r="B860" s="29" t="s">
        <v>250</v>
      </c>
      <c r="C860" s="29">
        <v>9075</v>
      </c>
      <c r="D860" s="101" t="s">
        <v>1176</v>
      </c>
      <c r="E860" s="29" t="s">
        <v>100</v>
      </c>
      <c r="F860" s="30">
        <v>6</v>
      </c>
      <c r="G860" s="31">
        <v>134.6</v>
      </c>
      <c r="H860" s="119">
        <v>165.39290297308898</v>
      </c>
      <c r="I860" s="120">
        <f t="shared" si="3386"/>
        <v>992.36</v>
      </c>
      <c r="J860" s="111"/>
      <c r="K860" s="114">
        <f t="shared" si="3387"/>
        <v>0</v>
      </c>
      <c r="L860" s="32"/>
      <c r="M860" s="114">
        <f t="shared" si="3388"/>
        <v>0</v>
      </c>
      <c r="N860" s="32"/>
      <c r="O860" s="114">
        <f t="shared" si="3389"/>
        <v>0</v>
      </c>
      <c r="P860" s="32"/>
      <c r="Q860" s="114">
        <f t="shared" si="3390"/>
        <v>0</v>
      </c>
      <c r="R860" s="32"/>
      <c r="S860" s="114">
        <f t="shared" si="3391"/>
        <v>0</v>
      </c>
      <c r="T860" s="32"/>
      <c r="U860" s="114">
        <f t="shared" si="3392"/>
        <v>0</v>
      </c>
      <c r="V860" s="32"/>
      <c r="W860" s="114">
        <f t="shared" si="3393"/>
        <v>0</v>
      </c>
      <c r="X860" s="32"/>
      <c r="Y860" s="114">
        <f t="shared" si="3394"/>
        <v>0</v>
      </c>
      <c r="Z860" s="32"/>
      <c r="AA860" s="114">
        <f t="shared" si="3395"/>
        <v>0</v>
      </c>
      <c r="AB860" s="32"/>
      <c r="AC860" s="114">
        <f t="shared" si="3396"/>
        <v>0</v>
      </c>
      <c r="AD860" s="32"/>
      <c r="AE860" s="114">
        <f t="shared" si="3397"/>
        <v>0</v>
      </c>
      <c r="AF860" s="32"/>
      <c r="AG860" s="114">
        <f t="shared" si="3398"/>
        <v>0</v>
      </c>
      <c r="AH860" s="32"/>
      <c r="AI860" s="114">
        <f t="shared" si="3399"/>
        <v>0</v>
      </c>
      <c r="AJ860" s="32"/>
      <c r="AK860" s="114">
        <f t="shared" si="3400"/>
        <v>0</v>
      </c>
      <c r="AL860" s="32"/>
      <c r="AM860" s="114">
        <f t="shared" si="3401"/>
        <v>0</v>
      </c>
      <c r="AN860" s="32"/>
      <c r="AO860" s="114">
        <f t="shared" si="3402"/>
        <v>0</v>
      </c>
      <c r="AP860" s="32"/>
      <c r="AQ860" s="114">
        <f t="shared" si="3403"/>
        <v>0</v>
      </c>
      <c r="AR860" s="32"/>
      <c r="AS860" s="114">
        <f t="shared" si="3404"/>
        <v>0</v>
      </c>
      <c r="AT860" s="32"/>
      <c r="AU860" s="114">
        <f t="shared" si="3405"/>
        <v>0</v>
      </c>
      <c r="AV860" s="32"/>
      <c r="AW860" s="114">
        <f t="shared" si="3406"/>
        <v>0</v>
      </c>
      <c r="AX860" s="32"/>
      <c r="AY860" s="114">
        <f t="shared" si="3407"/>
        <v>0</v>
      </c>
      <c r="AZ860" s="32"/>
      <c r="BA860" s="114">
        <f t="shared" si="3408"/>
        <v>0</v>
      </c>
      <c r="BB860" s="32"/>
      <c r="BC860" s="114">
        <f t="shared" si="3409"/>
        <v>0</v>
      </c>
      <c r="BD860" s="32"/>
      <c r="BE860" s="114">
        <f t="shared" si="3410"/>
        <v>0</v>
      </c>
      <c r="BF860" s="32"/>
      <c r="BG860" s="114">
        <f t="shared" si="3411"/>
        <v>0</v>
      </c>
      <c r="BH860" s="108">
        <f t="shared" ref="BH860:BI860" si="3427">SUM(J860,L860,N860,P860,R860,T860,V860,X860,Z860,AB860,AD860,AF860,AH860,AJ860,AL860,AN860,AP860,AR860,AT860,AV860,AX860,AZ860,BB860,BD860,BF860)</f>
        <v>0</v>
      </c>
      <c r="BI860" s="119">
        <f t="shared" si="3427"/>
        <v>0</v>
      </c>
      <c r="BJ860" s="87">
        <f t="shared" si="3413"/>
        <v>0</v>
      </c>
      <c r="BK860" s="108">
        <f t="shared" si="3414"/>
        <v>6</v>
      </c>
      <c r="BL860" s="119">
        <f t="shared" si="3415"/>
        <v>992.36</v>
      </c>
      <c r="BM860" s="87">
        <f t="shared" si="3416"/>
        <v>1</v>
      </c>
    </row>
    <row r="861" spans="1:65" s="88" customFormat="1">
      <c r="A861" s="29" t="s">
        <v>1177</v>
      </c>
      <c r="B861" s="29" t="s">
        <v>250</v>
      </c>
      <c r="C861" s="29">
        <v>9521</v>
      </c>
      <c r="D861" s="101" t="s">
        <v>1178</v>
      </c>
      <c r="E861" s="29" t="s">
        <v>100</v>
      </c>
      <c r="F861" s="30">
        <v>8</v>
      </c>
      <c r="G861" s="31">
        <v>76.06</v>
      </c>
      <c r="H861" s="119">
        <v>93.460506687467671</v>
      </c>
      <c r="I861" s="120">
        <f t="shared" si="3386"/>
        <v>747.68</v>
      </c>
      <c r="J861" s="111"/>
      <c r="K861" s="114">
        <f t="shared" si="3387"/>
        <v>0</v>
      </c>
      <c r="L861" s="32"/>
      <c r="M861" s="114">
        <f t="shared" si="3388"/>
        <v>0</v>
      </c>
      <c r="N861" s="32"/>
      <c r="O861" s="114">
        <f t="shared" si="3389"/>
        <v>0</v>
      </c>
      <c r="P861" s="32"/>
      <c r="Q861" s="114">
        <f t="shared" si="3390"/>
        <v>0</v>
      </c>
      <c r="R861" s="32"/>
      <c r="S861" s="114">
        <f t="shared" si="3391"/>
        <v>0</v>
      </c>
      <c r="T861" s="32"/>
      <c r="U861" s="114">
        <f t="shared" si="3392"/>
        <v>0</v>
      </c>
      <c r="V861" s="32"/>
      <c r="W861" s="114">
        <f t="shared" si="3393"/>
        <v>0</v>
      </c>
      <c r="X861" s="32"/>
      <c r="Y861" s="114">
        <f t="shared" si="3394"/>
        <v>0</v>
      </c>
      <c r="Z861" s="32"/>
      <c r="AA861" s="114">
        <f t="shared" si="3395"/>
        <v>0</v>
      </c>
      <c r="AB861" s="32"/>
      <c r="AC861" s="114">
        <f t="shared" si="3396"/>
        <v>0</v>
      </c>
      <c r="AD861" s="32"/>
      <c r="AE861" s="114">
        <f t="shared" si="3397"/>
        <v>0</v>
      </c>
      <c r="AF861" s="32"/>
      <c r="AG861" s="114">
        <f t="shared" si="3398"/>
        <v>0</v>
      </c>
      <c r="AH861" s="32"/>
      <c r="AI861" s="114">
        <f t="shared" si="3399"/>
        <v>0</v>
      </c>
      <c r="AJ861" s="32"/>
      <c r="AK861" s="114">
        <f t="shared" si="3400"/>
        <v>0</v>
      </c>
      <c r="AL861" s="32"/>
      <c r="AM861" s="114">
        <f t="shared" si="3401"/>
        <v>0</v>
      </c>
      <c r="AN861" s="32"/>
      <c r="AO861" s="114">
        <f t="shared" si="3402"/>
        <v>0</v>
      </c>
      <c r="AP861" s="32"/>
      <c r="AQ861" s="114">
        <f t="shared" si="3403"/>
        <v>0</v>
      </c>
      <c r="AR861" s="32"/>
      <c r="AS861" s="114">
        <f t="shared" si="3404"/>
        <v>0</v>
      </c>
      <c r="AT861" s="32"/>
      <c r="AU861" s="114">
        <f t="shared" si="3405"/>
        <v>0</v>
      </c>
      <c r="AV861" s="32"/>
      <c r="AW861" s="114">
        <f t="shared" si="3406"/>
        <v>0</v>
      </c>
      <c r="AX861" s="32"/>
      <c r="AY861" s="114">
        <f t="shared" si="3407"/>
        <v>0</v>
      </c>
      <c r="AZ861" s="32"/>
      <c r="BA861" s="114">
        <f t="shared" si="3408"/>
        <v>0</v>
      </c>
      <c r="BB861" s="32"/>
      <c r="BC861" s="114">
        <f t="shared" si="3409"/>
        <v>0</v>
      </c>
      <c r="BD861" s="32"/>
      <c r="BE861" s="114">
        <f t="shared" si="3410"/>
        <v>0</v>
      </c>
      <c r="BF861" s="32"/>
      <c r="BG861" s="114">
        <f t="shared" si="3411"/>
        <v>0</v>
      </c>
      <c r="BH861" s="108">
        <f t="shared" ref="BH861:BI861" si="3428">SUM(J861,L861,N861,P861,R861,T861,V861,X861,Z861,AB861,AD861,AF861,AH861,AJ861,AL861,AN861,AP861,AR861,AT861,AV861,AX861,AZ861,BB861,BD861,BF861)</f>
        <v>0</v>
      </c>
      <c r="BI861" s="119">
        <f t="shared" si="3428"/>
        <v>0</v>
      </c>
      <c r="BJ861" s="87">
        <f t="shared" si="3413"/>
        <v>0</v>
      </c>
      <c r="BK861" s="108">
        <f t="shared" si="3414"/>
        <v>8</v>
      </c>
      <c r="BL861" s="119">
        <f t="shared" si="3415"/>
        <v>747.68</v>
      </c>
      <c r="BM861" s="87">
        <f t="shared" si="3416"/>
        <v>1</v>
      </c>
    </row>
    <row r="862" spans="1:65" s="88" customFormat="1">
      <c r="A862" s="29" t="s">
        <v>1179</v>
      </c>
      <c r="B862" s="29" t="s">
        <v>250</v>
      </c>
      <c r="C862" s="29">
        <v>12803</v>
      </c>
      <c r="D862" s="101" t="s">
        <v>1180</v>
      </c>
      <c r="E862" s="29" t="s">
        <v>100</v>
      </c>
      <c r="F862" s="30">
        <v>37</v>
      </c>
      <c r="G862" s="31">
        <v>23.9</v>
      </c>
      <c r="H862" s="119">
        <v>29.367684851833776</v>
      </c>
      <c r="I862" s="120">
        <f t="shared" si="3386"/>
        <v>1086.5999999999999</v>
      </c>
      <c r="J862" s="111"/>
      <c r="K862" s="114">
        <f t="shared" si="3387"/>
        <v>0</v>
      </c>
      <c r="L862" s="32"/>
      <c r="M862" s="114">
        <f t="shared" si="3388"/>
        <v>0</v>
      </c>
      <c r="N862" s="32"/>
      <c r="O862" s="114">
        <f t="shared" si="3389"/>
        <v>0</v>
      </c>
      <c r="P862" s="32"/>
      <c r="Q862" s="114">
        <f t="shared" si="3390"/>
        <v>0</v>
      </c>
      <c r="R862" s="32"/>
      <c r="S862" s="114">
        <f t="shared" si="3391"/>
        <v>0</v>
      </c>
      <c r="T862" s="32"/>
      <c r="U862" s="114">
        <f t="shared" si="3392"/>
        <v>0</v>
      </c>
      <c r="V862" s="32"/>
      <c r="W862" s="114">
        <f t="shared" si="3393"/>
        <v>0</v>
      </c>
      <c r="X862" s="32"/>
      <c r="Y862" s="114">
        <f t="shared" si="3394"/>
        <v>0</v>
      </c>
      <c r="Z862" s="32"/>
      <c r="AA862" s="114">
        <f t="shared" si="3395"/>
        <v>0</v>
      </c>
      <c r="AB862" s="32"/>
      <c r="AC862" s="114">
        <f t="shared" si="3396"/>
        <v>0</v>
      </c>
      <c r="AD862" s="32"/>
      <c r="AE862" s="114">
        <f t="shared" si="3397"/>
        <v>0</v>
      </c>
      <c r="AF862" s="32"/>
      <c r="AG862" s="114">
        <f t="shared" si="3398"/>
        <v>0</v>
      </c>
      <c r="AH862" s="32"/>
      <c r="AI862" s="114">
        <f t="shared" si="3399"/>
        <v>0</v>
      </c>
      <c r="AJ862" s="32"/>
      <c r="AK862" s="114">
        <f t="shared" si="3400"/>
        <v>0</v>
      </c>
      <c r="AL862" s="32"/>
      <c r="AM862" s="114">
        <f t="shared" si="3401"/>
        <v>0</v>
      </c>
      <c r="AN862" s="32"/>
      <c r="AO862" s="114">
        <f t="shared" si="3402"/>
        <v>0</v>
      </c>
      <c r="AP862" s="32"/>
      <c r="AQ862" s="114">
        <f t="shared" si="3403"/>
        <v>0</v>
      </c>
      <c r="AR862" s="32"/>
      <c r="AS862" s="114">
        <f t="shared" si="3404"/>
        <v>0</v>
      </c>
      <c r="AT862" s="32"/>
      <c r="AU862" s="114">
        <f t="shared" si="3405"/>
        <v>0</v>
      </c>
      <c r="AV862" s="32"/>
      <c r="AW862" s="114">
        <f t="shared" si="3406"/>
        <v>0</v>
      </c>
      <c r="AX862" s="32"/>
      <c r="AY862" s="114">
        <f t="shared" si="3407"/>
        <v>0</v>
      </c>
      <c r="AZ862" s="32"/>
      <c r="BA862" s="114">
        <f t="shared" si="3408"/>
        <v>0</v>
      </c>
      <c r="BB862" s="32"/>
      <c r="BC862" s="114">
        <f t="shared" si="3409"/>
        <v>0</v>
      </c>
      <c r="BD862" s="32"/>
      <c r="BE862" s="114">
        <f t="shared" si="3410"/>
        <v>0</v>
      </c>
      <c r="BF862" s="32"/>
      <c r="BG862" s="114">
        <f t="shared" si="3411"/>
        <v>0</v>
      </c>
      <c r="BH862" s="108">
        <f t="shared" ref="BH862:BI862" si="3429">SUM(J862,L862,N862,P862,R862,T862,V862,X862,Z862,AB862,AD862,AF862,AH862,AJ862,AL862,AN862,AP862,AR862,AT862,AV862,AX862,AZ862,BB862,BD862,BF862)</f>
        <v>0</v>
      </c>
      <c r="BI862" s="119">
        <f t="shared" si="3429"/>
        <v>0</v>
      </c>
      <c r="BJ862" s="87">
        <f t="shared" si="3413"/>
        <v>0</v>
      </c>
      <c r="BK862" s="108">
        <f t="shared" si="3414"/>
        <v>37</v>
      </c>
      <c r="BL862" s="119">
        <f t="shared" si="3415"/>
        <v>1086.5999999999999</v>
      </c>
      <c r="BM862" s="87">
        <f t="shared" si="3416"/>
        <v>1</v>
      </c>
    </row>
    <row r="863" spans="1:65" s="88" customFormat="1" ht="22.5">
      <c r="A863" s="29" t="s">
        <v>1181</v>
      </c>
      <c r="B863" s="29" t="s">
        <v>250</v>
      </c>
      <c r="C863" s="29">
        <v>9870</v>
      </c>
      <c r="D863" s="101" t="s">
        <v>1182</v>
      </c>
      <c r="E863" s="29" t="s">
        <v>100</v>
      </c>
      <c r="F863" s="30">
        <v>117</v>
      </c>
      <c r="G863" s="31">
        <v>6.17</v>
      </c>
      <c r="H863" s="119">
        <v>7.5815320307872138</v>
      </c>
      <c r="I863" s="120">
        <f t="shared" si="3386"/>
        <v>887.04</v>
      </c>
      <c r="J863" s="111"/>
      <c r="K863" s="114">
        <f t="shared" si="3387"/>
        <v>0</v>
      </c>
      <c r="L863" s="32"/>
      <c r="M863" s="114">
        <f t="shared" si="3388"/>
        <v>0</v>
      </c>
      <c r="N863" s="32"/>
      <c r="O863" s="114">
        <f t="shared" si="3389"/>
        <v>0</v>
      </c>
      <c r="P863" s="32"/>
      <c r="Q863" s="114">
        <f t="shared" si="3390"/>
        <v>0</v>
      </c>
      <c r="R863" s="32"/>
      <c r="S863" s="114">
        <f t="shared" si="3391"/>
        <v>0</v>
      </c>
      <c r="T863" s="32"/>
      <c r="U863" s="114">
        <f t="shared" si="3392"/>
        <v>0</v>
      </c>
      <c r="V863" s="32"/>
      <c r="W863" s="114">
        <f t="shared" si="3393"/>
        <v>0</v>
      </c>
      <c r="X863" s="32"/>
      <c r="Y863" s="114">
        <f t="shared" si="3394"/>
        <v>0</v>
      </c>
      <c r="Z863" s="32"/>
      <c r="AA863" s="114">
        <f t="shared" si="3395"/>
        <v>0</v>
      </c>
      <c r="AB863" s="32"/>
      <c r="AC863" s="114">
        <f t="shared" si="3396"/>
        <v>0</v>
      </c>
      <c r="AD863" s="32"/>
      <c r="AE863" s="114">
        <f t="shared" si="3397"/>
        <v>0</v>
      </c>
      <c r="AF863" s="32"/>
      <c r="AG863" s="114">
        <f t="shared" si="3398"/>
        <v>0</v>
      </c>
      <c r="AH863" s="32"/>
      <c r="AI863" s="114">
        <f t="shared" si="3399"/>
        <v>0</v>
      </c>
      <c r="AJ863" s="32"/>
      <c r="AK863" s="114">
        <f t="shared" si="3400"/>
        <v>0</v>
      </c>
      <c r="AL863" s="32"/>
      <c r="AM863" s="114">
        <f t="shared" si="3401"/>
        <v>0</v>
      </c>
      <c r="AN863" s="32"/>
      <c r="AO863" s="114">
        <f t="shared" si="3402"/>
        <v>0</v>
      </c>
      <c r="AP863" s="32"/>
      <c r="AQ863" s="114">
        <f t="shared" si="3403"/>
        <v>0</v>
      </c>
      <c r="AR863" s="32"/>
      <c r="AS863" s="114">
        <f t="shared" si="3404"/>
        <v>0</v>
      </c>
      <c r="AT863" s="32"/>
      <c r="AU863" s="114">
        <f t="shared" si="3405"/>
        <v>0</v>
      </c>
      <c r="AV863" s="32"/>
      <c r="AW863" s="114">
        <f t="shared" si="3406"/>
        <v>0</v>
      </c>
      <c r="AX863" s="32"/>
      <c r="AY863" s="114">
        <f t="shared" si="3407"/>
        <v>0</v>
      </c>
      <c r="AZ863" s="32"/>
      <c r="BA863" s="114">
        <f t="shared" si="3408"/>
        <v>0</v>
      </c>
      <c r="BB863" s="32"/>
      <c r="BC863" s="114">
        <f t="shared" si="3409"/>
        <v>0</v>
      </c>
      <c r="BD863" s="32"/>
      <c r="BE863" s="114">
        <f t="shared" si="3410"/>
        <v>0</v>
      </c>
      <c r="BF863" s="32"/>
      <c r="BG863" s="114">
        <f t="shared" si="3411"/>
        <v>0</v>
      </c>
      <c r="BH863" s="108">
        <f t="shared" ref="BH863:BI863" si="3430">SUM(J863,L863,N863,P863,R863,T863,V863,X863,Z863,AB863,AD863,AF863,AH863,AJ863,AL863,AN863,AP863,AR863,AT863,AV863,AX863,AZ863,BB863,BD863,BF863)</f>
        <v>0</v>
      </c>
      <c r="BI863" s="119">
        <f t="shared" si="3430"/>
        <v>0</v>
      </c>
      <c r="BJ863" s="87">
        <f t="shared" si="3413"/>
        <v>0</v>
      </c>
      <c r="BK863" s="108">
        <f t="shared" si="3414"/>
        <v>117</v>
      </c>
      <c r="BL863" s="119">
        <f t="shared" si="3415"/>
        <v>887.04</v>
      </c>
      <c r="BM863" s="87">
        <f t="shared" si="3416"/>
        <v>1</v>
      </c>
    </row>
    <row r="864" spans="1:65" s="88" customFormat="1" ht="22.5">
      <c r="A864" s="29" t="s">
        <v>1183</v>
      </c>
      <c r="B864" s="29" t="s">
        <v>250</v>
      </c>
      <c r="C864" s="29">
        <v>7812</v>
      </c>
      <c r="D864" s="101" t="s">
        <v>1184</v>
      </c>
      <c r="E864" s="29" t="s">
        <v>132</v>
      </c>
      <c r="F864" s="30">
        <v>12</v>
      </c>
      <c r="G864" s="31">
        <v>143.35</v>
      </c>
      <c r="H864" s="119">
        <v>176.14467043976452</v>
      </c>
      <c r="I864" s="120">
        <f t="shared" si="3386"/>
        <v>2113.7399999999998</v>
      </c>
      <c r="J864" s="111"/>
      <c r="K864" s="114">
        <f t="shared" si="3387"/>
        <v>0</v>
      </c>
      <c r="L864" s="32"/>
      <c r="M864" s="114">
        <f t="shared" si="3388"/>
        <v>0</v>
      </c>
      <c r="N864" s="32"/>
      <c r="O864" s="114">
        <f t="shared" si="3389"/>
        <v>0</v>
      </c>
      <c r="P864" s="32"/>
      <c r="Q864" s="114">
        <f t="shared" si="3390"/>
        <v>0</v>
      </c>
      <c r="R864" s="32"/>
      <c r="S864" s="114">
        <f t="shared" si="3391"/>
        <v>0</v>
      </c>
      <c r="T864" s="32"/>
      <c r="U864" s="114">
        <f t="shared" si="3392"/>
        <v>0</v>
      </c>
      <c r="V864" s="32"/>
      <c r="W864" s="114">
        <f t="shared" si="3393"/>
        <v>0</v>
      </c>
      <c r="X864" s="32"/>
      <c r="Y864" s="114">
        <f t="shared" si="3394"/>
        <v>0</v>
      </c>
      <c r="Z864" s="32"/>
      <c r="AA864" s="114">
        <f t="shared" si="3395"/>
        <v>0</v>
      </c>
      <c r="AB864" s="32"/>
      <c r="AC864" s="114">
        <f t="shared" si="3396"/>
        <v>0</v>
      </c>
      <c r="AD864" s="32"/>
      <c r="AE864" s="114">
        <f t="shared" si="3397"/>
        <v>0</v>
      </c>
      <c r="AF864" s="32"/>
      <c r="AG864" s="114">
        <f t="shared" si="3398"/>
        <v>0</v>
      </c>
      <c r="AH864" s="32"/>
      <c r="AI864" s="114">
        <f t="shared" si="3399"/>
        <v>0</v>
      </c>
      <c r="AJ864" s="32"/>
      <c r="AK864" s="114">
        <f t="shared" si="3400"/>
        <v>0</v>
      </c>
      <c r="AL864" s="32"/>
      <c r="AM864" s="114">
        <f t="shared" si="3401"/>
        <v>0</v>
      </c>
      <c r="AN864" s="32"/>
      <c r="AO864" s="114">
        <f t="shared" si="3402"/>
        <v>0</v>
      </c>
      <c r="AP864" s="32"/>
      <c r="AQ864" s="114">
        <f t="shared" si="3403"/>
        <v>0</v>
      </c>
      <c r="AR864" s="32"/>
      <c r="AS864" s="114">
        <f t="shared" si="3404"/>
        <v>0</v>
      </c>
      <c r="AT864" s="32"/>
      <c r="AU864" s="114">
        <f t="shared" si="3405"/>
        <v>0</v>
      </c>
      <c r="AV864" s="32"/>
      <c r="AW864" s="114">
        <f t="shared" si="3406"/>
        <v>0</v>
      </c>
      <c r="AX864" s="32"/>
      <c r="AY864" s="114">
        <f t="shared" si="3407"/>
        <v>0</v>
      </c>
      <c r="AZ864" s="32"/>
      <c r="BA864" s="114">
        <f t="shared" si="3408"/>
        <v>0</v>
      </c>
      <c r="BB864" s="32"/>
      <c r="BC864" s="114">
        <f t="shared" si="3409"/>
        <v>0</v>
      </c>
      <c r="BD864" s="32"/>
      <c r="BE864" s="114">
        <f t="shared" si="3410"/>
        <v>0</v>
      </c>
      <c r="BF864" s="32"/>
      <c r="BG864" s="114">
        <f t="shared" si="3411"/>
        <v>0</v>
      </c>
      <c r="BH864" s="108">
        <f t="shared" ref="BH864:BI864" si="3431">SUM(J864,L864,N864,P864,R864,T864,V864,X864,Z864,AB864,AD864,AF864,AH864,AJ864,AL864,AN864,AP864,AR864,AT864,AV864,AX864,AZ864,BB864,BD864,BF864)</f>
        <v>0</v>
      </c>
      <c r="BI864" s="119">
        <f t="shared" si="3431"/>
        <v>0</v>
      </c>
      <c r="BJ864" s="87">
        <f t="shared" si="3413"/>
        <v>0</v>
      </c>
      <c r="BK864" s="108">
        <f t="shared" si="3414"/>
        <v>12</v>
      </c>
      <c r="BL864" s="119">
        <f t="shared" si="3415"/>
        <v>2113.7399999999998</v>
      </c>
      <c r="BM864" s="87">
        <f t="shared" si="3416"/>
        <v>1</v>
      </c>
    </row>
    <row r="865" spans="1:65" s="88" customFormat="1" ht="22.5">
      <c r="A865" s="29" t="s">
        <v>1185</v>
      </c>
      <c r="B865" s="29" t="s">
        <v>250</v>
      </c>
      <c r="C865" s="29">
        <v>7528</v>
      </c>
      <c r="D865" s="101" t="s">
        <v>1186</v>
      </c>
      <c r="E865" s="29" t="s">
        <v>100</v>
      </c>
      <c r="F865" s="30">
        <v>1</v>
      </c>
      <c r="G865" s="31">
        <v>66.319999999999993</v>
      </c>
      <c r="H865" s="119">
        <v>81.492253530276827</v>
      </c>
      <c r="I865" s="120">
        <f t="shared" si="3386"/>
        <v>81.489999999999995</v>
      </c>
      <c r="J865" s="111"/>
      <c r="K865" s="114">
        <f t="shared" si="3387"/>
        <v>0</v>
      </c>
      <c r="L865" s="32"/>
      <c r="M865" s="114">
        <f t="shared" si="3388"/>
        <v>0</v>
      </c>
      <c r="N865" s="32"/>
      <c r="O865" s="114">
        <f t="shared" si="3389"/>
        <v>0</v>
      </c>
      <c r="P865" s="32"/>
      <c r="Q865" s="114">
        <f t="shared" si="3390"/>
        <v>0</v>
      </c>
      <c r="R865" s="32"/>
      <c r="S865" s="114">
        <f t="shared" si="3391"/>
        <v>0</v>
      </c>
      <c r="T865" s="32"/>
      <c r="U865" s="114">
        <f t="shared" si="3392"/>
        <v>0</v>
      </c>
      <c r="V865" s="32"/>
      <c r="W865" s="114">
        <f t="shared" si="3393"/>
        <v>0</v>
      </c>
      <c r="X865" s="32"/>
      <c r="Y865" s="114">
        <f t="shared" si="3394"/>
        <v>0</v>
      </c>
      <c r="Z865" s="32"/>
      <c r="AA865" s="114">
        <f t="shared" si="3395"/>
        <v>0</v>
      </c>
      <c r="AB865" s="32"/>
      <c r="AC865" s="114">
        <f t="shared" si="3396"/>
        <v>0</v>
      </c>
      <c r="AD865" s="32"/>
      <c r="AE865" s="114">
        <f t="shared" si="3397"/>
        <v>0</v>
      </c>
      <c r="AF865" s="32"/>
      <c r="AG865" s="114">
        <f t="shared" si="3398"/>
        <v>0</v>
      </c>
      <c r="AH865" s="32"/>
      <c r="AI865" s="114">
        <f t="shared" si="3399"/>
        <v>0</v>
      </c>
      <c r="AJ865" s="32"/>
      <c r="AK865" s="114">
        <f t="shared" si="3400"/>
        <v>0</v>
      </c>
      <c r="AL865" s="32"/>
      <c r="AM865" s="114">
        <f t="shared" si="3401"/>
        <v>0</v>
      </c>
      <c r="AN865" s="32"/>
      <c r="AO865" s="114">
        <f t="shared" si="3402"/>
        <v>0</v>
      </c>
      <c r="AP865" s="32"/>
      <c r="AQ865" s="114">
        <f t="shared" si="3403"/>
        <v>0</v>
      </c>
      <c r="AR865" s="32"/>
      <c r="AS865" s="114">
        <f t="shared" si="3404"/>
        <v>0</v>
      </c>
      <c r="AT865" s="32"/>
      <c r="AU865" s="114">
        <f t="shared" si="3405"/>
        <v>0</v>
      </c>
      <c r="AV865" s="32"/>
      <c r="AW865" s="114">
        <f t="shared" si="3406"/>
        <v>0</v>
      </c>
      <c r="AX865" s="32"/>
      <c r="AY865" s="114">
        <f t="shared" si="3407"/>
        <v>0</v>
      </c>
      <c r="AZ865" s="32"/>
      <c r="BA865" s="114">
        <f t="shared" si="3408"/>
        <v>0</v>
      </c>
      <c r="BB865" s="32"/>
      <c r="BC865" s="114">
        <f t="shared" si="3409"/>
        <v>0</v>
      </c>
      <c r="BD865" s="32"/>
      <c r="BE865" s="114">
        <f t="shared" si="3410"/>
        <v>0</v>
      </c>
      <c r="BF865" s="32"/>
      <c r="BG865" s="114">
        <f t="shared" si="3411"/>
        <v>0</v>
      </c>
      <c r="BH865" s="108">
        <f t="shared" ref="BH865:BI865" si="3432">SUM(J865,L865,N865,P865,R865,T865,V865,X865,Z865,AB865,AD865,AF865,AH865,AJ865,AL865,AN865,AP865,AR865,AT865,AV865,AX865,AZ865,BB865,BD865,BF865)</f>
        <v>0</v>
      </c>
      <c r="BI865" s="119">
        <f t="shared" si="3432"/>
        <v>0</v>
      </c>
      <c r="BJ865" s="87">
        <f t="shared" si="3413"/>
        <v>0</v>
      </c>
      <c r="BK865" s="108">
        <f t="shared" si="3414"/>
        <v>1</v>
      </c>
      <c r="BL865" s="119">
        <f t="shared" si="3415"/>
        <v>81.489999999999995</v>
      </c>
      <c r="BM865" s="87">
        <f t="shared" si="3416"/>
        <v>1</v>
      </c>
    </row>
    <row r="866" spans="1:65" s="88" customFormat="1">
      <c r="A866" s="29" t="s">
        <v>1187</v>
      </c>
      <c r="B866" s="29" t="s">
        <v>250</v>
      </c>
      <c r="C866" s="29">
        <v>7528</v>
      </c>
      <c r="D866" s="101" t="s">
        <v>1188</v>
      </c>
      <c r="E866" s="29" t="s">
        <v>100</v>
      </c>
      <c r="F866" s="30">
        <v>2</v>
      </c>
      <c r="G866" s="31">
        <v>66.319999999999993</v>
      </c>
      <c r="H866" s="119">
        <v>81.492253530276827</v>
      </c>
      <c r="I866" s="120">
        <f t="shared" si="3386"/>
        <v>162.97999999999999</v>
      </c>
      <c r="J866" s="111"/>
      <c r="K866" s="114">
        <f t="shared" si="3387"/>
        <v>0</v>
      </c>
      <c r="L866" s="32"/>
      <c r="M866" s="114">
        <f t="shared" si="3388"/>
        <v>0</v>
      </c>
      <c r="N866" s="32"/>
      <c r="O866" s="114">
        <f t="shared" si="3389"/>
        <v>0</v>
      </c>
      <c r="P866" s="32"/>
      <c r="Q866" s="114">
        <f t="shared" si="3390"/>
        <v>0</v>
      </c>
      <c r="R866" s="32"/>
      <c r="S866" s="114">
        <f t="shared" si="3391"/>
        <v>0</v>
      </c>
      <c r="T866" s="32"/>
      <c r="U866" s="114">
        <f t="shared" si="3392"/>
        <v>0</v>
      </c>
      <c r="V866" s="32"/>
      <c r="W866" s="114">
        <f t="shared" si="3393"/>
        <v>0</v>
      </c>
      <c r="X866" s="32"/>
      <c r="Y866" s="114">
        <f t="shared" si="3394"/>
        <v>0</v>
      </c>
      <c r="Z866" s="32"/>
      <c r="AA866" s="114">
        <f t="shared" si="3395"/>
        <v>0</v>
      </c>
      <c r="AB866" s="32"/>
      <c r="AC866" s="114">
        <f t="shared" si="3396"/>
        <v>0</v>
      </c>
      <c r="AD866" s="32"/>
      <c r="AE866" s="114">
        <f t="shared" si="3397"/>
        <v>0</v>
      </c>
      <c r="AF866" s="32"/>
      <c r="AG866" s="114">
        <f t="shared" si="3398"/>
        <v>0</v>
      </c>
      <c r="AH866" s="32"/>
      <c r="AI866" s="114">
        <f t="shared" si="3399"/>
        <v>0</v>
      </c>
      <c r="AJ866" s="32"/>
      <c r="AK866" s="114">
        <f t="shared" si="3400"/>
        <v>0</v>
      </c>
      <c r="AL866" s="32"/>
      <c r="AM866" s="114">
        <f t="shared" si="3401"/>
        <v>0</v>
      </c>
      <c r="AN866" s="32"/>
      <c r="AO866" s="114">
        <f t="shared" si="3402"/>
        <v>0</v>
      </c>
      <c r="AP866" s="32"/>
      <c r="AQ866" s="114">
        <f t="shared" si="3403"/>
        <v>0</v>
      </c>
      <c r="AR866" s="32"/>
      <c r="AS866" s="114">
        <f t="shared" si="3404"/>
        <v>0</v>
      </c>
      <c r="AT866" s="32"/>
      <c r="AU866" s="114">
        <f t="shared" si="3405"/>
        <v>0</v>
      </c>
      <c r="AV866" s="32"/>
      <c r="AW866" s="114">
        <f t="shared" si="3406"/>
        <v>0</v>
      </c>
      <c r="AX866" s="32"/>
      <c r="AY866" s="114">
        <f t="shared" si="3407"/>
        <v>0</v>
      </c>
      <c r="AZ866" s="32"/>
      <c r="BA866" s="114">
        <f t="shared" si="3408"/>
        <v>0</v>
      </c>
      <c r="BB866" s="32"/>
      <c r="BC866" s="114">
        <f t="shared" si="3409"/>
        <v>0</v>
      </c>
      <c r="BD866" s="32"/>
      <c r="BE866" s="114">
        <f t="shared" si="3410"/>
        <v>0</v>
      </c>
      <c r="BF866" s="32"/>
      <c r="BG866" s="114">
        <f t="shared" si="3411"/>
        <v>0</v>
      </c>
      <c r="BH866" s="108">
        <f t="shared" ref="BH866:BI866" si="3433">SUM(J866,L866,N866,P866,R866,T866,V866,X866,Z866,AB866,AD866,AF866,AH866,AJ866,AL866,AN866,AP866,AR866,AT866,AV866,AX866,AZ866,BB866,BD866,BF866)</f>
        <v>0</v>
      </c>
      <c r="BI866" s="119">
        <f t="shared" si="3433"/>
        <v>0</v>
      </c>
      <c r="BJ866" s="87">
        <f t="shared" si="3413"/>
        <v>0</v>
      </c>
      <c r="BK866" s="108">
        <f t="shared" si="3414"/>
        <v>2</v>
      </c>
      <c r="BL866" s="119">
        <f t="shared" si="3415"/>
        <v>162.97999999999999</v>
      </c>
      <c r="BM866" s="87">
        <f t="shared" si="3416"/>
        <v>1</v>
      </c>
    </row>
    <row r="867" spans="1:65" s="88" customFormat="1" ht="22.5">
      <c r="A867" s="29" t="s">
        <v>1189</v>
      </c>
      <c r="B867" s="29" t="s">
        <v>66</v>
      </c>
      <c r="C867" s="29">
        <v>95787</v>
      </c>
      <c r="D867" s="101" t="s">
        <v>1190</v>
      </c>
      <c r="E867" s="29" t="s">
        <v>100</v>
      </c>
      <c r="F867" s="30">
        <v>7</v>
      </c>
      <c r="G867" s="31">
        <v>23.51</v>
      </c>
      <c r="H867" s="119">
        <v>28.888463216176241</v>
      </c>
      <c r="I867" s="120">
        <f t="shared" si="3386"/>
        <v>202.22</v>
      </c>
      <c r="J867" s="111"/>
      <c r="K867" s="114">
        <f t="shared" si="3387"/>
        <v>0</v>
      </c>
      <c r="L867" s="32"/>
      <c r="M867" s="114">
        <f t="shared" si="3388"/>
        <v>0</v>
      </c>
      <c r="N867" s="32"/>
      <c r="O867" s="114">
        <f t="shared" si="3389"/>
        <v>0</v>
      </c>
      <c r="P867" s="32"/>
      <c r="Q867" s="114">
        <f t="shared" si="3390"/>
        <v>0</v>
      </c>
      <c r="R867" s="32"/>
      <c r="S867" s="114">
        <f t="shared" si="3391"/>
        <v>0</v>
      </c>
      <c r="T867" s="32"/>
      <c r="U867" s="114">
        <f t="shared" si="3392"/>
        <v>0</v>
      </c>
      <c r="V867" s="32"/>
      <c r="W867" s="114">
        <f t="shared" si="3393"/>
        <v>0</v>
      </c>
      <c r="X867" s="32"/>
      <c r="Y867" s="114">
        <f t="shared" si="3394"/>
        <v>0</v>
      </c>
      <c r="Z867" s="32"/>
      <c r="AA867" s="114">
        <f t="shared" si="3395"/>
        <v>0</v>
      </c>
      <c r="AB867" s="32"/>
      <c r="AC867" s="114">
        <f t="shared" si="3396"/>
        <v>0</v>
      </c>
      <c r="AD867" s="32"/>
      <c r="AE867" s="114">
        <f t="shared" si="3397"/>
        <v>0</v>
      </c>
      <c r="AF867" s="32"/>
      <c r="AG867" s="114">
        <f t="shared" si="3398"/>
        <v>0</v>
      </c>
      <c r="AH867" s="32"/>
      <c r="AI867" s="114">
        <f t="shared" si="3399"/>
        <v>0</v>
      </c>
      <c r="AJ867" s="32"/>
      <c r="AK867" s="114">
        <f t="shared" si="3400"/>
        <v>0</v>
      </c>
      <c r="AL867" s="32"/>
      <c r="AM867" s="114">
        <f t="shared" si="3401"/>
        <v>0</v>
      </c>
      <c r="AN867" s="32"/>
      <c r="AO867" s="114">
        <f t="shared" si="3402"/>
        <v>0</v>
      </c>
      <c r="AP867" s="32"/>
      <c r="AQ867" s="114">
        <f t="shared" si="3403"/>
        <v>0</v>
      </c>
      <c r="AR867" s="32"/>
      <c r="AS867" s="114">
        <f t="shared" si="3404"/>
        <v>0</v>
      </c>
      <c r="AT867" s="32"/>
      <c r="AU867" s="114">
        <f t="shared" si="3405"/>
        <v>0</v>
      </c>
      <c r="AV867" s="32"/>
      <c r="AW867" s="114">
        <f t="shared" si="3406"/>
        <v>0</v>
      </c>
      <c r="AX867" s="32"/>
      <c r="AY867" s="114">
        <f t="shared" si="3407"/>
        <v>0</v>
      </c>
      <c r="AZ867" s="32"/>
      <c r="BA867" s="114">
        <f t="shared" si="3408"/>
        <v>0</v>
      </c>
      <c r="BB867" s="32"/>
      <c r="BC867" s="114">
        <f t="shared" si="3409"/>
        <v>0</v>
      </c>
      <c r="BD867" s="32"/>
      <c r="BE867" s="114">
        <f t="shared" si="3410"/>
        <v>0</v>
      </c>
      <c r="BF867" s="32"/>
      <c r="BG867" s="114">
        <f t="shared" si="3411"/>
        <v>0</v>
      </c>
      <c r="BH867" s="108">
        <f t="shared" ref="BH867:BI867" si="3434">SUM(J867,L867,N867,P867,R867,T867,V867,X867,Z867,AB867,AD867,AF867,AH867,AJ867,AL867,AN867,AP867,AR867,AT867,AV867,AX867,AZ867,BB867,BD867,BF867)</f>
        <v>0</v>
      </c>
      <c r="BI867" s="119">
        <f t="shared" si="3434"/>
        <v>0</v>
      </c>
      <c r="BJ867" s="87">
        <f t="shared" si="3413"/>
        <v>0</v>
      </c>
      <c r="BK867" s="108">
        <f t="shared" si="3414"/>
        <v>7</v>
      </c>
      <c r="BL867" s="119">
        <f t="shared" si="3415"/>
        <v>202.22</v>
      </c>
      <c r="BM867" s="87">
        <f t="shared" si="3416"/>
        <v>1</v>
      </c>
    </row>
    <row r="868" spans="1:65" s="88" customFormat="1" ht="22.5">
      <c r="A868" s="29" t="s">
        <v>1191</v>
      </c>
      <c r="B868" s="29" t="s">
        <v>66</v>
      </c>
      <c r="C868" s="29">
        <v>95808</v>
      </c>
      <c r="D868" s="101" t="s">
        <v>1192</v>
      </c>
      <c r="E868" s="29" t="s">
        <v>100</v>
      </c>
      <c r="F868" s="30">
        <v>6</v>
      </c>
      <c r="G868" s="31">
        <v>20.56</v>
      </c>
      <c r="H868" s="119">
        <v>25.263581613125627</v>
      </c>
      <c r="I868" s="120">
        <f t="shared" si="3386"/>
        <v>151.58000000000001</v>
      </c>
      <c r="J868" s="111"/>
      <c r="K868" s="114">
        <f t="shared" si="3387"/>
        <v>0</v>
      </c>
      <c r="L868" s="32"/>
      <c r="M868" s="114">
        <f t="shared" si="3388"/>
        <v>0</v>
      </c>
      <c r="N868" s="32"/>
      <c r="O868" s="114">
        <f t="shared" si="3389"/>
        <v>0</v>
      </c>
      <c r="P868" s="32"/>
      <c r="Q868" s="114">
        <f t="shared" si="3390"/>
        <v>0</v>
      </c>
      <c r="R868" s="32"/>
      <c r="S868" s="114">
        <f t="shared" si="3391"/>
        <v>0</v>
      </c>
      <c r="T868" s="32"/>
      <c r="U868" s="114">
        <f t="shared" si="3392"/>
        <v>0</v>
      </c>
      <c r="V868" s="32"/>
      <c r="W868" s="114">
        <f t="shared" si="3393"/>
        <v>0</v>
      </c>
      <c r="X868" s="32"/>
      <c r="Y868" s="114">
        <f t="shared" si="3394"/>
        <v>0</v>
      </c>
      <c r="Z868" s="32"/>
      <c r="AA868" s="114">
        <f t="shared" si="3395"/>
        <v>0</v>
      </c>
      <c r="AB868" s="32"/>
      <c r="AC868" s="114">
        <f t="shared" si="3396"/>
        <v>0</v>
      </c>
      <c r="AD868" s="32"/>
      <c r="AE868" s="114">
        <f t="shared" si="3397"/>
        <v>0</v>
      </c>
      <c r="AF868" s="32"/>
      <c r="AG868" s="114">
        <f t="shared" si="3398"/>
        <v>0</v>
      </c>
      <c r="AH868" s="32"/>
      <c r="AI868" s="114">
        <f t="shared" si="3399"/>
        <v>0</v>
      </c>
      <c r="AJ868" s="32"/>
      <c r="AK868" s="114">
        <f t="shared" si="3400"/>
        <v>0</v>
      </c>
      <c r="AL868" s="32"/>
      <c r="AM868" s="114">
        <f t="shared" si="3401"/>
        <v>0</v>
      </c>
      <c r="AN868" s="32"/>
      <c r="AO868" s="114">
        <f t="shared" si="3402"/>
        <v>0</v>
      </c>
      <c r="AP868" s="32"/>
      <c r="AQ868" s="114">
        <f t="shared" si="3403"/>
        <v>0</v>
      </c>
      <c r="AR868" s="32"/>
      <c r="AS868" s="114">
        <f t="shared" si="3404"/>
        <v>0</v>
      </c>
      <c r="AT868" s="32"/>
      <c r="AU868" s="114">
        <f t="shared" si="3405"/>
        <v>0</v>
      </c>
      <c r="AV868" s="32"/>
      <c r="AW868" s="114">
        <f t="shared" si="3406"/>
        <v>0</v>
      </c>
      <c r="AX868" s="32"/>
      <c r="AY868" s="114">
        <f t="shared" si="3407"/>
        <v>0</v>
      </c>
      <c r="AZ868" s="32"/>
      <c r="BA868" s="114">
        <f t="shared" si="3408"/>
        <v>0</v>
      </c>
      <c r="BB868" s="32"/>
      <c r="BC868" s="114">
        <f t="shared" si="3409"/>
        <v>0</v>
      </c>
      <c r="BD868" s="32"/>
      <c r="BE868" s="114">
        <f t="shared" si="3410"/>
        <v>0</v>
      </c>
      <c r="BF868" s="32"/>
      <c r="BG868" s="114">
        <f t="shared" si="3411"/>
        <v>0</v>
      </c>
      <c r="BH868" s="108">
        <f t="shared" ref="BH868:BI868" si="3435">SUM(J868,L868,N868,P868,R868,T868,V868,X868,Z868,AB868,AD868,AF868,AH868,AJ868,AL868,AN868,AP868,AR868,AT868,AV868,AX868,AZ868,BB868,BD868,BF868)</f>
        <v>0</v>
      </c>
      <c r="BI868" s="119">
        <f t="shared" si="3435"/>
        <v>0</v>
      </c>
      <c r="BJ868" s="87">
        <f t="shared" si="3413"/>
        <v>0</v>
      </c>
      <c r="BK868" s="108">
        <f t="shared" si="3414"/>
        <v>6</v>
      </c>
      <c r="BL868" s="119">
        <f t="shared" si="3415"/>
        <v>151.58000000000001</v>
      </c>
      <c r="BM868" s="87">
        <f t="shared" si="3416"/>
        <v>1</v>
      </c>
    </row>
    <row r="869" spans="1:65" s="88" customFormat="1" ht="22.5">
      <c r="A869" s="29" t="s">
        <v>1193</v>
      </c>
      <c r="B869" s="29" t="s">
        <v>66</v>
      </c>
      <c r="C869" s="29">
        <v>95777</v>
      </c>
      <c r="D869" s="101" t="s">
        <v>1194</v>
      </c>
      <c r="E869" s="29" t="s">
        <v>100</v>
      </c>
      <c r="F869" s="30">
        <v>34</v>
      </c>
      <c r="G869" s="31">
        <v>21.57</v>
      </c>
      <c r="H869" s="119">
        <v>26.504642772136176</v>
      </c>
      <c r="I869" s="120">
        <f t="shared" si="3386"/>
        <v>901.16</v>
      </c>
      <c r="J869" s="111"/>
      <c r="K869" s="114">
        <f t="shared" si="3387"/>
        <v>0</v>
      </c>
      <c r="L869" s="32"/>
      <c r="M869" s="114">
        <f t="shared" si="3388"/>
        <v>0</v>
      </c>
      <c r="N869" s="32"/>
      <c r="O869" s="114">
        <f t="shared" si="3389"/>
        <v>0</v>
      </c>
      <c r="P869" s="32"/>
      <c r="Q869" s="114">
        <f t="shared" si="3390"/>
        <v>0</v>
      </c>
      <c r="R869" s="32"/>
      <c r="S869" s="114">
        <f t="shared" si="3391"/>
        <v>0</v>
      </c>
      <c r="T869" s="32"/>
      <c r="U869" s="114">
        <f t="shared" si="3392"/>
        <v>0</v>
      </c>
      <c r="V869" s="32"/>
      <c r="W869" s="114">
        <f t="shared" si="3393"/>
        <v>0</v>
      </c>
      <c r="X869" s="32"/>
      <c r="Y869" s="114">
        <f t="shared" si="3394"/>
        <v>0</v>
      </c>
      <c r="Z869" s="32"/>
      <c r="AA869" s="114">
        <f t="shared" si="3395"/>
        <v>0</v>
      </c>
      <c r="AB869" s="32"/>
      <c r="AC869" s="114">
        <f t="shared" si="3396"/>
        <v>0</v>
      </c>
      <c r="AD869" s="32"/>
      <c r="AE869" s="114">
        <f t="shared" si="3397"/>
        <v>0</v>
      </c>
      <c r="AF869" s="32"/>
      <c r="AG869" s="114">
        <f t="shared" si="3398"/>
        <v>0</v>
      </c>
      <c r="AH869" s="32"/>
      <c r="AI869" s="114">
        <f t="shared" si="3399"/>
        <v>0</v>
      </c>
      <c r="AJ869" s="32"/>
      <c r="AK869" s="114">
        <f t="shared" si="3400"/>
        <v>0</v>
      </c>
      <c r="AL869" s="32"/>
      <c r="AM869" s="114">
        <f t="shared" si="3401"/>
        <v>0</v>
      </c>
      <c r="AN869" s="32"/>
      <c r="AO869" s="114">
        <f t="shared" si="3402"/>
        <v>0</v>
      </c>
      <c r="AP869" s="32"/>
      <c r="AQ869" s="114">
        <f t="shared" si="3403"/>
        <v>0</v>
      </c>
      <c r="AR869" s="32"/>
      <c r="AS869" s="114">
        <f t="shared" si="3404"/>
        <v>0</v>
      </c>
      <c r="AT869" s="32"/>
      <c r="AU869" s="114">
        <f t="shared" si="3405"/>
        <v>0</v>
      </c>
      <c r="AV869" s="32"/>
      <c r="AW869" s="114">
        <f t="shared" si="3406"/>
        <v>0</v>
      </c>
      <c r="AX869" s="32"/>
      <c r="AY869" s="114">
        <f t="shared" si="3407"/>
        <v>0</v>
      </c>
      <c r="AZ869" s="32"/>
      <c r="BA869" s="114">
        <f t="shared" si="3408"/>
        <v>0</v>
      </c>
      <c r="BB869" s="32"/>
      <c r="BC869" s="114">
        <f t="shared" si="3409"/>
        <v>0</v>
      </c>
      <c r="BD869" s="32"/>
      <c r="BE869" s="114">
        <f t="shared" si="3410"/>
        <v>0</v>
      </c>
      <c r="BF869" s="32"/>
      <c r="BG869" s="114">
        <f t="shared" si="3411"/>
        <v>0</v>
      </c>
      <c r="BH869" s="108">
        <f t="shared" ref="BH869:BI869" si="3436">SUM(J869,L869,N869,P869,R869,T869,V869,X869,Z869,AB869,AD869,AF869,AH869,AJ869,AL869,AN869,AP869,AR869,AT869,AV869,AX869,AZ869,BB869,BD869,BF869)</f>
        <v>0</v>
      </c>
      <c r="BI869" s="119">
        <f t="shared" si="3436"/>
        <v>0</v>
      </c>
      <c r="BJ869" s="87">
        <f t="shared" si="3413"/>
        <v>0</v>
      </c>
      <c r="BK869" s="108">
        <f t="shared" si="3414"/>
        <v>34</v>
      </c>
      <c r="BL869" s="119">
        <f t="shared" si="3415"/>
        <v>901.16</v>
      </c>
      <c r="BM869" s="87">
        <f t="shared" si="3416"/>
        <v>1</v>
      </c>
    </row>
    <row r="870" spans="1:65" s="88" customFormat="1" ht="22.5">
      <c r="A870" s="29" t="s">
        <v>1195</v>
      </c>
      <c r="B870" s="29" t="s">
        <v>66</v>
      </c>
      <c r="C870" s="29">
        <v>95801</v>
      </c>
      <c r="D870" s="101" t="s">
        <v>1196</v>
      </c>
      <c r="E870" s="29" t="s">
        <v>100</v>
      </c>
      <c r="F870" s="30">
        <v>10</v>
      </c>
      <c r="G870" s="31">
        <v>32.450000000000003</v>
      </c>
      <c r="H870" s="119">
        <v>39.873697633556745</v>
      </c>
      <c r="I870" s="120">
        <f t="shared" si="3386"/>
        <v>398.74</v>
      </c>
      <c r="J870" s="111"/>
      <c r="K870" s="114">
        <f t="shared" si="3387"/>
        <v>0</v>
      </c>
      <c r="L870" s="32"/>
      <c r="M870" s="114">
        <f t="shared" si="3388"/>
        <v>0</v>
      </c>
      <c r="N870" s="32"/>
      <c r="O870" s="114">
        <f t="shared" si="3389"/>
        <v>0</v>
      </c>
      <c r="P870" s="32"/>
      <c r="Q870" s="114">
        <f t="shared" si="3390"/>
        <v>0</v>
      </c>
      <c r="R870" s="32"/>
      <c r="S870" s="114">
        <f t="shared" si="3391"/>
        <v>0</v>
      </c>
      <c r="T870" s="32"/>
      <c r="U870" s="114">
        <f t="shared" si="3392"/>
        <v>0</v>
      </c>
      <c r="V870" s="32"/>
      <c r="W870" s="114">
        <f t="shared" si="3393"/>
        <v>0</v>
      </c>
      <c r="X870" s="32"/>
      <c r="Y870" s="114">
        <f t="shared" si="3394"/>
        <v>0</v>
      </c>
      <c r="Z870" s="32"/>
      <c r="AA870" s="114">
        <f t="shared" si="3395"/>
        <v>0</v>
      </c>
      <c r="AB870" s="32"/>
      <c r="AC870" s="114">
        <f t="shared" si="3396"/>
        <v>0</v>
      </c>
      <c r="AD870" s="32"/>
      <c r="AE870" s="114">
        <f t="shared" si="3397"/>
        <v>0</v>
      </c>
      <c r="AF870" s="32"/>
      <c r="AG870" s="114">
        <f t="shared" si="3398"/>
        <v>0</v>
      </c>
      <c r="AH870" s="32"/>
      <c r="AI870" s="114">
        <f t="shared" si="3399"/>
        <v>0</v>
      </c>
      <c r="AJ870" s="32"/>
      <c r="AK870" s="114">
        <f t="shared" si="3400"/>
        <v>0</v>
      </c>
      <c r="AL870" s="32"/>
      <c r="AM870" s="114">
        <f t="shared" si="3401"/>
        <v>0</v>
      </c>
      <c r="AN870" s="32"/>
      <c r="AO870" s="114">
        <f t="shared" si="3402"/>
        <v>0</v>
      </c>
      <c r="AP870" s="32"/>
      <c r="AQ870" s="114">
        <f t="shared" si="3403"/>
        <v>0</v>
      </c>
      <c r="AR870" s="32"/>
      <c r="AS870" s="114">
        <f t="shared" si="3404"/>
        <v>0</v>
      </c>
      <c r="AT870" s="32"/>
      <c r="AU870" s="114">
        <f t="shared" si="3405"/>
        <v>0</v>
      </c>
      <c r="AV870" s="32"/>
      <c r="AW870" s="114">
        <f t="shared" si="3406"/>
        <v>0</v>
      </c>
      <c r="AX870" s="32"/>
      <c r="AY870" s="114">
        <f t="shared" si="3407"/>
        <v>0</v>
      </c>
      <c r="AZ870" s="32"/>
      <c r="BA870" s="114">
        <f t="shared" si="3408"/>
        <v>0</v>
      </c>
      <c r="BB870" s="32"/>
      <c r="BC870" s="114">
        <f t="shared" si="3409"/>
        <v>0</v>
      </c>
      <c r="BD870" s="32"/>
      <c r="BE870" s="114">
        <f t="shared" si="3410"/>
        <v>0</v>
      </c>
      <c r="BF870" s="32"/>
      <c r="BG870" s="114">
        <f t="shared" si="3411"/>
        <v>0</v>
      </c>
      <c r="BH870" s="108">
        <f t="shared" ref="BH870:BI870" si="3437">SUM(J870,L870,N870,P870,R870,T870,V870,X870,Z870,AB870,AD870,AF870,AH870,AJ870,AL870,AN870,AP870,AR870,AT870,AV870,AX870,AZ870,BB870,BD870,BF870)</f>
        <v>0</v>
      </c>
      <c r="BI870" s="119">
        <f t="shared" si="3437"/>
        <v>0</v>
      </c>
      <c r="BJ870" s="87">
        <f t="shared" si="3413"/>
        <v>0</v>
      </c>
      <c r="BK870" s="108">
        <f t="shared" si="3414"/>
        <v>10</v>
      </c>
      <c r="BL870" s="119">
        <f t="shared" si="3415"/>
        <v>398.74</v>
      </c>
      <c r="BM870" s="87">
        <f t="shared" si="3416"/>
        <v>1</v>
      </c>
    </row>
    <row r="871" spans="1:65" s="88" customFormat="1">
      <c r="A871" s="29" t="s">
        <v>1197</v>
      </c>
      <c r="B871" s="29" t="s">
        <v>250</v>
      </c>
      <c r="C871" s="29">
        <v>3624</v>
      </c>
      <c r="D871" s="101" t="s">
        <v>1198</v>
      </c>
      <c r="E871" s="29" t="s">
        <v>100</v>
      </c>
      <c r="F871" s="30">
        <v>40</v>
      </c>
      <c r="G871" s="31">
        <v>91.44</v>
      </c>
      <c r="H871" s="119">
        <v>112.35904196032136</v>
      </c>
      <c r="I871" s="120">
        <f t="shared" si="3386"/>
        <v>4494.3599999999997</v>
      </c>
      <c r="J871" s="111"/>
      <c r="K871" s="114">
        <f t="shared" si="3387"/>
        <v>0</v>
      </c>
      <c r="L871" s="32"/>
      <c r="M871" s="114">
        <f t="shared" si="3388"/>
        <v>0</v>
      </c>
      <c r="N871" s="32"/>
      <c r="O871" s="114">
        <f t="shared" si="3389"/>
        <v>0</v>
      </c>
      <c r="P871" s="32"/>
      <c r="Q871" s="114">
        <f t="shared" si="3390"/>
        <v>0</v>
      </c>
      <c r="R871" s="32"/>
      <c r="S871" s="114">
        <f t="shared" si="3391"/>
        <v>0</v>
      </c>
      <c r="T871" s="32"/>
      <c r="U871" s="114">
        <f t="shared" si="3392"/>
        <v>0</v>
      </c>
      <c r="V871" s="32"/>
      <c r="W871" s="114">
        <f t="shared" si="3393"/>
        <v>0</v>
      </c>
      <c r="X871" s="32"/>
      <c r="Y871" s="114">
        <f t="shared" si="3394"/>
        <v>0</v>
      </c>
      <c r="Z871" s="32"/>
      <c r="AA871" s="114">
        <f t="shared" si="3395"/>
        <v>0</v>
      </c>
      <c r="AB871" s="32"/>
      <c r="AC871" s="114">
        <f t="shared" si="3396"/>
        <v>0</v>
      </c>
      <c r="AD871" s="32"/>
      <c r="AE871" s="114">
        <f t="shared" si="3397"/>
        <v>0</v>
      </c>
      <c r="AF871" s="32"/>
      <c r="AG871" s="114">
        <f t="shared" si="3398"/>
        <v>0</v>
      </c>
      <c r="AH871" s="32"/>
      <c r="AI871" s="114">
        <f t="shared" si="3399"/>
        <v>0</v>
      </c>
      <c r="AJ871" s="32"/>
      <c r="AK871" s="114">
        <f t="shared" si="3400"/>
        <v>0</v>
      </c>
      <c r="AL871" s="32"/>
      <c r="AM871" s="114">
        <f t="shared" si="3401"/>
        <v>0</v>
      </c>
      <c r="AN871" s="32"/>
      <c r="AO871" s="114">
        <f t="shared" si="3402"/>
        <v>0</v>
      </c>
      <c r="AP871" s="32"/>
      <c r="AQ871" s="114">
        <f t="shared" si="3403"/>
        <v>0</v>
      </c>
      <c r="AR871" s="32"/>
      <c r="AS871" s="114">
        <f t="shared" si="3404"/>
        <v>0</v>
      </c>
      <c r="AT871" s="32"/>
      <c r="AU871" s="114">
        <f t="shared" si="3405"/>
        <v>0</v>
      </c>
      <c r="AV871" s="32"/>
      <c r="AW871" s="114">
        <f t="shared" si="3406"/>
        <v>0</v>
      </c>
      <c r="AX871" s="32"/>
      <c r="AY871" s="114">
        <f t="shared" si="3407"/>
        <v>0</v>
      </c>
      <c r="AZ871" s="32"/>
      <c r="BA871" s="114">
        <f t="shared" si="3408"/>
        <v>0</v>
      </c>
      <c r="BB871" s="32"/>
      <c r="BC871" s="114">
        <f t="shared" si="3409"/>
        <v>0</v>
      </c>
      <c r="BD871" s="32"/>
      <c r="BE871" s="114">
        <f t="shared" si="3410"/>
        <v>0</v>
      </c>
      <c r="BF871" s="32"/>
      <c r="BG871" s="114">
        <f t="shared" si="3411"/>
        <v>0</v>
      </c>
      <c r="BH871" s="108">
        <f t="shared" ref="BH871:BI871" si="3438">SUM(J871,L871,N871,P871,R871,T871,V871,X871,Z871,AB871,AD871,AF871,AH871,AJ871,AL871,AN871,AP871,AR871,AT871,AV871,AX871,AZ871,BB871,BD871,BF871)</f>
        <v>0</v>
      </c>
      <c r="BI871" s="119">
        <f t="shared" si="3438"/>
        <v>0</v>
      </c>
      <c r="BJ871" s="87">
        <f t="shared" si="3413"/>
        <v>0</v>
      </c>
      <c r="BK871" s="108">
        <f t="shared" si="3414"/>
        <v>40</v>
      </c>
      <c r="BL871" s="119">
        <f t="shared" si="3415"/>
        <v>4494.3599999999997</v>
      </c>
      <c r="BM871" s="87">
        <f t="shared" si="3416"/>
        <v>1</v>
      </c>
    </row>
    <row r="872" spans="1:65" s="88" customFormat="1">
      <c r="A872" s="29" t="s">
        <v>1199</v>
      </c>
      <c r="B872" s="29" t="s">
        <v>250</v>
      </c>
      <c r="C872" s="29">
        <v>13378</v>
      </c>
      <c r="D872" s="101" t="s">
        <v>1200</v>
      </c>
      <c r="E872" s="29" t="s">
        <v>100</v>
      </c>
      <c r="F872" s="30">
        <v>20</v>
      </c>
      <c r="G872" s="31">
        <v>2.88</v>
      </c>
      <c r="H872" s="119">
        <v>3.5388674633172084</v>
      </c>
      <c r="I872" s="120">
        <f t="shared" si="3386"/>
        <v>70.78</v>
      </c>
      <c r="J872" s="111"/>
      <c r="K872" s="114">
        <f t="shared" si="3387"/>
        <v>0</v>
      </c>
      <c r="L872" s="32"/>
      <c r="M872" s="114">
        <f t="shared" si="3388"/>
        <v>0</v>
      </c>
      <c r="N872" s="32"/>
      <c r="O872" s="114">
        <f t="shared" si="3389"/>
        <v>0</v>
      </c>
      <c r="P872" s="32"/>
      <c r="Q872" s="114">
        <f t="shared" si="3390"/>
        <v>0</v>
      </c>
      <c r="R872" s="32"/>
      <c r="S872" s="114">
        <f t="shared" si="3391"/>
        <v>0</v>
      </c>
      <c r="T872" s="32"/>
      <c r="U872" s="114">
        <f t="shared" si="3392"/>
        <v>0</v>
      </c>
      <c r="V872" s="32"/>
      <c r="W872" s="114">
        <f t="shared" si="3393"/>
        <v>0</v>
      </c>
      <c r="X872" s="32"/>
      <c r="Y872" s="114">
        <f t="shared" si="3394"/>
        <v>0</v>
      </c>
      <c r="Z872" s="32"/>
      <c r="AA872" s="114">
        <f t="shared" si="3395"/>
        <v>0</v>
      </c>
      <c r="AB872" s="32"/>
      <c r="AC872" s="114">
        <f t="shared" si="3396"/>
        <v>0</v>
      </c>
      <c r="AD872" s="32"/>
      <c r="AE872" s="114">
        <f t="shared" si="3397"/>
        <v>0</v>
      </c>
      <c r="AF872" s="32"/>
      <c r="AG872" s="114">
        <f t="shared" si="3398"/>
        <v>0</v>
      </c>
      <c r="AH872" s="32"/>
      <c r="AI872" s="114">
        <f t="shared" si="3399"/>
        <v>0</v>
      </c>
      <c r="AJ872" s="32"/>
      <c r="AK872" s="114">
        <f t="shared" si="3400"/>
        <v>0</v>
      </c>
      <c r="AL872" s="32"/>
      <c r="AM872" s="114">
        <f t="shared" si="3401"/>
        <v>0</v>
      </c>
      <c r="AN872" s="32"/>
      <c r="AO872" s="114">
        <f t="shared" si="3402"/>
        <v>0</v>
      </c>
      <c r="AP872" s="32"/>
      <c r="AQ872" s="114">
        <f t="shared" si="3403"/>
        <v>0</v>
      </c>
      <c r="AR872" s="32"/>
      <c r="AS872" s="114">
        <f t="shared" si="3404"/>
        <v>0</v>
      </c>
      <c r="AT872" s="32"/>
      <c r="AU872" s="114">
        <f t="shared" si="3405"/>
        <v>0</v>
      </c>
      <c r="AV872" s="32"/>
      <c r="AW872" s="114">
        <f t="shared" si="3406"/>
        <v>0</v>
      </c>
      <c r="AX872" s="32"/>
      <c r="AY872" s="114">
        <f t="shared" si="3407"/>
        <v>0</v>
      </c>
      <c r="AZ872" s="32"/>
      <c r="BA872" s="114">
        <f t="shared" si="3408"/>
        <v>0</v>
      </c>
      <c r="BB872" s="32"/>
      <c r="BC872" s="114">
        <f t="shared" si="3409"/>
        <v>0</v>
      </c>
      <c r="BD872" s="32"/>
      <c r="BE872" s="114">
        <f t="shared" si="3410"/>
        <v>0</v>
      </c>
      <c r="BF872" s="32"/>
      <c r="BG872" s="114">
        <f t="shared" si="3411"/>
        <v>0</v>
      </c>
      <c r="BH872" s="108">
        <f t="shared" ref="BH872:BI872" si="3439">SUM(J872,L872,N872,P872,R872,T872,V872,X872,Z872,AB872,AD872,AF872,AH872,AJ872,AL872,AN872,AP872,AR872,AT872,AV872,AX872,AZ872,BB872,BD872,BF872)</f>
        <v>0</v>
      </c>
      <c r="BI872" s="119">
        <f t="shared" si="3439"/>
        <v>0</v>
      </c>
      <c r="BJ872" s="87">
        <f t="shared" si="3413"/>
        <v>0</v>
      </c>
      <c r="BK872" s="108">
        <f t="shared" si="3414"/>
        <v>20</v>
      </c>
      <c r="BL872" s="119">
        <f t="shared" si="3415"/>
        <v>70.78</v>
      </c>
      <c r="BM872" s="87">
        <f t="shared" si="3416"/>
        <v>1</v>
      </c>
    </row>
    <row r="873" spans="1:65" s="88" customFormat="1">
      <c r="A873" s="22" t="s">
        <v>1201</v>
      </c>
      <c r="B873" s="22" t="s">
        <v>60</v>
      </c>
      <c r="C873" s="22" t="s">
        <v>60</v>
      </c>
      <c r="D873" s="102" t="s">
        <v>1202</v>
      </c>
      <c r="E873" s="22" t="s">
        <v>60</v>
      </c>
      <c r="F873" s="89"/>
      <c r="G873" s="27"/>
      <c r="H873" s="121"/>
      <c r="I873" s="118">
        <f>SUM(I874:I884)</f>
        <v>48326.62</v>
      </c>
      <c r="J873" s="112"/>
      <c r="K873" s="127">
        <f>SUM(K874:K884)</f>
        <v>0</v>
      </c>
      <c r="L873" s="26"/>
      <c r="M873" s="127">
        <f>SUM(M874:M884)</f>
        <v>0</v>
      </c>
      <c r="N873" s="26"/>
      <c r="O873" s="127">
        <f>SUM(O874:O884)</f>
        <v>0</v>
      </c>
      <c r="P873" s="26"/>
      <c r="Q873" s="127">
        <f>SUM(Q874:Q884)</f>
        <v>0</v>
      </c>
      <c r="R873" s="26"/>
      <c r="S873" s="127">
        <f>SUM(S874:S884)</f>
        <v>0</v>
      </c>
      <c r="T873" s="26"/>
      <c r="U873" s="127">
        <f>SUM(U874:U884)</f>
        <v>0</v>
      </c>
      <c r="V873" s="26"/>
      <c r="W873" s="127">
        <f>SUM(W874:W884)</f>
        <v>0</v>
      </c>
      <c r="X873" s="26"/>
      <c r="Y873" s="127">
        <f>SUM(Y874:Y884)</f>
        <v>0</v>
      </c>
      <c r="Z873" s="26"/>
      <c r="AA873" s="127">
        <f>SUM(AA874:AA884)</f>
        <v>0</v>
      </c>
      <c r="AB873" s="26"/>
      <c r="AC873" s="127">
        <f>SUM(AC874:AC884)</f>
        <v>0</v>
      </c>
      <c r="AD873" s="26"/>
      <c r="AE873" s="127">
        <f>SUM(AE874:AE884)</f>
        <v>0</v>
      </c>
      <c r="AF873" s="26"/>
      <c r="AG873" s="127">
        <f>SUM(AG874:AG884)</f>
        <v>0</v>
      </c>
      <c r="AH873" s="26"/>
      <c r="AI873" s="127">
        <f>SUM(AI874:AI884)</f>
        <v>0</v>
      </c>
      <c r="AJ873" s="26"/>
      <c r="AK873" s="127">
        <f>SUM(AK874:AK884)</f>
        <v>0</v>
      </c>
      <c r="AL873" s="26"/>
      <c r="AM873" s="127">
        <f>SUM(AM874:AM884)</f>
        <v>0</v>
      </c>
      <c r="AN873" s="26"/>
      <c r="AO873" s="127">
        <f>SUM(AO874:AO884)</f>
        <v>0</v>
      </c>
      <c r="AP873" s="26"/>
      <c r="AQ873" s="127">
        <f>SUM(AQ874:AQ884)</f>
        <v>0</v>
      </c>
      <c r="AR873" s="26"/>
      <c r="AS873" s="127">
        <f>SUM(AS874:AS884)</f>
        <v>0</v>
      </c>
      <c r="AT873" s="26"/>
      <c r="AU873" s="127">
        <f>SUM(AU874:AU884)</f>
        <v>0</v>
      </c>
      <c r="AV873" s="26"/>
      <c r="AW873" s="127">
        <f>SUM(AW874:AW884)</f>
        <v>0</v>
      </c>
      <c r="AX873" s="26"/>
      <c r="AY873" s="127">
        <f>SUM(AY874:AY884)</f>
        <v>0</v>
      </c>
      <c r="AZ873" s="26"/>
      <c r="BA873" s="127">
        <f>SUM(BA874:BA884)</f>
        <v>0</v>
      </c>
      <c r="BB873" s="26"/>
      <c r="BC873" s="127">
        <f>SUM(BC874:BC884)</f>
        <v>0</v>
      </c>
      <c r="BD873" s="26"/>
      <c r="BE873" s="127">
        <f>SUM(BE874:BE884)</f>
        <v>0</v>
      </c>
      <c r="BF873" s="26"/>
      <c r="BG873" s="127">
        <f>SUM(BG874:BG884)</f>
        <v>0</v>
      </c>
      <c r="BH873" s="109"/>
      <c r="BI873" s="121">
        <f>SUM(BI874:BI884)</f>
        <v>0</v>
      </c>
      <c r="BJ873" s="27"/>
      <c r="BK873" s="109"/>
      <c r="BL873" s="121">
        <f>SUM(BL874:BL884)</f>
        <v>48326.62</v>
      </c>
      <c r="BM873" s="27"/>
    </row>
    <row r="874" spans="1:65" s="88" customFormat="1" ht="45">
      <c r="A874" s="29" t="s">
        <v>1203</v>
      </c>
      <c r="B874" s="29" t="s">
        <v>79</v>
      </c>
      <c r="C874" s="29" t="s">
        <v>1204</v>
      </c>
      <c r="D874" s="101" t="s">
        <v>1205</v>
      </c>
      <c r="E874" s="29" t="s">
        <v>100</v>
      </c>
      <c r="F874" s="30">
        <v>10</v>
      </c>
      <c r="G874" s="31">
        <v>704.84</v>
      </c>
      <c r="H874" s="119">
        <v>866.08866070989632</v>
      </c>
      <c r="I874" s="120">
        <f t="shared" ref="I874:I884" si="3440">ROUND(SUM(F874*H874),2)</f>
        <v>8660.89</v>
      </c>
      <c r="J874" s="111"/>
      <c r="K874" s="114">
        <f t="shared" ref="K874:K884" si="3441">J874*$H874</f>
        <v>0</v>
      </c>
      <c r="L874" s="32"/>
      <c r="M874" s="114">
        <f t="shared" ref="M874:M884" si="3442">L874*$H874</f>
        <v>0</v>
      </c>
      <c r="N874" s="32"/>
      <c r="O874" s="114">
        <f t="shared" ref="O874:O884" si="3443">N874*$H874</f>
        <v>0</v>
      </c>
      <c r="P874" s="32"/>
      <c r="Q874" s="114">
        <f t="shared" ref="Q874:Q884" si="3444">P874*$H874</f>
        <v>0</v>
      </c>
      <c r="R874" s="32"/>
      <c r="S874" s="114">
        <f t="shared" ref="S874:S884" si="3445">R874*$H874</f>
        <v>0</v>
      </c>
      <c r="T874" s="32"/>
      <c r="U874" s="114">
        <f t="shared" ref="U874:U884" si="3446">T874*$H874</f>
        <v>0</v>
      </c>
      <c r="V874" s="32"/>
      <c r="W874" s="114">
        <f t="shared" ref="W874:W884" si="3447">V874*$H874</f>
        <v>0</v>
      </c>
      <c r="X874" s="32"/>
      <c r="Y874" s="114">
        <f t="shared" ref="Y874:Y884" si="3448">X874*$H874</f>
        <v>0</v>
      </c>
      <c r="Z874" s="32"/>
      <c r="AA874" s="114">
        <f t="shared" ref="AA874:AA884" si="3449">Z874*$H874</f>
        <v>0</v>
      </c>
      <c r="AB874" s="32"/>
      <c r="AC874" s="114">
        <f t="shared" ref="AC874:AC884" si="3450">AB874*$H874</f>
        <v>0</v>
      </c>
      <c r="AD874" s="32"/>
      <c r="AE874" s="114">
        <f t="shared" ref="AE874:AE884" si="3451">AD874*$H874</f>
        <v>0</v>
      </c>
      <c r="AF874" s="32"/>
      <c r="AG874" s="114">
        <f t="shared" ref="AG874:AG884" si="3452">AF874*$H874</f>
        <v>0</v>
      </c>
      <c r="AH874" s="32"/>
      <c r="AI874" s="114">
        <f t="shared" ref="AI874:AI884" si="3453">AH874*$H874</f>
        <v>0</v>
      </c>
      <c r="AJ874" s="32"/>
      <c r="AK874" s="114">
        <f t="shared" ref="AK874:AK884" si="3454">AJ874*$H874</f>
        <v>0</v>
      </c>
      <c r="AL874" s="32"/>
      <c r="AM874" s="114">
        <f t="shared" ref="AM874:AM884" si="3455">AL874*$H874</f>
        <v>0</v>
      </c>
      <c r="AN874" s="32"/>
      <c r="AO874" s="114">
        <f t="shared" ref="AO874:AO884" si="3456">AN874*$H874</f>
        <v>0</v>
      </c>
      <c r="AP874" s="32"/>
      <c r="AQ874" s="114">
        <f t="shared" ref="AQ874:AQ884" si="3457">AP874*$H874</f>
        <v>0</v>
      </c>
      <c r="AR874" s="32"/>
      <c r="AS874" s="114">
        <f t="shared" ref="AS874:AS884" si="3458">AR874*$H874</f>
        <v>0</v>
      </c>
      <c r="AT874" s="32"/>
      <c r="AU874" s="114">
        <f t="shared" ref="AU874:AU884" si="3459">AT874*$H874</f>
        <v>0</v>
      </c>
      <c r="AV874" s="32"/>
      <c r="AW874" s="114">
        <f t="shared" ref="AW874:AW884" si="3460">AV874*$H874</f>
        <v>0</v>
      </c>
      <c r="AX874" s="32"/>
      <c r="AY874" s="114">
        <f t="shared" ref="AY874:AY884" si="3461">AX874*$H874</f>
        <v>0</v>
      </c>
      <c r="AZ874" s="32"/>
      <c r="BA874" s="114">
        <f t="shared" ref="BA874:BA884" si="3462">AZ874*$H874</f>
        <v>0</v>
      </c>
      <c r="BB874" s="32"/>
      <c r="BC874" s="114">
        <f t="shared" ref="BC874:BC884" si="3463">BB874*$H874</f>
        <v>0</v>
      </c>
      <c r="BD874" s="32"/>
      <c r="BE874" s="114">
        <f t="shared" ref="BE874:BE884" si="3464">BD874*$H874</f>
        <v>0</v>
      </c>
      <c r="BF874" s="32"/>
      <c r="BG874" s="114">
        <f t="shared" ref="BG874:BG884" si="3465">BF874*$H874</f>
        <v>0</v>
      </c>
      <c r="BH874" s="108">
        <f t="shared" ref="BH874:BI874" si="3466">SUM(J874,L874,N874,P874,R874,T874,V874,X874,Z874,AB874,AD874,AF874,AH874,AJ874,AL874,AN874,AP874,AR874,AT874,AV874,AX874,AZ874,BB874,BD874,BF874)</f>
        <v>0</v>
      </c>
      <c r="BI874" s="119">
        <f t="shared" si="3466"/>
        <v>0</v>
      </c>
      <c r="BJ874" s="87">
        <f t="shared" ref="BJ874:BJ884" si="3467">BI874/I874</f>
        <v>0</v>
      </c>
      <c r="BK874" s="108">
        <f t="shared" ref="BK874:BK884" si="3468">F874-BH874</f>
        <v>10</v>
      </c>
      <c r="BL874" s="119">
        <f t="shared" ref="BL874:BL884" si="3469">I874-BI874</f>
        <v>8660.89</v>
      </c>
      <c r="BM874" s="87">
        <f t="shared" ref="BM874:BM884" si="3470">1-BJ874</f>
        <v>1</v>
      </c>
    </row>
    <row r="875" spans="1:65" s="88" customFormat="1" ht="33.75">
      <c r="A875" s="29" t="s">
        <v>1206</v>
      </c>
      <c r="B875" s="29" t="s">
        <v>79</v>
      </c>
      <c r="C875" s="29" t="s">
        <v>1207</v>
      </c>
      <c r="D875" s="101" t="s">
        <v>1208</v>
      </c>
      <c r="E875" s="29" t="s">
        <v>100</v>
      </c>
      <c r="F875" s="30">
        <v>4</v>
      </c>
      <c r="G875" s="31">
        <v>670.66</v>
      </c>
      <c r="H875" s="119">
        <v>824.08918505149961</v>
      </c>
      <c r="I875" s="120">
        <f t="shared" si="3440"/>
        <v>3296.36</v>
      </c>
      <c r="J875" s="111"/>
      <c r="K875" s="114">
        <f t="shared" si="3441"/>
        <v>0</v>
      </c>
      <c r="L875" s="32"/>
      <c r="M875" s="114">
        <f t="shared" si="3442"/>
        <v>0</v>
      </c>
      <c r="N875" s="32"/>
      <c r="O875" s="114">
        <f t="shared" si="3443"/>
        <v>0</v>
      </c>
      <c r="P875" s="32"/>
      <c r="Q875" s="114">
        <f t="shared" si="3444"/>
        <v>0</v>
      </c>
      <c r="R875" s="32"/>
      <c r="S875" s="114">
        <f t="shared" si="3445"/>
        <v>0</v>
      </c>
      <c r="T875" s="32"/>
      <c r="U875" s="114">
        <f t="shared" si="3446"/>
        <v>0</v>
      </c>
      <c r="V875" s="32"/>
      <c r="W875" s="114">
        <f t="shared" si="3447"/>
        <v>0</v>
      </c>
      <c r="X875" s="32"/>
      <c r="Y875" s="114">
        <f t="shared" si="3448"/>
        <v>0</v>
      </c>
      <c r="Z875" s="32"/>
      <c r="AA875" s="114">
        <f t="shared" si="3449"/>
        <v>0</v>
      </c>
      <c r="AB875" s="32"/>
      <c r="AC875" s="114">
        <f t="shared" si="3450"/>
        <v>0</v>
      </c>
      <c r="AD875" s="32"/>
      <c r="AE875" s="114">
        <f t="shared" si="3451"/>
        <v>0</v>
      </c>
      <c r="AF875" s="32"/>
      <c r="AG875" s="114">
        <f t="shared" si="3452"/>
        <v>0</v>
      </c>
      <c r="AH875" s="32"/>
      <c r="AI875" s="114">
        <f t="shared" si="3453"/>
        <v>0</v>
      </c>
      <c r="AJ875" s="32"/>
      <c r="AK875" s="114">
        <f t="shared" si="3454"/>
        <v>0</v>
      </c>
      <c r="AL875" s="32"/>
      <c r="AM875" s="114">
        <f t="shared" si="3455"/>
        <v>0</v>
      </c>
      <c r="AN875" s="32"/>
      <c r="AO875" s="114">
        <f t="shared" si="3456"/>
        <v>0</v>
      </c>
      <c r="AP875" s="32"/>
      <c r="AQ875" s="114">
        <f t="shared" si="3457"/>
        <v>0</v>
      </c>
      <c r="AR875" s="32"/>
      <c r="AS875" s="114">
        <f t="shared" si="3458"/>
        <v>0</v>
      </c>
      <c r="AT875" s="32"/>
      <c r="AU875" s="114">
        <f t="shared" si="3459"/>
        <v>0</v>
      </c>
      <c r="AV875" s="32"/>
      <c r="AW875" s="114">
        <f t="shared" si="3460"/>
        <v>0</v>
      </c>
      <c r="AX875" s="32"/>
      <c r="AY875" s="114">
        <f t="shared" si="3461"/>
        <v>0</v>
      </c>
      <c r="AZ875" s="32"/>
      <c r="BA875" s="114">
        <f t="shared" si="3462"/>
        <v>0</v>
      </c>
      <c r="BB875" s="32"/>
      <c r="BC875" s="114">
        <f t="shared" si="3463"/>
        <v>0</v>
      </c>
      <c r="BD875" s="32"/>
      <c r="BE875" s="114">
        <f t="shared" si="3464"/>
        <v>0</v>
      </c>
      <c r="BF875" s="32"/>
      <c r="BG875" s="114">
        <f t="shared" si="3465"/>
        <v>0</v>
      </c>
      <c r="BH875" s="108">
        <f t="shared" ref="BH875:BI875" si="3471">SUM(J875,L875,N875,P875,R875,T875,V875,X875,Z875,AB875,AD875,AF875,AH875,AJ875,AL875,AN875,AP875,AR875,AT875,AV875,AX875,AZ875,BB875,BD875,BF875)</f>
        <v>0</v>
      </c>
      <c r="BI875" s="119">
        <f t="shared" si="3471"/>
        <v>0</v>
      </c>
      <c r="BJ875" s="87">
        <f t="shared" si="3467"/>
        <v>0</v>
      </c>
      <c r="BK875" s="108">
        <f t="shared" si="3468"/>
        <v>4</v>
      </c>
      <c r="BL875" s="119">
        <f t="shared" si="3469"/>
        <v>3296.36</v>
      </c>
      <c r="BM875" s="87">
        <f t="shared" si="3470"/>
        <v>1</v>
      </c>
    </row>
    <row r="876" spans="1:65" s="88" customFormat="1" ht="22.5">
      <c r="A876" s="29" t="s">
        <v>1209</v>
      </c>
      <c r="B876" s="29" t="s">
        <v>79</v>
      </c>
      <c r="C876" s="29" t="s">
        <v>1210</v>
      </c>
      <c r="D876" s="101" t="s">
        <v>1211</v>
      </c>
      <c r="E876" s="29" t="s">
        <v>100</v>
      </c>
      <c r="F876" s="30">
        <v>10</v>
      </c>
      <c r="G876" s="31">
        <v>277.58</v>
      </c>
      <c r="H876" s="119">
        <v>341.08292724569122</v>
      </c>
      <c r="I876" s="120">
        <f t="shared" si="3440"/>
        <v>3410.83</v>
      </c>
      <c r="J876" s="111"/>
      <c r="K876" s="114">
        <f t="shared" si="3441"/>
        <v>0</v>
      </c>
      <c r="L876" s="32"/>
      <c r="M876" s="114">
        <f t="shared" si="3442"/>
        <v>0</v>
      </c>
      <c r="N876" s="32"/>
      <c r="O876" s="114">
        <f t="shared" si="3443"/>
        <v>0</v>
      </c>
      <c r="P876" s="32"/>
      <c r="Q876" s="114">
        <f t="shared" si="3444"/>
        <v>0</v>
      </c>
      <c r="R876" s="32"/>
      <c r="S876" s="114">
        <f t="shared" si="3445"/>
        <v>0</v>
      </c>
      <c r="T876" s="32"/>
      <c r="U876" s="114">
        <f t="shared" si="3446"/>
        <v>0</v>
      </c>
      <c r="V876" s="32"/>
      <c r="W876" s="114">
        <f t="shared" si="3447"/>
        <v>0</v>
      </c>
      <c r="X876" s="32"/>
      <c r="Y876" s="114">
        <f t="shared" si="3448"/>
        <v>0</v>
      </c>
      <c r="Z876" s="32"/>
      <c r="AA876" s="114">
        <f t="shared" si="3449"/>
        <v>0</v>
      </c>
      <c r="AB876" s="32"/>
      <c r="AC876" s="114">
        <f t="shared" si="3450"/>
        <v>0</v>
      </c>
      <c r="AD876" s="32"/>
      <c r="AE876" s="114">
        <f t="shared" si="3451"/>
        <v>0</v>
      </c>
      <c r="AF876" s="32"/>
      <c r="AG876" s="114">
        <f t="shared" si="3452"/>
        <v>0</v>
      </c>
      <c r="AH876" s="32"/>
      <c r="AI876" s="114">
        <f t="shared" si="3453"/>
        <v>0</v>
      </c>
      <c r="AJ876" s="32"/>
      <c r="AK876" s="114">
        <f t="shared" si="3454"/>
        <v>0</v>
      </c>
      <c r="AL876" s="32"/>
      <c r="AM876" s="114">
        <f t="shared" si="3455"/>
        <v>0</v>
      </c>
      <c r="AN876" s="32"/>
      <c r="AO876" s="114">
        <f t="shared" si="3456"/>
        <v>0</v>
      </c>
      <c r="AP876" s="32"/>
      <c r="AQ876" s="114">
        <f t="shared" si="3457"/>
        <v>0</v>
      </c>
      <c r="AR876" s="32"/>
      <c r="AS876" s="114">
        <f t="shared" si="3458"/>
        <v>0</v>
      </c>
      <c r="AT876" s="32"/>
      <c r="AU876" s="114">
        <f t="shared" si="3459"/>
        <v>0</v>
      </c>
      <c r="AV876" s="32"/>
      <c r="AW876" s="114">
        <f t="shared" si="3460"/>
        <v>0</v>
      </c>
      <c r="AX876" s="32"/>
      <c r="AY876" s="114">
        <f t="shared" si="3461"/>
        <v>0</v>
      </c>
      <c r="AZ876" s="32"/>
      <c r="BA876" s="114">
        <f t="shared" si="3462"/>
        <v>0</v>
      </c>
      <c r="BB876" s="32"/>
      <c r="BC876" s="114">
        <f t="shared" si="3463"/>
        <v>0</v>
      </c>
      <c r="BD876" s="32"/>
      <c r="BE876" s="114">
        <f t="shared" si="3464"/>
        <v>0</v>
      </c>
      <c r="BF876" s="32"/>
      <c r="BG876" s="114">
        <f t="shared" si="3465"/>
        <v>0</v>
      </c>
      <c r="BH876" s="108">
        <f t="shared" ref="BH876:BI876" si="3472">SUM(J876,L876,N876,P876,R876,T876,V876,X876,Z876,AB876,AD876,AF876,AH876,AJ876,AL876,AN876,AP876,AR876,AT876,AV876,AX876,AZ876,BB876,BD876,BF876)</f>
        <v>0</v>
      </c>
      <c r="BI876" s="119">
        <f t="shared" si="3472"/>
        <v>0</v>
      </c>
      <c r="BJ876" s="87">
        <f t="shared" si="3467"/>
        <v>0</v>
      </c>
      <c r="BK876" s="108">
        <f t="shared" si="3468"/>
        <v>10</v>
      </c>
      <c r="BL876" s="119">
        <f t="shared" si="3469"/>
        <v>3410.83</v>
      </c>
      <c r="BM876" s="87">
        <f t="shared" si="3470"/>
        <v>1</v>
      </c>
    </row>
    <row r="877" spans="1:65" s="88" customFormat="1" ht="33.75">
      <c r="A877" s="29" t="s">
        <v>1212</v>
      </c>
      <c r="B877" s="29" t="s">
        <v>79</v>
      </c>
      <c r="C877" s="29" t="s">
        <v>1213</v>
      </c>
      <c r="D877" s="101" t="s">
        <v>1214</v>
      </c>
      <c r="E877" s="29" t="s">
        <v>100</v>
      </c>
      <c r="F877" s="30">
        <v>2</v>
      </c>
      <c r="G877" s="31">
        <v>152.49</v>
      </c>
      <c r="H877" s="119">
        <v>187.37565954209762</v>
      </c>
      <c r="I877" s="120">
        <f t="shared" si="3440"/>
        <v>374.75</v>
      </c>
      <c r="J877" s="111"/>
      <c r="K877" s="114">
        <f t="shared" si="3441"/>
        <v>0</v>
      </c>
      <c r="L877" s="32"/>
      <c r="M877" s="114">
        <f t="shared" si="3442"/>
        <v>0</v>
      </c>
      <c r="N877" s="32"/>
      <c r="O877" s="114">
        <f t="shared" si="3443"/>
        <v>0</v>
      </c>
      <c r="P877" s="32"/>
      <c r="Q877" s="114">
        <f t="shared" si="3444"/>
        <v>0</v>
      </c>
      <c r="R877" s="32"/>
      <c r="S877" s="114">
        <f t="shared" si="3445"/>
        <v>0</v>
      </c>
      <c r="T877" s="32"/>
      <c r="U877" s="114">
        <f t="shared" si="3446"/>
        <v>0</v>
      </c>
      <c r="V877" s="32"/>
      <c r="W877" s="114">
        <f t="shared" si="3447"/>
        <v>0</v>
      </c>
      <c r="X877" s="32"/>
      <c r="Y877" s="114">
        <f t="shared" si="3448"/>
        <v>0</v>
      </c>
      <c r="Z877" s="32"/>
      <c r="AA877" s="114">
        <f t="shared" si="3449"/>
        <v>0</v>
      </c>
      <c r="AB877" s="32"/>
      <c r="AC877" s="114">
        <f t="shared" si="3450"/>
        <v>0</v>
      </c>
      <c r="AD877" s="32"/>
      <c r="AE877" s="114">
        <f t="shared" si="3451"/>
        <v>0</v>
      </c>
      <c r="AF877" s="32"/>
      <c r="AG877" s="114">
        <f t="shared" si="3452"/>
        <v>0</v>
      </c>
      <c r="AH877" s="32"/>
      <c r="AI877" s="114">
        <f t="shared" si="3453"/>
        <v>0</v>
      </c>
      <c r="AJ877" s="32"/>
      <c r="AK877" s="114">
        <f t="shared" si="3454"/>
        <v>0</v>
      </c>
      <c r="AL877" s="32"/>
      <c r="AM877" s="114">
        <f t="shared" si="3455"/>
        <v>0</v>
      </c>
      <c r="AN877" s="32"/>
      <c r="AO877" s="114">
        <f t="shared" si="3456"/>
        <v>0</v>
      </c>
      <c r="AP877" s="32"/>
      <c r="AQ877" s="114">
        <f t="shared" si="3457"/>
        <v>0</v>
      </c>
      <c r="AR877" s="32"/>
      <c r="AS877" s="114">
        <f t="shared" si="3458"/>
        <v>0</v>
      </c>
      <c r="AT877" s="32"/>
      <c r="AU877" s="114">
        <f t="shared" si="3459"/>
        <v>0</v>
      </c>
      <c r="AV877" s="32"/>
      <c r="AW877" s="114">
        <f t="shared" si="3460"/>
        <v>0</v>
      </c>
      <c r="AX877" s="32"/>
      <c r="AY877" s="114">
        <f t="shared" si="3461"/>
        <v>0</v>
      </c>
      <c r="AZ877" s="32"/>
      <c r="BA877" s="114">
        <f t="shared" si="3462"/>
        <v>0</v>
      </c>
      <c r="BB877" s="32"/>
      <c r="BC877" s="114">
        <f t="shared" si="3463"/>
        <v>0</v>
      </c>
      <c r="BD877" s="32"/>
      <c r="BE877" s="114">
        <f t="shared" si="3464"/>
        <v>0</v>
      </c>
      <c r="BF877" s="32"/>
      <c r="BG877" s="114">
        <f t="shared" si="3465"/>
        <v>0</v>
      </c>
      <c r="BH877" s="108">
        <f t="shared" ref="BH877:BI877" si="3473">SUM(J877,L877,N877,P877,R877,T877,V877,X877,Z877,AB877,AD877,AF877,AH877,AJ877,AL877,AN877,AP877,AR877,AT877,AV877,AX877,AZ877,BB877,BD877,BF877)</f>
        <v>0</v>
      </c>
      <c r="BI877" s="119">
        <f t="shared" si="3473"/>
        <v>0</v>
      </c>
      <c r="BJ877" s="87">
        <f t="shared" si="3467"/>
        <v>0</v>
      </c>
      <c r="BK877" s="108">
        <f t="shared" si="3468"/>
        <v>2</v>
      </c>
      <c r="BL877" s="119">
        <f t="shared" si="3469"/>
        <v>374.75</v>
      </c>
      <c r="BM877" s="87">
        <f t="shared" si="3470"/>
        <v>1</v>
      </c>
    </row>
    <row r="878" spans="1:65" s="88" customFormat="1" ht="56.25">
      <c r="A878" s="29" t="s">
        <v>1215</v>
      </c>
      <c r="B878" s="29" t="s">
        <v>79</v>
      </c>
      <c r="C878" s="29" t="s">
        <v>1216</v>
      </c>
      <c r="D878" s="101" t="s">
        <v>1217</v>
      </c>
      <c r="E878" s="29" t="s">
        <v>100</v>
      </c>
      <c r="F878" s="30">
        <v>7</v>
      </c>
      <c r="G878" s="31">
        <v>207.57</v>
      </c>
      <c r="H878" s="119">
        <v>255.05649977803921</v>
      </c>
      <c r="I878" s="120">
        <f t="shared" si="3440"/>
        <v>1785.4</v>
      </c>
      <c r="J878" s="111"/>
      <c r="K878" s="114">
        <f t="shared" si="3441"/>
        <v>0</v>
      </c>
      <c r="L878" s="32"/>
      <c r="M878" s="114">
        <f t="shared" si="3442"/>
        <v>0</v>
      </c>
      <c r="N878" s="32"/>
      <c r="O878" s="114">
        <f t="shared" si="3443"/>
        <v>0</v>
      </c>
      <c r="P878" s="32"/>
      <c r="Q878" s="114">
        <f t="shared" si="3444"/>
        <v>0</v>
      </c>
      <c r="R878" s="32"/>
      <c r="S878" s="114">
        <f t="shared" si="3445"/>
        <v>0</v>
      </c>
      <c r="T878" s="32"/>
      <c r="U878" s="114">
        <f t="shared" si="3446"/>
        <v>0</v>
      </c>
      <c r="V878" s="32"/>
      <c r="W878" s="114">
        <f t="shared" si="3447"/>
        <v>0</v>
      </c>
      <c r="X878" s="32"/>
      <c r="Y878" s="114">
        <f t="shared" si="3448"/>
        <v>0</v>
      </c>
      <c r="Z878" s="32"/>
      <c r="AA878" s="114">
        <f t="shared" si="3449"/>
        <v>0</v>
      </c>
      <c r="AB878" s="32"/>
      <c r="AC878" s="114">
        <f t="shared" si="3450"/>
        <v>0</v>
      </c>
      <c r="AD878" s="32"/>
      <c r="AE878" s="114">
        <f t="shared" si="3451"/>
        <v>0</v>
      </c>
      <c r="AF878" s="32"/>
      <c r="AG878" s="114">
        <f t="shared" si="3452"/>
        <v>0</v>
      </c>
      <c r="AH878" s="32"/>
      <c r="AI878" s="114">
        <f t="shared" si="3453"/>
        <v>0</v>
      </c>
      <c r="AJ878" s="32"/>
      <c r="AK878" s="114">
        <f t="shared" si="3454"/>
        <v>0</v>
      </c>
      <c r="AL878" s="32"/>
      <c r="AM878" s="114">
        <f t="shared" si="3455"/>
        <v>0</v>
      </c>
      <c r="AN878" s="32"/>
      <c r="AO878" s="114">
        <f t="shared" si="3456"/>
        <v>0</v>
      </c>
      <c r="AP878" s="32"/>
      <c r="AQ878" s="114">
        <f t="shared" si="3457"/>
        <v>0</v>
      </c>
      <c r="AR878" s="32"/>
      <c r="AS878" s="114">
        <f t="shared" si="3458"/>
        <v>0</v>
      </c>
      <c r="AT878" s="32"/>
      <c r="AU878" s="114">
        <f t="shared" si="3459"/>
        <v>0</v>
      </c>
      <c r="AV878" s="32"/>
      <c r="AW878" s="114">
        <f t="shared" si="3460"/>
        <v>0</v>
      </c>
      <c r="AX878" s="32"/>
      <c r="AY878" s="114">
        <f t="shared" si="3461"/>
        <v>0</v>
      </c>
      <c r="AZ878" s="32"/>
      <c r="BA878" s="114">
        <f t="shared" si="3462"/>
        <v>0</v>
      </c>
      <c r="BB878" s="32"/>
      <c r="BC878" s="114">
        <f t="shared" si="3463"/>
        <v>0</v>
      </c>
      <c r="BD878" s="32"/>
      <c r="BE878" s="114">
        <f t="shared" si="3464"/>
        <v>0</v>
      </c>
      <c r="BF878" s="32"/>
      <c r="BG878" s="114">
        <f t="shared" si="3465"/>
        <v>0</v>
      </c>
      <c r="BH878" s="108">
        <f t="shared" ref="BH878:BI878" si="3474">SUM(J878,L878,N878,P878,R878,T878,V878,X878,Z878,AB878,AD878,AF878,AH878,AJ878,AL878,AN878,AP878,AR878,AT878,AV878,AX878,AZ878,BB878,BD878,BF878)</f>
        <v>0</v>
      </c>
      <c r="BI878" s="119">
        <f t="shared" si="3474"/>
        <v>0</v>
      </c>
      <c r="BJ878" s="87">
        <f t="shared" si="3467"/>
        <v>0</v>
      </c>
      <c r="BK878" s="108">
        <f t="shared" si="3468"/>
        <v>7</v>
      </c>
      <c r="BL878" s="119">
        <f t="shared" si="3469"/>
        <v>1785.4</v>
      </c>
      <c r="BM878" s="87">
        <f t="shared" si="3470"/>
        <v>1</v>
      </c>
    </row>
    <row r="879" spans="1:65" s="88" customFormat="1" ht="45">
      <c r="A879" s="29" t="s">
        <v>1218</v>
      </c>
      <c r="B879" s="29" t="s">
        <v>79</v>
      </c>
      <c r="C879" s="29" t="s">
        <v>1219</v>
      </c>
      <c r="D879" s="101" t="s">
        <v>1220</v>
      </c>
      <c r="E879" s="29" t="s">
        <v>100</v>
      </c>
      <c r="F879" s="30">
        <v>3</v>
      </c>
      <c r="G879" s="31">
        <v>124.86</v>
      </c>
      <c r="H879" s="119">
        <v>153.42464981589814</v>
      </c>
      <c r="I879" s="120">
        <f t="shared" si="3440"/>
        <v>460.27</v>
      </c>
      <c r="J879" s="111"/>
      <c r="K879" s="114">
        <f t="shared" si="3441"/>
        <v>0</v>
      </c>
      <c r="L879" s="32"/>
      <c r="M879" s="114">
        <f t="shared" si="3442"/>
        <v>0</v>
      </c>
      <c r="N879" s="32"/>
      <c r="O879" s="114">
        <f t="shared" si="3443"/>
        <v>0</v>
      </c>
      <c r="P879" s="32"/>
      <c r="Q879" s="114">
        <f t="shared" si="3444"/>
        <v>0</v>
      </c>
      <c r="R879" s="32"/>
      <c r="S879" s="114">
        <f t="shared" si="3445"/>
        <v>0</v>
      </c>
      <c r="T879" s="32"/>
      <c r="U879" s="114">
        <f t="shared" si="3446"/>
        <v>0</v>
      </c>
      <c r="V879" s="32"/>
      <c r="W879" s="114">
        <f t="shared" si="3447"/>
        <v>0</v>
      </c>
      <c r="X879" s="32"/>
      <c r="Y879" s="114">
        <f t="shared" si="3448"/>
        <v>0</v>
      </c>
      <c r="Z879" s="32"/>
      <c r="AA879" s="114">
        <f t="shared" si="3449"/>
        <v>0</v>
      </c>
      <c r="AB879" s="32"/>
      <c r="AC879" s="114">
        <f t="shared" si="3450"/>
        <v>0</v>
      </c>
      <c r="AD879" s="32"/>
      <c r="AE879" s="114">
        <f t="shared" si="3451"/>
        <v>0</v>
      </c>
      <c r="AF879" s="32"/>
      <c r="AG879" s="114">
        <f t="shared" si="3452"/>
        <v>0</v>
      </c>
      <c r="AH879" s="32"/>
      <c r="AI879" s="114">
        <f t="shared" si="3453"/>
        <v>0</v>
      </c>
      <c r="AJ879" s="32"/>
      <c r="AK879" s="114">
        <f t="shared" si="3454"/>
        <v>0</v>
      </c>
      <c r="AL879" s="32"/>
      <c r="AM879" s="114">
        <f t="shared" si="3455"/>
        <v>0</v>
      </c>
      <c r="AN879" s="32"/>
      <c r="AO879" s="114">
        <f t="shared" si="3456"/>
        <v>0</v>
      </c>
      <c r="AP879" s="32"/>
      <c r="AQ879" s="114">
        <f t="shared" si="3457"/>
        <v>0</v>
      </c>
      <c r="AR879" s="32"/>
      <c r="AS879" s="114">
        <f t="shared" si="3458"/>
        <v>0</v>
      </c>
      <c r="AT879" s="32"/>
      <c r="AU879" s="114">
        <f t="shared" si="3459"/>
        <v>0</v>
      </c>
      <c r="AV879" s="32"/>
      <c r="AW879" s="114">
        <f t="shared" si="3460"/>
        <v>0</v>
      </c>
      <c r="AX879" s="32"/>
      <c r="AY879" s="114">
        <f t="shared" si="3461"/>
        <v>0</v>
      </c>
      <c r="AZ879" s="32"/>
      <c r="BA879" s="114">
        <f t="shared" si="3462"/>
        <v>0</v>
      </c>
      <c r="BB879" s="32"/>
      <c r="BC879" s="114">
        <f t="shared" si="3463"/>
        <v>0</v>
      </c>
      <c r="BD879" s="32"/>
      <c r="BE879" s="114">
        <f t="shared" si="3464"/>
        <v>0</v>
      </c>
      <c r="BF879" s="32"/>
      <c r="BG879" s="114">
        <f t="shared" si="3465"/>
        <v>0</v>
      </c>
      <c r="BH879" s="108">
        <f t="shared" ref="BH879:BI879" si="3475">SUM(J879,L879,N879,P879,R879,T879,V879,X879,Z879,AB879,AD879,AF879,AH879,AJ879,AL879,AN879,AP879,AR879,AT879,AV879,AX879,AZ879,BB879,BD879,BF879)</f>
        <v>0</v>
      </c>
      <c r="BI879" s="119">
        <f t="shared" si="3475"/>
        <v>0</v>
      </c>
      <c r="BJ879" s="87">
        <f t="shared" si="3467"/>
        <v>0</v>
      </c>
      <c r="BK879" s="108">
        <f t="shared" si="3468"/>
        <v>3</v>
      </c>
      <c r="BL879" s="119">
        <f t="shared" si="3469"/>
        <v>460.27</v>
      </c>
      <c r="BM879" s="87">
        <f t="shared" si="3470"/>
        <v>1</v>
      </c>
    </row>
    <row r="880" spans="1:65" s="88" customFormat="1" ht="33.75">
      <c r="A880" s="29" t="s">
        <v>1221</v>
      </c>
      <c r="B880" s="29" t="s">
        <v>79</v>
      </c>
      <c r="C880" s="29" t="s">
        <v>1222</v>
      </c>
      <c r="D880" s="101" t="s">
        <v>1223</v>
      </c>
      <c r="E880" s="29" t="s">
        <v>100</v>
      </c>
      <c r="F880" s="30">
        <v>12</v>
      </c>
      <c r="G880" s="31">
        <v>480.4</v>
      </c>
      <c r="H880" s="119">
        <v>590.3027532561066</v>
      </c>
      <c r="I880" s="120">
        <f t="shared" si="3440"/>
        <v>7083.63</v>
      </c>
      <c r="J880" s="111"/>
      <c r="K880" s="114">
        <f t="shared" si="3441"/>
        <v>0</v>
      </c>
      <c r="L880" s="32"/>
      <c r="M880" s="114">
        <f t="shared" si="3442"/>
        <v>0</v>
      </c>
      <c r="N880" s="32"/>
      <c r="O880" s="114">
        <f t="shared" si="3443"/>
        <v>0</v>
      </c>
      <c r="P880" s="32"/>
      <c r="Q880" s="114">
        <f t="shared" si="3444"/>
        <v>0</v>
      </c>
      <c r="R880" s="32"/>
      <c r="S880" s="114">
        <f t="shared" si="3445"/>
        <v>0</v>
      </c>
      <c r="T880" s="32"/>
      <c r="U880" s="114">
        <f t="shared" si="3446"/>
        <v>0</v>
      </c>
      <c r="V880" s="32"/>
      <c r="W880" s="114">
        <f t="shared" si="3447"/>
        <v>0</v>
      </c>
      <c r="X880" s="32"/>
      <c r="Y880" s="114">
        <f t="shared" si="3448"/>
        <v>0</v>
      </c>
      <c r="Z880" s="32"/>
      <c r="AA880" s="114">
        <f t="shared" si="3449"/>
        <v>0</v>
      </c>
      <c r="AB880" s="32"/>
      <c r="AC880" s="114">
        <f t="shared" si="3450"/>
        <v>0</v>
      </c>
      <c r="AD880" s="32"/>
      <c r="AE880" s="114">
        <f t="shared" si="3451"/>
        <v>0</v>
      </c>
      <c r="AF880" s="32"/>
      <c r="AG880" s="114">
        <f t="shared" si="3452"/>
        <v>0</v>
      </c>
      <c r="AH880" s="32"/>
      <c r="AI880" s="114">
        <f t="shared" si="3453"/>
        <v>0</v>
      </c>
      <c r="AJ880" s="32"/>
      <c r="AK880" s="114">
        <f t="shared" si="3454"/>
        <v>0</v>
      </c>
      <c r="AL880" s="32"/>
      <c r="AM880" s="114">
        <f t="shared" si="3455"/>
        <v>0</v>
      </c>
      <c r="AN880" s="32"/>
      <c r="AO880" s="114">
        <f t="shared" si="3456"/>
        <v>0</v>
      </c>
      <c r="AP880" s="32"/>
      <c r="AQ880" s="114">
        <f t="shared" si="3457"/>
        <v>0</v>
      </c>
      <c r="AR880" s="32"/>
      <c r="AS880" s="114">
        <f t="shared" si="3458"/>
        <v>0</v>
      </c>
      <c r="AT880" s="32"/>
      <c r="AU880" s="114">
        <f t="shared" si="3459"/>
        <v>0</v>
      </c>
      <c r="AV880" s="32"/>
      <c r="AW880" s="114">
        <f t="shared" si="3460"/>
        <v>0</v>
      </c>
      <c r="AX880" s="32"/>
      <c r="AY880" s="114">
        <f t="shared" si="3461"/>
        <v>0</v>
      </c>
      <c r="AZ880" s="32"/>
      <c r="BA880" s="114">
        <f t="shared" si="3462"/>
        <v>0</v>
      </c>
      <c r="BB880" s="32"/>
      <c r="BC880" s="114">
        <f t="shared" si="3463"/>
        <v>0</v>
      </c>
      <c r="BD880" s="32"/>
      <c r="BE880" s="114">
        <f t="shared" si="3464"/>
        <v>0</v>
      </c>
      <c r="BF880" s="32"/>
      <c r="BG880" s="114">
        <f t="shared" si="3465"/>
        <v>0</v>
      </c>
      <c r="BH880" s="108">
        <f t="shared" ref="BH880:BI880" si="3476">SUM(J880,L880,N880,P880,R880,T880,V880,X880,Z880,AB880,AD880,AF880,AH880,AJ880,AL880,AN880,AP880,AR880,AT880,AV880,AX880,AZ880,BB880,BD880,BF880)</f>
        <v>0</v>
      </c>
      <c r="BI880" s="119">
        <f t="shared" si="3476"/>
        <v>0</v>
      </c>
      <c r="BJ880" s="87">
        <f t="shared" si="3467"/>
        <v>0</v>
      </c>
      <c r="BK880" s="108">
        <f t="shared" si="3468"/>
        <v>12</v>
      </c>
      <c r="BL880" s="119">
        <f t="shared" si="3469"/>
        <v>7083.63</v>
      </c>
      <c r="BM880" s="87">
        <f t="shared" si="3470"/>
        <v>1</v>
      </c>
    </row>
    <row r="881" spans="1:65" s="88" customFormat="1" ht="45">
      <c r="A881" s="29" t="s">
        <v>1224</v>
      </c>
      <c r="B881" s="29" t="s">
        <v>79</v>
      </c>
      <c r="C881" s="29" t="s">
        <v>1225</v>
      </c>
      <c r="D881" s="101" t="s">
        <v>1226</v>
      </c>
      <c r="E881" s="29" t="s">
        <v>100</v>
      </c>
      <c r="F881" s="30">
        <v>2</v>
      </c>
      <c r="G881" s="31">
        <v>547.04</v>
      </c>
      <c r="H881" s="119">
        <v>672.18821428230751</v>
      </c>
      <c r="I881" s="120">
        <f t="shared" si="3440"/>
        <v>1344.38</v>
      </c>
      <c r="J881" s="111"/>
      <c r="K881" s="114">
        <f t="shared" si="3441"/>
        <v>0</v>
      </c>
      <c r="L881" s="32"/>
      <c r="M881" s="114">
        <f t="shared" si="3442"/>
        <v>0</v>
      </c>
      <c r="N881" s="32"/>
      <c r="O881" s="114">
        <f t="shared" si="3443"/>
        <v>0</v>
      </c>
      <c r="P881" s="32"/>
      <c r="Q881" s="114">
        <f t="shared" si="3444"/>
        <v>0</v>
      </c>
      <c r="R881" s="32"/>
      <c r="S881" s="114">
        <f t="shared" si="3445"/>
        <v>0</v>
      </c>
      <c r="T881" s="32"/>
      <c r="U881" s="114">
        <f t="shared" si="3446"/>
        <v>0</v>
      </c>
      <c r="V881" s="32"/>
      <c r="W881" s="114">
        <f t="shared" si="3447"/>
        <v>0</v>
      </c>
      <c r="X881" s="32"/>
      <c r="Y881" s="114">
        <f t="shared" si="3448"/>
        <v>0</v>
      </c>
      <c r="Z881" s="32"/>
      <c r="AA881" s="114">
        <f t="shared" si="3449"/>
        <v>0</v>
      </c>
      <c r="AB881" s="32"/>
      <c r="AC881" s="114">
        <f t="shared" si="3450"/>
        <v>0</v>
      </c>
      <c r="AD881" s="32"/>
      <c r="AE881" s="114">
        <f t="shared" si="3451"/>
        <v>0</v>
      </c>
      <c r="AF881" s="32"/>
      <c r="AG881" s="114">
        <f t="shared" si="3452"/>
        <v>0</v>
      </c>
      <c r="AH881" s="32"/>
      <c r="AI881" s="114">
        <f t="shared" si="3453"/>
        <v>0</v>
      </c>
      <c r="AJ881" s="32"/>
      <c r="AK881" s="114">
        <f t="shared" si="3454"/>
        <v>0</v>
      </c>
      <c r="AL881" s="32"/>
      <c r="AM881" s="114">
        <f t="shared" si="3455"/>
        <v>0</v>
      </c>
      <c r="AN881" s="32"/>
      <c r="AO881" s="114">
        <f t="shared" si="3456"/>
        <v>0</v>
      </c>
      <c r="AP881" s="32"/>
      <c r="AQ881" s="114">
        <f t="shared" si="3457"/>
        <v>0</v>
      </c>
      <c r="AR881" s="32"/>
      <c r="AS881" s="114">
        <f t="shared" si="3458"/>
        <v>0</v>
      </c>
      <c r="AT881" s="32"/>
      <c r="AU881" s="114">
        <f t="shared" si="3459"/>
        <v>0</v>
      </c>
      <c r="AV881" s="32"/>
      <c r="AW881" s="114">
        <f t="shared" si="3460"/>
        <v>0</v>
      </c>
      <c r="AX881" s="32"/>
      <c r="AY881" s="114">
        <f t="shared" si="3461"/>
        <v>0</v>
      </c>
      <c r="AZ881" s="32"/>
      <c r="BA881" s="114">
        <f t="shared" si="3462"/>
        <v>0</v>
      </c>
      <c r="BB881" s="32"/>
      <c r="BC881" s="114">
        <f t="shared" si="3463"/>
        <v>0</v>
      </c>
      <c r="BD881" s="32"/>
      <c r="BE881" s="114">
        <f t="shared" si="3464"/>
        <v>0</v>
      </c>
      <c r="BF881" s="32"/>
      <c r="BG881" s="114">
        <f t="shared" si="3465"/>
        <v>0</v>
      </c>
      <c r="BH881" s="108">
        <f t="shared" ref="BH881:BI881" si="3477">SUM(J881,L881,N881,P881,R881,T881,V881,X881,Z881,AB881,AD881,AF881,AH881,AJ881,AL881,AN881,AP881,AR881,AT881,AV881,AX881,AZ881,BB881,BD881,BF881)</f>
        <v>0</v>
      </c>
      <c r="BI881" s="119">
        <f t="shared" si="3477"/>
        <v>0</v>
      </c>
      <c r="BJ881" s="87">
        <f t="shared" si="3467"/>
        <v>0</v>
      </c>
      <c r="BK881" s="108">
        <f t="shared" si="3468"/>
        <v>2</v>
      </c>
      <c r="BL881" s="119">
        <f t="shared" si="3469"/>
        <v>1344.38</v>
      </c>
      <c r="BM881" s="87">
        <f t="shared" si="3470"/>
        <v>1</v>
      </c>
    </row>
    <row r="882" spans="1:65" s="88" customFormat="1" ht="33.75">
      <c r="A882" s="29" t="s">
        <v>1227</v>
      </c>
      <c r="B882" s="29" t="s">
        <v>79</v>
      </c>
      <c r="C882" s="29" t="s">
        <v>1228</v>
      </c>
      <c r="D882" s="101" t="s">
        <v>1229</v>
      </c>
      <c r="E882" s="29" t="s">
        <v>100</v>
      </c>
      <c r="F882" s="30">
        <v>24</v>
      </c>
      <c r="G882" s="31">
        <v>429.5</v>
      </c>
      <c r="H882" s="119">
        <v>527.75818593567396</v>
      </c>
      <c r="I882" s="120">
        <f t="shared" si="3440"/>
        <v>12666.2</v>
      </c>
      <c r="J882" s="111"/>
      <c r="K882" s="114">
        <f t="shared" si="3441"/>
        <v>0</v>
      </c>
      <c r="L882" s="32"/>
      <c r="M882" s="114">
        <f t="shared" si="3442"/>
        <v>0</v>
      </c>
      <c r="N882" s="32"/>
      <c r="O882" s="114">
        <f t="shared" si="3443"/>
        <v>0</v>
      </c>
      <c r="P882" s="32"/>
      <c r="Q882" s="114">
        <f t="shared" si="3444"/>
        <v>0</v>
      </c>
      <c r="R882" s="32"/>
      <c r="S882" s="114">
        <f t="shared" si="3445"/>
        <v>0</v>
      </c>
      <c r="T882" s="32"/>
      <c r="U882" s="114">
        <f t="shared" si="3446"/>
        <v>0</v>
      </c>
      <c r="V882" s="32"/>
      <c r="W882" s="114">
        <f t="shared" si="3447"/>
        <v>0</v>
      </c>
      <c r="X882" s="32"/>
      <c r="Y882" s="114">
        <f t="shared" si="3448"/>
        <v>0</v>
      </c>
      <c r="Z882" s="32"/>
      <c r="AA882" s="114">
        <f t="shared" si="3449"/>
        <v>0</v>
      </c>
      <c r="AB882" s="32"/>
      <c r="AC882" s="114">
        <f t="shared" si="3450"/>
        <v>0</v>
      </c>
      <c r="AD882" s="32"/>
      <c r="AE882" s="114">
        <f t="shared" si="3451"/>
        <v>0</v>
      </c>
      <c r="AF882" s="32"/>
      <c r="AG882" s="114">
        <f t="shared" si="3452"/>
        <v>0</v>
      </c>
      <c r="AH882" s="32"/>
      <c r="AI882" s="114">
        <f t="shared" si="3453"/>
        <v>0</v>
      </c>
      <c r="AJ882" s="32"/>
      <c r="AK882" s="114">
        <f t="shared" si="3454"/>
        <v>0</v>
      </c>
      <c r="AL882" s="32"/>
      <c r="AM882" s="114">
        <f t="shared" si="3455"/>
        <v>0</v>
      </c>
      <c r="AN882" s="32"/>
      <c r="AO882" s="114">
        <f t="shared" si="3456"/>
        <v>0</v>
      </c>
      <c r="AP882" s="32"/>
      <c r="AQ882" s="114">
        <f t="shared" si="3457"/>
        <v>0</v>
      </c>
      <c r="AR882" s="32"/>
      <c r="AS882" s="114">
        <f t="shared" si="3458"/>
        <v>0</v>
      </c>
      <c r="AT882" s="32"/>
      <c r="AU882" s="114">
        <f t="shared" si="3459"/>
        <v>0</v>
      </c>
      <c r="AV882" s="32"/>
      <c r="AW882" s="114">
        <f t="shared" si="3460"/>
        <v>0</v>
      </c>
      <c r="AX882" s="32"/>
      <c r="AY882" s="114">
        <f t="shared" si="3461"/>
        <v>0</v>
      </c>
      <c r="AZ882" s="32"/>
      <c r="BA882" s="114">
        <f t="shared" si="3462"/>
        <v>0</v>
      </c>
      <c r="BB882" s="32"/>
      <c r="BC882" s="114">
        <f t="shared" si="3463"/>
        <v>0</v>
      </c>
      <c r="BD882" s="32"/>
      <c r="BE882" s="114">
        <f t="shared" si="3464"/>
        <v>0</v>
      </c>
      <c r="BF882" s="32"/>
      <c r="BG882" s="114">
        <f t="shared" si="3465"/>
        <v>0</v>
      </c>
      <c r="BH882" s="108">
        <f t="shared" ref="BH882:BI882" si="3478">SUM(J882,L882,N882,P882,R882,T882,V882,X882,Z882,AB882,AD882,AF882,AH882,AJ882,AL882,AN882,AP882,AR882,AT882,AV882,AX882,AZ882,BB882,BD882,BF882)</f>
        <v>0</v>
      </c>
      <c r="BI882" s="119">
        <f t="shared" si="3478"/>
        <v>0</v>
      </c>
      <c r="BJ882" s="87">
        <f t="shared" si="3467"/>
        <v>0</v>
      </c>
      <c r="BK882" s="108">
        <f t="shared" si="3468"/>
        <v>24</v>
      </c>
      <c r="BL882" s="119">
        <f t="shared" si="3469"/>
        <v>12666.2</v>
      </c>
      <c r="BM882" s="87">
        <f t="shared" si="3470"/>
        <v>1</v>
      </c>
    </row>
    <row r="883" spans="1:65" s="88" customFormat="1" ht="45">
      <c r="A883" s="29" t="s">
        <v>1230</v>
      </c>
      <c r="B883" s="29" t="s">
        <v>79</v>
      </c>
      <c r="C883" s="29" t="s">
        <v>1231</v>
      </c>
      <c r="D883" s="101" t="s">
        <v>1232</v>
      </c>
      <c r="E883" s="29" t="s">
        <v>100</v>
      </c>
      <c r="F883" s="30">
        <v>11</v>
      </c>
      <c r="G883" s="31">
        <v>429.5</v>
      </c>
      <c r="H883" s="119">
        <v>527.75818593567396</v>
      </c>
      <c r="I883" s="120">
        <f t="shared" si="3440"/>
        <v>5805.34</v>
      </c>
      <c r="J883" s="111"/>
      <c r="K883" s="114">
        <f t="shared" si="3441"/>
        <v>0</v>
      </c>
      <c r="L883" s="32"/>
      <c r="M883" s="114">
        <f t="shared" si="3442"/>
        <v>0</v>
      </c>
      <c r="N883" s="32"/>
      <c r="O883" s="114">
        <f t="shared" si="3443"/>
        <v>0</v>
      </c>
      <c r="P883" s="32"/>
      <c r="Q883" s="114">
        <f t="shared" si="3444"/>
        <v>0</v>
      </c>
      <c r="R883" s="32"/>
      <c r="S883" s="114">
        <f t="shared" si="3445"/>
        <v>0</v>
      </c>
      <c r="T883" s="32"/>
      <c r="U883" s="114">
        <f t="shared" si="3446"/>
        <v>0</v>
      </c>
      <c r="V883" s="32"/>
      <c r="W883" s="114">
        <f t="shared" si="3447"/>
        <v>0</v>
      </c>
      <c r="X883" s="32"/>
      <c r="Y883" s="114">
        <f t="shared" si="3448"/>
        <v>0</v>
      </c>
      <c r="Z883" s="32"/>
      <c r="AA883" s="114">
        <f t="shared" si="3449"/>
        <v>0</v>
      </c>
      <c r="AB883" s="32"/>
      <c r="AC883" s="114">
        <f t="shared" si="3450"/>
        <v>0</v>
      </c>
      <c r="AD883" s="32"/>
      <c r="AE883" s="114">
        <f t="shared" si="3451"/>
        <v>0</v>
      </c>
      <c r="AF883" s="32"/>
      <c r="AG883" s="114">
        <f t="shared" si="3452"/>
        <v>0</v>
      </c>
      <c r="AH883" s="32"/>
      <c r="AI883" s="114">
        <f t="shared" si="3453"/>
        <v>0</v>
      </c>
      <c r="AJ883" s="32"/>
      <c r="AK883" s="114">
        <f t="shared" si="3454"/>
        <v>0</v>
      </c>
      <c r="AL883" s="32"/>
      <c r="AM883" s="114">
        <f t="shared" si="3455"/>
        <v>0</v>
      </c>
      <c r="AN883" s="32"/>
      <c r="AO883" s="114">
        <f t="shared" si="3456"/>
        <v>0</v>
      </c>
      <c r="AP883" s="32"/>
      <c r="AQ883" s="114">
        <f t="shared" si="3457"/>
        <v>0</v>
      </c>
      <c r="AR883" s="32"/>
      <c r="AS883" s="114">
        <f t="shared" si="3458"/>
        <v>0</v>
      </c>
      <c r="AT883" s="32"/>
      <c r="AU883" s="114">
        <f t="shared" si="3459"/>
        <v>0</v>
      </c>
      <c r="AV883" s="32"/>
      <c r="AW883" s="114">
        <f t="shared" si="3460"/>
        <v>0</v>
      </c>
      <c r="AX883" s="32"/>
      <c r="AY883" s="114">
        <f t="shared" si="3461"/>
        <v>0</v>
      </c>
      <c r="AZ883" s="32"/>
      <c r="BA883" s="114">
        <f t="shared" si="3462"/>
        <v>0</v>
      </c>
      <c r="BB883" s="32"/>
      <c r="BC883" s="114">
        <f t="shared" si="3463"/>
        <v>0</v>
      </c>
      <c r="BD883" s="32"/>
      <c r="BE883" s="114">
        <f t="shared" si="3464"/>
        <v>0</v>
      </c>
      <c r="BF883" s="32"/>
      <c r="BG883" s="114">
        <f t="shared" si="3465"/>
        <v>0</v>
      </c>
      <c r="BH883" s="108">
        <f t="shared" ref="BH883:BI883" si="3479">SUM(J883,L883,N883,P883,R883,T883,V883,X883,Z883,AB883,AD883,AF883,AH883,AJ883,AL883,AN883,AP883,AR883,AT883,AV883,AX883,AZ883,BB883,BD883,BF883)</f>
        <v>0</v>
      </c>
      <c r="BI883" s="119">
        <f t="shared" si="3479"/>
        <v>0</v>
      </c>
      <c r="BJ883" s="87">
        <f t="shared" si="3467"/>
        <v>0</v>
      </c>
      <c r="BK883" s="108">
        <f t="shared" si="3468"/>
        <v>11</v>
      </c>
      <c r="BL883" s="119">
        <f t="shared" si="3469"/>
        <v>5805.34</v>
      </c>
      <c r="BM883" s="87">
        <f t="shared" si="3470"/>
        <v>1</v>
      </c>
    </row>
    <row r="884" spans="1:65" s="88" customFormat="1" ht="45">
      <c r="A884" s="29" t="s">
        <v>1233</v>
      </c>
      <c r="B884" s="29" t="s">
        <v>79</v>
      </c>
      <c r="C884" s="29" t="s">
        <v>1234</v>
      </c>
      <c r="D884" s="101" t="s">
        <v>1235</v>
      </c>
      <c r="E884" s="29" t="s">
        <v>100</v>
      </c>
      <c r="F884" s="30">
        <v>13</v>
      </c>
      <c r="G884" s="31">
        <v>215.26</v>
      </c>
      <c r="H884" s="119">
        <v>264.50576741446605</v>
      </c>
      <c r="I884" s="120">
        <f t="shared" si="3440"/>
        <v>3438.57</v>
      </c>
      <c r="J884" s="111"/>
      <c r="K884" s="114">
        <f t="shared" si="3441"/>
        <v>0</v>
      </c>
      <c r="L884" s="32"/>
      <c r="M884" s="114">
        <f t="shared" si="3442"/>
        <v>0</v>
      </c>
      <c r="N884" s="32"/>
      <c r="O884" s="114">
        <f t="shared" si="3443"/>
        <v>0</v>
      </c>
      <c r="P884" s="32"/>
      <c r="Q884" s="114">
        <f t="shared" si="3444"/>
        <v>0</v>
      </c>
      <c r="R884" s="32"/>
      <c r="S884" s="114">
        <f t="shared" si="3445"/>
        <v>0</v>
      </c>
      <c r="T884" s="32"/>
      <c r="U884" s="114">
        <f t="shared" si="3446"/>
        <v>0</v>
      </c>
      <c r="V884" s="32"/>
      <c r="W884" s="114">
        <f t="shared" si="3447"/>
        <v>0</v>
      </c>
      <c r="X884" s="32"/>
      <c r="Y884" s="114">
        <f t="shared" si="3448"/>
        <v>0</v>
      </c>
      <c r="Z884" s="32"/>
      <c r="AA884" s="114">
        <f t="shared" si="3449"/>
        <v>0</v>
      </c>
      <c r="AB884" s="32"/>
      <c r="AC884" s="114">
        <f t="shared" si="3450"/>
        <v>0</v>
      </c>
      <c r="AD884" s="32"/>
      <c r="AE884" s="114">
        <f t="shared" si="3451"/>
        <v>0</v>
      </c>
      <c r="AF884" s="32"/>
      <c r="AG884" s="114">
        <f t="shared" si="3452"/>
        <v>0</v>
      </c>
      <c r="AH884" s="32"/>
      <c r="AI884" s="114">
        <f t="shared" si="3453"/>
        <v>0</v>
      </c>
      <c r="AJ884" s="32"/>
      <c r="AK884" s="114">
        <f t="shared" si="3454"/>
        <v>0</v>
      </c>
      <c r="AL884" s="32"/>
      <c r="AM884" s="114">
        <f t="shared" si="3455"/>
        <v>0</v>
      </c>
      <c r="AN884" s="32"/>
      <c r="AO884" s="114">
        <f t="shared" si="3456"/>
        <v>0</v>
      </c>
      <c r="AP884" s="32"/>
      <c r="AQ884" s="114">
        <f t="shared" si="3457"/>
        <v>0</v>
      </c>
      <c r="AR884" s="32"/>
      <c r="AS884" s="114">
        <f t="shared" si="3458"/>
        <v>0</v>
      </c>
      <c r="AT884" s="32"/>
      <c r="AU884" s="114">
        <f t="shared" si="3459"/>
        <v>0</v>
      </c>
      <c r="AV884" s="32"/>
      <c r="AW884" s="114">
        <f t="shared" si="3460"/>
        <v>0</v>
      </c>
      <c r="AX884" s="32"/>
      <c r="AY884" s="114">
        <f t="shared" si="3461"/>
        <v>0</v>
      </c>
      <c r="AZ884" s="32"/>
      <c r="BA884" s="114">
        <f t="shared" si="3462"/>
        <v>0</v>
      </c>
      <c r="BB884" s="32"/>
      <c r="BC884" s="114">
        <f t="shared" si="3463"/>
        <v>0</v>
      </c>
      <c r="BD884" s="32"/>
      <c r="BE884" s="114">
        <f t="shared" si="3464"/>
        <v>0</v>
      </c>
      <c r="BF884" s="32"/>
      <c r="BG884" s="114">
        <f t="shared" si="3465"/>
        <v>0</v>
      </c>
      <c r="BH884" s="108">
        <f t="shared" ref="BH884:BI884" si="3480">SUM(J884,L884,N884,P884,R884,T884,V884,X884,Z884,AB884,AD884,AF884,AH884,AJ884,AL884,AN884,AP884,AR884,AT884,AV884,AX884,AZ884,BB884,BD884,BF884)</f>
        <v>0</v>
      </c>
      <c r="BI884" s="119">
        <f t="shared" si="3480"/>
        <v>0</v>
      </c>
      <c r="BJ884" s="87">
        <f t="shared" si="3467"/>
        <v>0</v>
      </c>
      <c r="BK884" s="108">
        <f t="shared" si="3468"/>
        <v>13</v>
      </c>
      <c r="BL884" s="119">
        <f t="shared" si="3469"/>
        <v>3438.57</v>
      </c>
      <c r="BM884" s="87">
        <f t="shared" si="3470"/>
        <v>1</v>
      </c>
    </row>
    <row r="885" spans="1:65" s="88" customFormat="1">
      <c r="A885" s="22" t="s">
        <v>1236</v>
      </c>
      <c r="B885" s="22" t="s">
        <v>60</v>
      </c>
      <c r="C885" s="22" t="s">
        <v>60</v>
      </c>
      <c r="D885" s="102" t="s">
        <v>1237</v>
      </c>
      <c r="E885" s="22" t="s">
        <v>60</v>
      </c>
      <c r="F885" s="89"/>
      <c r="G885" s="27"/>
      <c r="H885" s="121"/>
      <c r="I885" s="118">
        <f>SUM(I886:I901)</f>
        <v>77114.78</v>
      </c>
      <c r="J885" s="112"/>
      <c r="K885" s="127">
        <f>SUM(K886:K901)</f>
        <v>0</v>
      </c>
      <c r="L885" s="26"/>
      <c r="M885" s="127">
        <f>SUM(M886:M901)</f>
        <v>0</v>
      </c>
      <c r="N885" s="26"/>
      <c r="O885" s="127">
        <f>SUM(O886:O901)</f>
        <v>0</v>
      </c>
      <c r="P885" s="26"/>
      <c r="Q885" s="127">
        <f>SUM(Q886:Q901)</f>
        <v>0</v>
      </c>
      <c r="R885" s="26"/>
      <c r="S885" s="127">
        <f>SUM(S886:S901)</f>
        <v>0</v>
      </c>
      <c r="T885" s="26"/>
      <c r="U885" s="127">
        <f>SUM(U886:U901)</f>
        <v>0</v>
      </c>
      <c r="V885" s="26"/>
      <c r="W885" s="127">
        <f>SUM(W886:W901)</f>
        <v>0</v>
      </c>
      <c r="X885" s="26"/>
      <c r="Y885" s="127">
        <f>SUM(Y886:Y901)</f>
        <v>0</v>
      </c>
      <c r="Z885" s="26"/>
      <c r="AA885" s="127">
        <f>SUM(AA886:AA901)</f>
        <v>0</v>
      </c>
      <c r="AB885" s="26"/>
      <c r="AC885" s="127">
        <f>SUM(AC886:AC901)</f>
        <v>0</v>
      </c>
      <c r="AD885" s="26"/>
      <c r="AE885" s="127">
        <f>SUM(AE886:AE901)</f>
        <v>0</v>
      </c>
      <c r="AF885" s="26"/>
      <c r="AG885" s="127">
        <f>SUM(AG886:AG901)</f>
        <v>0</v>
      </c>
      <c r="AH885" s="26"/>
      <c r="AI885" s="127">
        <f>SUM(AI886:AI901)</f>
        <v>0</v>
      </c>
      <c r="AJ885" s="26"/>
      <c r="AK885" s="127">
        <f>SUM(AK886:AK901)</f>
        <v>0</v>
      </c>
      <c r="AL885" s="26"/>
      <c r="AM885" s="127">
        <f>SUM(AM886:AM901)</f>
        <v>0</v>
      </c>
      <c r="AN885" s="26"/>
      <c r="AO885" s="127">
        <f>SUM(AO886:AO901)</f>
        <v>0</v>
      </c>
      <c r="AP885" s="26"/>
      <c r="AQ885" s="127">
        <f>SUM(AQ886:AQ901)</f>
        <v>0</v>
      </c>
      <c r="AR885" s="26"/>
      <c r="AS885" s="127">
        <f>SUM(AS886:AS901)</f>
        <v>0</v>
      </c>
      <c r="AT885" s="26"/>
      <c r="AU885" s="127">
        <f>SUM(AU886:AU901)</f>
        <v>0</v>
      </c>
      <c r="AV885" s="26"/>
      <c r="AW885" s="127">
        <f>SUM(AW886:AW901)</f>
        <v>0</v>
      </c>
      <c r="AX885" s="26"/>
      <c r="AY885" s="127">
        <f>SUM(AY886:AY901)</f>
        <v>0</v>
      </c>
      <c r="AZ885" s="26"/>
      <c r="BA885" s="127">
        <f>SUM(BA886:BA901)</f>
        <v>0</v>
      </c>
      <c r="BB885" s="26"/>
      <c r="BC885" s="127">
        <f>SUM(BC886:BC901)</f>
        <v>0</v>
      </c>
      <c r="BD885" s="26"/>
      <c r="BE885" s="127">
        <f>SUM(BE886:BE901)</f>
        <v>0</v>
      </c>
      <c r="BF885" s="26"/>
      <c r="BG885" s="127">
        <f>SUM(BG886:BG901)</f>
        <v>0</v>
      </c>
      <c r="BH885" s="109"/>
      <c r="BI885" s="121">
        <f>SUM(BI886:BI901)</f>
        <v>0</v>
      </c>
      <c r="BJ885" s="27"/>
      <c r="BK885" s="109"/>
      <c r="BL885" s="121">
        <f>SUM(BL886:BL901)</f>
        <v>77114.78</v>
      </c>
      <c r="BM885" s="27"/>
    </row>
    <row r="886" spans="1:65" s="88" customFormat="1" ht="22.5">
      <c r="A886" s="29" t="s">
        <v>1238</v>
      </c>
      <c r="B886" s="29" t="s">
        <v>250</v>
      </c>
      <c r="C886" s="29">
        <v>764</v>
      </c>
      <c r="D886" s="101" t="s">
        <v>1239</v>
      </c>
      <c r="E886" s="29" t="s">
        <v>132</v>
      </c>
      <c r="F886" s="30">
        <v>90</v>
      </c>
      <c r="G886" s="31">
        <v>96.7</v>
      </c>
      <c r="H886" s="119">
        <v>118.82239017457434</v>
      </c>
      <c r="I886" s="120">
        <f t="shared" ref="I886:I901" si="3481">ROUND(SUM(F886*H886),2)</f>
        <v>10694.02</v>
      </c>
      <c r="J886" s="111"/>
      <c r="K886" s="114">
        <f t="shared" ref="K886:K901" si="3482">J886*$H886</f>
        <v>0</v>
      </c>
      <c r="L886" s="32"/>
      <c r="M886" s="114">
        <f t="shared" ref="M886:M901" si="3483">L886*$H886</f>
        <v>0</v>
      </c>
      <c r="N886" s="32"/>
      <c r="O886" s="114">
        <f t="shared" ref="O886:O901" si="3484">N886*$H886</f>
        <v>0</v>
      </c>
      <c r="P886" s="32"/>
      <c r="Q886" s="114">
        <f t="shared" ref="Q886:Q901" si="3485">P886*$H886</f>
        <v>0</v>
      </c>
      <c r="R886" s="32"/>
      <c r="S886" s="114">
        <f t="shared" ref="S886:S901" si="3486">R886*$H886</f>
        <v>0</v>
      </c>
      <c r="T886" s="32"/>
      <c r="U886" s="114">
        <f t="shared" ref="U886:U901" si="3487">T886*$H886</f>
        <v>0</v>
      </c>
      <c r="V886" s="32"/>
      <c r="W886" s="114">
        <f t="shared" ref="W886:W901" si="3488">V886*$H886</f>
        <v>0</v>
      </c>
      <c r="X886" s="32"/>
      <c r="Y886" s="114">
        <f t="shared" ref="Y886:Y901" si="3489">X886*$H886</f>
        <v>0</v>
      </c>
      <c r="Z886" s="32"/>
      <c r="AA886" s="114">
        <f t="shared" ref="AA886:AA901" si="3490">Z886*$H886</f>
        <v>0</v>
      </c>
      <c r="AB886" s="32"/>
      <c r="AC886" s="114">
        <f t="shared" ref="AC886:AC901" si="3491">AB886*$H886</f>
        <v>0</v>
      </c>
      <c r="AD886" s="32"/>
      <c r="AE886" s="114">
        <f t="shared" ref="AE886:AE901" si="3492">AD886*$H886</f>
        <v>0</v>
      </c>
      <c r="AF886" s="32"/>
      <c r="AG886" s="114">
        <f t="shared" ref="AG886:AG901" si="3493">AF886*$H886</f>
        <v>0</v>
      </c>
      <c r="AH886" s="32"/>
      <c r="AI886" s="114">
        <f t="shared" ref="AI886:AI901" si="3494">AH886*$H886</f>
        <v>0</v>
      </c>
      <c r="AJ886" s="32"/>
      <c r="AK886" s="114">
        <f t="shared" ref="AK886:AK901" si="3495">AJ886*$H886</f>
        <v>0</v>
      </c>
      <c r="AL886" s="32"/>
      <c r="AM886" s="114">
        <f t="shared" ref="AM886:AM901" si="3496">AL886*$H886</f>
        <v>0</v>
      </c>
      <c r="AN886" s="32"/>
      <c r="AO886" s="114">
        <f t="shared" ref="AO886:AO901" si="3497">AN886*$H886</f>
        <v>0</v>
      </c>
      <c r="AP886" s="32"/>
      <c r="AQ886" s="114">
        <f t="shared" ref="AQ886:AQ901" si="3498">AP886*$H886</f>
        <v>0</v>
      </c>
      <c r="AR886" s="32"/>
      <c r="AS886" s="114">
        <f t="shared" ref="AS886:AS901" si="3499">AR886*$H886</f>
        <v>0</v>
      </c>
      <c r="AT886" s="32"/>
      <c r="AU886" s="114">
        <f t="shared" ref="AU886:AU901" si="3500">AT886*$H886</f>
        <v>0</v>
      </c>
      <c r="AV886" s="32"/>
      <c r="AW886" s="114">
        <f t="shared" ref="AW886:AW901" si="3501">AV886*$H886</f>
        <v>0</v>
      </c>
      <c r="AX886" s="32"/>
      <c r="AY886" s="114">
        <f t="shared" ref="AY886:AY901" si="3502">AX886*$H886</f>
        <v>0</v>
      </c>
      <c r="AZ886" s="32"/>
      <c r="BA886" s="114">
        <f t="shared" ref="BA886:BA901" si="3503">AZ886*$H886</f>
        <v>0</v>
      </c>
      <c r="BB886" s="32"/>
      <c r="BC886" s="114">
        <f t="shared" ref="BC886:BC901" si="3504">BB886*$H886</f>
        <v>0</v>
      </c>
      <c r="BD886" s="32"/>
      <c r="BE886" s="114">
        <f t="shared" ref="BE886:BE901" si="3505">BD886*$H886</f>
        <v>0</v>
      </c>
      <c r="BF886" s="32"/>
      <c r="BG886" s="114">
        <f t="shared" ref="BG886:BG901" si="3506">BF886*$H886</f>
        <v>0</v>
      </c>
      <c r="BH886" s="108">
        <f t="shared" ref="BH886:BI886" si="3507">SUM(J886,L886,N886,P886,R886,T886,V886,X886,Z886,AB886,AD886,AF886,AH886,AJ886,AL886,AN886,AP886,AR886,AT886,AV886,AX886,AZ886,BB886,BD886,BF886)</f>
        <v>0</v>
      </c>
      <c r="BI886" s="119">
        <f t="shared" si="3507"/>
        <v>0</v>
      </c>
      <c r="BJ886" s="87">
        <f t="shared" ref="BJ886:BJ901" si="3508">BI886/I886</f>
        <v>0</v>
      </c>
      <c r="BK886" s="108">
        <f t="shared" ref="BK886:BK901" si="3509">F886-BH886</f>
        <v>90</v>
      </c>
      <c r="BL886" s="119">
        <f t="shared" ref="BL886:BL901" si="3510">I886-BI886</f>
        <v>10694.02</v>
      </c>
      <c r="BM886" s="87">
        <f t="shared" ref="BM886:BM901" si="3511">1-BJ886</f>
        <v>1</v>
      </c>
    </row>
    <row r="887" spans="1:65" s="88" customFormat="1" ht="22.5">
      <c r="A887" s="29" t="s">
        <v>1240</v>
      </c>
      <c r="B887" s="29" t="s">
        <v>250</v>
      </c>
      <c r="C887" s="29">
        <v>9075</v>
      </c>
      <c r="D887" s="101" t="s">
        <v>1241</v>
      </c>
      <c r="E887" s="29" t="s">
        <v>100</v>
      </c>
      <c r="F887" s="30">
        <v>1</v>
      </c>
      <c r="G887" s="31">
        <v>134.6</v>
      </c>
      <c r="H887" s="119">
        <v>165.39290297308898</v>
      </c>
      <c r="I887" s="120">
        <f t="shared" si="3481"/>
        <v>165.39</v>
      </c>
      <c r="J887" s="111"/>
      <c r="K887" s="114">
        <f t="shared" si="3482"/>
        <v>0</v>
      </c>
      <c r="L887" s="32"/>
      <c r="M887" s="114">
        <f t="shared" si="3483"/>
        <v>0</v>
      </c>
      <c r="N887" s="32"/>
      <c r="O887" s="114">
        <f t="shared" si="3484"/>
        <v>0</v>
      </c>
      <c r="P887" s="32"/>
      <c r="Q887" s="114">
        <f t="shared" si="3485"/>
        <v>0</v>
      </c>
      <c r="R887" s="32"/>
      <c r="S887" s="114">
        <f t="shared" si="3486"/>
        <v>0</v>
      </c>
      <c r="T887" s="32"/>
      <c r="U887" s="114">
        <f t="shared" si="3487"/>
        <v>0</v>
      </c>
      <c r="V887" s="32"/>
      <c r="W887" s="114">
        <f t="shared" si="3488"/>
        <v>0</v>
      </c>
      <c r="X887" s="32"/>
      <c r="Y887" s="114">
        <f t="shared" si="3489"/>
        <v>0</v>
      </c>
      <c r="Z887" s="32"/>
      <c r="AA887" s="114">
        <f t="shared" si="3490"/>
        <v>0</v>
      </c>
      <c r="AB887" s="32"/>
      <c r="AC887" s="114">
        <f t="shared" si="3491"/>
        <v>0</v>
      </c>
      <c r="AD887" s="32"/>
      <c r="AE887" s="114">
        <f t="shared" si="3492"/>
        <v>0</v>
      </c>
      <c r="AF887" s="32"/>
      <c r="AG887" s="114">
        <f t="shared" si="3493"/>
        <v>0</v>
      </c>
      <c r="AH887" s="32"/>
      <c r="AI887" s="114">
        <f t="shared" si="3494"/>
        <v>0</v>
      </c>
      <c r="AJ887" s="32"/>
      <c r="AK887" s="114">
        <f t="shared" si="3495"/>
        <v>0</v>
      </c>
      <c r="AL887" s="32"/>
      <c r="AM887" s="114">
        <f t="shared" si="3496"/>
        <v>0</v>
      </c>
      <c r="AN887" s="32"/>
      <c r="AO887" s="114">
        <f t="shared" si="3497"/>
        <v>0</v>
      </c>
      <c r="AP887" s="32"/>
      <c r="AQ887" s="114">
        <f t="shared" si="3498"/>
        <v>0</v>
      </c>
      <c r="AR887" s="32"/>
      <c r="AS887" s="114">
        <f t="shared" si="3499"/>
        <v>0</v>
      </c>
      <c r="AT887" s="32"/>
      <c r="AU887" s="114">
        <f t="shared" si="3500"/>
        <v>0</v>
      </c>
      <c r="AV887" s="32"/>
      <c r="AW887" s="114">
        <f t="shared" si="3501"/>
        <v>0</v>
      </c>
      <c r="AX887" s="32"/>
      <c r="AY887" s="114">
        <f t="shared" si="3502"/>
        <v>0</v>
      </c>
      <c r="AZ887" s="32"/>
      <c r="BA887" s="114">
        <f t="shared" si="3503"/>
        <v>0</v>
      </c>
      <c r="BB887" s="32"/>
      <c r="BC887" s="114">
        <f t="shared" si="3504"/>
        <v>0</v>
      </c>
      <c r="BD887" s="32"/>
      <c r="BE887" s="114">
        <f t="shared" si="3505"/>
        <v>0</v>
      </c>
      <c r="BF887" s="32"/>
      <c r="BG887" s="114">
        <f t="shared" si="3506"/>
        <v>0</v>
      </c>
      <c r="BH887" s="108">
        <f t="shared" ref="BH887:BI887" si="3512">SUM(J887,L887,N887,P887,R887,T887,V887,X887,Z887,AB887,AD887,AF887,AH887,AJ887,AL887,AN887,AP887,AR887,AT887,AV887,AX887,AZ887,BB887,BD887,BF887)</f>
        <v>0</v>
      </c>
      <c r="BI887" s="119">
        <f t="shared" si="3512"/>
        <v>0</v>
      </c>
      <c r="BJ887" s="87">
        <f t="shared" si="3508"/>
        <v>0</v>
      </c>
      <c r="BK887" s="108">
        <f t="shared" si="3509"/>
        <v>1</v>
      </c>
      <c r="BL887" s="119">
        <f t="shared" si="3510"/>
        <v>165.39</v>
      </c>
      <c r="BM887" s="87">
        <f t="shared" si="3511"/>
        <v>1</v>
      </c>
    </row>
    <row r="888" spans="1:65" s="88" customFormat="1" ht="22.5">
      <c r="A888" s="29" t="s">
        <v>1242</v>
      </c>
      <c r="B888" s="29" t="s">
        <v>250</v>
      </c>
      <c r="C888" s="29">
        <v>9075</v>
      </c>
      <c r="D888" s="101" t="s">
        <v>1243</v>
      </c>
      <c r="E888" s="29" t="s">
        <v>100</v>
      </c>
      <c r="F888" s="30">
        <v>4</v>
      </c>
      <c r="G888" s="31">
        <v>134.6</v>
      </c>
      <c r="H888" s="119">
        <v>165.39290297308898</v>
      </c>
      <c r="I888" s="120">
        <f t="shared" si="3481"/>
        <v>661.57</v>
      </c>
      <c r="J888" s="111"/>
      <c r="K888" s="114">
        <f t="shared" si="3482"/>
        <v>0</v>
      </c>
      <c r="L888" s="32"/>
      <c r="M888" s="114">
        <f t="shared" si="3483"/>
        <v>0</v>
      </c>
      <c r="N888" s="32"/>
      <c r="O888" s="114">
        <f t="shared" si="3484"/>
        <v>0</v>
      </c>
      <c r="P888" s="32"/>
      <c r="Q888" s="114">
        <f t="shared" si="3485"/>
        <v>0</v>
      </c>
      <c r="R888" s="32"/>
      <c r="S888" s="114">
        <f t="shared" si="3486"/>
        <v>0</v>
      </c>
      <c r="T888" s="32"/>
      <c r="U888" s="114">
        <f t="shared" si="3487"/>
        <v>0</v>
      </c>
      <c r="V888" s="32"/>
      <c r="W888" s="114">
        <f t="shared" si="3488"/>
        <v>0</v>
      </c>
      <c r="X888" s="32"/>
      <c r="Y888" s="114">
        <f t="shared" si="3489"/>
        <v>0</v>
      </c>
      <c r="Z888" s="32"/>
      <c r="AA888" s="114">
        <f t="shared" si="3490"/>
        <v>0</v>
      </c>
      <c r="AB888" s="32"/>
      <c r="AC888" s="114">
        <f t="shared" si="3491"/>
        <v>0</v>
      </c>
      <c r="AD888" s="32"/>
      <c r="AE888" s="114">
        <f t="shared" si="3492"/>
        <v>0</v>
      </c>
      <c r="AF888" s="32"/>
      <c r="AG888" s="114">
        <f t="shared" si="3493"/>
        <v>0</v>
      </c>
      <c r="AH888" s="32"/>
      <c r="AI888" s="114">
        <f t="shared" si="3494"/>
        <v>0</v>
      </c>
      <c r="AJ888" s="32"/>
      <c r="AK888" s="114">
        <f t="shared" si="3495"/>
        <v>0</v>
      </c>
      <c r="AL888" s="32"/>
      <c r="AM888" s="114">
        <f t="shared" si="3496"/>
        <v>0</v>
      </c>
      <c r="AN888" s="32"/>
      <c r="AO888" s="114">
        <f t="shared" si="3497"/>
        <v>0</v>
      </c>
      <c r="AP888" s="32"/>
      <c r="AQ888" s="114">
        <f t="shared" si="3498"/>
        <v>0</v>
      </c>
      <c r="AR888" s="32"/>
      <c r="AS888" s="114">
        <f t="shared" si="3499"/>
        <v>0</v>
      </c>
      <c r="AT888" s="32"/>
      <c r="AU888" s="114">
        <f t="shared" si="3500"/>
        <v>0</v>
      </c>
      <c r="AV888" s="32"/>
      <c r="AW888" s="114">
        <f t="shared" si="3501"/>
        <v>0</v>
      </c>
      <c r="AX888" s="32"/>
      <c r="AY888" s="114">
        <f t="shared" si="3502"/>
        <v>0</v>
      </c>
      <c r="AZ888" s="32"/>
      <c r="BA888" s="114">
        <f t="shared" si="3503"/>
        <v>0</v>
      </c>
      <c r="BB888" s="32"/>
      <c r="BC888" s="114">
        <f t="shared" si="3504"/>
        <v>0</v>
      </c>
      <c r="BD888" s="32"/>
      <c r="BE888" s="114">
        <f t="shared" si="3505"/>
        <v>0</v>
      </c>
      <c r="BF888" s="32"/>
      <c r="BG888" s="114">
        <f t="shared" si="3506"/>
        <v>0</v>
      </c>
      <c r="BH888" s="108">
        <f t="shared" ref="BH888:BI888" si="3513">SUM(J888,L888,N888,P888,R888,T888,V888,X888,Z888,AB888,AD888,AF888,AH888,AJ888,AL888,AN888,AP888,AR888,AT888,AV888,AX888,AZ888,BB888,BD888,BF888)</f>
        <v>0</v>
      </c>
      <c r="BI888" s="119">
        <f t="shared" si="3513"/>
        <v>0</v>
      </c>
      <c r="BJ888" s="87">
        <f t="shared" si="3508"/>
        <v>0</v>
      </c>
      <c r="BK888" s="108">
        <f t="shared" si="3509"/>
        <v>4</v>
      </c>
      <c r="BL888" s="119">
        <f t="shared" si="3510"/>
        <v>661.57</v>
      </c>
      <c r="BM888" s="87">
        <f t="shared" si="3511"/>
        <v>1</v>
      </c>
    </row>
    <row r="889" spans="1:65" s="88" customFormat="1" ht="22.5">
      <c r="A889" s="29" t="s">
        <v>1244</v>
      </c>
      <c r="B889" s="29" t="s">
        <v>250</v>
      </c>
      <c r="C889" s="29">
        <v>4005</v>
      </c>
      <c r="D889" s="101" t="s">
        <v>1245</v>
      </c>
      <c r="E889" s="29" t="s">
        <v>100</v>
      </c>
      <c r="F889" s="30">
        <v>2</v>
      </c>
      <c r="G889" s="31">
        <v>47.34</v>
      </c>
      <c r="H889" s="119">
        <v>58.17013392827662</v>
      </c>
      <c r="I889" s="120">
        <f t="shared" si="3481"/>
        <v>116.34</v>
      </c>
      <c r="J889" s="111"/>
      <c r="K889" s="114">
        <f t="shared" si="3482"/>
        <v>0</v>
      </c>
      <c r="L889" s="32"/>
      <c r="M889" s="114">
        <f t="shared" si="3483"/>
        <v>0</v>
      </c>
      <c r="N889" s="32"/>
      <c r="O889" s="114">
        <f t="shared" si="3484"/>
        <v>0</v>
      </c>
      <c r="P889" s="32"/>
      <c r="Q889" s="114">
        <f t="shared" si="3485"/>
        <v>0</v>
      </c>
      <c r="R889" s="32"/>
      <c r="S889" s="114">
        <f t="shared" si="3486"/>
        <v>0</v>
      </c>
      <c r="T889" s="32"/>
      <c r="U889" s="114">
        <f t="shared" si="3487"/>
        <v>0</v>
      </c>
      <c r="V889" s="32"/>
      <c r="W889" s="114">
        <f t="shared" si="3488"/>
        <v>0</v>
      </c>
      <c r="X889" s="32"/>
      <c r="Y889" s="114">
        <f t="shared" si="3489"/>
        <v>0</v>
      </c>
      <c r="Z889" s="32"/>
      <c r="AA889" s="114">
        <f t="shared" si="3490"/>
        <v>0</v>
      </c>
      <c r="AB889" s="32"/>
      <c r="AC889" s="114">
        <f t="shared" si="3491"/>
        <v>0</v>
      </c>
      <c r="AD889" s="32"/>
      <c r="AE889" s="114">
        <f t="shared" si="3492"/>
        <v>0</v>
      </c>
      <c r="AF889" s="32"/>
      <c r="AG889" s="114">
        <f t="shared" si="3493"/>
        <v>0</v>
      </c>
      <c r="AH889" s="32"/>
      <c r="AI889" s="114">
        <f t="shared" si="3494"/>
        <v>0</v>
      </c>
      <c r="AJ889" s="32"/>
      <c r="AK889" s="114">
        <f t="shared" si="3495"/>
        <v>0</v>
      </c>
      <c r="AL889" s="32"/>
      <c r="AM889" s="114">
        <f t="shared" si="3496"/>
        <v>0</v>
      </c>
      <c r="AN889" s="32"/>
      <c r="AO889" s="114">
        <f t="shared" si="3497"/>
        <v>0</v>
      </c>
      <c r="AP889" s="32"/>
      <c r="AQ889" s="114">
        <f t="shared" si="3498"/>
        <v>0</v>
      </c>
      <c r="AR889" s="32"/>
      <c r="AS889" s="114">
        <f t="shared" si="3499"/>
        <v>0</v>
      </c>
      <c r="AT889" s="32"/>
      <c r="AU889" s="114">
        <f t="shared" si="3500"/>
        <v>0</v>
      </c>
      <c r="AV889" s="32"/>
      <c r="AW889" s="114">
        <f t="shared" si="3501"/>
        <v>0</v>
      </c>
      <c r="AX889" s="32"/>
      <c r="AY889" s="114">
        <f t="shared" si="3502"/>
        <v>0</v>
      </c>
      <c r="AZ889" s="32"/>
      <c r="BA889" s="114">
        <f t="shared" si="3503"/>
        <v>0</v>
      </c>
      <c r="BB889" s="32"/>
      <c r="BC889" s="114">
        <f t="shared" si="3504"/>
        <v>0</v>
      </c>
      <c r="BD889" s="32"/>
      <c r="BE889" s="114">
        <f t="shared" si="3505"/>
        <v>0</v>
      </c>
      <c r="BF889" s="32"/>
      <c r="BG889" s="114">
        <f t="shared" si="3506"/>
        <v>0</v>
      </c>
      <c r="BH889" s="108">
        <f t="shared" ref="BH889:BI889" si="3514">SUM(J889,L889,N889,P889,R889,T889,V889,X889,Z889,AB889,AD889,AF889,AH889,AJ889,AL889,AN889,AP889,AR889,AT889,AV889,AX889,AZ889,BB889,BD889,BF889)</f>
        <v>0</v>
      </c>
      <c r="BI889" s="119">
        <f t="shared" si="3514"/>
        <v>0</v>
      </c>
      <c r="BJ889" s="87">
        <f t="shared" si="3508"/>
        <v>0</v>
      </c>
      <c r="BK889" s="108">
        <f t="shared" si="3509"/>
        <v>2</v>
      </c>
      <c r="BL889" s="119">
        <f t="shared" si="3510"/>
        <v>116.34</v>
      </c>
      <c r="BM889" s="87">
        <f t="shared" si="3511"/>
        <v>1</v>
      </c>
    </row>
    <row r="890" spans="1:65" s="88" customFormat="1" ht="22.5">
      <c r="A890" s="29" t="s">
        <v>1246</v>
      </c>
      <c r="B890" s="29" t="s">
        <v>250</v>
      </c>
      <c r="C890" s="29">
        <v>9870</v>
      </c>
      <c r="D890" s="101" t="s">
        <v>1247</v>
      </c>
      <c r="E890" s="29" t="s">
        <v>100</v>
      </c>
      <c r="F890" s="30">
        <v>90</v>
      </c>
      <c r="G890" s="31">
        <v>6.17</v>
      </c>
      <c r="H890" s="119">
        <v>7.5815320307872138</v>
      </c>
      <c r="I890" s="120">
        <f t="shared" si="3481"/>
        <v>682.34</v>
      </c>
      <c r="J890" s="111"/>
      <c r="K890" s="114">
        <f t="shared" si="3482"/>
        <v>0</v>
      </c>
      <c r="L890" s="32"/>
      <c r="M890" s="114">
        <f t="shared" si="3483"/>
        <v>0</v>
      </c>
      <c r="N890" s="32"/>
      <c r="O890" s="114">
        <f t="shared" si="3484"/>
        <v>0</v>
      </c>
      <c r="P890" s="32"/>
      <c r="Q890" s="114">
        <f t="shared" si="3485"/>
        <v>0</v>
      </c>
      <c r="R890" s="32"/>
      <c r="S890" s="114">
        <f t="shared" si="3486"/>
        <v>0</v>
      </c>
      <c r="T890" s="32"/>
      <c r="U890" s="114">
        <f t="shared" si="3487"/>
        <v>0</v>
      </c>
      <c r="V890" s="32"/>
      <c r="W890" s="114">
        <f t="shared" si="3488"/>
        <v>0</v>
      </c>
      <c r="X890" s="32"/>
      <c r="Y890" s="114">
        <f t="shared" si="3489"/>
        <v>0</v>
      </c>
      <c r="Z890" s="32"/>
      <c r="AA890" s="114">
        <f t="shared" si="3490"/>
        <v>0</v>
      </c>
      <c r="AB890" s="32"/>
      <c r="AC890" s="114">
        <f t="shared" si="3491"/>
        <v>0</v>
      </c>
      <c r="AD890" s="32"/>
      <c r="AE890" s="114">
        <f t="shared" si="3492"/>
        <v>0</v>
      </c>
      <c r="AF890" s="32"/>
      <c r="AG890" s="114">
        <f t="shared" si="3493"/>
        <v>0</v>
      </c>
      <c r="AH890" s="32"/>
      <c r="AI890" s="114">
        <f t="shared" si="3494"/>
        <v>0</v>
      </c>
      <c r="AJ890" s="32"/>
      <c r="AK890" s="114">
        <f t="shared" si="3495"/>
        <v>0</v>
      </c>
      <c r="AL890" s="32"/>
      <c r="AM890" s="114">
        <f t="shared" si="3496"/>
        <v>0</v>
      </c>
      <c r="AN890" s="32"/>
      <c r="AO890" s="114">
        <f t="shared" si="3497"/>
        <v>0</v>
      </c>
      <c r="AP890" s="32"/>
      <c r="AQ890" s="114">
        <f t="shared" si="3498"/>
        <v>0</v>
      </c>
      <c r="AR890" s="32"/>
      <c r="AS890" s="114">
        <f t="shared" si="3499"/>
        <v>0</v>
      </c>
      <c r="AT890" s="32"/>
      <c r="AU890" s="114">
        <f t="shared" si="3500"/>
        <v>0</v>
      </c>
      <c r="AV890" s="32"/>
      <c r="AW890" s="114">
        <f t="shared" si="3501"/>
        <v>0</v>
      </c>
      <c r="AX890" s="32"/>
      <c r="AY890" s="114">
        <f t="shared" si="3502"/>
        <v>0</v>
      </c>
      <c r="AZ890" s="32"/>
      <c r="BA890" s="114">
        <f t="shared" si="3503"/>
        <v>0</v>
      </c>
      <c r="BB890" s="32"/>
      <c r="BC890" s="114">
        <f t="shared" si="3504"/>
        <v>0</v>
      </c>
      <c r="BD890" s="32"/>
      <c r="BE890" s="114">
        <f t="shared" si="3505"/>
        <v>0</v>
      </c>
      <c r="BF890" s="32"/>
      <c r="BG890" s="114">
        <f t="shared" si="3506"/>
        <v>0</v>
      </c>
      <c r="BH890" s="108">
        <f t="shared" ref="BH890:BI890" si="3515">SUM(J890,L890,N890,P890,R890,T890,V890,X890,Z890,AB890,AD890,AF890,AH890,AJ890,AL890,AN890,AP890,AR890,AT890,AV890,AX890,AZ890,BB890,BD890,BF890)</f>
        <v>0</v>
      </c>
      <c r="BI890" s="119">
        <f t="shared" si="3515"/>
        <v>0</v>
      </c>
      <c r="BJ890" s="87">
        <f t="shared" si="3508"/>
        <v>0</v>
      </c>
      <c r="BK890" s="108">
        <f t="shared" si="3509"/>
        <v>90</v>
      </c>
      <c r="BL890" s="119">
        <f t="shared" si="3510"/>
        <v>682.34</v>
      </c>
      <c r="BM890" s="87">
        <f t="shared" si="3511"/>
        <v>1</v>
      </c>
    </row>
    <row r="891" spans="1:65" s="88" customFormat="1" ht="22.5">
      <c r="A891" s="29" t="s">
        <v>1248</v>
      </c>
      <c r="B891" s="29" t="s">
        <v>250</v>
      </c>
      <c r="C891" s="29">
        <v>2001</v>
      </c>
      <c r="D891" s="101" t="s">
        <v>1249</v>
      </c>
      <c r="E891" s="29" t="s">
        <v>100</v>
      </c>
      <c r="F891" s="30">
        <v>31</v>
      </c>
      <c r="G891" s="31">
        <v>4.17</v>
      </c>
      <c r="H891" s="119">
        <v>5.123985181261375</v>
      </c>
      <c r="I891" s="120">
        <f t="shared" si="3481"/>
        <v>158.84</v>
      </c>
      <c r="J891" s="111"/>
      <c r="K891" s="114">
        <f t="shared" si="3482"/>
        <v>0</v>
      </c>
      <c r="L891" s="32"/>
      <c r="M891" s="114">
        <f t="shared" si="3483"/>
        <v>0</v>
      </c>
      <c r="N891" s="32"/>
      <c r="O891" s="114">
        <f t="shared" si="3484"/>
        <v>0</v>
      </c>
      <c r="P891" s="32"/>
      <c r="Q891" s="114">
        <f t="shared" si="3485"/>
        <v>0</v>
      </c>
      <c r="R891" s="32"/>
      <c r="S891" s="114">
        <f t="shared" si="3486"/>
        <v>0</v>
      </c>
      <c r="T891" s="32"/>
      <c r="U891" s="114">
        <f t="shared" si="3487"/>
        <v>0</v>
      </c>
      <c r="V891" s="32"/>
      <c r="W891" s="114">
        <f t="shared" si="3488"/>
        <v>0</v>
      </c>
      <c r="X891" s="32"/>
      <c r="Y891" s="114">
        <f t="shared" si="3489"/>
        <v>0</v>
      </c>
      <c r="Z891" s="32"/>
      <c r="AA891" s="114">
        <f t="shared" si="3490"/>
        <v>0</v>
      </c>
      <c r="AB891" s="32"/>
      <c r="AC891" s="114">
        <f t="shared" si="3491"/>
        <v>0</v>
      </c>
      <c r="AD891" s="32"/>
      <c r="AE891" s="114">
        <f t="shared" si="3492"/>
        <v>0</v>
      </c>
      <c r="AF891" s="32"/>
      <c r="AG891" s="114">
        <f t="shared" si="3493"/>
        <v>0</v>
      </c>
      <c r="AH891" s="32"/>
      <c r="AI891" s="114">
        <f t="shared" si="3494"/>
        <v>0</v>
      </c>
      <c r="AJ891" s="32"/>
      <c r="AK891" s="114">
        <f t="shared" si="3495"/>
        <v>0</v>
      </c>
      <c r="AL891" s="32"/>
      <c r="AM891" s="114">
        <f t="shared" si="3496"/>
        <v>0</v>
      </c>
      <c r="AN891" s="32"/>
      <c r="AO891" s="114">
        <f t="shared" si="3497"/>
        <v>0</v>
      </c>
      <c r="AP891" s="32"/>
      <c r="AQ891" s="114">
        <f t="shared" si="3498"/>
        <v>0</v>
      </c>
      <c r="AR891" s="32"/>
      <c r="AS891" s="114">
        <f t="shared" si="3499"/>
        <v>0</v>
      </c>
      <c r="AT891" s="32"/>
      <c r="AU891" s="114">
        <f t="shared" si="3500"/>
        <v>0</v>
      </c>
      <c r="AV891" s="32"/>
      <c r="AW891" s="114">
        <f t="shared" si="3501"/>
        <v>0</v>
      </c>
      <c r="AX891" s="32"/>
      <c r="AY891" s="114">
        <f t="shared" si="3502"/>
        <v>0</v>
      </c>
      <c r="AZ891" s="32"/>
      <c r="BA891" s="114">
        <f t="shared" si="3503"/>
        <v>0</v>
      </c>
      <c r="BB891" s="32"/>
      <c r="BC891" s="114">
        <f t="shared" si="3504"/>
        <v>0</v>
      </c>
      <c r="BD891" s="32"/>
      <c r="BE891" s="114">
        <f t="shared" si="3505"/>
        <v>0</v>
      </c>
      <c r="BF891" s="32"/>
      <c r="BG891" s="114">
        <f t="shared" si="3506"/>
        <v>0</v>
      </c>
      <c r="BH891" s="108">
        <f t="shared" ref="BH891:BI891" si="3516">SUM(J891,L891,N891,P891,R891,T891,V891,X891,Z891,AB891,AD891,AF891,AH891,AJ891,AL891,AN891,AP891,AR891,AT891,AV891,AX891,AZ891,BB891,BD891,BF891)</f>
        <v>0</v>
      </c>
      <c r="BI891" s="119">
        <f t="shared" si="3516"/>
        <v>0</v>
      </c>
      <c r="BJ891" s="87">
        <f t="shared" si="3508"/>
        <v>0</v>
      </c>
      <c r="BK891" s="108">
        <f t="shared" si="3509"/>
        <v>31</v>
      </c>
      <c r="BL891" s="119">
        <f t="shared" si="3510"/>
        <v>158.84</v>
      </c>
      <c r="BM891" s="87">
        <f t="shared" si="3511"/>
        <v>1</v>
      </c>
    </row>
    <row r="892" spans="1:65" s="88" customFormat="1">
      <c r="A892" s="29" t="s">
        <v>1250</v>
      </c>
      <c r="B892" s="29" t="s">
        <v>66</v>
      </c>
      <c r="C892" s="29">
        <v>98307</v>
      </c>
      <c r="D892" s="101" t="s">
        <v>1251</v>
      </c>
      <c r="E892" s="29" t="s">
        <v>100</v>
      </c>
      <c r="F892" s="30">
        <v>4</v>
      </c>
      <c r="G892" s="31">
        <v>40.17</v>
      </c>
      <c r="H892" s="119">
        <v>49.359828472726484</v>
      </c>
      <c r="I892" s="120">
        <f t="shared" si="3481"/>
        <v>197.44</v>
      </c>
      <c r="J892" s="111"/>
      <c r="K892" s="114">
        <f t="shared" si="3482"/>
        <v>0</v>
      </c>
      <c r="L892" s="32"/>
      <c r="M892" s="114">
        <f t="shared" si="3483"/>
        <v>0</v>
      </c>
      <c r="N892" s="32"/>
      <c r="O892" s="114">
        <f t="shared" si="3484"/>
        <v>0</v>
      </c>
      <c r="P892" s="32"/>
      <c r="Q892" s="114">
        <f t="shared" si="3485"/>
        <v>0</v>
      </c>
      <c r="R892" s="32"/>
      <c r="S892" s="114">
        <f t="shared" si="3486"/>
        <v>0</v>
      </c>
      <c r="T892" s="32"/>
      <c r="U892" s="114">
        <f t="shared" si="3487"/>
        <v>0</v>
      </c>
      <c r="V892" s="32"/>
      <c r="W892" s="114">
        <f t="shared" si="3488"/>
        <v>0</v>
      </c>
      <c r="X892" s="32"/>
      <c r="Y892" s="114">
        <f t="shared" si="3489"/>
        <v>0</v>
      </c>
      <c r="Z892" s="32"/>
      <c r="AA892" s="114">
        <f t="shared" si="3490"/>
        <v>0</v>
      </c>
      <c r="AB892" s="32"/>
      <c r="AC892" s="114">
        <f t="shared" si="3491"/>
        <v>0</v>
      </c>
      <c r="AD892" s="32"/>
      <c r="AE892" s="114">
        <f t="shared" si="3492"/>
        <v>0</v>
      </c>
      <c r="AF892" s="32"/>
      <c r="AG892" s="114">
        <f t="shared" si="3493"/>
        <v>0</v>
      </c>
      <c r="AH892" s="32"/>
      <c r="AI892" s="114">
        <f t="shared" si="3494"/>
        <v>0</v>
      </c>
      <c r="AJ892" s="32"/>
      <c r="AK892" s="114">
        <f t="shared" si="3495"/>
        <v>0</v>
      </c>
      <c r="AL892" s="32"/>
      <c r="AM892" s="114">
        <f t="shared" si="3496"/>
        <v>0</v>
      </c>
      <c r="AN892" s="32"/>
      <c r="AO892" s="114">
        <f t="shared" si="3497"/>
        <v>0</v>
      </c>
      <c r="AP892" s="32"/>
      <c r="AQ892" s="114">
        <f t="shared" si="3498"/>
        <v>0</v>
      </c>
      <c r="AR892" s="32"/>
      <c r="AS892" s="114">
        <f t="shared" si="3499"/>
        <v>0</v>
      </c>
      <c r="AT892" s="32"/>
      <c r="AU892" s="114">
        <f t="shared" si="3500"/>
        <v>0</v>
      </c>
      <c r="AV892" s="32"/>
      <c r="AW892" s="114">
        <f t="shared" si="3501"/>
        <v>0</v>
      </c>
      <c r="AX892" s="32"/>
      <c r="AY892" s="114">
        <f t="shared" si="3502"/>
        <v>0</v>
      </c>
      <c r="AZ892" s="32"/>
      <c r="BA892" s="114">
        <f t="shared" si="3503"/>
        <v>0</v>
      </c>
      <c r="BB892" s="32"/>
      <c r="BC892" s="114">
        <f t="shared" si="3504"/>
        <v>0</v>
      </c>
      <c r="BD892" s="32"/>
      <c r="BE892" s="114">
        <f t="shared" si="3505"/>
        <v>0</v>
      </c>
      <c r="BF892" s="32"/>
      <c r="BG892" s="114">
        <f t="shared" si="3506"/>
        <v>0</v>
      </c>
      <c r="BH892" s="108">
        <f t="shared" ref="BH892:BI892" si="3517">SUM(J892,L892,N892,P892,R892,T892,V892,X892,Z892,AB892,AD892,AF892,AH892,AJ892,AL892,AN892,AP892,AR892,AT892,AV892,AX892,AZ892,BB892,BD892,BF892)</f>
        <v>0</v>
      </c>
      <c r="BI892" s="119">
        <f t="shared" si="3517"/>
        <v>0</v>
      </c>
      <c r="BJ892" s="87">
        <f t="shared" si="3508"/>
        <v>0</v>
      </c>
      <c r="BK892" s="108">
        <f t="shared" si="3509"/>
        <v>4</v>
      </c>
      <c r="BL892" s="119">
        <f t="shared" si="3510"/>
        <v>197.44</v>
      </c>
      <c r="BM892" s="87">
        <f t="shared" si="3511"/>
        <v>1</v>
      </c>
    </row>
    <row r="893" spans="1:65" s="88" customFormat="1">
      <c r="A893" s="29" t="s">
        <v>1252</v>
      </c>
      <c r="B893" s="29" t="s">
        <v>79</v>
      </c>
      <c r="C893" s="29" t="s">
        <v>1253</v>
      </c>
      <c r="D893" s="101" t="s">
        <v>1254</v>
      </c>
      <c r="E893" s="29" t="s">
        <v>100</v>
      </c>
      <c r="F893" s="30">
        <v>25</v>
      </c>
      <c r="G893" s="31">
        <v>80.34</v>
      </c>
      <c r="H893" s="119">
        <v>98.719656945452968</v>
      </c>
      <c r="I893" s="120">
        <f t="shared" si="3481"/>
        <v>2467.9899999999998</v>
      </c>
      <c r="J893" s="111"/>
      <c r="K893" s="114">
        <f t="shared" si="3482"/>
        <v>0</v>
      </c>
      <c r="L893" s="32"/>
      <c r="M893" s="114">
        <f t="shared" si="3483"/>
        <v>0</v>
      </c>
      <c r="N893" s="32"/>
      <c r="O893" s="114">
        <f t="shared" si="3484"/>
        <v>0</v>
      </c>
      <c r="P893" s="32"/>
      <c r="Q893" s="114">
        <f t="shared" si="3485"/>
        <v>0</v>
      </c>
      <c r="R893" s="32"/>
      <c r="S893" s="114">
        <f t="shared" si="3486"/>
        <v>0</v>
      </c>
      <c r="T893" s="32"/>
      <c r="U893" s="114">
        <f t="shared" si="3487"/>
        <v>0</v>
      </c>
      <c r="V893" s="32"/>
      <c r="W893" s="114">
        <f t="shared" si="3488"/>
        <v>0</v>
      </c>
      <c r="X893" s="32"/>
      <c r="Y893" s="114">
        <f t="shared" si="3489"/>
        <v>0</v>
      </c>
      <c r="Z893" s="32"/>
      <c r="AA893" s="114">
        <f t="shared" si="3490"/>
        <v>0</v>
      </c>
      <c r="AB893" s="32"/>
      <c r="AC893" s="114">
        <f t="shared" si="3491"/>
        <v>0</v>
      </c>
      <c r="AD893" s="32"/>
      <c r="AE893" s="114">
        <f t="shared" si="3492"/>
        <v>0</v>
      </c>
      <c r="AF893" s="32"/>
      <c r="AG893" s="114">
        <f t="shared" si="3493"/>
        <v>0</v>
      </c>
      <c r="AH893" s="32"/>
      <c r="AI893" s="114">
        <f t="shared" si="3494"/>
        <v>0</v>
      </c>
      <c r="AJ893" s="32"/>
      <c r="AK893" s="114">
        <f t="shared" si="3495"/>
        <v>0</v>
      </c>
      <c r="AL893" s="32"/>
      <c r="AM893" s="114">
        <f t="shared" si="3496"/>
        <v>0</v>
      </c>
      <c r="AN893" s="32"/>
      <c r="AO893" s="114">
        <f t="shared" si="3497"/>
        <v>0</v>
      </c>
      <c r="AP893" s="32"/>
      <c r="AQ893" s="114">
        <f t="shared" si="3498"/>
        <v>0</v>
      </c>
      <c r="AR893" s="32"/>
      <c r="AS893" s="114">
        <f t="shared" si="3499"/>
        <v>0</v>
      </c>
      <c r="AT893" s="32"/>
      <c r="AU893" s="114">
        <f t="shared" si="3500"/>
        <v>0</v>
      </c>
      <c r="AV893" s="32"/>
      <c r="AW893" s="114">
        <f t="shared" si="3501"/>
        <v>0</v>
      </c>
      <c r="AX893" s="32"/>
      <c r="AY893" s="114">
        <f t="shared" si="3502"/>
        <v>0</v>
      </c>
      <c r="AZ893" s="32"/>
      <c r="BA893" s="114">
        <f t="shared" si="3503"/>
        <v>0</v>
      </c>
      <c r="BB893" s="32"/>
      <c r="BC893" s="114">
        <f t="shared" si="3504"/>
        <v>0</v>
      </c>
      <c r="BD893" s="32"/>
      <c r="BE893" s="114">
        <f t="shared" si="3505"/>
        <v>0</v>
      </c>
      <c r="BF893" s="32"/>
      <c r="BG893" s="114">
        <f t="shared" si="3506"/>
        <v>0</v>
      </c>
      <c r="BH893" s="108">
        <f t="shared" ref="BH893:BI893" si="3518">SUM(J893,L893,N893,P893,R893,T893,V893,X893,Z893,AB893,AD893,AF893,AH893,AJ893,AL893,AN893,AP893,AR893,AT893,AV893,AX893,AZ893,BB893,BD893,BF893)</f>
        <v>0</v>
      </c>
      <c r="BI893" s="119">
        <f t="shared" si="3518"/>
        <v>0</v>
      </c>
      <c r="BJ893" s="87">
        <f t="shared" si="3508"/>
        <v>0</v>
      </c>
      <c r="BK893" s="108">
        <f t="shared" si="3509"/>
        <v>25</v>
      </c>
      <c r="BL893" s="119">
        <f t="shared" si="3510"/>
        <v>2467.9899999999998</v>
      </c>
      <c r="BM893" s="87">
        <f t="shared" si="3511"/>
        <v>1</v>
      </c>
    </row>
    <row r="894" spans="1:65" s="88" customFormat="1" ht="22.5">
      <c r="A894" s="29" t="s">
        <v>1255</v>
      </c>
      <c r="B894" s="29" t="s">
        <v>66</v>
      </c>
      <c r="C894" s="29">
        <v>98307</v>
      </c>
      <c r="D894" s="101" t="s">
        <v>1256</v>
      </c>
      <c r="E894" s="29" t="s">
        <v>100</v>
      </c>
      <c r="F894" s="30">
        <v>8</v>
      </c>
      <c r="G894" s="31">
        <v>40.17</v>
      </c>
      <c r="H894" s="119">
        <v>49.359828472726484</v>
      </c>
      <c r="I894" s="120">
        <f t="shared" si="3481"/>
        <v>394.88</v>
      </c>
      <c r="J894" s="111"/>
      <c r="K894" s="114">
        <f t="shared" si="3482"/>
        <v>0</v>
      </c>
      <c r="L894" s="32"/>
      <c r="M894" s="114">
        <f t="shared" si="3483"/>
        <v>0</v>
      </c>
      <c r="N894" s="32"/>
      <c r="O894" s="114">
        <f t="shared" si="3484"/>
        <v>0</v>
      </c>
      <c r="P894" s="32"/>
      <c r="Q894" s="114">
        <f t="shared" si="3485"/>
        <v>0</v>
      </c>
      <c r="R894" s="32"/>
      <c r="S894" s="114">
        <f t="shared" si="3486"/>
        <v>0</v>
      </c>
      <c r="T894" s="32"/>
      <c r="U894" s="114">
        <f t="shared" si="3487"/>
        <v>0</v>
      </c>
      <c r="V894" s="32"/>
      <c r="W894" s="114">
        <f t="shared" si="3488"/>
        <v>0</v>
      </c>
      <c r="X894" s="32"/>
      <c r="Y894" s="114">
        <f t="shared" si="3489"/>
        <v>0</v>
      </c>
      <c r="Z894" s="32"/>
      <c r="AA894" s="114">
        <f t="shared" si="3490"/>
        <v>0</v>
      </c>
      <c r="AB894" s="32"/>
      <c r="AC894" s="114">
        <f t="shared" si="3491"/>
        <v>0</v>
      </c>
      <c r="AD894" s="32"/>
      <c r="AE894" s="114">
        <f t="shared" si="3492"/>
        <v>0</v>
      </c>
      <c r="AF894" s="32"/>
      <c r="AG894" s="114">
        <f t="shared" si="3493"/>
        <v>0</v>
      </c>
      <c r="AH894" s="32"/>
      <c r="AI894" s="114">
        <f t="shared" si="3494"/>
        <v>0</v>
      </c>
      <c r="AJ894" s="32"/>
      <c r="AK894" s="114">
        <f t="shared" si="3495"/>
        <v>0</v>
      </c>
      <c r="AL894" s="32"/>
      <c r="AM894" s="114">
        <f t="shared" si="3496"/>
        <v>0</v>
      </c>
      <c r="AN894" s="32"/>
      <c r="AO894" s="114">
        <f t="shared" si="3497"/>
        <v>0</v>
      </c>
      <c r="AP894" s="32"/>
      <c r="AQ894" s="114">
        <f t="shared" si="3498"/>
        <v>0</v>
      </c>
      <c r="AR894" s="32"/>
      <c r="AS894" s="114">
        <f t="shared" si="3499"/>
        <v>0</v>
      </c>
      <c r="AT894" s="32"/>
      <c r="AU894" s="114">
        <f t="shared" si="3500"/>
        <v>0</v>
      </c>
      <c r="AV894" s="32"/>
      <c r="AW894" s="114">
        <f t="shared" si="3501"/>
        <v>0</v>
      </c>
      <c r="AX894" s="32"/>
      <c r="AY894" s="114">
        <f t="shared" si="3502"/>
        <v>0</v>
      </c>
      <c r="AZ894" s="32"/>
      <c r="BA894" s="114">
        <f t="shared" si="3503"/>
        <v>0</v>
      </c>
      <c r="BB894" s="32"/>
      <c r="BC894" s="114">
        <f t="shared" si="3504"/>
        <v>0</v>
      </c>
      <c r="BD894" s="32"/>
      <c r="BE894" s="114">
        <f t="shared" si="3505"/>
        <v>0</v>
      </c>
      <c r="BF894" s="32"/>
      <c r="BG894" s="114">
        <f t="shared" si="3506"/>
        <v>0</v>
      </c>
      <c r="BH894" s="108">
        <f t="shared" ref="BH894:BI894" si="3519">SUM(J894,L894,N894,P894,R894,T894,V894,X894,Z894,AB894,AD894,AF894,AH894,AJ894,AL894,AN894,AP894,AR894,AT894,AV894,AX894,AZ894,BB894,BD894,BF894)</f>
        <v>0</v>
      </c>
      <c r="BI894" s="119">
        <f t="shared" si="3519"/>
        <v>0</v>
      </c>
      <c r="BJ894" s="87">
        <f t="shared" si="3508"/>
        <v>0</v>
      </c>
      <c r="BK894" s="108">
        <f t="shared" si="3509"/>
        <v>8</v>
      </c>
      <c r="BL894" s="119">
        <f t="shared" si="3510"/>
        <v>394.88</v>
      </c>
      <c r="BM894" s="87">
        <f t="shared" si="3511"/>
        <v>1</v>
      </c>
    </row>
    <row r="895" spans="1:65" s="88" customFormat="1" ht="22.5">
      <c r="A895" s="29" t="s">
        <v>1257</v>
      </c>
      <c r="B895" s="29" t="s">
        <v>79</v>
      </c>
      <c r="C895" s="29" t="s">
        <v>1253</v>
      </c>
      <c r="D895" s="101" t="s">
        <v>1258</v>
      </c>
      <c r="E895" s="29" t="s">
        <v>100</v>
      </c>
      <c r="F895" s="30">
        <v>4</v>
      </c>
      <c r="G895" s="31">
        <v>80.34</v>
      </c>
      <c r="H895" s="119">
        <v>98.719656945452968</v>
      </c>
      <c r="I895" s="120">
        <f t="shared" si="3481"/>
        <v>394.88</v>
      </c>
      <c r="J895" s="111"/>
      <c r="K895" s="114">
        <f t="shared" si="3482"/>
        <v>0</v>
      </c>
      <c r="L895" s="32"/>
      <c r="M895" s="114">
        <f t="shared" si="3483"/>
        <v>0</v>
      </c>
      <c r="N895" s="32"/>
      <c r="O895" s="114">
        <f t="shared" si="3484"/>
        <v>0</v>
      </c>
      <c r="P895" s="32"/>
      <c r="Q895" s="114">
        <f t="shared" si="3485"/>
        <v>0</v>
      </c>
      <c r="R895" s="32"/>
      <c r="S895" s="114">
        <f t="shared" si="3486"/>
        <v>0</v>
      </c>
      <c r="T895" s="32"/>
      <c r="U895" s="114">
        <f t="shared" si="3487"/>
        <v>0</v>
      </c>
      <c r="V895" s="32"/>
      <c r="W895" s="114">
        <f t="shared" si="3488"/>
        <v>0</v>
      </c>
      <c r="X895" s="32"/>
      <c r="Y895" s="114">
        <f t="shared" si="3489"/>
        <v>0</v>
      </c>
      <c r="Z895" s="32"/>
      <c r="AA895" s="114">
        <f t="shared" si="3490"/>
        <v>0</v>
      </c>
      <c r="AB895" s="32"/>
      <c r="AC895" s="114">
        <f t="shared" si="3491"/>
        <v>0</v>
      </c>
      <c r="AD895" s="32"/>
      <c r="AE895" s="114">
        <f t="shared" si="3492"/>
        <v>0</v>
      </c>
      <c r="AF895" s="32"/>
      <c r="AG895" s="114">
        <f t="shared" si="3493"/>
        <v>0</v>
      </c>
      <c r="AH895" s="32"/>
      <c r="AI895" s="114">
        <f t="shared" si="3494"/>
        <v>0</v>
      </c>
      <c r="AJ895" s="32"/>
      <c r="AK895" s="114">
        <f t="shared" si="3495"/>
        <v>0</v>
      </c>
      <c r="AL895" s="32"/>
      <c r="AM895" s="114">
        <f t="shared" si="3496"/>
        <v>0</v>
      </c>
      <c r="AN895" s="32"/>
      <c r="AO895" s="114">
        <f t="shared" si="3497"/>
        <v>0</v>
      </c>
      <c r="AP895" s="32"/>
      <c r="AQ895" s="114">
        <f t="shared" si="3498"/>
        <v>0</v>
      </c>
      <c r="AR895" s="32"/>
      <c r="AS895" s="114">
        <f t="shared" si="3499"/>
        <v>0</v>
      </c>
      <c r="AT895" s="32"/>
      <c r="AU895" s="114">
        <f t="shared" si="3500"/>
        <v>0</v>
      </c>
      <c r="AV895" s="32"/>
      <c r="AW895" s="114">
        <f t="shared" si="3501"/>
        <v>0</v>
      </c>
      <c r="AX895" s="32"/>
      <c r="AY895" s="114">
        <f t="shared" si="3502"/>
        <v>0</v>
      </c>
      <c r="AZ895" s="32"/>
      <c r="BA895" s="114">
        <f t="shared" si="3503"/>
        <v>0</v>
      </c>
      <c r="BB895" s="32"/>
      <c r="BC895" s="114">
        <f t="shared" si="3504"/>
        <v>0</v>
      </c>
      <c r="BD895" s="32"/>
      <c r="BE895" s="114">
        <f t="shared" si="3505"/>
        <v>0</v>
      </c>
      <c r="BF895" s="32"/>
      <c r="BG895" s="114">
        <f t="shared" si="3506"/>
        <v>0</v>
      </c>
      <c r="BH895" s="108">
        <f t="shared" ref="BH895:BI895" si="3520">SUM(J895,L895,N895,P895,R895,T895,V895,X895,Z895,AB895,AD895,AF895,AH895,AJ895,AL895,AN895,AP895,AR895,AT895,AV895,AX895,AZ895,BB895,BD895,BF895)</f>
        <v>0</v>
      </c>
      <c r="BI895" s="119">
        <f t="shared" si="3520"/>
        <v>0</v>
      </c>
      <c r="BJ895" s="87">
        <f t="shared" si="3508"/>
        <v>0</v>
      </c>
      <c r="BK895" s="108">
        <f t="shared" si="3509"/>
        <v>4</v>
      </c>
      <c r="BL895" s="119">
        <f t="shared" si="3510"/>
        <v>394.88</v>
      </c>
      <c r="BM895" s="87">
        <f t="shared" si="3511"/>
        <v>1</v>
      </c>
    </row>
    <row r="896" spans="1:65" s="88" customFormat="1" ht="33.75">
      <c r="A896" s="29" t="s">
        <v>1259</v>
      </c>
      <c r="B896" s="29" t="s">
        <v>66</v>
      </c>
      <c r="C896" s="29">
        <v>39601</v>
      </c>
      <c r="D896" s="101" t="s">
        <v>1260</v>
      </c>
      <c r="E896" s="29" t="s">
        <v>100</v>
      </c>
      <c r="F896" s="30">
        <v>78</v>
      </c>
      <c r="G896" s="31">
        <v>24.05</v>
      </c>
      <c r="H896" s="119">
        <v>29.552000865548219</v>
      </c>
      <c r="I896" s="120">
        <f t="shared" si="3481"/>
        <v>2305.06</v>
      </c>
      <c r="J896" s="111"/>
      <c r="K896" s="114">
        <f t="shared" si="3482"/>
        <v>0</v>
      </c>
      <c r="L896" s="32"/>
      <c r="M896" s="114">
        <f t="shared" si="3483"/>
        <v>0</v>
      </c>
      <c r="N896" s="32"/>
      <c r="O896" s="114">
        <f t="shared" si="3484"/>
        <v>0</v>
      </c>
      <c r="P896" s="32"/>
      <c r="Q896" s="114">
        <f t="shared" si="3485"/>
        <v>0</v>
      </c>
      <c r="R896" s="32"/>
      <c r="S896" s="114">
        <f t="shared" si="3486"/>
        <v>0</v>
      </c>
      <c r="T896" s="32"/>
      <c r="U896" s="114">
        <f t="shared" si="3487"/>
        <v>0</v>
      </c>
      <c r="V896" s="32"/>
      <c r="W896" s="114">
        <f t="shared" si="3488"/>
        <v>0</v>
      </c>
      <c r="X896" s="32"/>
      <c r="Y896" s="114">
        <f t="shared" si="3489"/>
        <v>0</v>
      </c>
      <c r="Z896" s="32"/>
      <c r="AA896" s="114">
        <f t="shared" si="3490"/>
        <v>0</v>
      </c>
      <c r="AB896" s="32"/>
      <c r="AC896" s="114">
        <f t="shared" si="3491"/>
        <v>0</v>
      </c>
      <c r="AD896" s="32"/>
      <c r="AE896" s="114">
        <f t="shared" si="3492"/>
        <v>0</v>
      </c>
      <c r="AF896" s="32"/>
      <c r="AG896" s="114">
        <f t="shared" si="3493"/>
        <v>0</v>
      </c>
      <c r="AH896" s="32"/>
      <c r="AI896" s="114">
        <f t="shared" si="3494"/>
        <v>0</v>
      </c>
      <c r="AJ896" s="32"/>
      <c r="AK896" s="114">
        <f t="shared" si="3495"/>
        <v>0</v>
      </c>
      <c r="AL896" s="32"/>
      <c r="AM896" s="114">
        <f t="shared" si="3496"/>
        <v>0</v>
      </c>
      <c r="AN896" s="32"/>
      <c r="AO896" s="114">
        <f t="shared" si="3497"/>
        <v>0</v>
      </c>
      <c r="AP896" s="32"/>
      <c r="AQ896" s="114">
        <f t="shared" si="3498"/>
        <v>0</v>
      </c>
      <c r="AR896" s="32"/>
      <c r="AS896" s="114">
        <f t="shared" si="3499"/>
        <v>0</v>
      </c>
      <c r="AT896" s="32"/>
      <c r="AU896" s="114">
        <f t="shared" si="3500"/>
        <v>0</v>
      </c>
      <c r="AV896" s="32"/>
      <c r="AW896" s="114">
        <f t="shared" si="3501"/>
        <v>0</v>
      </c>
      <c r="AX896" s="32"/>
      <c r="AY896" s="114">
        <f t="shared" si="3502"/>
        <v>0</v>
      </c>
      <c r="AZ896" s="32"/>
      <c r="BA896" s="114">
        <f t="shared" si="3503"/>
        <v>0</v>
      </c>
      <c r="BB896" s="32"/>
      <c r="BC896" s="114">
        <f t="shared" si="3504"/>
        <v>0</v>
      </c>
      <c r="BD896" s="32"/>
      <c r="BE896" s="114">
        <f t="shared" si="3505"/>
        <v>0</v>
      </c>
      <c r="BF896" s="32"/>
      <c r="BG896" s="114">
        <f t="shared" si="3506"/>
        <v>0</v>
      </c>
      <c r="BH896" s="108">
        <f t="shared" ref="BH896:BI896" si="3521">SUM(J896,L896,N896,P896,R896,T896,V896,X896,Z896,AB896,AD896,AF896,AH896,AJ896,AL896,AN896,AP896,AR896,AT896,AV896,AX896,AZ896,BB896,BD896,BF896)</f>
        <v>0</v>
      </c>
      <c r="BI896" s="119">
        <f t="shared" si="3521"/>
        <v>0</v>
      </c>
      <c r="BJ896" s="87">
        <f t="shared" si="3508"/>
        <v>0</v>
      </c>
      <c r="BK896" s="108">
        <f t="shared" si="3509"/>
        <v>78</v>
      </c>
      <c r="BL896" s="119">
        <f t="shared" si="3510"/>
        <v>2305.06</v>
      </c>
      <c r="BM896" s="87">
        <f t="shared" si="3511"/>
        <v>1</v>
      </c>
    </row>
    <row r="897" spans="1:65" s="88" customFormat="1" ht="22.5">
      <c r="A897" s="29" t="s">
        <v>1261</v>
      </c>
      <c r="B897" s="29" t="s">
        <v>66</v>
      </c>
      <c r="C897" s="29">
        <v>39599</v>
      </c>
      <c r="D897" s="101" t="s">
        <v>1262</v>
      </c>
      <c r="E897" s="29" t="s">
        <v>132</v>
      </c>
      <c r="F897" s="30">
        <v>5800</v>
      </c>
      <c r="G897" s="31">
        <v>5.76</v>
      </c>
      <c r="H897" s="119">
        <v>7.0777349266344167</v>
      </c>
      <c r="I897" s="120">
        <f t="shared" si="3481"/>
        <v>41050.86</v>
      </c>
      <c r="J897" s="111"/>
      <c r="K897" s="114">
        <f t="shared" si="3482"/>
        <v>0</v>
      </c>
      <c r="L897" s="32"/>
      <c r="M897" s="114">
        <f t="shared" si="3483"/>
        <v>0</v>
      </c>
      <c r="N897" s="32"/>
      <c r="O897" s="114">
        <f t="shared" si="3484"/>
        <v>0</v>
      </c>
      <c r="P897" s="32"/>
      <c r="Q897" s="114">
        <f t="shared" si="3485"/>
        <v>0</v>
      </c>
      <c r="R897" s="32"/>
      <c r="S897" s="114">
        <f t="shared" si="3486"/>
        <v>0</v>
      </c>
      <c r="T897" s="32"/>
      <c r="U897" s="114">
        <f t="shared" si="3487"/>
        <v>0</v>
      </c>
      <c r="V897" s="32"/>
      <c r="W897" s="114">
        <f t="shared" si="3488"/>
        <v>0</v>
      </c>
      <c r="X897" s="32"/>
      <c r="Y897" s="114">
        <f t="shared" si="3489"/>
        <v>0</v>
      </c>
      <c r="Z897" s="32"/>
      <c r="AA897" s="114">
        <f t="shared" si="3490"/>
        <v>0</v>
      </c>
      <c r="AB897" s="32"/>
      <c r="AC897" s="114">
        <f t="shared" si="3491"/>
        <v>0</v>
      </c>
      <c r="AD897" s="32"/>
      <c r="AE897" s="114">
        <f t="shared" si="3492"/>
        <v>0</v>
      </c>
      <c r="AF897" s="32"/>
      <c r="AG897" s="114">
        <f t="shared" si="3493"/>
        <v>0</v>
      </c>
      <c r="AH897" s="32"/>
      <c r="AI897" s="114">
        <f t="shared" si="3494"/>
        <v>0</v>
      </c>
      <c r="AJ897" s="32"/>
      <c r="AK897" s="114">
        <f t="shared" si="3495"/>
        <v>0</v>
      </c>
      <c r="AL897" s="32"/>
      <c r="AM897" s="114">
        <f t="shared" si="3496"/>
        <v>0</v>
      </c>
      <c r="AN897" s="32"/>
      <c r="AO897" s="114">
        <f t="shared" si="3497"/>
        <v>0</v>
      </c>
      <c r="AP897" s="32"/>
      <c r="AQ897" s="114">
        <f t="shared" si="3498"/>
        <v>0</v>
      </c>
      <c r="AR897" s="32"/>
      <c r="AS897" s="114">
        <f t="shared" si="3499"/>
        <v>0</v>
      </c>
      <c r="AT897" s="32"/>
      <c r="AU897" s="114">
        <f t="shared" si="3500"/>
        <v>0</v>
      </c>
      <c r="AV897" s="32"/>
      <c r="AW897" s="114">
        <f t="shared" si="3501"/>
        <v>0</v>
      </c>
      <c r="AX897" s="32"/>
      <c r="AY897" s="114">
        <f t="shared" si="3502"/>
        <v>0</v>
      </c>
      <c r="AZ897" s="32"/>
      <c r="BA897" s="114">
        <f t="shared" si="3503"/>
        <v>0</v>
      </c>
      <c r="BB897" s="32"/>
      <c r="BC897" s="114">
        <f t="shared" si="3504"/>
        <v>0</v>
      </c>
      <c r="BD897" s="32"/>
      <c r="BE897" s="114">
        <f t="shared" si="3505"/>
        <v>0</v>
      </c>
      <c r="BF897" s="32"/>
      <c r="BG897" s="114">
        <f t="shared" si="3506"/>
        <v>0</v>
      </c>
      <c r="BH897" s="108">
        <f t="shared" ref="BH897:BI897" si="3522">SUM(J897,L897,N897,P897,R897,T897,V897,X897,Z897,AB897,AD897,AF897,AH897,AJ897,AL897,AN897,AP897,AR897,AT897,AV897,AX897,AZ897,BB897,BD897,BF897)</f>
        <v>0</v>
      </c>
      <c r="BI897" s="119">
        <f t="shared" si="3522"/>
        <v>0</v>
      </c>
      <c r="BJ897" s="87">
        <f t="shared" si="3508"/>
        <v>0</v>
      </c>
      <c r="BK897" s="108">
        <f t="shared" si="3509"/>
        <v>5800</v>
      </c>
      <c r="BL897" s="119">
        <f t="shared" si="3510"/>
        <v>41050.86</v>
      </c>
      <c r="BM897" s="87">
        <f t="shared" si="3511"/>
        <v>1</v>
      </c>
    </row>
    <row r="898" spans="1:65" s="88" customFormat="1">
      <c r="A898" s="29" t="s">
        <v>1263</v>
      </c>
      <c r="B898" s="29" t="s">
        <v>66</v>
      </c>
      <c r="C898" s="29">
        <v>92868</v>
      </c>
      <c r="D898" s="101" t="s">
        <v>1172</v>
      </c>
      <c r="E898" s="29" t="s">
        <v>100</v>
      </c>
      <c r="F898" s="30">
        <v>4</v>
      </c>
      <c r="G898" s="31">
        <v>11.55</v>
      </c>
      <c r="H898" s="119">
        <v>14.192333056011723</v>
      </c>
      <c r="I898" s="120">
        <f t="shared" si="3481"/>
        <v>56.77</v>
      </c>
      <c r="J898" s="111"/>
      <c r="K898" s="114">
        <f t="shared" si="3482"/>
        <v>0</v>
      </c>
      <c r="L898" s="32"/>
      <c r="M898" s="114">
        <f t="shared" si="3483"/>
        <v>0</v>
      </c>
      <c r="N898" s="32"/>
      <c r="O898" s="114">
        <f t="shared" si="3484"/>
        <v>0</v>
      </c>
      <c r="P898" s="32"/>
      <c r="Q898" s="114">
        <f t="shared" si="3485"/>
        <v>0</v>
      </c>
      <c r="R898" s="32"/>
      <c r="S898" s="114">
        <f t="shared" si="3486"/>
        <v>0</v>
      </c>
      <c r="T898" s="32"/>
      <c r="U898" s="114">
        <f t="shared" si="3487"/>
        <v>0</v>
      </c>
      <c r="V898" s="32"/>
      <c r="W898" s="114">
        <f t="shared" si="3488"/>
        <v>0</v>
      </c>
      <c r="X898" s="32"/>
      <c r="Y898" s="114">
        <f t="shared" si="3489"/>
        <v>0</v>
      </c>
      <c r="Z898" s="32"/>
      <c r="AA898" s="114">
        <f t="shared" si="3490"/>
        <v>0</v>
      </c>
      <c r="AB898" s="32"/>
      <c r="AC898" s="114">
        <f t="shared" si="3491"/>
        <v>0</v>
      </c>
      <c r="AD898" s="32"/>
      <c r="AE898" s="114">
        <f t="shared" si="3492"/>
        <v>0</v>
      </c>
      <c r="AF898" s="32"/>
      <c r="AG898" s="114">
        <f t="shared" si="3493"/>
        <v>0</v>
      </c>
      <c r="AH898" s="32"/>
      <c r="AI898" s="114">
        <f t="shared" si="3494"/>
        <v>0</v>
      </c>
      <c r="AJ898" s="32"/>
      <c r="AK898" s="114">
        <f t="shared" si="3495"/>
        <v>0</v>
      </c>
      <c r="AL898" s="32"/>
      <c r="AM898" s="114">
        <f t="shared" si="3496"/>
        <v>0</v>
      </c>
      <c r="AN898" s="32"/>
      <c r="AO898" s="114">
        <f t="shared" si="3497"/>
        <v>0</v>
      </c>
      <c r="AP898" s="32"/>
      <c r="AQ898" s="114">
        <f t="shared" si="3498"/>
        <v>0</v>
      </c>
      <c r="AR898" s="32"/>
      <c r="AS898" s="114">
        <f t="shared" si="3499"/>
        <v>0</v>
      </c>
      <c r="AT898" s="32"/>
      <c r="AU898" s="114">
        <f t="shared" si="3500"/>
        <v>0</v>
      </c>
      <c r="AV898" s="32"/>
      <c r="AW898" s="114">
        <f t="shared" si="3501"/>
        <v>0</v>
      </c>
      <c r="AX898" s="32"/>
      <c r="AY898" s="114">
        <f t="shared" si="3502"/>
        <v>0</v>
      </c>
      <c r="AZ898" s="32"/>
      <c r="BA898" s="114">
        <f t="shared" si="3503"/>
        <v>0</v>
      </c>
      <c r="BB898" s="32"/>
      <c r="BC898" s="114">
        <f t="shared" si="3504"/>
        <v>0</v>
      </c>
      <c r="BD898" s="32"/>
      <c r="BE898" s="114">
        <f t="shared" si="3505"/>
        <v>0</v>
      </c>
      <c r="BF898" s="32"/>
      <c r="BG898" s="114">
        <f t="shared" si="3506"/>
        <v>0</v>
      </c>
      <c r="BH898" s="108">
        <f t="shared" ref="BH898:BI898" si="3523">SUM(J898,L898,N898,P898,R898,T898,V898,X898,Z898,AB898,AD898,AF898,AH898,AJ898,AL898,AN898,AP898,AR898,AT898,AV898,AX898,AZ898,BB898,BD898,BF898)</f>
        <v>0</v>
      </c>
      <c r="BI898" s="119">
        <f t="shared" si="3523"/>
        <v>0</v>
      </c>
      <c r="BJ898" s="87">
        <f t="shared" si="3508"/>
        <v>0</v>
      </c>
      <c r="BK898" s="108">
        <f t="shared" si="3509"/>
        <v>4</v>
      </c>
      <c r="BL898" s="119">
        <f t="shared" si="3510"/>
        <v>56.77</v>
      </c>
      <c r="BM898" s="87">
        <f t="shared" si="3511"/>
        <v>1</v>
      </c>
    </row>
    <row r="899" spans="1:65" s="88" customFormat="1">
      <c r="A899" s="29" t="s">
        <v>1264</v>
      </c>
      <c r="B899" s="29" t="s">
        <v>66</v>
      </c>
      <c r="C899" s="29">
        <v>92871</v>
      </c>
      <c r="D899" s="101" t="s">
        <v>1265</v>
      </c>
      <c r="E899" s="29" t="s">
        <v>100</v>
      </c>
      <c r="F899" s="30">
        <v>25</v>
      </c>
      <c r="G899" s="31">
        <v>14.69</v>
      </c>
      <c r="H899" s="119">
        <v>18.050681609767288</v>
      </c>
      <c r="I899" s="120">
        <f t="shared" si="3481"/>
        <v>451.27</v>
      </c>
      <c r="J899" s="111"/>
      <c r="K899" s="114">
        <f t="shared" si="3482"/>
        <v>0</v>
      </c>
      <c r="L899" s="32"/>
      <c r="M899" s="114">
        <f t="shared" si="3483"/>
        <v>0</v>
      </c>
      <c r="N899" s="32"/>
      <c r="O899" s="114">
        <f t="shared" si="3484"/>
        <v>0</v>
      </c>
      <c r="P899" s="32"/>
      <c r="Q899" s="114">
        <f t="shared" si="3485"/>
        <v>0</v>
      </c>
      <c r="R899" s="32"/>
      <c r="S899" s="114">
        <f t="shared" si="3486"/>
        <v>0</v>
      </c>
      <c r="T899" s="32"/>
      <c r="U899" s="114">
        <f t="shared" si="3487"/>
        <v>0</v>
      </c>
      <c r="V899" s="32"/>
      <c r="W899" s="114">
        <f t="shared" si="3488"/>
        <v>0</v>
      </c>
      <c r="X899" s="32"/>
      <c r="Y899" s="114">
        <f t="shared" si="3489"/>
        <v>0</v>
      </c>
      <c r="Z899" s="32"/>
      <c r="AA899" s="114">
        <f t="shared" si="3490"/>
        <v>0</v>
      </c>
      <c r="AB899" s="32"/>
      <c r="AC899" s="114">
        <f t="shared" si="3491"/>
        <v>0</v>
      </c>
      <c r="AD899" s="32"/>
      <c r="AE899" s="114">
        <f t="shared" si="3492"/>
        <v>0</v>
      </c>
      <c r="AF899" s="32"/>
      <c r="AG899" s="114">
        <f t="shared" si="3493"/>
        <v>0</v>
      </c>
      <c r="AH899" s="32"/>
      <c r="AI899" s="114">
        <f t="shared" si="3494"/>
        <v>0</v>
      </c>
      <c r="AJ899" s="32"/>
      <c r="AK899" s="114">
        <f t="shared" si="3495"/>
        <v>0</v>
      </c>
      <c r="AL899" s="32"/>
      <c r="AM899" s="114">
        <f t="shared" si="3496"/>
        <v>0</v>
      </c>
      <c r="AN899" s="32"/>
      <c r="AO899" s="114">
        <f t="shared" si="3497"/>
        <v>0</v>
      </c>
      <c r="AP899" s="32"/>
      <c r="AQ899" s="114">
        <f t="shared" si="3498"/>
        <v>0</v>
      </c>
      <c r="AR899" s="32"/>
      <c r="AS899" s="114">
        <f t="shared" si="3499"/>
        <v>0</v>
      </c>
      <c r="AT899" s="32"/>
      <c r="AU899" s="114">
        <f t="shared" si="3500"/>
        <v>0</v>
      </c>
      <c r="AV899" s="32"/>
      <c r="AW899" s="114">
        <f t="shared" si="3501"/>
        <v>0</v>
      </c>
      <c r="AX899" s="32"/>
      <c r="AY899" s="114">
        <f t="shared" si="3502"/>
        <v>0</v>
      </c>
      <c r="AZ899" s="32"/>
      <c r="BA899" s="114">
        <f t="shared" si="3503"/>
        <v>0</v>
      </c>
      <c r="BB899" s="32"/>
      <c r="BC899" s="114">
        <f t="shared" si="3504"/>
        <v>0</v>
      </c>
      <c r="BD899" s="32"/>
      <c r="BE899" s="114">
        <f t="shared" si="3505"/>
        <v>0</v>
      </c>
      <c r="BF899" s="32"/>
      <c r="BG899" s="114">
        <f t="shared" si="3506"/>
        <v>0</v>
      </c>
      <c r="BH899" s="108">
        <f t="shared" ref="BH899:BI899" si="3524">SUM(J899,L899,N899,P899,R899,T899,V899,X899,Z899,AB899,AD899,AF899,AH899,AJ899,AL899,AN899,AP899,AR899,AT899,AV899,AX899,AZ899,BB899,BD899,BF899)</f>
        <v>0</v>
      </c>
      <c r="BI899" s="119">
        <f t="shared" si="3524"/>
        <v>0</v>
      </c>
      <c r="BJ899" s="87">
        <f t="shared" si="3508"/>
        <v>0</v>
      </c>
      <c r="BK899" s="108">
        <f t="shared" si="3509"/>
        <v>25</v>
      </c>
      <c r="BL899" s="119">
        <f t="shared" si="3510"/>
        <v>451.27</v>
      </c>
      <c r="BM899" s="87">
        <f t="shared" si="3511"/>
        <v>1</v>
      </c>
    </row>
    <row r="900" spans="1:65" s="88" customFormat="1">
      <c r="A900" s="29" t="s">
        <v>1266</v>
      </c>
      <c r="B900" s="29" t="s">
        <v>66</v>
      </c>
      <c r="C900" s="29">
        <v>91872</v>
      </c>
      <c r="D900" s="101" t="s">
        <v>1267</v>
      </c>
      <c r="E900" s="29" t="s">
        <v>132</v>
      </c>
      <c r="F900" s="30">
        <v>99</v>
      </c>
      <c r="G900" s="31">
        <v>15.18</v>
      </c>
      <c r="H900" s="119">
        <v>18.65278058790112</v>
      </c>
      <c r="I900" s="120">
        <f t="shared" si="3481"/>
        <v>1846.63</v>
      </c>
      <c r="J900" s="111"/>
      <c r="K900" s="114">
        <f t="shared" si="3482"/>
        <v>0</v>
      </c>
      <c r="L900" s="32"/>
      <c r="M900" s="114">
        <f t="shared" si="3483"/>
        <v>0</v>
      </c>
      <c r="N900" s="32"/>
      <c r="O900" s="114">
        <f t="shared" si="3484"/>
        <v>0</v>
      </c>
      <c r="P900" s="32"/>
      <c r="Q900" s="114">
        <f t="shared" si="3485"/>
        <v>0</v>
      </c>
      <c r="R900" s="32"/>
      <c r="S900" s="114">
        <f t="shared" si="3486"/>
        <v>0</v>
      </c>
      <c r="T900" s="32"/>
      <c r="U900" s="114">
        <f t="shared" si="3487"/>
        <v>0</v>
      </c>
      <c r="V900" s="32"/>
      <c r="W900" s="114">
        <f t="shared" si="3488"/>
        <v>0</v>
      </c>
      <c r="X900" s="32"/>
      <c r="Y900" s="114">
        <f t="shared" si="3489"/>
        <v>0</v>
      </c>
      <c r="Z900" s="32"/>
      <c r="AA900" s="114">
        <f t="shared" si="3490"/>
        <v>0</v>
      </c>
      <c r="AB900" s="32"/>
      <c r="AC900" s="114">
        <f t="shared" si="3491"/>
        <v>0</v>
      </c>
      <c r="AD900" s="32"/>
      <c r="AE900" s="114">
        <f t="shared" si="3492"/>
        <v>0</v>
      </c>
      <c r="AF900" s="32"/>
      <c r="AG900" s="114">
        <f t="shared" si="3493"/>
        <v>0</v>
      </c>
      <c r="AH900" s="32"/>
      <c r="AI900" s="114">
        <f t="shared" si="3494"/>
        <v>0</v>
      </c>
      <c r="AJ900" s="32"/>
      <c r="AK900" s="114">
        <f t="shared" si="3495"/>
        <v>0</v>
      </c>
      <c r="AL900" s="32"/>
      <c r="AM900" s="114">
        <f t="shared" si="3496"/>
        <v>0</v>
      </c>
      <c r="AN900" s="32"/>
      <c r="AO900" s="114">
        <f t="shared" si="3497"/>
        <v>0</v>
      </c>
      <c r="AP900" s="32"/>
      <c r="AQ900" s="114">
        <f t="shared" si="3498"/>
        <v>0</v>
      </c>
      <c r="AR900" s="32"/>
      <c r="AS900" s="114">
        <f t="shared" si="3499"/>
        <v>0</v>
      </c>
      <c r="AT900" s="32"/>
      <c r="AU900" s="114">
        <f t="shared" si="3500"/>
        <v>0</v>
      </c>
      <c r="AV900" s="32"/>
      <c r="AW900" s="114">
        <f t="shared" si="3501"/>
        <v>0</v>
      </c>
      <c r="AX900" s="32"/>
      <c r="AY900" s="114">
        <f t="shared" si="3502"/>
        <v>0</v>
      </c>
      <c r="AZ900" s="32"/>
      <c r="BA900" s="114">
        <f t="shared" si="3503"/>
        <v>0</v>
      </c>
      <c r="BB900" s="32"/>
      <c r="BC900" s="114">
        <f t="shared" si="3504"/>
        <v>0</v>
      </c>
      <c r="BD900" s="32"/>
      <c r="BE900" s="114">
        <f t="shared" si="3505"/>
        <v>0</v>
      </c>
      <c r="BF900" s="32"/>
      <c r="BG900" s="114">
        <f t="shared" si="3506"/>
        <v>0</v>
      </c>
      <c r="BH900" s="108">
        <f t="shared" ref="BH900:BI900" si="3525">SUM(J900,L900,N900,P900,R900,T900,V900,X900,Z900,AB900,AD900,AF900,AH900,AJ900,AL900,AN900,AP900,AR900,AT900,AV900,AX900,AZ900,BB900,BD900,BF900)</f>
        <v>0</v>
      </c>
      <c r="BI900" s="119">
        <f t="shared" si="3525"/>
        <v>0</v>
      </c>
      <c r="BJ900" s="87">
        <f t="shared" si="3508"/>
        <v>0</v>
      </c>
      <c r="BK900" s="108">
        <f t="shared" si="3509"/>
        <v>99</v>
      </c>
      <c r="BL900" s="119">
        <f t="shared" si="3510"/>
        <v>1846.63</v>
      </c>
      <c r="BM900" s="87">
        <f t="shared" si="3511"/>
        <v>1</v>
      </c>
    </row>
    <row r="901" spans="1:65" s="88" customFormat="1">
      <c r="A901" s="29" t="s">
        <v>1268</v>
      </c>
      <c r="B901" s="29" t="s">
        <v>250</v>
      </c>
      <c r="C901" s="29">
        <v>11773</v>
      </c>
      <c r="D901" s="101" t="s">
        <v>1269</v>
      </c>
      <c r="E901" s="29" t="s">
        <v>100</v>
      </c>
      <c r="F901" s="30">
        <v>85</v>
      </c>
      <c r="G901" s="31">
        <v>148.12</v>
      </c>
      <c r="H901" s="119">
        <v>182.00591967588366</v>
      </c>
      <c r="I901" s="120">
        <f t="shared" si="3481"/>
        <v>15470.5</v>
      </c>
      <c r="J901" s="111"/>
      <c r="K901" s="114">
        <f t="shared" si="3482"/>
        <v>0</v>
      </c>
      <c r="L901" s="32"/>
      <c r="M901" s="114">
        <f t="shared" si="3483"/>
        <v>0</v>
      </c>
      <c r="N901" s="32"/>
      <c r="O901" s="114">
        <f t="shared" si="3484"/>
        <v>0</v>
      </c>
      <c r="P901" s="32"/>
      <c r="Q901" s="114">
        <f t="shared" si="3485"/>
        <v>0</v>
      </c>
      <c r="R901" s="32"/>
      <c r="S901" s="114">
        <f t="shared" si="3486"/>
        <v>0</v>
      </c>
      <c r="T901" s="32"/>
      <c r="U901" s="114">
        <f t="shared" si="3487"/>
        <v>0</v>
      </c>
      <c r="V901" s="32"/>
      <c r="W901" s="114">
        <f t="shared" si="3488"/>
        <v>0</v>
      </c>
      <c r="X901" s="32"/>
      <c r="Y901" s="114">
        <f t="shared" si="3489"/>
        <v>0</v>
      </c>
      <c r="Z901" s="32"/>
      <c r="AA901" s="114">
        <f t="shared" si="3490"/>
        <v>0</v>
      </c>
      <c r="AB901" s="32"/>
      <c r="AC901" s="114">
        <f t="shared" si="3491"/>
        <v>0</v>
      </c>
      <c r="AD901" s="32"/>
      <c r="AE901" s="114">
        <f t="shared" si="3492"/>
        <v>0</v>
      </c>
      <c r="AF901" s="32"/>
      <c r="AG901" s="114">
        <f t="shared" si="3493"/>
        <v>0</v>
      </c>
      <c r="AH901" s="32"/>
      <c r="AI901" s="114">
        <f t="shared" si="3494"/>
        <v>0</v>
      </c>
      <c r="AJ901" s="32"/>
      <c r="AK901" s="114">
        <f t="shared" si="3495"/>
        <v>0</v>
      </c>
      <c r="AL901" s="32"/>
      <c r="AM901" s="114">
        <f t="shared" si="3496"/>
        <v>0</v>
      </c>
      <c r="AN901" s="32"/>
      <c r="AO901" s="114">
        <f t="shared" si="3497"/>
        <v>0</v>
      </c>
      <c r="AP901" s="32"/>
      <c r="AQ901" s="114">
        <f t="shared" si="3498"/>
        <v>0</v>
      </c>
      <c r="AR901" s="32"/>
      <c r="AS901" s="114">
        <f t="shared" si="3499"/>
        <v>0</v>
      </c>
      <c r="AT901" s="32"/>
      <c r="AU901" s="114">
        <f t="shared" si="3500"/>
        <v>0</v>
      </c>
      <c r="AV901" s="32"/>
      <c r="AW901" s="114">
        <f t="shared" si="3501"/>
        <v>0</v>
      </c>
      <c r="AX901" s="32"/>
      <c r="AY901" s="114">
        <f t="shared" si="3502"/>
        <v>0</v>
      </c>
      <c r="AZ901" s="32"/>
      <c r="BA901" s="114">
        <f t="shared" si="3503"/>
        <v>0</v>
      </c>
      <c r="BB901" s="32"/>
      <c r="BC901" s="114">
        <f t="shared" si="3504"/>
        <v>0</v>
      </c>
      <c r="BD901" s="32"/>
      <c r="BE901" s="114">
        <f t="shared" si="3505"/>
        <v>0</v>
      </c>
      <c r="BF901" s="32"/>
      <c r="BG901" s="114">
        <f t="shared" si="3506"/>
        <v>0</v>
      </c>
      <c r="BH901" s="108">
        <f t="shared" ref="BH901:BI901" si="3526">SUM(J901,L901,N901,P901,R901,T901,V901,X901,Z901,AB901,AD901,AF901,AH901,AJ901,AL901,AN901,AP901,AR901,AT901,AV901,AX901,AZ901,BB901,BD901,BF901)</f>
        <v>0</v>
      </c>
      <c r="BI901" s="119">
        <f t="shared" si="3526"/>
        <v>0</v>
      </c>
      <c r="BJ901" s="87">
        <f t="shared" si="3508"/>
        <v>0</v>
      </c>
      <c r="BK901" s="108">
        <f t="shared" si="3509"/>
        <v>85</v>
      </c>
      <c r="BL901" s="119">
        <f t="shared" si="3510"/>
        <v>15470.5</v>
      </c>
      <c r="BM901" s="87">
        <f t="shared" si="3511"/>
        <v>1</v>
      </c>
    </row>
    <row r="902" spans="1:65" s="88" customFormat="1">
      <c r="A902" s="22" t="s">
        <v>1270</v>
      </c>
      <c r="B902" s="22" t="s">
        <v>60</v>
      </c>
      <c r="C902" s="22" t="s">
        <v>60</v>
      </c>
      <c r="D902" s="102" t="s">
        <v>158</v>
      </c>
      <c r="E902" s="22"/>
      <c r="F902" s="89"/>
      <c r="G902" s="27"/>
      <c r="H902" s="121"/>
      <c r="I902" s="118">
        <f>I903+I927</f>
        <v>68582.040000000008</v>
      </c>
      <c r="J902" s="112"/>
      <c r="K902" s="127">
        <f>K903+K927</f>
        <v>0</v>
      </c>
      <c r="L902" s="26"/>
      <c r="M902" s="127">
        <f>M903+M927</f>
        <v>0</v>
      </c>
      <c r="N902" s="26"/>
      <c r="O902" s="127">
        <f>O903+O927</f>
        <v>0</v>
      </c>
      <c r="P902" s="26"/>
      <c r="Q902" s="127">
        <f>Q903+Q927</f>
        <v>0</v>
      </c>
      <c r="R902" s="26"/>
      <c r="S902" s="127">
        <f>S903+S927</f>
        <v>0</v>
      </c>
      <c r="T902" s="26"/>
      <c r="U902" s="127">
        <f>U903+U927</f>
        <v>0</v>
      </c>
      <c r="V902" s="26"/>
      <c r="W902" s="127">
        <f>W903+W927</f>
        <v>0</v>
      </c>
      <c r="X902" s="26"/>
      <c r="Y902" s="127">
        <f>Y903+Y927</f>
        <v>0</v>
      </c>
      <c r="Z902" s="26"/>
      <c r="AA902" s="127">
        <f>AA903+AA927</f>
        <v>0</v>
      </c>
      <c r="AB902" s="26"/>
      <c r="AC902" s="127">
        <f>AC903+AC927</f>
        <v>0</v>
      </c>
      <c r="AD902" s="26"/>
      <c r="AE902" s="127">
        <f>AE903+AE927</f>
        <v>0</v>
      </c>
      <c r="AF902" s="26"/>
      <c r="AG902" s="127">
        <f>AG903+AG927</f>
        <v>0</v>
      </c>
      <c r="AH902" s="26"/>
      <c r="AI902" s="127">
        <f>AI903+AI927</f>
        <v>0</v>
      </c>
      <c r="AJ902" s="26"/>
      <c r="AK902" s="127">
        <f>AK903+AK927</f>
        <v>0</v>
      </c>
      <c r="AL902" s="26"/>
      <c r="AM902" s="127">
        <f>AM903+AM927</f>
        <v>0</v>
      </c>
      <c r="AN902" s="26"/>
      <c r="AO902" s="127">
        <f>AO903+AO927</f>
        <v>0</v>
      </c>
      <c r="AP902" s="26"/>
      <c r="AQ902" s="127">
        <f>AQ903+AQ927</f>
        <v>0</v>
      </c>
      <c r="AR902" s="26"/>
      <c r="AS902" s="127">
        <f>AS903+AS927</f>
        <v>0</v>
      </c>
      <c r="AT902" s="26"/>
      <c r="AU902" s="127">
        <f>AU903+AU927</f>
        <v>0</v>
      </c>
      <c r="AV902" s="26"/>
      <c r="AW902" s="127">
        <f>AW903+AW927</f>
        <v>0</v>
      </c>
      <c r="AX902" s="26"/>
      <c r="AY902" s="127">
        <f>AY903+AY927</f>
        <v>0</v>
      </c>
      <c r="AZ902" s="26"/>
      <c r="BA902" s="127">
        <f>BA903+BA927</f>
        <v>0</v>
      </c>
      <c r="BB902" s="26"/>
      <c r="BC902" s="127">
        <f>BC903+BC927</f>
        <v>0</v>
      </c>
      <c r="BD902" s="26"/>
      <c r="BE902" s="127">
        <f>BE903+BE927</f>
        <v>0</v>
      </c>
      <c r="BF902" s="26"/>
      <c r="BG902" s="127">
        <f>BG903+BG927</f>
        <v>0</v>
      </c>
      <c r="BH902" s="109"/>
      <c r="BI902" s="121">
        <f>BI903+BI927</f>
        <v>0</v>
      </c>
      <c r="BJ902" s="27"/>
      <c r="BK902" s="109"/>
      <c r="BL902" s="121">
        <f>BL903+BL927</f>
        <v>68582.040000000008</v>
      </c>
      <c r="BM902" s="27"/>
    </row>
    <row r="903" spans="1:65" s="88" customFormat="1">
      <c r="A903" s="22" t="s">
        <v>1271</v>
      </c>
      <c r="B903" s="22" t="s">
        <v>60</v>
      </c>
      <c r="C903" s="22" t="s">
        <v>60</v>
      </c>
      <c r="D903" s="102" t="s">
        <v>1146</v>
      </c>
      <c r="E903" s="22" t="s">
        <v>60</v>
      </c>
      <c r="F903" s="89"/>
      <c r="G903" s="27"/>
      <c r="H903" s="121"/>
      <c r="I903" s="118">
        <f>SUM(I904:I926)</f>
        <v>30251.400000000005</v>
      </c>
      <c r="J903" s="112"/>
      <c r="K903" s="127">
        <f>SUM(K904:K926)</f>
        <v>0</v>
      </c>
      <c r="L903" s="26"/>
      <c r="M903" s="127">
        <f>SUM(M904:M926)</f>
        <v>0</v>
      </c>
      <c r="N903" s="26"/>
      <c r="O903" s="127">
        <f>SUM(O904:O926)</f>
        <v>0</v>
      </c>
      <c r="P903" s="26"/>
      <c r="Q903" s="127">
        <f>SUM(Q904:Q926)</f>
        <v>0</v>
      </c>
      <c r="R903" s="26"/>
      <c r="S903" s="127">
        <f>SUM(S904:S926)</f>
        <v>0</v>
      </c>
      <c r="T903" s="26"/>
      <c r="U903" s="127">
        <f>SUM(U904:U926)</f>
        <v>0</v>
      </c>
      <c r="V903" s="26"/>
      <c r="W903" s="127">
        <f>SUM(W904:W926)</f>
        <v>0</v>
      </c>
      <c r="X903" s="26"/>
      <c r="Y903" s="127">
        <f>SUM(Y904:Y926)</f>
        <v>0</v>
      </c>
      <c r="Z903" s="26"/>
      <c r="AA903" s="127">
        <f>SUM(AA904:AA926)</f>
        <v>0</v>
      </c>
      <c r="AB903" s="26"/>
      <c r="AC903" s="127">
        <f>SUM(AC904:AC926)</f>
        <v>0</v>
      </c>
      <c r="AD903" s="26"/>
      <c r="AE903" s="127">
        <f>SUM(AE904:AE926)</f>
        <v>0</v>
      </c>
      <c r="AF903" s="26"/>
      <c r="AG903" s="127">
        <f>SUM(AG904:AG926)</f>
        <v>0</v>
      </c>
      <c r="AH903" s="26"/>
      <c r="AI903" s="127">
        <f>SUM(AI904:AI926)</f>
        <v>0</v>
      </c>
      <c r="AJ903" s="26"/>
      <c r="AK903" s="127">
        <f>SUM(AK904:AK926)</f>
        <v>0</v>
      </c>
      <c r="AL903" s="26"/>
      <c r="AM903" s="127">
        <f>SUM(AM904:AM926)</f>
        <v>0</v>
      </c>
      <c r="AN903" s="26"/>
      <c r="AO903" s="127">
        <f>SUM(AO904:AO926)</f>
        <v>0</v>
      </c>
      <c r="AP903" s="26"/>
      <c r="AQ903" s="127">
        <f>SUM(AQ904:AQ926)</f>
        <v>0</v>
      </c>
      <c r="AR903" s="26"/>
      <c r="AS903" s="127">
        <f>SUM(AS904:AS926)</f>
        <v>0</v>
      </c>
      <c r="AT903" s="26"/>
      <c r="AU903" s="127">
        <f>SUM(AU904:AU926)</f>
        <v>0</v>
      </c>
      <c r="AV903" s="26"/>
      <c r="AW903" s="127">
        <f>SUM(AW904:AW926)</f>
        <v>0</v>
      </c>
      <c r="AX903" s="26"/>
      <c r="AY903" s="127">
        <f>SUM(AY904:AY926)</f>
        <v>0</v>
      </c>
      <c r="AZ903" s="26"/>
      <c r="BA903" s="127">
        <f>SUM(BA904:BA926)</f>
        <v>0</v>
      </c>
      <c r="BB903" s="26"/>
      <c r="BC903" s="127">
        <f>SUM(BC904:BC926)</f>
        <v>0</v>
      </c>
      <c r="BD903" s="26"/>
      <c r="BE903" s="127">
        <f>SUM(BE904:BE926)</f>
        <v>0</v>
      </c>
      <c r="BF903" s="26"/>
      <c r="BG903" s="127">
        <f>SUM(BG904:BG926)</f>
        <v>0</v>
      </c>
      <c r="BH903" s="109"/>
      <c r="BI903" s="121">
        <f>SUM(BI904:BI926)</f>
        <v>0</v>
      </c>
      <c r="BJ903" s="27"/>
      <c r="BK903" s="109"/>
      <c r="BL903" s="121">
        <f>SUM(BL904:BL926)</f>
        <v>30251.400000000005</v>
      </c>
      <c r="BM903" s="27"/>
    </row>
    <row r="904" spans="1:65" s="88" customFormat="1">
      <c r="A904" s="29" t="s">
        <v>1272</v>
      </c>
      <c r="B904" s="29" t="s">
        <v>66</v>
      </c>
      <c r="C904" s="29">
        <v>91997</v>
      </c>
      <c r="D904" s="101" t="s">
        <v>1150</v>
      </c>
      <c r="E904" s="29" t="s">
        <v>100</v>
      </c>
      <c r="F904" s="30">
        <v>6</v>
      </c>
      <c r="G904" s="31">
        <v>27.69</v>
      </c>
      <c r="H904" s="119">
        <v>34.024736131685245</v>
      </c>
      <c r="I904" s="120">
        <f t="shared" ref="I904:I926" si="3527">ROUND(SUM(F904*H904),2)</f>
        <v>204.15</v>
      </c>
      <c r="J904" s="111"/>
      <c r="K904" s="114">
        <f t="shared" ref="K904:K926" si="3528">J904*$H904</f>
        <v>0</v>
      </c>
      <c r="L904" s="32"/>
      <c r="M904" s="114">
        <f t="shared" ref="M904:M926" si="3529">L904*$H904</f>
        <v>0</v>
      </c>
      <c r="N904" s="32"/>
      <c r="O904" s="114">
        <f t="shared" ref="O904:O926" si="3530">N904*$H904</f>
        <v>0</v>
      </c>
      <c r="P904" s="32"/>
      <c r="Q904" s="114">
        <f t="shared" ref="Q904:Q926" si="3531">P904*$H904</f>
        <v>0</v>
      </c>
      <c r="R904" s="32"/>
      <c r="S904" s="114">
        <f t="shared" ref="S904:S926" si="3532">R904*$H904</f>
        <v>0</v>
      </c>
      <c r="T904" s="32"/>
      <c r="U904" s="114">
        <f t="shared" ref="U904:U926" si="3533">T904*$H904</f>
        <v>0</v>
      </c>
      <c r="V904" s="32"/>
      <c r="W904" s="114">
        <f t="shared" ref="W904:W926" si="3534">V904*$H904</f>
        <v>0</v>
      </c>
      <c r="X904" s="32"/>
      <c r="Y904" s="114">
        <f t="shared" ref="Y904:Y926" si="3535">X904*$H904</f>
        <v>0</v>
      </c>
      <c r="Z904" s="32"/>
      <c r="AA904" s="114">
        <f t="shared" ref="AA904:AA926" si="3536">Z904*$H904</f>
        <v>0</v>
      </c>
      <c r="AB904" s="32"/>
      <c r="AC904" s="114">
        <f t="shared" ref="AC904:AC926" si="3537">AB904*$H904</f>
        <v>0</v>
      </c>
      <c r="AD904" s="32"/>
      <c r="AE904" s="114">
        <f t="shared" ref="AE904:AE926" si="3538">AD904*$H904</f>
        <v>0</v>
      </c>
      <c r="AF904" s="32"/>
      <c r="AG904" s="114">
        <f t="shared" ref="AG904:AG926" si="3539">AF904*$H904</f>
        <v>0</v>
      </c>
      <c r="AH904" s="32"/>
      <c r="AI904" s="114">
        <f t="shared" ref="AI904:AI926" si="3540">AH904*$H904</f>
        <v>0</v>
      </c>
      <c r="AJ904" s="32"/>
      <c r="AK904" s="114">
        <f t="shared" ref="AK904:AK926" si="3541">AJ904*$H904</f>
        <v>0</v>
      </c>
      <c r="AL904" s="32"/>
      <c r="AM904" s="114">
        <f t="shared" ref="AM904:AM926" si="3542">AL904*$H904</f>
        <v>0</v>
      </c>
      <c r="AN904" s="32"/>
      <c r="AO904" s="114">
        <f t="shared" ref="AO904:AO926" si="3543">AN904*$H904</f>
        <v>0</v>
      </c>
      <c r="AP904" s="32"/>
      <c r="AQ904" s="114">
        <f t="shared" ref="AQ904:AQ926" si="3544">AP904*$H904</f>
        <v>0</v>
      </c>
      <c r="AR904" s="32"/>
      <c r="AS904" s="114">
        <f t="shared" ref="AS904:AS926" si="3545">AR904*$H904</f>
        <v>0</v>
      </c>
      <c r="AT904" s="32"/>
      <c r="AU904" s="114">
        <f t="shared" ref="AU904:AU926" si="3546">AT904*$H904</f>
        <v>0</v>
      </c>
      <c r="AV904" s="32"/>
      <c r="AW904" s="114">
        <f t="shared" ref="AW904:AW926" si="3547">AV904*$H904</f>
        <v>0</v>
      </c>
      <c r="AX904" s="32"/>
      <c r="AY904" s="114">
        <f t="shared" ref="AY904:AY926" si="3548">AX904*$H904</f>
        <v>0</v>
      </c>
      <c r="AZ904" s="32"/>
      <c r="BA904" s="114">
        <f t="shared" ref="BA904:BA926" si="3549">AZ904*$H904</f>
        <v>0</v>
      </c>
      <c r="BB904" s="32"/>
      <c r="BC904" s="114">
        <f t="shared" ref="BC904:BC926" si="3550">BB904*$H904</f>
        <v>0</v>
      </c>
      <c r="BD904" s="32"/>
      <c r="BE904" s="114">
        <f t="shared" ref="BE904:BE926" si="3551">BD904*$H904</f>
        <v>0</v>
      </c>
      <c r="BF904" s="32"/>
      <c r="BG904" s="114">
        <f t="shared" ref="BG904:BG926" si="3552">BF904*$H904</f>
        <v>0</v>
      </c>
      <c r="BH904" s="108">
        <f t="shared" ref="BH904:BI904" si="3553">SUM(J904,L904,N904,P904,R904,T904,V904,X904,Z904,AB904,AD904,AF904,AH904,AJ904,AL904,AN904,AP904,AR904,AT904,AV904,AX904,AZ904,BB904,BD904,BF904)</f>
        <v>0</v>
      </c>
      <c r="BI904" s="119">
        <f t="shared" si="3553"/>
        <v>0</v>
      </c>
      <c r="BJ904" s="87">
        <f t="shared" ref="BJ904:BJ926" si="3554">BI904/I904</f>
        <v>0</v>
      </c>
      <c r="BK904" s="108">
        <f t="shared" ref="BK904:BK926" si="3555">F904-BH904</f>
        <v>6</v>
      </c>
      <c r="BL904" s="119">
        <f t="shared" ref="BL904:BL926" si="3556">I904-BI904</f>
        <v>204.15</v>
      </c>
      <c r="BM904" s="87">
        <f t="shared" ref="BM904:BM926" si="3557">1-BJ904</f>
        <v>1</v>
      </c>
    </row>
    <row r="905" spans="1:65" s="88" customFormat="1">
      <c r="A905" s="29" t="s">
        <v>1273</v>
      </c>
      <c r="B905" s="29" t="s">
        <v>66</v>
      </c>
      <c r="C905" s="29">
        <v>91953</v>
      </c>
      <c r="D905" s="101" t="s">
        <v>1152</v>
      </c>
      <c r="E905" s="29" t="s">
        <v>100</v>
      </c>
      <c r="F905" s="30">
        <v>6</v>
      </c>
      <c r="G905" s="31">
        <v>21.63</v>
      </c>
      <c r="H905" s="119">
        <v>26.578369177621951</v>
      </c>
      <c r="I905" s="120">
        <f t="shared" si="3527"/>
        <v>159.47</v>
      </c>
      <c r="J905" s="111"/>
      <c r="K905" s="114">
        <f t="shared" si="3528"/>
        <v>0</v>
      </c>
      <c r="L905" s="32"/>
      <c r="M905" s="114">
        <f t="shared" si="3529"/>
        <v>0</v>
      </c>
      <c r="N905" s="32"/>
      <c r="O905" s="114">
        <f t="shared" si="3530"/>
        <v>0</v>
      </c>
      <c r="P905" s="32"/>
      <c r="Q905" s="114">
        <f t="shared" si="3531"/>
        <v>0</v>
      </c>
      <c r="R905" s="32"/>
      <c r="S905" s="114">
        <f t="shared" si="3532"/>
        <v>0</v>
      </c>
      <c r="T905" s="32"/>
      <c r="U905" s="114">
        <f t="shared" si="3533"/>
        <v>0</v>
      </c>
      <c r="V905" s="32"/>
      <c r="W905" s="114">
        <f t="shared" si="3534"/>
        <v>0</v>
      </c>
      <c r="X905" s="32"/>
      <c r="Y905" s="114">
        <f t="shared" si="3535"/>
        <v>0</v>
      </c>
      <c r="Z905" s="32"/>
      <c r="AA905" s="114">
        <f t="shared" si="3536"/>
        <v>0</v>
      </c>
      <c r="AB905" s="32"/>
      <c r="AC905" s="114">
        <f t="shared" si="3537"/>
        <v>0</v>
      </c>
      <c r="AD905" s="32"/>
      <c r="AE905" s="114">
        <f t="shared" si="3538"/>
        <v>0</v>
      </c>
      <c r="AF905" s="32"/>
      <c r="AG905" s="114">
        <f t="shared" si="3539"/>
        <v>0</v>
      </c>
      <c r="AH905" s="32"/>
      <c r="AI905" s="114">
        <f t="shared" si="3540"/>
        <v>0</v>
      </c>
      <c r="AJ905" s="32"/>
      <c r="AK905" s="114">
        <f t="shared" si="3541"/>
        <v>0</v>
      </c>
      <c r="AL905" s="32"/>
      <c r="AM905" s="114">
        <f t="shared" si="3542"/>
        <v>0</v>
      </c>
      <c r="AN905" s="32"/>
      <c r="AO905" s="114">
        <f t="shared" si="3543"/>
        <v>0</v>
      </c>
      <c r="AP905" s="32"/>
      <c r="AQ905" s="114">
        <f t="shared" si="3544"/>
        <v>0</v>
      </c>
      <c r="AR905" s="32"/>
      <c r="AS905" s="114">
        <f t="shared" si="3545"/>
        <v>0</v>
      </c>
      <c r="AT905" s="32"/>
      <c r="AU905" s="114">
        <f t="shared" si="3546"/>
        <v>0</v>
      </c>
      <c r="AV905" s="32"/>
      <c r="AW905" s="114">
        <f t="shared" si="3547"/>
        <v>0</v>
      </c>
      <c r="AX905" s="32"/>
      <c r="AY905" s="114">
        <f t="shared" si="3548"/>
        <v>0</v>
      </c>
      <c r="AZ905" s="32"/>
      <c r="BA905" s="114">
        <f t="shared" si="3549"/>
        <v>0</v>
      </c>
      <c r="BB905" s="32"/>
      <c r="BC905" s="114">
        <f t="shared" si="3550"/>
        <v>0</v>
      </c>
      <c r="BD905" s="32"/>
      <c r="BE905" s="114">
        <f t="shared" si="3551"/>
        <v>0</v>
      </c>
      <c r="BF905" s="32"/>
      <c r="BG905" s="114">
        <f t="shared" si="3552"/>
        <v>0</v>
      </c>
      <c r="BH905" s="108">
        <f t="shared" ref="BH905:BI905" si="3558">SUM(J905,L905,N905,P905,R905,T905,V905,X905,Z905,AB905,AD905,AF905,AH905,AJ905,AL905,AN905,AP905,AR905,AT905,AV905,AX905,AZ905,BB905,BD905,BF905)</f>
        <v>0</v>
      </c>
      <c r="BI905" s="119">
        <f t="shared" si="3558"/>
        <v>0</v>
      </c>
      <c r="BJ905" s="87">
        <f t="shared" si="3554"/>
        <v>0</v>
      </c>
      <c r="BK905" s="108">
        <f t="shared" si="3555"/>
        <v>6</v>
      </c>
      <c r="BL905" s="119">
        <f t="shared" si="3556"/>
        <v>159.47</v>
      </c>
      <c r="BM905" s="87">
        <f t="shared" si="3557"/>
        <v>1</v>
      </c>
    </row>
    <row r="906" spans="1:65" s="88" customFormat="1" ht="22.5">
      <c r="A906" s="29" t="s">
        <v>1274</v>
      </c>
      <c r="B906" s="29" t="s">
        <v>79</v>
      </c>
      <c r="C906" s="29" t="s">
        <v>1154</v>
      </c>
      <c r="D906" s="101" t="s">
        <v>1155</v>
      </c>
      <c r="E906" s="29" t="s">
        <v>100</v>
      </c>
      <c r="F906" s="30">
        <v>13</v>
      </c>
      <c r="G906" s="31">
        <v>123.4</v>
      </c>
      <c r="H906" s="119">
        <v>151.63064061574428</v>
      </c>
      <c r="I906" s="120">
        <f t="shared" si="3527"/>
        <v>1971.2</v>
      </c>
      <c r="J906" s="111"/>
      <c r="K906" s="114">
        <f t="shared" si="3528"/>
        <v>0</v>
      </c>
      <c r="L906" s="32"/>
      <c r="M906" s="114">
        <f t="shared" si="3529"/>
        <v>0</v>
      </c>
      <c r="N906" s="32"/>
      <c r="O906" s="114">
        <f t="shared" si="3530"/>
        <v>0</v>
      </c>
      <c r="P906" s="32"/>
      <c r="Q906" s="114">
        <f t="shared" si="3531"/>
        <v>0</v>
      </c>
      <c r="R906" s="32"/>
      <c r="S906" s="114">
        <f t="shared" si="3532"/>
        <v>0</v>
      </c>
      <c r="T906" s="32"/>
      <c r="U906" s="114">
        <f t="shared" si="3533"/>
        <v>0</v>
      </c>
      <c r="V906" s="32"/>
      <c r="W906" s="114">
        <f t="shared" si="3534"/>
        <v>0</v>
      </c>
      <c r="X906" s="32"/>
      <c r="Y906" s="114">
        <f t="shared" si="3535"/>
        <v>0</v>
      </c>
      <c r="Z906" s="32"/>
      <c r="AA906" s="114">
        <f t="shared" si="3536"/>
        <v>0</v>
      </c>
      <c r="AB906" s="32"/>
      <c r="AC906" s="114">
        <f t="shared" si="3537"/>
        <v>0</v>
      </c>
      <c r="AD906" s="32"/>
      <c r="AE906" s="114">
        <f t="shared" si="3538"/>
        <v>0</v>
      </c>
      <c r="AF906" s="32"/>
      <c r="AG906" s="114">
        <f t="shared" si="3539"/>
        <v>0</v>
      </c>
      <c r="AH906" s="32"/>
      <c r="AI906" s="114">
        <f t="shared" si="3540"/>
        <v>0</v>
      </c>
      <c r="AJ906" s="32"/>
      <c r="AK906" s="114">
        <f t="shared" si="3541"/>
        <v>0</v>
      </c>
      <c r="AL906" s="32"/>
      <c r="AM906" s="114">
        <f t="shared" si="3542"/>
        <v>0</v>
      </c>
      <c r="AN906" s="32"/>
      <c r="AO906" s="114">
        <f t="shared" si="3543"/>
        <v>0</v>
      </c>
      <c r="AP906" s="32"/>
      <c r="AQ906" s="114">
        <f t="shared" si="3544"/>
        <v>0</v>
      </c>
      <c r="AR906" s="32"/>
      <c r="AS906" s="114">
        <f t="shared" si="3545"/>
        <v>0</v>
      </c>
      <c r="AT906" s="32"/>
      <c r="AU906" s="114">
        <f t="shared" si="3546"/>
        <v>0</v>
      </c>
      <c r="AV906" s="32"/>
      <c r="AW906" s="114">
        <f t="shared" si="3547"/>
        <v>0</v>
      </c>
      <c r="AX906" s="32"/>
      <c r="AY906" s="114">
        <f t="shared" si="3548"/>
        <v>0</v>
      </c>
      <c r="AZ906" s="32"/>
      <c r="BA906" s="114">
        <f t="shared" si="3549"/>
        <v>0</v>
      </c>
      <c r="BB906" s="32"/>
      <c r="BC906" s="114">
        <f t="shared" si="3550"/>
        <v>0</v>
      </c>
      <c r="BD906" s="32"/>
      <c r="BE906" s="114">
        <f t="shared" si="3551"/>
        <v>0</v>
      </c>
      <c r="BF906" s="32"/>
      <c r="BG906" s="114">
        <f t="shared" si="3552"/>
        <v>0</v>
      </c>
      <c r="BH906" s="108">
        <f t="shared" ref="BH906:BI906" si="3559">SUM(J906,L906,N906,P906,R906,T906,V906,X906,Z906,AB906,AD906,AF906,AH906,AJ906,AL906,AN906,AP906,AR906,AT906,AV906,AX906,AZ906,BB906,BD906,BF906)</f>
        <v>0</v>
      </c>
      <c r="BI906" s="119">
        <f t="shared" si="3559"/>
        <v>0</v>
      </c>
      <c r="BJ906" s="87">
        <f t="shared" si="3554"/>
        <v>0</v>
      </c>
      <c r="BK906" s="108">
        <f t="shared" si="3555"/>
        <v>13</v>
      </c>
      <c r="BL906" s="119">
        <f t="shared" si="3556"/>
        <v>1971.2</v>
      </c>
      <c r="BM906" s="87">
        <f t="shared" si="3557"/>
        <v>1</v>
      </c>
    </row>
    <row r="907" spans="1:65" s="88" customFormat="1">
      <c r="A907" s="29" t="s">
        <v>1275</v>
      </c>
      <c r="B907" s="29" t="s">
        <v>66</v>
      </c>
      <c r="C907" s="29">
        <v>91834</v>
      </c>
      <c r="D907" s="101" t="s">
        <v>1157</v>
      </c>
      <c r="E907" s="29" t="s">
        <v>132</v>
      </c>
      <c r="F907" s="30">
        <v>100</v>
      </c>
      <c r="G907" s="31">
        <v>8.4</v>
      </c>
      <c r="H907" s="119">
        <v>10.321696768008525</v>
      </c>
      <c r="I907" s="120">
        <f t="shared" si="3527"/>
        <v>1032.17</v>
      </c>
      <c r="J907" s="111"/>
      <c r="K907" s="114">
        <f t="shared" si="3528"/>
        <v>0</v>
      </c>
      <c r="L907" s="32"/>
      <c r="M907" s="114">
        <f t="shared" si="3529"/>
        <v>0</v>
      </c>
      <c r="N907" s="32"/>
      <c r="O907" s="114">
        <f t="shared" si="3530"/>
        <v>0</v>
      </c>
      <c r="P907" s="32"/>
      <c r="Q907" s="114">
        <f t="shared" si="3531"/>
        <v>0</v>
      </c>
      <c r="R907" s="32"/>
      <c r="S907" s="114">
        <f t="shared" si="3532"/>
        <v>0</v>
      </c>
      <c r="T907" s="32"/>
      <c r="U907" s="114">
        <f t="shared" si="3533"/>
        <v>0</v>
      </c>
      <c r="V907" s="32"/>
      <c r="W907" s="114">
        <f t="shared" si="3534"/>
        <v>0</v>
      </c>
      <c r="X907" s="32"/>
      <c r="Y907" s="114">
        <f t="shared" si="3535"/>
        <v>0</v>
      </c>
      <c r="Z907" s="32"/>
      <c r="AA907" s="114">
        <f t="shared" si="3536"/>
        <v>0</v>
      </c>
      <c r="AB907" s="32"/>
      <c r="AC907" s="114">
        <f t="shared" si="3537"/>
        <v>0</v>
      </c>
      <c r="AD907" s="32"/>
      <c r="AE907" s="114">
        <f t="shared" si="3538"/>
        <v>0</v>
      </c>
      <c r="AF907" s="32"/>
      <c r="AG907" s="114">
        <f t="shared" si="3539"/>
        <v>0</v>
      </c>
      <c r="AH907" s="32"/>
      <c r="AI907" s="114">
        <f t="shared" si="3540"/>
        <v>0</v>
      </c>
      <c r="AJ907" s="32"/>
      <c r="AK907" s="114">
        <f t="shared" si="3541"/>
        <v>0</v>
      </c>
      <c r="AL907" s="32"/>
      <c r="AM907" s="114">
        <f t="shared" si="3542"/>
        <v>0</v>
      </c>
      <c r="AN907" s="32"/>
      <c r="AO907" s="114">
        <f t="shared" si="3543"/>
        <v>0</v>
      </c>
      <c r="AP907" s="32"/>
      <c r="AQ907" s="114">
        <f t="shared" si="3544"/>
        <v>0</v>
      </c>
      <c r="AR907" s="32"/>
      <c r="AS907" s="114">
        <f t="shared" si="3545"/>
        <v>0</v>
      </c>
      <c r="AT907" s="32"/>
      <c r="AU907" s="114">
        <f t="shared" si="3546"/>
        <v>0</v>
      </c>
      <c r="AV907" s="32"/>
      <c r="AW907" s="114">
        <f t="shared" si="3547"/>
        <v>0</v>
      </c>
      <c r="AX907" s="32"/>
      <c r="AY907" s="114">
        <f t="shared" si="3548"/>
        <v>0</v>
      </c>
      <c r="AZ907" s="32"/>
      <c r="BA907" s="114">
        <f t="shared" si="3549"/>
        <v>0</v>
      </c>
      <c r="BB907" s="32"/>
      <c r="BC907" s="114">
        <f t="shared" si="3550"/>
        <v>0</v>
      </c>
      <c r="BD907" s="32"/>
      <c r="BE907" s="114">
        <f t="shared" si="3551"/>
        <v>0</v>
      </c>
      <c r="BF907" s="32"/>
      <c r="BG907" s="114">
        <f t="shared" si="3552"/>
        <v>0</v>
      </c>
      <c r="BH907" s="108">
        <f t="shared" ref="BH907:BI907" si="3560">SUM(J907,L907,N907,P907,R907,T907,V907,X907,Z907,AB907,AD907,AF907,AH907,AJ907,AL907,AN907,AP907,AR907,AT907,AV907,AX907,AZ907,BB907,BD907,BF907)</f>
        <v>0</v>
      </c>
      <c r="BI907" s="119">
        <f t="shared" si="3560"/>
        <v>0</v>
      </c>
      <c r="BJ907" s="87">
        <f t="shared" si="3554"/>
        <v>0</v>
      </c>
      <c r="BK907" s="108">
        <f t="shared" si="3555"/>
        <v>100</v>
      </c>
      <c r="BL907" s="119">
        <f t="shared" si="3556"/>
        <v>1032.17</v>
      </c>
      <c r="BM907" s="87">
        <f t="shared" si="3557"/>
        <v>1</v>
      </c>
    </row>
    <row r="908" spans="1:65" s="88" customFormat="1" ht="22.5">
      <c r="A908" s="29" t="s">
        <v>1276</v>
      </c>
      <c r="B908" s="29" t="s">
        <v>66</v>
      </c>
      <c r="C908" s="29">
        <v>91926</v>
      </c>
      <c r="D908" s="101" t="s">
        <v>1159</v>
      </c>
      <c r="E908" s="29" t="s">
        <v>132</v>
      </c>
      <c r="F908" s="30">
        <v>350</v>
      </c>
      <c r="G908" s="31">
        <v>3.77</v>
      </c>
      <c r="H908" s="119">
        <v>4.6324758113562066</v>
      </c>
      <c r="I908" s="120">
        <f t="shared" si="3527"/>
        <v>1621.37</v>
      </c>
      <c r="J908" s="111"/>
      <c r="K908" s="114">
        <f t="shared" si="3528"/>
        <v>0</v>
      </c>
      <c r="L908" s="32"/>
      <c r="M908" s="114">
        <f t="shared" si="3529"/>
        <v>0</v>
      </c>
      <c r="N908" s="32"/>
      <c r="O908" s="114">
        <f t="shared" si="3530"/>
        <v>0</v>
      </c>
      <c r="P908" s="32"/>
      <c r="Q908" s="114">
        <f t="shared" si="3531"/>
        <v>0</v>
      </c>
      <c r="R908" s="32"/>
      <c r="S908" s="114">
        <f t="shared" si="3532"/>
        <v>0</v>
      </c>
      <c r="T908" s="32"/>
      <c r="U908" s="114">
        <f t="shared" si="3533"/>
        <v>0</v>
      </c>
      <c r="V908" s="32"/>
      <c r="W908" s="114">
        <f t="shared" si="3534"/>
        <v>0</v>
      </c>
      <c r="X908" s="32"/>
      <c r="Y908" s="114">
        <f t="shared" si="3535"/>
        <v>0</v>
      </c>
      <c r="Z908" s="32"/>
      <c r="AA908" s="114">
        <f t="shared" si="3536"/>
        <v>0</v>
      </c>
      <c r="AB908" s="32"/>
      <c r="AC908" s="114">
        <f t="shared" si="3537"/>
        <v>0</v>
      </c>
      <c r="AD908" s="32"/>
      <c r="AE908" s="114">
        <f t="shared" si="3538"/>
        <v>0</v>
      </c>
      <c r="AF908" s="32"/>
      <c r="AG908" s="114">
        <f t="shared" si="3539"/>
        <v>0</v>
      </c>
      <c r="AH908" s="32"/>
      <c r="AI908" s="114">
        <f t="shared" si="3540"/>
        <v>0</v>
      </c>
      <c r="AJ908" s="32"/>
      <c r="AK908" s="114">
        <f t="shared" si="3541"/>
        <v>0</v>
      </c>
      <c r="AL908" s="32"/>
      <c r="AM908" s="114">
        <f t="shared" si="3542"/>
        <v>0</v>
      </c>
      <c r="AN908" s="32"/>
      <c r="AO908" s="114">
        <f t="shared" si="3543"/>
        <v>0</v>
      </c>
      <c r="AP908" s="32"/>
      <c r="AQ908" s="114">
        <f t="shared" si="3544"/>
        <v>0</v>
      </c>
      <c r="AR908" s="32"/>
      <c r="AS908" s="114">
        <f t="shared" si="3545"/>
        <v>0</v>
      </c>
      <c r="AT908" s="32"/>
      <c r="AU908" s="114">
        <f t="shared" si="3546"/>
        <v>0</v>
      </c>
      <c r="AV908" s="32"/>
      <c r="AW908" s="114">
        <f t="shared" si="3547"/>
        <v>0</v>
      </c>
      <c r="AX908" s="32"/>
      <c r="AY908" s="114">
        <f t="shared" si="3548"/>
        <v>0</v>
      </c>
      <c r="AZ908" s="32"/>
      <c r="BA908" s="114">
        <f t="shared" si="3549"/>
        <v>0</v>
      </c>
      <c r="BB908" s="32"/>
      <c r="BC908" s="114">
        <f t="shared" si="3550"/>
        <v>0</v>
      </c>
      <c r="BD908" s="32"/>
      <c r="BE908" s="114">
        <f t="shared" si="3551"/>
        <v>0</v>
      </c>
      <c r="BF908" s="32"/>
      <c r="BG908" s="114">
        <f t="shared" si="3552"/>
        <v>0</v>
      </c>
      <c r="BH908" s="108">
        <f t="shared" ref="BH908:BI908" si="3561">SUM(J908,L908,N908,P908,R908,T908,V908,X908,Z908,AB908,AD908,AF908,AH908,AJ908,AL908,AN908,AP908,AR908,AT908,AV908,AX908,AZ908,BB908,BD908,BF908)</f>
        <v>0</v>
      </c>
      <c r="BI908" s="119">
        <f t="shared" si="3561"/>
        <v>0</v>
      </c>
      <c r="BJ908" s="87">
        <f t="shared" si="3554"/>
        <v>0</v>
      </c>
      <c r="BK908" s="108">
        <f t="shared" si="3555"/>
        <v>350</v>
      </c>
      <c r="BL908" s="119">
        <f t="shared" si="3556"/>
        <v>1621.37</v>
      </c>
      <c r="BM908" s="87">
        <f t="shared" si="3557"/>
        <v>1</v>
      </c>
    </row>
    <row r="909" spans="1:65" s="88" customFormat="1" ht="22.5">
      <c r="A909" s="29" t="s">
        <v>1277</v>
      </c>
      <c r="B909" s="29" t="s">
        <v>66</v>
      </c>
      <c r="C909" s="29">
        <v>91928</v>
      </c>
      <c r="D909" s="101" t="s">
        <v>1161</v>
      </c>
      <c r="E909" s="29" t="s">
        <v>132</v>
      </c>
      <c r="F909" s="30">
        <v>43</v>
      </c>
      <c r="G909" s="31">
        <v>5.87</v>
      </c>
      <c r="H909" s="119">
        <v>7.2129000033583379</v>
      </c>
      <c r="I909" s="120">
        <f t="shared" si="3527"/>
        <v>310.14999999999998</v>
      </c>
      <c r="J909" s="111"/>
      <c r="K909" s="114">
        <f t="shared" si="3528"/>
        <v>0</v>
      </c>
      <c r="L909" s="32"/>
      <c r="M909" s="114">
        <f t="shared" si="3529"/>
        <v>0</v>
      </c>
      <c r="N909" s="32"/>
      <c r="O909" s="114">
        <f t="shared" si="3530"/>
        <v>0</v>
      </c>
      <c r="P909" s="32"/>
      <c r="Q909" s="114">
        <f t="shared" si="3531"/>
        <v>0</v>
      </c>
      <c r="R909" s="32"/>
      <c r="S909" s="114">
        <f t="shared" si="3532"/>
        <v>0</v>
      </c>
      <c r="T909" s="32"/>
      <c r="U909" s="114">
        <f t="shared" si="3533"/>
        <v>0</v>
      </c>
      <c r="V909" s="32"/>
      <c r="W909" s="114">
        <f t="shared" si="3534"/>
        <v>0</v>
      </c>
      <c r="X909" s="32"/>
      <c r="Y909" s="114">
        <f t="shared" si="3535"/>
        <v>0</v>
      </c>
      <c r="Z909" s="32"/>
      <c r="AA909" s="114">
        <f t="shared" si="3536"/>
        <v>0</v>
      </c>
      <c r="AB909" s="32"/>
      <c r="AC909" s="114">
        <f t="shared" si="3537"/>
        <v>0</v>
      </c>
      <c r="AD909" s="32"/>
      <c r="AE909" s="114">
        <f t="shared" si="3538"/>
        <v>0</v>
      </c>
      <c r="AF909" s="32"/>
      <c r="AG909" s="114">
        <f t="shared" si="3539"/>
        <v>0</v>
      </c>
      <c r="AH909" s="32"/>
      <c r="AI909" s="114">
        <f t="shared" si="3540"/>
        <v>0</v>
      </c>
      <c r="AJ909" s="32"/>
      <c r="AK909" s="114">
        <f t="shared" si="3541"/>
        <v>0</v>
      </c>
      <c r="AL909" s="32"/>
      <c r="AM909" s="114">
        <f t="shared" si="3542"/>
        <v>0</v>
      </c>
      <c r="AN909" s="32"/>
      <c r="AO909" s="114">
        <f t="shared" si="3543"/>
        <v>0</v>
      </c>
      <c r="AP909" s="32"/>
      <c r="AQ909" s="114">
        <f t="shared" si="3544"/>
        <v>0</v>
      </c>
      <c r="AR909" s="32"/>
      <c r="AS909" s="114">
        <f t="shared" si="3545"/>
        <v>0</v>
      </c>
      <c r="AT909" s="32"/>
      <c r="AU909" s="114">
        <f t="shared" si="3546"/>
        <v>0</v>
      </c>
      <c r="AV909" s="32"/>
      <c r="AW909" s="114">
        <f t="shared" si="3547"/>
        <v>0</v>
      </c>
      <c r="AX909" s="32"/>
      <c r="AY909" s="114">
        <f t="shared" si="3548"/>
        <v>0</v>
      </c>
      <c r="AZ909" s="32"/>
      <c r="BA909" s="114">
        <f t="shared" si="3549"/>
        <v>0</v>
      </c>
      <c r="BB909" s="32"/>
      <c r="BC909" s="114">
        <f t="shared" si="3550"/>
        <v>0</v>
      </c>
      <c r="BD909" s="32"/>
      <c r="BE909" s="114">
        <f t="shared" si="3551"/>
        <v>0</v>
      </c>
      <c r="BF909" s="32"/>
      <c r="BG909" s="114">
        <f t="shared" si="3552"/>
        <v>0</v>
      </c>
      <c r="BH909" s="108">
        <f t="shared" ref="BH909:BI909" si="3562">SUM(J909,L909,N909,P909,R909,T909,V909,X909,Z909,AB909,AD909,AF909,AH909,AJ909,AL909,AN909,AP909,AR909,AT909,AV909,AX909,AZ909,BB909,BD909,BF909)</f>
        <v>0</v>
      </c>
      <c r="BI909" s="119">
        <f t="shared" si="3562"/>
        <v>0</v>
      </c>
      <c r="BJ909" s="87">
        <f t="shared" si="3554"/>
        <v>0</v>
      </c>
      <c r="BK909" s="108">
        <f t="shared" si="3555"/>
        <v>43</v>
      </c>
      <c r="BL909" s="119">
        <f t="shared" si="3556"/>
        <v>310.14999999999998</v>
      </c>
      <c r="BM909" s="87">
        <f t="shared" si="3557"/>
        <v>1</v>
      </c>
    </row>
    <row r="910" spans="1:65" s="88" customFormat="1" ht="56.25">
      <c r="A910" s="29" t="s">
        <v>1278</v>
      </c>
      <c r="B910" s="29" t="s">
        <v>79</v>
      </c>
      <c r="C910" s="29" t="s">
        <v>1279</v>
      </c>
      <c r="D910" s="101" t="s">
        <v>1280</v>
      </c>
      <c r="E910" s="29" t="s">
        <v>100</v>
      </c>
      <c r="F910" s="30">
        <v>1</v>
      </c>
      <c r="G910" s="31">
        <v>1091.2</v>
      </c>
      <c r="H910" s="119">
        <v>1340.837561101298</v>
      </c>
      <c r="I910" s="120">
        <f t="shared" si="3527"/>
        <v>1340.84</v>
      </c>
      <c r="J910" s="111"/>
      <c r="K910" s="114">
        <f t="shared" si="3528"/>
        <v>0</v>
      </c>
      <c r="L910" s="32"/>
      <c r="M910" s="114">
        <f t="shared" si="3529"/>
        <v>0</v>
      </c>
      <c r="N910" s="32"/>
      <c r="O910" s="114">
        <f t="shared" si="3530"/>
        <v>0</v>
      </c>
      <c r="P910" s="32"/>
      <c r="Q910" s="114">
        <f t="shared" si="3531"/>
        <v>0</v>
      </c>
      <c r="R910" s="32"/>
      <c r="S910" s="114">
        <f t="shared" si="3532"/>
        <v>0</v>
      </c>
      <c r="T910" s="32"/>
      <c r="U910" s="114">
        <f t="shared" si="3533"/>
        <v>0</v>
      </c>
      <c r="V910" s="32"/>
      <c r="W910" s="114">
        <f t="shared" si="3534"/>
        <v>0</v>
      </c>
      <c r="X910" s="32"/>
      <c r="Y910" s="114">
        <f t="shared" si="3535"/>
        <v>0</v>
      </c>
      <c r="Z910" s="32"/>
      <c r="AA910" s="114">
        <f t="shared" si="3536"/>
        <v>0</v>
      </c>
      <c r="AB910" s="32"/>
      <c r="AC910" s="114">
        <f t="shared" si="3537"/>
        <v>0</v>
      </c>
      <c r="AD910" s="32"/>
      <c r="AE910" s="114">
        <f t="shared" si="3538"/>
        <v>0</v>
      </c>
      <c r="AF910" s="32"/>
      <c r="AG910" s="114">
        <f t="shared" si="3539"/>
        <v>0</v>
      </c>
      <c r="AH910" s="32"/>
      <c r="AI910" s="114">
        <f t="shared" si="3540"/>
        <v>0</v>
      </c>
      <c r="AJ910" s="32"/>
      <c r="AK910" s="114">
        <f t="shared" si="3541"/>
        <v>0</v>
      </c>
      <c r="AL910" s="32"/>
      <c r="AM910" s="114">
        <f t="shared" si="3542"/>
        <v>0</v>
      </c>
      <c r="AN910" s="32"/>
      <c r="AO910" s="114">
        <f t="shared" si="3543"/>
        <v>0</v>
      </c>
      <c r="AP910" s="32"/>
      <c r="AQ910" s="114">
        <f t="shared" si="3544"/>
        <v>0</v>
      </c>
      <c r="AR910" s="32"/>
      <c r="AS910" s="114">
        <f t="shared" si="3545"/>
        <v>0</v>
      </c>
      <c r="AT910" s="32"/>
      <c r="AU910" s="114">
        <f t="shared" si="3546"/>
        <v>0</v>
      </c>
      <c r="AV910" s="32"/>
      <c r="AW910" s="114">
        <f t="shared" si="3547"/>
        <v>0</v>
      </c>
      <c r="AX910" s="32"/>
      <c r="AY910" s="114">
        <f t="shared" si="3548"/>
        <v>0</v>
      </c>
      <c r="AZ910" s="32"/>
      <c r="BA910" s="114">
        <f t="shared" si="3549"/>
        <v>0</v>
      </c>
      <c r="BB910" s="32"/>
      <c r="BC910" s="114">
        <f t="shared" si="3550"/>
        <v>0</v>
      </c>
      <c r="BD910" s="32"/>
      <c r="BE910" s="114">
        <f t="shared" si="3551"/>
        <v>0</v>
      </c>
      <c r="BF910" s="32"/>
      <c r="BG910" s="114">
        <f t="shared" si="3552"/>
        <v>0</v>
      </c>
      <c r="BH910" s="108">
        <f t="shared" ref="BH910:BI910" si="3563">SUM(J910,L910,N910,P910,R910,T910,V910,X910,Z910,AB910,AD910,AF910,AH910,AJ910,AL910,AN910,AP910,AR910,AT910,AV910,AX910,AZ910,BB910,BD910,BF910)</f>
        <v>0</v>
      </c>
      <c r="BI910" s="119">
        <f t="shared" si="3563"/>
        <v>0</v>
      </c>
      <c r="BJ910" s="87">
        <f t="shared" si="3554"/>
        <v>0</v>
      </c>
      <c r="BK910" s="108">
        <f t="shared" si="3555"/>
        <v>1</v>
      </c>
      <c r="BL910" s="119">
        <f t="shared" si="3556"/>
        <v>1340.84</v>
      </c>
      <c r="BM910" s="87">
        <f t="shared" si="3557"/>
        <v>1</v>
      </c>
    </row>
    <row r="911" spans="1:65" s="88" customFormat="1" ht="56.25">
      <c r="A911" s="29" t="s">
        <v>1281</v>
      </c>
      <c r="B911" s="29" t="s">
        <v>79</v>
      </c>
      <c r="C911" s="29" t="s">
        <v>1282</v>
      </c>
      <c r="D911" s="101" t="s">
        <v>1283</v>
      </c>
      <c r="E911" s="29" t="s">
        <v>100</v>
      </c>
      <c r="F911" s="30">
        <v>1</v>
      </c>
      <c r="G911" s="31">
        <v>1091.2</v>
      </c>
      <c r="H911" s="119">
        <v>1340.837561101298</v>
      </c>
      <c r="I911" s="120">
        <f t="shared" si="3527"/>
        <v>1340.84</v>
      </c>
      <c r="J911" s="111"/>
      <c r="K911" s="114">
        <f t="shared" si="3528"/>
        <v>0</v>
      </c>
      <c r="L911" s="32"/>
      <c r="M911" s="114">
        <f t="shared" si="3529"/>
        <v>0</v>
      </c>
      <c r="N911" s="32"/>
      <c r="O911" s="114">
        <f t="shared" si="3530"/>
        <v>0</v>
      </c>
      <c r="P911" s="32"/>
      <c r="Q911" s="114">
        <f t="shared" si="3531"/>
        <v>0</v>
      </c>
      <c r="R911" s="32"/>
      <c r="S911" s="114">
        <f t="shared" si="3532"/>
        <v>0</v>
      </c>
      <c r="T911" s="32"/>
      <c r="U911" s="114">
        <f t="shared" si="3533"/>
        <v>0</v>
      </c>
      <c r="V911" s="32"/>
      <c r="W911" s="114">
        <f t="shared" si="3534"/>
        <v>0</v>
      </c>
      <c r="X911" s="32"/>
      <c r="Y911" s="114">
        <f t="shared" si="3535"/>
        <v>0</v>
      </c>
      <c r="Z911" s="32"/>
      <c r="AA911" s="114">
        <f t="shared" si="3536"/>
        <v>0</v>
      </c>
      <c r="AB911" s="32"/>
      <c r="AC911" s="114">
        <f t="shared" si="3537"/>
        <v>0</v>
      </c>
      <c r="AD911" s="32"/>
      <c r="AE911" s="114">
        <f t="shared" si="3538"/>
        <v>0</v>
      </c>
      <c r="AF911" s="32"/>
      <c r="AG911" s="114">
        <f t="shared" si="3539"/>
        <v>0</v>
      </c>
      <c r="AH911" s="32"/>
      <c r="AI911" s="114">
        <f t="shared" si="3540"/>
        <v>0</v>
      </c>
      <c r="AJ911" s="32"/>
      <c r="AK911" s="114">
        <f t="shared" si="3541"/>
        <v>0</v>
      </c>
      <c r="AL911" s="32"/>
      <c r="AM911" s="114">
        <f t="shared" si="3542"/>
        <v>0</v>
      </c>
      <c r="AN911" s="32"/>
      <c r="AO911" s="114">
        <f t="shared" si="3543"/>
        <v>0</v>
      </c>
      <c r="AP911" s="32"/>
      <c r="AQ911" s="114">
        <f t="shared" si="3544"/>
        <v>0</v>
      </c>
      <c r="AR911" s="32"/>
      <c r="AS911" s="114">
        <f t="shared" si="3545"/>
        <v>0</v>
      </c>
      <c r="AT911" s="32"/>
      <c r="AU911" s="114">
        <f t="shared" si="3546"/>
        <v>0</v>
      </c>
      <c r="AV911" s="32"/>
      <c r="AW911" s="114">
        <f t="shared" si="3547"/>
        <v>0</v>
      </c>
      <c r="AX911" s="32"/>
      <c r="AY911" s="114">
        <f t="shared" si="3548"/>
        <v>0</v>
      </c>
      <c r="AZ911" s="32"/>
      <c r="BA911" s="114">
        <f t="shared" si="3549"/>
        <v>0</v>
      </c>
      <c r="BB911" s="32"/>
      <c r="BC911" s="114">
        <f t="shared" si="3550"/>
        <v>0</v>
      </c>
      <c r="BD911" s="32"/>
      <c r="BE911" s="114">
        <f t="shared" si="3551"/>
        <v>0</v>
      </c>
      <c r="BF911" s="32"/>
      <c r="BG911" s="114">
        <f t="shared" si="3552"/>
        <v>0</v>
      </c>
      <c r="BH911" s="108">
        <f t="shared" ref="BH911:BI911" si="3564">SUM(J911,L911,N911,P911,R911,T911,V911,X911,Z911,AB911,AD911,AF911,AH911,AJ911,AL911,AN911,AP911,AR911,AT911,AV911,AX911,AZ911,BB911,BD911,BF911)</f>
        <v>0</v>
      </c>
      <c r="BI911" s="119">
        <f t="shared" si="3564"/>
        <v>0</v>
      </c>
      <c r="BJ911" s="87">
        <f t="shared" si="3554"/>
        <v>0</v>
      </c>
      <c r="BK911" s="108">
        <f t="shared" si="3555"/>
        <v>1</v>
      </c>
      <c r="BL911" s="119">
        <f t="shared" si="3556"/>
        <v>1340.84</v>
      </c>
      <c r="BM911" s="87">
        <f t="shared" si="3557"/>
        <v>1</v>
      </c>
    </row>
    <row r="912" spans="1:65" s="88" customFormat="1" ht="45">
      <c r="A912" s="29" t="s">
        <v>1284</v>
      </c>
      <c r="B912" s="29" t="s">
        <v>79</v>
      </c>
      <c r="C912" s="29" t="s">
        <v>1285</v>
      </c>
      <c r="D912" s="101" t="s">
        <v>1286</v>
      </c>
      <c r="E912" s="29" t="s">
        <v>100</v>
      </c>
      <c r="F912" s="30">
        <v>1</v>
      </c>
      <c r="G912" s="31">
        <v>1063</v>
      </c>
      <c r="H912" s="119">
        <v>1306.1861505229836</v>
      </c>
      <c r="I912" s="120">
        <f t="shared" si="3527"/>
        <v>1306.19</v>
      </c>
      <c r="J912" s="111"/>
      <c r="K912" s="114">
        <f t="shared" si="3528"/>
        <v>0</v>
      </c>
      <c r="L912" s="32"/>
      <c r="M912" s="114">
        <f t="shared" si="3529"/>
        <v>0</v>
      </c>
      <c r="N912" s="32"/>
      <c r="O912" s="114">
        <f t="shared" si="3530"/>
        <v>0</v>
      </c>
      <c r="P912" s="32"/>
      <c r="Q912" s="114">
        <f t="shared" si="3531"/>
        <v>0</v>
      </c>
      <c r="R912" s="32"/>
      <c r="S912" s="114">
        <f t="shared" si="3532"/>
        <v>0</v>
      </c>
      <c r="T912" s="32"/>
      <c r="U912" s="114">
        <f t="shared" si="3533"/>
        <v>0</v>
      </c>
      <c r="V912" s="32"/>
      <c r="W912" s="114">
        <f t="shared" si="3534"/>
        <v>0</v>
      </c>
      <c r="X912" s="32"/>
      <c r="Y912" s="114">
        <f t="shared" si="3535"/>
        <v>0</v>
      </c>
      <c r="Z912" s="32"/>
      <c r="AA912" s="114">
        <f t="shared" si="3536"/>
        <v>0</v>
      </c>
      <c r="AB912" s="32"/>
      <c r="AC912" s="114">
        <f t="shared" si="3537"/>
        <v>0</v>
      </c>
      <c r="AD912" s="32"/>
      <c r="AE912" s="114">
        <f t="shared" si="3538"/>
        <v>0</v>
      </c>
      <c r="AF912" s="32"/>
      <c r="AG912" s="114">
        <f t="shared" si="3539"/>
        <v>0</v>
      </c>
      <c r="AH912" s="32"/>
      <c r="AI912" s="114">
        <f t="shared" si="3540"/>
        <v>0</v>
      </c>
      <c r="AJ912" s="32"/>
      <c r="AK912" s="114">
        <f t="shared" si="3541"/>
        <v>0</v>
      </c>
      <c r="AL912" s="32"/>
      <c r="AM912" s="114">
        <f t="shared" si="3542"/>
        <v>0</v>
      </c>
      <c r="AN912" s="32"/>
      <c r="AO912" s="114">
        <f t="shared" si="3543"/>
        <v>0</v>
      </c>
      <c r="AP912" s="32"/>
      <c r="AQ912" s="114">
        <f t="shared" si="3544"/>
        <v>0</v>
      </c>
      <c r="AR912" s="32"/>
      <c r="AS912" s="114">
        <f t="shared" si="3545"/>
        <v>0</v>
      </c>
      <c r="AT912" s="32"/>
      <c r="AU912" s="114">
        <f t="shared" si="3546"/>
        <v>0</v>
      </c>
      <c r="AV912" s="32"/>
      <c r="AW912" s="114">
        <f t="shared" si="3547"/>
        <v>0</v>
      </c>
      <c r="AX912" s="32"/>
      <c r="AY912" s="114">
        <f t="shared" si="3548"/>
        <v>0</v>
      </c>
      <c r="AZ912" s="32"/>
      <c r="BA912" s="114">
        <f t="shared" si="3549"/>
        <v>0</v>
      </c>
      <c r="BB912" s="32"/>
      <c r="BC912" s="114">
        <f t="shared" si="3550"/>
        <v>0</v>
      </c>
      <c r="BD912" s="32"/>
      <c r="BE912" s="114">
        <f t="shared" si="3551"/>
        <v>0</v>
      </c>
      <c r="BF912" s="32"/>
      <c r="BG912" s="114">
        <f t="shared" si="3552"/>
        <v>0</v>
      </c>
      <c r="BH912" s="108">
        <f t="shared" ref="BH912:BI912" si="3565">SUM(J912,L912,N912,P912,R912,T912,V912,X912,Z912,AB912,AD912,AF912,AH912,AJ912,AL912,AN912,AP912,AR912,AT912,AV912,AX912,AZ912,BB912,BD912,BF912)</f>
        <v>0</v>
      </c>
      <c r="BI912" s="119">
        <f t="shared" si="3565"/>
        <v>0</v>
      </c>
      <c r="BJ912" s="87">
        <f t="shared" si="3554"/>
        <v>0</v>
      </c>
      <c r="BK912" s="108">
        <f t="shared" si="3555"/>
        <v>1</v>
      </c>
      <c r="BL912" s="119">
        <f t="shared" si="3556"/>
        <v>1306.19</v>
      </c>
      <c r="BM912" s="87">
        <f t="shared" si="3557"/>
        <v>1</v>
      </c>
    </row>
    <row r="913" spans="1:65" s="88" customFormat="1" ht="45">
      <c r="A913" s="29" t="s">
        <v>1287</v>
      </c>
      <c r="B913" s="29" t="s">
        <v>79</v>
      </c>
      <c r="C913" s="29" t="s">
        <v>1288</v>
      </c>
      <c r="D913" s="101" t="s">
        <v>1289</v>
      </c>
      <c r="E913" s="29" t="s">
        <v>100</v>
      </c>
      <c r="F913" s="30">
        <v>1</v>
      </c>
      <c r="G913" s="31">
        <v>1063</v>
      </c>
      <c r="H913" s="119">
        <v>1306.1861505229836</v>
      </c>
      <c r="I913" s="120">
        <f t="shared" si="3527"/>
        <v>1306.19</v>
      </c>
      <c r="J913" s="111"/>
      <c r="K913" s="114">
        <f t="shared" si="3528"/>
        <v>0</v>
      </c>
      <c r="L913" s="32"/>
      <c r="M913" s="114">
        <f t="shared" si="3529"/>
        <v>0</v>
      </c>
      <c r="N913" s="32"/>
      <c r="O913" s="114">
        <f t="shared" si="3530"/>
        <v>0</v>
      </c>
      <c r="P913" s="32"/>
      <c r="Q913" s="114">
        <f t="shared" si="3531"/>
        <v>0</v>
      </c>
      <c r="R913" s="32"/>
      <c r="S913" s="114">
        <f t="shared" si="3532"/>
        <v>0</v>
      </c>
      <c r="T913" s="32"/>
      <c r="U913" s="114">
        <f t="shared" si="3533"/>
        <v>0</v>
      </c>
      <c r="V913" s="32"/>
      <c r="W913" s="114">
        <f t="shared" si="3534"/>
        <v>0</v>
      </c>
      <c r="X913" s="32"/>
      <c r="Y913" s="114">
        <f t="shared" si="3535"/>
        <v>0</v>
      </c>
      <c r="Z913" s="32"/>
      <c r="AA913" s="114">
        <f t="shared" si="3536"/>
        <v>0</v>
      </c>
      <c r="AB913" s="32"/>
      <c r="AC913" s="114">
        <f t="shared" si="3537"/>
        <v>0</v>
      </c>
      <c r="AD913" s="32"/>
      <c r="AE913" s="114">
        <f t="shared" si="3538"/>
        <v>0</v>
      </c>
      <c r="AF913" s="32"/>
      <c r="AG913" s="114">
        <f t="shared" si="3539"/>
        <v>0</v>
      </c>
      <c r="AH913" s="32"/>
      <c r="AI913" s="114">
        <f t="shared" si="3540"/>
        <v>0</v>
      </c>
      <c r="AJ913" s="32"/>
      <c r="AK913" s="114">
        <f t="shared" si="3541"/>
        <v>0</v>
      </c>
      <c r="AL913" s="32"/>
      <c r="AM913" s="114">
        <f t="shared" si="3542"/>
        <v>0</v>
      </c>
      <c r="AN913" s="32"/>
      <c r="AO913" s="114">
        <f t="shared" si="3543"/>
        <v>0</v>
      </c>
      <c r="AP913" s="32"/>
      <c r="AQ913" s="114">
        <f t="shared" si="3544"/>
        <v>0</v>
      </c>
      <c r="AR913" s="32"/>
      <c r="AS913" s="114">
        <f t="shared" si="3545"/>
        <v>0</v>
      </c>
      <c r="AT913" s="32"/>
      <c r="AU913" s="114">
        <f t="shared" si="3546"/>
        <v>0</v>
      </c>
      <c r="AV913" s="32"/>
      <c r="AW913" s="114">
        <f t="shared" si="3547"/>
        <v>0</v>
      </c>
      <c r="AX913" s="32"/>
      <c r="AY913" s="114">
        <f t="shared" si="3548"/>
        <v>0</v>
      </c>
      <c r="AZ913" s="32"/>
      <c r="BA913" s="114">
        <f t="shared" si="3549"/>
        <v>0</v>
      </c>
      <c r="BB913" s="32"/>
      <c r="BC913" s="114">
        <f t="shared" si="3550"/>
        <v>0</v>
      </c>
      <c r="BD913" s="32"/>
      <c r="BE913" s="114">
        <f t="shared" si="3551"/>
        <v>0</v>
      </c>
      <c r="BF913" s="32"/>
      <c r="BG913" s="114">
        <f t="shared" si="3552"/>
        <v>0</v>
      </c>
      <c r="BH913" s="108">
        <f t="shared" ref="BH913:BI913" si="3566">SUM(J913,L913,N913,P913,R913,T913,V913,X913,Z913,AB913,AD913,AF913,AH913,AJ913,AL913,AN913,AP913,AR913,AT913,AV913,AX913,AZ913,BB913,BD913,BF913)</f>
        <v>0</v>
      </c>
      <c r="BI913" s="119">
        <f t="shared" si="3566"/>
        <v>0</v>
      </c>
      <c r="BJ913" s="87">
        <f t="shared" si="3554"/>
        <v>0</v>
      </c>
      <c r="BK913" s="108">
        <f t="shared" si="3555"/>
        <v>1</v>
      </c>
      <c r="BL913" s="119">
        <f t="shared" si="3556"/>
        <v>1306.19</v>
      </c>
      <c r="BM913" s="87">
        <f t="shared" si="3557"/>
        <v>1</v>
      </c>
    </row>
    <row r="914" spans="1:65" s="88" customFormat="1">
      <c r="A914" s="29" t="s">
        <v>1290</v>
      </c>
      <c r="B914" s="29" t="s">
        <v>66</v>
      </c>
      <c r="C914" s="29">
        <v>92868</v>
      </c>
      <c r="D914" s="101" t="s">
        <v>1172</v>
      </c>
      <c r="E914" s="29" t="s">
        <v>100</v>
      </c>
      <c r="F914" s="30">
        <v>12</v>
      </c>
      <c r="G914" s="31">
        <v>11.55</v>
      </c>
      <c r="H914" s="119">
        <v>14.192333056011723</v>
      </c>
      <c r="I914" s="120">
        <f t="shared" si="3527"/>
        <v>170.31</v>
      </c>
      <c r="J914" s="111"/>
      <c r="K914" s="114">
        <f t="shared" si="3528"/>
        <v>0</v>
      </c>
      <c r="L914" s="32"/>
      <c r="M914" s="114">
        <f t="shared" si="3529"/>
        <v>0</v>
      </c>
      <c r="N914" s="32"/>
      <c r="O914" s="114">
        <f t="shared" si="3530"/>
        <v>0</v>
      </c>
      <c r="P914" s="32"/>
      <c r="Q914" s="114">
        <f t="shared" si="3531"/>
        <v>0</v>
      </c>
      <c r="R914" s="32"/>
      <c r="S914" s="114">
        <f t="shared" si="3532"/>
        <v>0</v>
      </c>
      <c r="T914" s="32"/>
      <c r="U914" s="114">
        <f t="shared" si="3533"/>
        <v>0</v>
      </c>
      <c r="V914" s="32"/>
      <c r="W914" s="114">
        <f t="shared" si="3534"/>
        <v>0</v>
      </c>
      <c r="X914" s="32"/>
      <c r="Y914" s="114">
        <f t="shared" si="3535"/>
        <v>0</v>
      </c>
      <c r="Z914" s="32"/>
      <c r="AA914" s="114">
        <f t="shared" si="3536"/>
        <v>0</v>
      </c>
      <c r="AB914" s="32"/>
      <c r="AC914" s="114">
        <f t="shared" si="3537"/>
        <v>0</v>
      </c>
      <c r="AD914" s="32"/>
      <c r="AE914" s="114">
        <f t="shared" si="3538"/>
        <v>0</v>
      </c>
      <c r="AF914" s="32"/>
      <c r="AG914" s="114">
        <f t="shared" si="3539"/>
        <v>0</v>
      </c>
      <c r="AH914" s="32"/>
      <c r="AI914" s="114">
        <f t="shared" si="3540"/>
        <v>0</v>
      </c>
      <c r="AJ914" s="32"/>
      <c r="AK914" s="114">
        <f t="shared" si="3541"/>
        <v>0</v>
      </c>
      <c r="AL914" s="32"/>
      <c r="AM914" s="114">
        <f t="shared" si="3542"/>
        <v>0</v>
      </c>
      <c r="AN914" s="32"/>
      <c r="AO914" s="114">
        <f t="shared" si="3543"/>
        <v>0</v>
      </c>
      <c r="AP914" s="32"/>
      <c r="AQ914" s="114">
        <f t="shared" si="3544"/>
        <v>0</v>
      </c>
      <c r="AR914" s="32"/>
      <c r="AS914" s="114">
        <f t="shared" si="3545"/>
        <v>0</v>
      </c>
      <c r="AT914" s="32"/>
      <c r="AU914" s="114">
        <f t="shared" si="3546"/>
        <v>0</v>
      </c>
      <c r="AV914" s="32"/>
      <c r="AW914" s="114">
        <f t="shared" si="3547"/>
        <v>0</v>
      </c>
      <c r="AX914" s="32"/>
      <c r="AY914" s="114">
        <f t="shared" si="3548"/>
        <v>0</v>
      </c>
      <c r="AZ914" s="32"/>
      <c r="BA914" s="114">
        <f t="shared" si="3549"/>
        <v>0</v>
      </c>
      <c r="BB914" s="32"/>
      <c r="BC914" s="114">
        <f t="shared" si="3550"/>
        <v>0</v>
      </c>
      <c r="BD914" s="32"/>
      <c r="BE914" s="114">
        <f t="shared" si="3551"/>
        <v>0</v>
      </c>
      <c r="BF914" s="32"/>
      <c r="BG914" s="114">
        <f t="shared" si="3552"/>
        <v>0</v>
      </c>
      <c r="BH914" s="108">
        <f t="shared" ref="BH914:BI914" si="3567">SUM(J914,L914,N914,P914,R914,T914,V914,X914,Z914,AB914,AD914,AF914,AH914,AJ914,AL914,AN914,AP914,AR914,AT914,AV914,AX914,AZ914,BB914,BD914,BF914)</f>
        <v>0</v>
      </c>
      <c r="BI914" s="119">
        <f t="shared" si="3567"/>
        <v>0</v>
      </c>
      <c r="BJ914" s="87">
        <f t="shared" si="3554"/>
        <v>0</v>
      </c>
      <c r="BK914" s="108">
        <f t="shared" si="3555"/>
        <v>12</v>
      </c>
      <c r="BL914" s="119">
        <f t="shared" si="3556"/>
        <v>170.31</v>
      </c>
      <c r="BM914" s="87">
        <f t="shared" si="3557"/>
        <v>1</v>
      </c>
    </row>
    <row r="915" spans="1:65" s="88" customFormat="1" ht="22.5">
      <c r="A915" s="29" t="s">
        <v>1291</v>
      </c>
      <c r="B915" s="29" t="s">
        <v>66</v>
      </c>
      <c r="C915" s="29">
        <v>95787</v>
      </c>
      <c r="D915" s="101" t="s">
        <v>1190</v>
      </c>
      <c r="E915" s="29" t="s">
        <v>100</v>
      </c>
      <c r="F915" s="30">
        <v>3</v>
      </c>
      <c r="G915" s="31">
        <v>23.51</v>
      </c>
      <c r="H915" s="119">
        <v>28.888463216176241</v>
      </c>
      <c r="I915" s="120">
        <f t="shared" si="3527"/>
        <v>86.67</v>
      </c>
      <c r="J915" s="111"/>
      <c r="K915" s="114">
        <f t="shared" si="3528"/>
        <v>0</v>
      </c>
      <c r="L915" s="32"/>
      <c r="M915" s="114">
        <f t="shared" si="3529"/>
        <v>0</v>
      </c>
      <c r="N915" s="32"/>
      <c r="O915" s="114">
        <f t="shared" si="3530"/>
        <v>0</v>
      </c>
      <c r="P915" s="32"/>
      <c r="Q915" s="114">
        <f t="shared" si="3531"/>
        <v>0</v>
      </c>
      <c r="R915" s="32"/>
      <c r="S915" s="114">
        <f t="shared" si="3532"/>
        <v>0</v>
      </c>
      <c r="T915" s="32"/>
      <c r="U915" s="114">
        <f t="shared" si="3533"/>
        <v>0</v>
      </c>
      <c r="V915" s="32"/>
      <c r="W915" s="114">
        <f t="shared" si="3534"/>
        <v>0</v>
      </c>
      <c r="X915" s="32"/>
      <c r="Y915" s="114">
        <f t="shared" si="3535"/>
        <v>0</v>
      </c>
      <c r="Z915" s="32"/>
      <c r="AA915" s="114">
        <f t="shared" si="3536"/>
        <v>0</v>
      </c>
      <c r="AB915" s="32"/>
      <c r="AC915" s="114">
        <f t="shared" si="3537"/>
        <v>0</v>
      </c>
      <c r="AD915" s="32"/>
      <c r="AE915" s="114">
        <f t="shared" si="3538"/>
        <v>0</v>
      </c>
      <c r="AF915" s="32"/>
      <c r="AG915" s="114">
        <f t="shared" si="3539"/>
        <v>0</v>
      </c>
      <c r="AH915" s="32"/>
      <c r="AI915" s="114">
        <f t="shared" si="3540"/>
        <v>0</v>
      </c>
      <c r="AJ915" s="32"/>
      <c r="AK915" s="114">
        <f t="shared" si="3541"/>
        <v>0</v>
      </c>
      <c r="AL915" s="32"/>
      <c r="AM915" s="114">
        <f t="shared" si="3542"/>
        <v>0</v>
      </c>
      <c r="AN915" s="32"/>
      <c r="AO915" s="114">
        <f t="shared" si="3543"/>
        <v>0</v>
      </c>
      <c r="AP915" s="32"/>
      <c r="AQ915" s="114">
        <f t="shared" si="3544"/>
        <v>0</v>
      </c>
      <c r="AR915" s="32"/>
      <c r="AS915" s="114">
        <f t="shared" si="3545"/>
        <v>0</v>
      </c>
      <c r="AT915" s="32"/>
      <c r="AU915" s="114">
        <f t="shared" si="3546"/>
        <v>0</v>
      </c>
      <c r="AV915" s="32"/>
      <c r="AW915" s="114">
        <f t="shared" si="3547"/>
        <v>0</v>
      </c>
      <c r="AX915" s="32"/>
      <c r="AY915" s="114">
        <f t="shared" si="3548"/>
        <v>0</v>
      </c>
      <c r="AZ915" s="32"/>
      <c r="BA915" s="114">
        <f t="shared" si="3549"/>
        <v>0</v>
      </c>
      <c r="BB915" s="32"/>
      <c r="BC915" s="114">
        <f t="shared" si="3550"/>
        <v>0</v>
      </c>
      <c r="BD915" s="32"/>
      <c r="BE915" s="114">
        <f t="shared" si="3551"/>
        <v>0</v>
      </c>
      <c r="BF915" s="32"/>
      <c r="BG915" s="114">
        <f t="shared" si="3552"/>
        <v>0</v>
      </c>
      <c r="BH915" s="108">
        <f t="shared" ref="BH915:BI915" si="3568">SUM(J915,L915,N915,P915,R915,T915,V915,X915,Z915,AB915,AD915,AF915,AH915,AJ915,AL915,AN915,AP915,AR915,AT915,AV915,AX915,AZ915,BB915,BD915,BF915)</f>
        <v>0</v>
      </c>
      <c r="BI915" s="119">
        <f t="shared" si="3568"/>
        <v>0</v>
      </c>
      <c r="BJ915" s="87">
        <f t="shared" si="3554"/>
        <v>0</v>
      </c>
      <c r="BK915" s="108">
        <f t="shared" si="3555"/>
        <v>3</v>
      </c>
      <c r="BL915" s="119">
        <f t="shared" si="3556"/>
        <v>86.67</v>
      </c>
      <c r="BM915" s="87">
        <f t="shared" si="3557"/>
        <v>1</v>
      </c>
    </row>
    <row r="916" spans="1:65" s="88" customFormat="1" ht="22.5">
      <c r="A916" s="29" t="s">
        <v>1292</v>
      </c>
      <c r="B916" s="29" t="s">
        <v>66</v>
      </c>
      <c r="C916" s="29">
        <v>95808</v>
      </c>
      <c r="D916" s="101" t="s">
        <v>1192</v>
      </c>
      <c r="E916" s="29" t="s">
        <v>100</v>
      </c>
      <c r="F916" s="30">
        <v>3</v>
      </c>
      <c r="G916" s="31">
        <v>20.56</v>
      </c>
      <c r="H916" s="119">
        <v>25.263581613125627</v>
      </c>
      <c r="I916" s="120">
        <f t="shared" si="3527"/>
        <v>75.790000000000006</v>
      </c>
      <c r="J916" s="111"/>
      <c r="K916" s="114">
        <f t="shared" si="3528"/>
        <v>0</v>
      </c>
      <c r="L916" s="32"/>
      <c r="M916" s="114">
        <f t="shared" si="3529"/>
        <v>0</v>
      </c>
      <c r="N916" s="32"/>
      <c r="O916" s="114">
        <f t="shared" si="3530"/>
        <v>0</v>
      </c>
      <c r="P916" s="32"/>
      <c r="Q916" s="114">
        <f t="shared" si="3531"/>
        <v>0</v>
      </c>
      <c r="R916" s="32"/>
      <c r="S916" s="114">
        <f t="shared" si="3532"/>
        <v>0</v>
      </c>
      <c r="T916" s="32"/>
      <c r="U916" s="114">
        <f t="shared" si="3533"/>
        <v>0</v>
      </c>
      <c r="V916" s="32"/>
      <c r="W916" s="114">
        <f t="shared" si="3534"/>
        <v>0</v>
      </c>
      <c r="X916" s="32"/>
      <c r="Y916" s="114">
        <f t="shared" si="3535"/>
        <v>0</v>
      </c>
      <c r="Z916" s="32"/>
      <c r="AA916" s="114">
        <f t="shared" si="3536"/>
        <v>0</v>
      </c>
      <c r="AB916" s="32"/>
      <c r="AC916" s="114">
        <f t="shared" si="3537"/>
        <v>0</v>
      </c>
      <c r="AD916" s="32"/>
      <c r="AE916" s="114">
        <f t="shared" si="3538"/>
        <v>0</v>
      </c>
      <c r="AF916" s="32"/>
      <c r="AG916" s="114">
        <f t="shared" si="3539"/>
        <v>0</v>
      </c>
      <c r="AH916" s="32"/>
      <c r="AI916" s="114">
        <f t="shared" si="3540"/>
        <v>0</v>
      </c>
      <c r="AJ916" s="32"/>
      <c r="AK916" s="114">
        <f t="shared" si="3541"/>
        <v>0</v>
      </c>
      <c r="AL916" s="32"/>
      <c r="AM916" s="114">
        <f t="shared" si="3542"/>
        <v>0</v>
      </c>
      <c r="AN916" s="32"/>
      <c r="AO916" s="114">
        <f t="shared" si="3543"/>
        <v>0</v>
      </c>
      <c r="AP916" s="32"/>
      <c r="AQ916" s="114">
        <f t="shared" si="3544"/>
        <v>0</v>
      </c>
      <c r="AR916" s="32"/>
      <c r="AS916" s="114">
        <f t="shared" si="3545"/>
        <v>0</v>
      </c>
      <c r="AT916" s="32"/>
      <c r="AU916" s="114">
        <f t="shared" si="3546"/>
        <v>0</v>
      </c>
      <c r="AV916" s="32"/>
      <c r="AW916" s="114">
        <f t="shared" si="3547"/>
        <v>0</v>
      </c>
      <c r="AX916" s="32"/>
      <c r="AY916" s="114">
        <f t="shared" si="3548"/>
        <v>0</v>
      </c>
      <c r="AZ916" s="32"/>
      <c r="BA916" s="114">
        <f t="shared" si="3549"/>
        <v>0</v>
      </c>
      <c r="BB916" s="32"/>
      <c r="BC916" s="114">
        <f t="shared" si="3550"/>
        <v>0</v>
      </c>
      <c r="BD916" s="32"/>
      <c r="BE916" s="114">
        <f t="shared" si="3551"/>
        <v>0</v>
      </c>
      <c r="BF916" s="32"/>
      <c r="BG916" s="114">
        <f t="shared" si="3552"/>
        <v>0</v>
      </c>
      <c r="BH916" s="108">
        <f t="shared" ref="BH916:BI916" si="3569">SUM(J916,L916,N916,P916,R916,T916,V916,X916,Z916,AB916,AD916,AF916,AH916,AJ916,AL916,AN916,AP916,AR916,AT916,AV916,AX916,AZ916,BB916,BD916,BF916)</f>
        <v>0</v>
      </c>
      <c r="BI916" s="119">
        <f t="shared" si="3569"/>
        <v>0</v>
      </c>
      <c r="BJ916" s="87">
        <f t="shared" si="3554"/>
        <v>0</v>
      </c>
      <c r="BK916" s="108">
        <f t="shared" si="3555"/>
        <v>3</v>
      </c>
      <c r="BL916" s="119">
        <f t="shared" si="3556"/>
        <v>75.790000000000006</v>
      </c>
      <c r="BM916" s="87">
        <f t="shared" si="3557"/>
        <v>1</v>
      </c>
    </row>
    <row r="917" spans="1:65" s="88" customFormat="1" ht="22.5">
      <c r="A917" s="29" t="s">
        <v>1293</v>
      </c>
      <c r="B917" s="29" t="s">
        <v>66</v>
      </c>
      <c r="C917" s="29">
        <v>95777</v>
      </c>
      <c r="D917" s="101" t="s">
        <v>1194</v>
      </c>
      <c r="E917" s="29" t="s">
        <v>100</v>
      </c>
      <c r="F917" s="30">
        <v>43</v>
      </c>
      <c r="G917" s="31">
        <v>21.57</v>
      </c>
      <c r="H917" s="119">
        <v>26.504642772136176</v>
      </c>
      <c r="I917" s="120">
        <f t="shared" si="3527"/>
        <v>1139.7</v>
      </c>
      <c r="J917" s="111"/>
      <c r="K917" s="114">
        <f t="shared" si="3528"/>
        <v>0</v>
      </c>
      <c r="L917" s="32"/>
      <c r="M917" s="114">
        <f t="shared" si="3529"/>
        <v>0</v>
      </c>
      <c r="N917" s="32"/>
      <c r="O917" s="114">
        <f t="shared" si="3530"/>
        <v>0</v>
      </c>
      <c r="P917" s="32"/>
      <c r="Q917" s="114">
        <f t="shared" si="3531"/>
        <v>0</v>
      </c>
      <c r="R917" s="32"/>
      <c r="S917" s="114">
        <f t="shared" si="3532"/>
        <v>0</v>
      </c>
      <c r="T917" s="32"/>
      <c r="U917" s="114">
        <f t="shared" si="3533"/>
        <v>0</v>
      </c>
      <c r="V917" s="32"/>
      <c r="W917" s="114">
        <f t="shared" si="3534"/>
        <v>0</v>
      </c>
      <c r="X917" s="32"/>
      <c r="Y917" s="114">
        <f t="shared" si="3535"/>
        <v>0</v>
      </c>
      <c r="Z917" s="32"/>
      <c r="AA917" s="114">
        <f t="shared" si="3536"/>
        <v>0</v>
      </c>
      <c r="AB917" s="32"/>
      <c r="AC917" s="114">
        <f t="shared" si="3537"/>
        <v>0</v>
      </c>
      <c r="AD917" s="32"/>
      <c r="AE917" s="114">
        <f t="shared" si="3538"/>
        <v>0</v>
      </c>
      <c r="AF917" s="32"/>
      <c r="AG917" s="114">
        <f t="shared" si="3539"/>
        <v>0</v>
      </c>
      <c r="AH917" s="32"/>
      <c r="AI917" s="114">
        <f t="shared" si="3540"/>
        <v>0</v>
      </c>
      <c r="AJ917" s="32"/>
      <c r="AK917" s="114">
        <f t="shared" si="3541"/>
        <v>0</v>
      </c>
      <c r="AL917" s="32"/>
      <c r="AM917" s="114">
        <f t="shared" si="3542"/>
        <v>0</v>
      </c>
      <c r="AN917" s="32"/>
      <c r="AO917" s="114">
        <f t="shared" si="3543"/>
        <v>0</v>
      </c>
      <c r="AP917" s="32"/>
      <c r="AQ917" s="114">
        <f t="shared" si="3544"/>
        <v>0</v>
      </c>
      <c r="AR917" s="32"/>
      <c r="AS917" s="114">
        <f t="shared" si="3545"/>
        <v>0</v>
      </c>
      <c r="AT917" s="32"/>
      <c r="AU917" s="114">
        <f t="shared" si="3546"/>
        <v>0</v>
      </c>
      <c r="AV917" s="32"/>
      <c r="AW917" s="114">
        <f t="shared" si="3547"/>
        <v>0</v>
      </c>
      <c r="AX917" s="32"/>
      <c r="AY917" s="114">
        <f t="shared" si="3548"/>
        <v>0</v>
      </c>
      <c r="AZ917" s="32"/>
      <c r="BA917" s="114">
        <f t="shared" si="3549"/>
        <v>0</v>
      </c>
      <c r="BB917" s="32"/>
      <c r="BC917" s="114">
        <f t="shared" si="3550"/>
        <v>0</v>
      </c>
      <c r="BD917" s="32"/>
      <c r="BE917" s="114">
        <f t="shared" si="3551"/>
        <v>0</v>
      </c>
      <c r="BF917" s="32"/>
      <c r="BG917" s="114">
        <f t="shared" si="3552"/>
        <v>0</v>
      </c>
      <c r="BH917" s="108">
        <f t="shared" ref="BH917:BI917" si="3570">SUM(J917,L917,N917,P917,R917,T917,V917,X917,Z917,AB917,AD917,AF917,AH917,AJ917,AL917,AN917,AP917,AR917,AT917,AV917,AX917,AZ917,BB917,BD917,BF917)</f>
        <v>0</v>
      </c>
      <c r="BI917" s="119">
        <f t="shared" si="3570"/>
        <v>0</v>
      </c>
      <c r="BJ917" s="87">
        <f t="shared" si="3554"/>
        <v>0</v>
      </c>
      <c r="BK917" s="108">
        <f t="shared" si="3555"/>
        <v>43</v>
      </c>
      <c r="BL917" s="119">
        <f t="shared" si="3556"/>
        <v>1139.7</v>
      </c>
      <c r="BM917" s="87">
        <f t="shared" si="3557"/>
        <v>1</v>
      </c>
    </row>
    <row r="918" spans="1:65" s="88" customFormat="1" ht="22.5">
      <c r="A918" s="29" t="s">
        <v>1294</v>
      </c>
      <c r="B918" s="29" t="s">
        <v>66</v>
      </c>
      <c r="C918" s="29">
        <v>95801</v>
      </c>
      <c r="D918" s="101" t="s">
        <v>1196</v>
      </c>
      <c r="E918" s="29" t="s">
        <v>100</v>
      </c>
      <c r="F918" s="30">
        <v>19</v>
      </c>
      <c r="G918" s="31">
        <v>32.450000000000003</v>
      </c>
      <c r="H918" s="119">
        <v>39.873697633556745</v>
      </c>
      <c r="I918" s="120">
        <f t="shared" si="3527"/>
        <v>757.6</v>
      </c>
      <c r="J918" s="111"/>
      <c r="K918" s="114">
        <f t="shared" si="3528"/>
        <v>0</v>
      </c>
      <c r="L918" s="32"/>
      <c r="M918" s="114">
        <f t="shared" si="3529"/>
        <v>0</v>
      </c>
      <c r="N918" s="32"/>
      <c r="O918" s="114">
        <f t="shared" si="3530"/>
        <v>0</v>
      </c>
      <c r="P918" s="32"/>
      <c r="Q918" s="114">
        <f t="shared" si="3531"/>
        <v>0</v>
      </c>
      <c r="R918" s="32"/>
      <c r="S918" s="114">
        <f t="shared" si="3532"/>
        <v>0</v>
      </c>
      <c r="T918" s="32"/>
      <c r="U918" s="114">
        <f t="shared" si="3533"/>
        <v>0</v>
      </c>
      <c r="V918" s="32"/>
      <c r="W918" s="114">
        <f t="shared" si="3534"/>
        <v>0</v>
      </c>
      <c r="X918" s="32"/>
      <c r="Y918" s="114">
        <f t="shared" si="3535"/>
        <v>0</v>
      </c>
      <c r="Z918" s="32"/>
      <c r="AA918" s="114">
        <f t="shared" si="3536"/>
        <v>0</v>
      </c>
      <c r="AB918" s="32"/>
      <c r="AC918" s="114">
        <f t="shared" si="3537"/>
        <v>0</v>
      </c>
      <c r="AD918" s="32"/>
      <c r="AE918" s="114">
        <f t="shared" si="3538"/>
        <v>0</v>
      </c>
      <c r="AF918" s="32"/>
      <c r="AG918" s="114">
        <f t="shared" si="3539"/>
        <v>0</v>
      </c>
      <c r="AH918" s="32"/>
      <c r="AI918" s="114">
        <f t="shared" si="3540"/>
        <v>0</v>
      </c>
      <c r="AJ918" s="32"/>
      <c r="AK918" s="114">
        <f t="shared" si="3541"/>
        <v>0</v>
      </c>
      <c r="AL918" s="32"/>
      <c r="AM918" s="114">
        <f t="shared" si="3542"/>
        <v>0</v>
      </c>
      <c r="AN918" s="32"/>
      <c r="AO918" s="114">
        <f t="shared" si="3543"/>
        <v>0</v>
      </c>
      <c r="AP918" s="32"/>
      <c r="AQ918" s="114">
        <f t="shared" si="3544"/>
        <v>0</v>
      </c>
      <c r="AR918" s="32"/>
      <c r="AS918" s="114">
        <f t="shared" si="3545"/>
        <v>0</v>
      </c>
      <c r="AT918" s="32"/>
      <c r="AU918" s="114">
        <f t="shared" si="3546"/>
        <v>0</v>
      </c>
      <c r="AV918" s="32"/>
      <c r="AW918" s="114">
        <f t="shared" si="3547"/>
        <v>0</v>
      </c>
      <c r="AX918" s="32"/>
      <c r="AY918" s="114">
        <f t="shared" si="3548"/>
        <v>0</v>
      </c>
      <c r="AZ918" s="32"/>
      <c r="BA918" s="114">
        <f t="shared" si="3549"/>
        <v>0</v>
      </c>
      <c r="BB918" s="32"/>
      <c r="BC918" s="114">
        <f t="shared" si="3550"/>
        <v>0</v>
      </c>
      <c r="BD918" s="32"/>
      <c r="BE918" s="114">
        <f t="shared" si="3551"/>
        <v>0</v>
      </c>
      <c r="BF918" s="32"/>
      <c r="BG918" s="114">
        <f t="shared" si="3552"/>
        <v>0</v>
      </c>
      <c r="BH918" s="108">
        <f t="shared" ref="BH918:BI918" si="3571">SUM(J918,L918,N918,P918,R918,T918,V918,X918,Z918,AB918,AD918,AF918,AH918,AJ918,AL918,AN918,AP918,AR918,AT918,AV918,AX918,AZ918,BB918,BD918,BF918)</f>
        <v>0</v>
      </c>
      <c r="BI918" s="119">
        <f t="shared" si="3571"/>
        <v>0</v>
      </c>
      <c r="BJ918" s="87">
        <f t="shared" si="3554"/>
        <v>0</v>
      </c>
      <c r="BK918" s="108">
        <f t="shared" si="3555"/>
        <v>19</v>
      </c>
      <c r="BL918" s="119">
        <f t="shared" si="3556"/>
        <v>757.6</v>
      </c>
      <c r="BM918" s="87">
        <f t="shared" si="3557"/>
        <v>1</v>
      </c>
    </row>
    <row r="919" spans="1:65" s="88" customFormat="1">
      <c r="A919" s="29" t="s">
        <v>1295</v>
      </c>
      <c r="B919" s="29" t="s">
        <v>250</v>
      </c>
      <c r="C919" s="29">
        <v>3624</v>
      </c>
      <c r="D919" s="101" t="s">
        <v>1198</v>
      </c>
      <c r="E919" s="29" t="s">
        <v>100</v>
      </c>
      <c r="F919" s="30">
        <v>105</v>
      </c>
      <c r="G919" s="31">
        <v>91.44</v>
      </c>
      <c r="H919" s="119">
        <v>112.35904196032136</v>
      </c>
      <c r="I919" s="120">
        <f t="shared" si="3527"/>
        <v>11797.7</v>
      </c>
      <c r="J919" s="111"/>
      <c r="K919" s="114">
        <f t="shared" si="3528"/>
        <v>0</v>
      </c>
      <c r="L919" s="32"/>
      <c r="M919" s="114">
        <f t="shared" si="3529"/>
        <v>0</v>
      </c>
      <c r="N919" s="32"/>
      <c r="O919" s="114">
        <f t="shared" si="3530"/>
        <v>0</v>
      </c>
      <c r="P919" s="32"/>
      <c r="Q919" s="114">
        <f t="shared" si="3531"/>
        <v>0</v>
      </c>
      <c r="R919" s="32"/>
      <c r="S919" s="114">
        <f t="shared" si="3532"/>
        <v>0</v>
      </c>
      <c r="T919" s="32"/>
      <c r="U919" s="114">
        <f t="shared" si="3533"/>
        <v>0</v>
      </c>
      <c r="V919" s="32"/>
      <c r="W919" s="114">
        <f t="shared" si="3534"/>
        <v>0</v>
      </c>
      <c r="X919" s="32"/>
      <c r="Y919" s="114">
        <f t="shared" si="3535"/>
        <v>0</v>
      </c>
      <c r="Z919" s="32"/>
      <c r="AA919" s="114">
        <f t="shared" si="3536"/>
        <v>0</v>
      </c>
      <c r="AB919" s="32"/>
      <c r="AC919" s="114">
        <f t="shared" si="3537"/>
        <v>0</v>
      </c>
      <c r="AD919" s="32"/>
      <c r="AE919" s="114">
        <f t="shared" si="3538"/>
        <v>0</v>
      </c>
      <c r="AF919" s="32"/>
      <c r="AG919" s="114">
        <f t="shared" si="3539"/>
        <v>0</v>
      </c>
      <c r="AH919" s="32"/>
      <c r="AI919" s="114">
        <f t="shared" si="3540"/>
        <v>0</v>
      </c>
      <c r="AJ919" s="32"/>
      <c r="AK919" s="114">
        <f t="shared" si="3541"/>
        <v>0</v>
      </c>
      <c r="AL919" s="32"/>
      <c r="AM919" s="114">
        <f t="shared" si="3542"/>
        <v>0</v>
      </c>
      <c r="AN919" s="32"/>
      <c r="AO919" s="114">
        <f t="shared" si="3543"/>
        <v>0</v>
      </c>
      <c r="AP919" s="32"/>
      <c r="AQ919" s="114">
        <f t="shared" si="3544"/>
        <v>0</v>
      </c>
      <c r="AR919" s="32"/>
      <c r="AS919" s="114">
        <f t="shared" si="3545"/>
        <v>0</v>
      </c>
      <c r="AT919" s="32"/>
      <c r="AU919" s="114">
        <f t="shared" si="3546"/>
        <v>0</v>
      </c>
      <c r="AV919" s="32"/>
      <c r="AW919" s="114">
        <f t="shared" si="3547"/>
        <v>0</v>
      </c>
      <c r="AX919" s="32"/>
      <c r="AY919" s="114">
        <f t="shared" si="3548"/>
        <v>0</v>
      </c>
      <c r="AZ919" s="32"/>
      <c r="BA919" s="114">
        <f t="shared" si="3549"/>
        <v>0</v>
      </c>
      <c r="BB919" s="32"/>
      <c r="BC919" s="114">
        <f t="shared" si="3550"/>
        <v>0</v>
      </c>
      <c r="BD919" s="32"/>
      <c r="BE919" s="114">
        <f t="shared" si="3551"/>
        <v>0</v>
      </c>
      <c r="BF919" s="32"/>
      <c r="BG919" s="114">
        <f t="shared" si="3552"/>
        <v>0</v>
      </c>
      <c r="BH919" s="108">
        <f t="shared" ref="BH919:BI919" si="3572">SUM(J919,L919,N919,P919,R919,T919,V919,X919,Z919,AB919,AD919,AF919,AH919,AJ919,AL919,AN919,AP919,AR919,AT919,AV919,AX919,AZ919,BB919,BD919,BF919)</f>
        <v>0</v>
      </c>
      <c r="BI919" s="119">
        <f t="shared" si="3572"/>
        <v>0</v>
      </c>
      <c r="BJ919" s="87">
        <f t="shared" si="3554"/>
        <v>0</v>
      </c>
      <c r="BK919" s="108">
        <f t="shared" si="3555"/>
        <v>105</v>
      </c>
      <c r="BL919" s="119">
        <f t="shared" si="3556"/>
        <v>11797.7</v>
      </c>
      <c r="BM919" s="87">
        <f t="shared" si="3557"/>
        <v>1</v>
      </c>
    </row>
    <row r="920" spans="1:65" s="88" customFormat="1">
      <c r="A920" s="29" t="s">
        <v>1296</v>
      </c>
      <c r="B920" s="29" t="s">
        <v>66</v>
      </c>
      <c r="C920" s="29">
        <v>39029</v>
      </c>
      <c r="D920" s="101" t="s">
        <v>1297</v>
      </c>
      <c r="E920" s="29" t="s">
        <v>132</v>
      </c>
      <c r="F920" s="30">
        <v>9</v>
      </c>
      <c r="G920" s="31">
        <v>15.81</v>
      </c>
      <c r="H920" s="119">
        <v>19.426907845501759</v>
      </c>
      <c r="I920" s="120">
        <f t="shared" si="3527"/>
        <v>174.84</v>
      </c>
      <c r="J920" s="111"/>
      <c r="K920" s="114">
        <f t="shared" si="3528"/>
        <v>0</v>
      </c>
      <c r="L920" s="32"/>
      <c r="M920" s="114">
        <f t="shared" si="3529"/>
        <v>0</v>
      </c>
      <c r="N920" s="32"/>
      <c r="O920" s="114">
        <f t="shared" si="3530"/>
        <v>0</v>
      </c>
      <c r="P920" s="32"/>
      <c r="Q920" s="114">
        <f t="shared" si="3531"/>
        <v>0</v>
      </c>
      <c r="R920" s="32"/>
      <c r="S920" s="114">
        <f t="shared" si="3532"/>
        <v>0</v>
      </c>
      <c r="T920" s="32"/>
      <c r="U920" s="114">
        <f t="shared" si="3533"/>
        <v>0</v>
      </c>
      <c r="V920" s="32"/>
      <c r="W920" s="114">
        <f t="shared" si="3534"/>
        <v>0</v>
      </c>
      <c r="X920" s="32"/>
      <c r="Y920" s="114">
        <f t="shared" si="3535"/>
        <v>0</v>
      </c>
      <c r="Z920" s="32"/>
      <c r="AA920" s="114">
        <f t="shared" si="3536"/>
        <v>0</v>
      </c>
      <c r="AB920" s="32"/>
      <c r="AC920" s="114">
        <f t="shared" si="3537"/>
        <v>0</v>
      </c>
      <c r="AD920" s="32"/>
      <c r="AE920" s="114">
        <f t="shared" si="3538"/>
        <v>0</v>
      </c>
      <c r="AF920" s="32"/>
      <c r="AG920" s="114">
        <f t="shared" si="3539"/>
        <v>0</v>
      </c>
      <c r="AH920" s="32"/>
      <c r="AI920" s="114">
        <f t="shared" si="3540"/>
        <v>0</v>
      </c>
      <c r="AJ920" s="32"/>
      <c r="AK920" s="114">
        <f t="shared" si="3541"/>
        <v>0</v>
      </c>
      <c r="AL920" s="32"/>
      <c r="AM920" s="114">
        <f t="shared" si="3542"/>
        <v>0</v>
      </c>
      <c r="AN920" s="32"/>
      <c r="AO920" s="114">
        <f t="shared" si="3543"/>
        <v>0</v>
      </c>
      <c r="AP920" s="32"/>
      <c r="AQ920" s="114">
        <f t="shared" si="3544"/>
        <v>0</v>
      </c>
      <c r="AR920" s="32"/>
      <c r="AS920" s="114">
        <f t="shared" si="3545"/>
        <v>0</v>
      </c>
      <c r="AT920" s="32"/>
      <c r="AU920" s="114">
        <f t="shared" si="3546"/>
        <v>0</v>
      </c>
      <c r="AV920" s="32"/>
      <c r="AW920" s="114">
        <f t="shared" si="3547"/>
        <v>0</v>
      </c>
      <c r="AX920" s="32"/>
      <c r="AY920" s="114">
        <f t="shared" si="3548"/>
        <v>0</v>
      </c>
      <c r="AZ920" s="32"/>
      <c r="BA920" s="114">
        <f t="shared" si="3549"/>
        <v>0</v>
      </c>
      <c r="BB920" s="32"/>
      <c r="BC920" s="114">
        <f t="shared" si="3550"/>
        <v>0</v>
      </c>
      <c r="BD920" s="32"/>
      <c r="BE920" s="114">
        <f t="shared" si="3551"/>
        <v>0</v>
      </c>
      <c r="BF920" s="32"/>
      <c r="BG920" s="114">
        <f t="shared" si="3552"/>
        <v>0</v>
      </c>
      <c r="BH920" s="108">
        <f t="shared" ref="BH920:BI920" si="3573">SUM(J920,L920,N920,P920,R920,T920,V920,X920,Z920,AB920,AD920,AF920,AH920,AJ920,AL920,AN920,AP920,AR920,AT920,AV920,AX920,AZ920,BB920,BD920,BF920)</f>
        <v>0</v>
      </c>
      <c r="BI920" s="119">
        <f t="shared" si="3573"/>
        <v>0</v>
      </c>
      <c r="BJ920" s="87">
        <f t="shared" si="3554"/>
        <v>0</v>
      </c>
      <c r="BK920" s="108">
        <f t="shared" si="3555"/>
        <v>9</v>
      </c>
      <c r="BL920" s="119">
        <f t="shared" si="3556"/>
        <v>174.84</v>
      </c>
      <c r="BM920" s="87">
        <f t="shared" si="3557"/>
        <v>1</v>
      </c>
    </row>
    <row r="921" spans="1:65" s="88" customFormat="1">
      <c r="A921" s="29" t="s">
        <v>1298</v>
      </c>
      <c r="B921" s="29" t="s">
        <v>250</v>
      </c>
      <c r="C921" s="29">
        <v>13378</v>
      </c>
      <c r="D921" s="101" t="s">
        <v>1299</v>
      </c>
      <c r="E921" s="29" t="s">
        <v>100</v>
      </c>
      <c r="F921" s="30">
        <v>39</v>
      </c>
      <c r="G921" s="31">
        <v>2.88</v>
      </c>
      <c r="H921" s="119">
        <v>3.5388674633172084</v>
      </c>
      <c r="I921" s="120">
        <f t="shared" si="3527"/>
        <v>138.02000000000001</v>
      </c>
      <c r="J921" s="111"/>
      <c r="K921" s="114">
        <f t="shared" si="3528"/>
        <v>0</v>
      </c>
      <c r="L921" s="32"/>
      <c r="M921" s="114">
        <f t="shared" si="3529"/>
        <v>0</v>
      </c>
      <c r="N921" s="32"/>
      <c r="O921" s="114">
        <f t="shared" si="3530"/>
        <v>0</v>
      </c>
      <c r="P921" s="32"/>
      <c r="Q921" s="114">
        <f t="shared" si="3531"/>
        <v>0</v>
      </c>
      <c r="R921" s="32"/>
      <c r="S921" s="114">
        <f t="shared" si="3532"/>
        <v>0</v>
      </c>
      <c r="T921" s="32"/>
      <c r="U921" s="114">
        <f t="shared" si="3533"/>
        <v>0</v>
      </c>
      <c r="V921" s="32"/>
      <c r="W921" s="114">
        <f t="shared" si="3534"/>
        <v>0</v>
      </c>
      <c r="X921" s="32"/>
      <c r="Y921" s="114">
        <f t="shared" si="3535"/>
        <v>0</v>
      </c>
      <c r="Z921" s="32"/>
      <c r="AA921" s="114">
        <f t="shared" si="3536"/>
        <v>0</v>
      </c>
      <c r="AB921" s="32"/>
      <c r="AC921" s="114">
        <f t="shared" si="3537"/>
        <v>0</v>
      </c>
      <c r="AD921" s="32"/>
      <c r="AE921" s="114">
        <f t="shared" si="3538"/>
        <v>0</v>
      </c>
      <c r="AF921" s="32"/>
      <c r="AG921" s="114">
        <f t="shared" si="3539"/>
        <v>0</v>
      </c>
      <c r="AH921" s="32"/>
      <c r="AI921" s="114">
        <f t="shared" si="3540"/>
        <v>0</v>
      </c>
      <c r="AJ921" s="32"/>
      <c r="AK921" s="114">
        <f t="shared" si="3541"/>
        <v>0</v>
      </c>
      <c r="AL921" s="32"/>
      <c r="AM921" s="114">
        <f t="shared" si="3542"/>
        <v>0</v>
      </c>
      <c r="AN921" s="32"/>
      <c r="AO921" s="114">
        <f t="shared" si="3543"/>
        <v>0</v>
      </c>
      <c r="AP921" s="32"/>
      <c r="AQ921" s="114">
        <f t="shared" si="3544"/>
        <v>0</v>
      </c>
      <c r="AR921" s="32"/>
      <c r="AS921" s="114">
        <f t="shared" si="3545"/>
        <v>0</v>
      </c>
      <c r="AT921" s="32"/>
      <c r="AU921" s="114">
        <f t="shared" si="3546"/>
        <v>0</v>
      </c>
      <c r="AV921" s="32"/>
      <c r="AW921" s="114">
        <f t="shared" si="3547"/>
        <v>0</v>
      </c>
      <c r="AX921" s="32"/>
      <c r="AY921" s="114">
        <f t="shared" si="3548"/>
        <v>0</v>
      </c>
      <c r="AZ921" s="32"/>
      <c r="BA921" s="114">
        <f t="shared" si="3549"/>
        <v>0</v>
      </c>
      <c r="BB921" s="32"/>
      <c r="BC921" s="114">
        <f t="shared" si="3550"/>
        <v>0</v>
      </c>
      <c r="BD921" s="32"/>
      <c r="BE921" s="114">
        <f t="shared" si="3551"/>
        <v>0</v>
      </c>
      <c r="BF921" s="32"/>
      <c r="BG921" s="114">
        <f t="shared" si="3552"/>
        <v>0</v>
      </c>
      <c r="BH921" s="108">
        <f t="shared" ref="BH921:BI921" si="3574">SUM(J921,L921,N921,P921,R921,T921,V921,X921,Z921,AB921,AD921,AF921,AH921,AJ921,AL921,AN921,AP921,AR921,AT921,AV921,AX921,AZ921,BB921,BD921,BF921)</f>
        <v>0</v>
      </c>
      <c r="BI921" s="119">
        <f t="shared" si="3574"/>
        <v>0</v>
      </c>
      <c r="BJ921" s="87">
        <f t="shared" si="3554"/>
        <v>0</v>
      </c>
      <c r="BK921" s="108">
        <f t="shared" si="3555"/>
        <v>39</v>
      </c>
      <c r="BL921" s="119">
        <f t="shared" si="3556"/>
        <v>138.02000000000001</v>
      </c>
      <c r="BM921" s="87">
        <f t="shared" si="3557"/>
        <v>1</v>
      </c>
    </row>
    <row r="922" spans="1:65" s="88" customFormat="1">
      <c r="A922" s="29" t="s">
        <v>1300</v>
      </c>
      <c r="B922" s="29" t="s">
        <v>79</v>
      </c>
      <c r="C922" s="29" t="s">
        <v>1210</v>
      </c>
      <c r="D922" s="101" t="s">
        <v>1301</v>
      </c>
      <c r="E922" s="29" t="s">
        <v>100</v>
      </c>
      <c r="F922" s="30">
        <v>8</v>
      </c>
      <c r="G922" s="31">
        <v>277.58</v>
      </c>
      <c r="H922" s="119">
        <v>341.08292724569122</v>
      </c>
      <c r="I922" s="120">
        <f t="shared" si="3527"/>
        <v>2728.66</v>
      </c>
      <c r="J922" s="111"/>
      <c r="K922" s="114">
        <f t="shared" si="3528"/>
        <v>0</v>
      </c>
      <c r="L922" s="32"/>
      <c r="M922" s="114">
        <f t="shared" si="3529"/>
        <v>0</v>
      </c>
      <c r="N922" s="32"/>
      <c r="O922" s="114">
        <f t="shared" si="3530"/>
        <v>0</v>
      </c>
      <c r="P922" s="32"/>
      <c r="Q922" s="114">
        <f t="shared" si="3531"/>
        <v>0</v>
      </c>
      <c r="R922" s="32"/>
      <c r="S922" s="114">
        <f t="shared" si="3532"/>
        <v>0</v>
      </c>
      <c r="T922" s="32"/>
      <c r="U922" s="114">
        <f t="shared" si="3533"/>
        <v>0</v>
      </c>
      <c r="V922" s="32"/>
      <c r="W922" s="114">
        <f t="shared" si="3534"/>
        <v>0</v>
      </c>
      <c r="X922" s="32"/>
      <c r="Y922" s="114">
        <f t="shared" si="3535"/>
        <v>0</v>
      </c>
      <c r="Z922" s="32"/>
      <c r="AA922" s="114">
        <f t="shared" si="3536"/>
        <v>0</v>
      </c>
      <c r="AB922" s="32"/>
      <c r="AC922" s="114">
        <f t="shared" si="3537"/>
        <v>0</v>
      </c>
      <c r="AD922" s="32"/>
      <c r="AE922" s="114">
        <f t="shared" si="3538"/>
        <v>0</v>
      </c>
      <c r="AF922" s="32"/>
      <c r="AG922" s="114">
        <f t="shared" si="3539"/>
        <v>0</v>
      </c>
      <c r="AH922" s="32"/>
      <c r="AI922" s="114">
        <f t="shared" si="3540"/>
        <v>0</v>
      </c>
      <c r="AJ922" s="32"/>
      <c r="AK922" s="114">
        <f t="shared" si="3541"/>
        <v>0</v>
      </c>
      <c r="AL922" s="32"/>
      <c r="AM922" s="114">
        <f t="shared" si="3542"/>
        <v>0</v>
      </c>
      <c r="AN922" s="32"/>
      <c r="AO922" s="114">
        <f t="shared" si="3543"/>
        <v>0</v>
      </c>
      <c r="AP922" s="32"/>
      <c r="AQ922" s="114">
        <f t="shared" si="3544"/>
        <v>0</v>
      </c>
      <c r="AR922" s="32"/>
      <c r="AS922" s="114">
        <f t="shared" si="3545"/>
        <v>0</v>
      </c>
      <c r="AT922" s="32"/>
      <c r="AU922" s="114">
        <f t="shared" si="3546"/>
        <v>0</v>
      </c>
      <c r="AV922" s="32"/>
      <c r="AW922" s="114">
        <f t="shared" si="3547"/>
        <v>0</v>
      </c>
      <c r="AX922" s="32"/>
      <c r="AY922" s="114">
        <f t="shared" si="3548"/>
        <v>0</v>
      </c>
      <c r="AZ922" s="32"/>
      <c r="BA922" s="114">
        <f t="shared" si="3549"/>
        <v>0</v>
      </c>
      <c r="BB922" s="32"/>
      <c r="BC922" s="114">
        <f t="shared" si="3550"/>
        <v>0</v>
      </c>
      <c r="BD922" s="32"/>
      <c r="BE922" s="114">
        <f t="shared" si="3551"/>
        <v>0</v>
      </c>
      <c r="BF922" s="32"/>
      <c r="BG922" s="114">
        <f t="shared" si="3552"/>
        <v>0</v>
      </c>
      <c r="BH922" s="108">
        <f t="shared" ref="BH922:BI922" si="3575">SUM(J922,L922,N922,P922,R922,T922,V922,X922,Z922,AB922,AD922,AF922,AH922,AJ922,AL922,AN922,AP922,AR922,AT922,AV922,AX922,AZ922,BB922,BD922,BF922)</f>
        <v>0</v>
      </c>
      <c r="BI922" s="119">
        <f t="shared" si="3575"/>
        <v>0</v>
      </c>
      <c r="BJ922" s="87">
        <f t="shared" si="3554"/>
        <v>0</v>
      </c>
      <c r="BK922" s="108">
        <f t="shared" si="3555"/>
        <v>8</v>
      </c>
      <c r="BL922" s="119">
        <f t="shared" si="3556"/>
        <v>2728.66</v>
      </c>
      <c r="BM922" s="87">
        <f t="shared" si="3557"/>
        <v>1</v>
      </c>
    </row>
    <row r="923" spans="1:65" s="88" customFormat="1">
      <c r="A923" s="29" t="s">
        <v>1302</v>
      </c>
      <c r="B923" s="29" t="s">
        <v>79</v>
      </c>
      <c r="C923" s="29" t="s">
        <v>1303</v>
      </c>
      <c r="D923" s="101" t="s">
        <v>1304</v>
      </c>
      <c r="E923" s="29" t="s">
        <v>100</v>
      </c>
      <c r="F923" s="30">
        <v>1</v>
      </c>
      <c r="G923" s="31">
        <v>211.73</v>
      </c>
      <c r="H923" s="119">
        <v>260.16819722505295</v>
      </c>
      <c r="I923" s="120">
        <f t="shared" si="3527"/>
        <v>260.17</v>
      </c>
      <c r="J923" s="111"/>
      <c r="K923" s="114">
        <f t="shared" si="3528"/>
        <v>0</v>
      </c>
      <c r="L923" s="32"/>
      <c r="M923" s="114">
        <f t="shared" si="3529"/>
        <v>0</v>
      </c>
      <c r="N923" s="32"/>
      <c r="O923" s="114">
        <f t="shared" si="3530"/>
        <v>0</v>
      </c>
      <c r="P923" s="32"/>
      <c r="Q923" s="114">
        <f t="shared" si="3531"/>
        <v>0</v>
      </c>
      <c r="R923" s="32"/>
      <c r="S923" s="114">
        <f t="shared" si="3532"/>
        <v>0</v>
      </c>
      <c r="T923" s="32"/>
      <c r="U923" s="114">
        <f t="shared" si="3533"/>
        <v>0</v>
      </c>
      <c r="V923" s="32"/>
      <c r="W923" s="114">
        <f t="shared" si="3534"/>
        <v>0</v>
      </c>
      <c r="X923" s="32"/>
      <c r="Y923" s="114">
        <f t="shared" si="3535"/>
        <v>0</v>
      </c>
      <c r="Z923" s="32"/>
      <c r="AA923" s="114">
        <f t="shared" si="3536"/>
        <v>0</v>
      </c>
      <c r="AB923" s="32"/>
      <c r="AC923" s="114">
        <f t="shared" si="3537"/>
        <v>0</v>
      </c>
      <c r="AD923" s="32"/>
      <c r="AE923" s="114">
        <f t="shared" si="3538"/>
        <v>0</v>
      </c>
      <c r="AF923" s="32"/>
      <c r="AG923" s="114">
        <f t="shared" si="3539"/>
        <v>0</v>
      </c>
      <c r="AH923" s="32"/>
      <c r="AI923" s="114">
        <f t="shared" si="3540"/>
        <v>0</v>
      </c>
      <c r="AJ923" s="32"/>
      <c r="AK923" s="114">
        <f t="shared" si="3541"/>
        <v>0</v>
      </c>
      <c r="AL923" s="32"/>
      <c r="AM923" s="114">
        <f t="shared" si="3542"/>
        <v>0</v>
      </c>
      <c r="AN923" s="32"/>
      <c r="AO923" s="114">
        <f t="shared" si="3543"/>
        <v>0</v>
      </c>
      <c r="AP923" s="32"/>
      <c r="AQ923" s="114">
        <f t="shared" si="3544"/>
        <v>0</v>
      </c>
      <c r="AR923" s="32"/>
      <c r="AS923" s="114">
        <f t="shared" si="3545"/>
        <v>0</v>
      </c>
      <c r="AT923" s="32"/>
      <c r="AU923" s="114">
        <f t="shared" si="3546"/>
        <v>0</v>
      </c>
      <c r="AV923" s="32"/>
      <c r="AW923" s="114">
        <f t="shared" si="3547"/>
        <v>0</v>
      </c>
      <c r="AX923" s="32"/>
      <c r="AY923" s="114">
        <f t="shared" si="3548"/>
        <v>0</v>
      </c>
      <c r="AZ923" s="32"/>
      <c r="BA923" s="114">
        <f t="shared" si="3549"/>
        <v>0</v>
      </c>
      <c r="BB923" s="32"/>
      <c r="BC923" s="114">
        <f t="shared" si="3550"/>
        <v>0</v>
      </c>
      <c r="BD923" s="32"/>
      <c r="BE923" s="114">
        <f t="shared" si="3551"/>
        <v>0</v>
      </c>
      <c r="BF923" s="32"/>
      <c r="BG923" s="114">
        <f t="shared" si="3552"/>
        <v>0</v>
      </c>
      <c r="BH923" s="108">
        <f t="shared" ref="BH923:BI923" si="3576">SUM(J923,L923,N923,P923,R923,T923,V923,X923,Z923,AB923,AD923,AF923,AH923,AJ923,AL923,AN923,AP923,AR923,AT923,AV923,AX923,AZ923,BB923,BD923,BF923)</f>
        <v>0</v>
      </c>
      <c r="BI923" s="119">
        <f t="shared" si="3576"/>
        <v>0</v>
      </c>
      <c r="BJ923" s="87">
        <f t="shared" si="3554"/>
        <v>0</v>
      </c>
      <c r="BK923" s="108">
        <f t="shared" si="3555"/>
        <v>1</v>
      </c>
      <c r="BL923" s="119">
        <f t="shared" si="3556"/>
        <v>260.17</v>
      </c>
      <c r="BM923" s="87">
        <f t="shared" si="3557"/>
        <v>1</v>
      </c>
    </row>
    <row r="924" spans="1:65" s="88" customFormat="1">
      <c r="A924" s="29" t="s">
        <v>1305</v>
      </c>
      <c r="B924" s="29" t="s">
        <v>79</v>
      </c>
      <c r="C924" s="29" t="s">
        <v>1306</v>
      </c>
      <c r="D924" s="101" t="s">
        <v>1307</v>
      </c>
      <c r="E924" s="29" t="s">
        <v>100</v>
      </c>
      <c r="F924" s="30">
        <v>1</v>
      </c>
      <c r="G924" s="31">
        <v>145.88999999999999</v>
      </c>
      <c r="H924" s="119">
        <v>179.26575493866233</v>
      </c>
      <c r="I924" s="120">
        <f t="shared" si="3527"/>
        <v>179.27</v>
      </c>
      <c r="J924" s="111"/>
      <c r="K924" s="114">
        <f t="shared" si="3528"/>
        <v>0</v>
      </c>
      <c r="L924" s="32"/>
      <c r="M924" s="114">
        <f t="shared" si="3529"/>
        <v>0</v>
      </c>
      <c r="N924" s="32"/>
      <c r="O924" s="114">
        <f t="shared" si="3530"/>
        <v>0</v>
      </c>
      <c r="P924" s="32"/>
      <c r="Q924" s="114">
        <f t="shared" si="3531"/>
        <v>0</v>
      </c>
      <c r="R924" s="32"/>
      <c r="S924" s="114">
        <f t="shared" si="3532"/>
        <v>0</v>
      </c>
      <c r="T924" s="32"/>
      <c r="U924" s="114">
        <f t="shared" si="3533"/>
        <v>0</v>
      </c>
      <c r="V924" s="32"/>
      <c r="W924" s="114">
        <f t="shared" si="3534"/>
        <v>0</v>
      </c>
      <c r="X924" s="32"/>
      <c r="Y924" s="114">
        <f t="shared" si="3535"/>
        <v>0</v>
      </c>
      <c r="Z924" s="32"/>
      <c r="AA924" s="114">
        <f t="shared" si="3536"/>
        <v>0</v>
      </c>
      <c r="AB924" s="32"/>
      <c r="AC924" s="114">
        <f t="shared" si="3537"/>
        <v>0</v>
      </c>
      <c r="AD924" s="32"/>
      <c r="AE924" s="114">
        <f t="shared" si="3538"/>
        <v>0</v>
      </c>
      <c r="AF924" s="32"/>
      <c r="AG924" s="114">
        <f t="shared" si="3539"/>
        <v>0</v>
      </c>
      <c r="AH924" s="32"/>
      <c r="AI924" s="114">
        <f t="shared" si="3540"/>
        <v>0</v>
      </c>
      <c r="AJ924" s="32"/>
      <c r="AK924" s="114">
        <f t="shared" si="3541"/>
        <v>0</v>
      </c>
      <c r="AL924" s="32"/>
      <c r="AM924" s="114">
        <f t="shared" si="3542"/>
        <v>0</v>
      </c>
      <c r="AN924" s="32"/>
      <c r="AO924" s="114">
        <f t="shared" si="3543"/>
        <v>0</v>
      </c>
      <c r="AP924" s="32"/>
      <c r="AQ924" s="114">
        <f t="shared" si="3544"/>
        <v>0</v>
      </c>
      <c r="AR924" s="32"/>
      <c r="AS924" s="114">
        <f t="shared" si="3545"/>
        <v>0</v>
      </c>
      <c r="AT924" s="32"/>
      <c r="AU924" s="114">
        <f t="shared" si="3546"/>
        <v>0</v>
      </c>
      <c r="AV924" s="32"/>
      <c r="AW924" s="114">
        <f t="shared" si="3547"/>
        <v>0</v>
      </c>
      <c r="AX924" s="32"/>
      <c r="AY924" s="114">
        <f t="shared" si="3548"/>
        <v>0</v>
      </c>
      <c r="AZ924" s="32"/>
      <c r="BA924" s="114">
        <f t="shared" si="3549"/>
        <v>0</v>
      </c>
      <c r="BB924" s="32"/>
      <c r="BC924" s="114">
        <f t="shared" si="3550"/>
        <v>0</v>
      </c>
      <c r="BD924" s="32"/>
      <c r="BE924" s="114">
        <f t="shared" si="3551"/>
        <v>0</v>
      </c>
      <c r="BF924" s="32"/>
      <c r="BG924" s="114">
        <f t="shared" si="3552"/>
        <v>0</v>
      </c>
      <c r="BH924" s="108">
        <f t="shared" ref="BH924:BI924" si="3577">SUM(J924,L924,N924,P924,R924,T924,V924,X924,Z924,AB924,AD924,AF924,AH924,AJ924,AL924,AN924,AP924,AR924,AT924,AV924,AX924,AZ924,BB924,BD924,BF924)</f>
        <v>0</v>
      </c>
      <c r="BI924" s="119">
        <f t="shared" si="3577"/>
        <v>0</v>
      </c>
      <c r="BJ924" s="87">
        <f t="shared" si="3554"/>
        <v>0</v>
      </c>
      <c r="BK924" s="108">
        <f t="shared" si="3555"/>
        <v>1</v>
      </c>
      <c r="BL924" s="119">
        <f t="shared" si="3556"/>
        <v>179.27</v>
      </c>
      <c r="BM924" s="87">
        <f t="shared" si="3557"/>
        <v>1</v>
      </c>
    </row>
    <row r="925" spans="1:65" s="88" customFormat="1" ht="22.5">
      <c r="A925" s="29" t="s">
        <v>1308</v>
      </c>
      <c r="B925" s="29" t="s">
        <v>250</v>
      </c>
      <c r="C925" s="29">
        <v>8358</v>
      </c>
      <c r="D925" s="101" t="s">
        <v>1309</v>
      </c>
      <c r="E925" s="29" t="s">
        <v>132</v>
      </c>
      <c r="F925" s="30">
        <v>30</v>
      </c>
      <c r="G925" s="31">
        <v>53.04</v>
      </c>
      <c r="H925" s="119">
        <v>65.174142449425261</v>
      </c>
      <c r="I925" s="120">
        <f t="shared" si="3527"/>
        <v>1955.22</v>
      </c>
      <c r="J925" s="111"/>
      <c r="K925" s="114">
        <f t="shared" si="3528"/>
        <v>0</v>
      </c>
      <c r="L925" s="32"/>
      <c r="M925" s="114">
        <f t="shared" si="3529"/>
        <v>0</v>
      </c>
      <c r="N925" s="32"/>
      <c r="O925" s="114">
        <f t="shared" si="3530"/>
        <v>0</v>
      </c>
      <c r="P925" s="32"/>
      <c r="Q925" s="114">
        <f t="shared" si="3531"/>
        <v>0</v>
      </c>
      <c r="R925" s="32"/>
      <c r="S925" s="114">
        <f t="shared" si="3532"/>
        <v>0</v>
      </c>
      <c r="T925" s="32"/>
      <c r="U925" s="114">
        <f t="shared" si="3533"/>
        <v>0</v>
      </c>
      <c r="V925" s="32"/>
      <c r="W925" s="114">
        <f t="shared" si="3534"/>
        <v>0</v>
      </c>
      <c r="X925" s="32"/>
      <c r="Y925" s="114">
        <f t="shared" si="3535"/>
        <v>0</v>
      </c>
      <c r="Z925" s="32"/>
      <c r="AA925" s="114">
        <f t="shared" si="3536"/>
        <v>0</v>
      </c>
      <c r="AB925" s="32"/>
      <c r="AC925" s="114">
        <f t="shared" si="3537"/>
        <v>0</v>
      </c>
      <c r="AD925" s="32"/>
      <c r="AE925" s="114">
        <f t="shared" si="3538"/>
        <v>0</v>
      </c>
      <c r="AF925" s="32"/>
      <c r="AG925" s="114">
        <f t="shared" si="3539"/>
        <v>0</v>
      </c>
      <c r="AH925" s="32"/>
      <c r="AI925" s="114">
        <f t="shared" si="3540"/>
        <v>0</v>
      </c>
      <c r="AJ925" s="32"/>
      <c r="AK925" s="114">
        <f t="shared" si="3541"/>
        <v>0</v>
      </c>
      <c r="AL925" s="32"/>
      <c r="AM925" s="114">
        <f t="shared" si="3542"/>
        <v>0</v>
      </c>
      <c r="AN925" s="32"/>
      <c r="AO925" s="114">
        <f t="shared" si="3543"/>
        <v>0</v>
      </c>
      <c r="AP925" s="32"/>
      <c r="AQ925" s="114">
        <f t="shared" si="3544"/>
        <v>0</v>
      </c>
      <c r="AR925" s="32"/>
      <c r="AS925" s="114">
        <f t="shared" si="3545"/>
        <v>0</v>
      </c>
      <c r="AT925" s="32"/>
      <c r="AU925" s="114">
        <f t="shared" si="3546"/>
        <v>0</v>
      </c>
      <c r="AV925" s="32"/>
      <c r="AW925" s="114">
        <f t="shared" si="3547"/>
        <v>0</v>
      </c>
      <c r="AX925" s="32"/>
      <c r="AY925" s="114">
        <f t="shared" si="3548"/>
        <v>0</v>
      </c>
      <c r="AZ925" s="32"/>
      <c r="BA925" s="114">
        <f t="shared" si="3549"/>
        <v>0</v>
      </c>
      <c r="BB925" s="32"/>
      <c r="BC925" s="114">
        <f t="shared" si="3550"/>
        <v>0</v>
      </c>
      <c r="BD925" s="32"/>
      <c r="BE925" s="114">
        <f t="shared" si="3551"/>
        <v>0</v>
      </c>
      <c r="BF925" s="32"/>
      <c r="BG925" s="114">
        <f t="shared" si="3552"/>
        <v>0</v>
      </c>
      <c r="BH925" s="108">
        <f t="shared" ref="BH925:BI925" si="3578">SUM(J925,L925,N925,P925,R925,T925,V925,X925,Z925,AB925,AD925,AF925,AH925,AJ925,AL925,AN925,AP925,AR925,AT925,AV925,AX925,AZ925,BB925,BD925,BF925)</f>
        <v>0</v>
      </c>
      <c r="BI925" s="119">
        <f t="shared" si="3578"/>
        <v>0</v>
      </c>
      <c r="BJ925" s="87">
        <f t="shared" si="3554"/>
        <v>0</v>
      </c>
      <c r="BK925" s="108">
        <f t="shared" si="3555"/>
        <v>30</v>
      </c>
      <c r="BL925" s="119">
        <f t="shared" si="3556"/>
        <v>1955.22</v>
      </c>
      <c r="BM925" s="87">
        <f t="shared" si="3557"/>
        <v>1</v>
      </c>
    </row>
    <row r="926" spans="1:65" s="88" customFormat="1">
      <c r="A926" s="29" t="s">
        <v>1310</v>
      </c>
      <c r="B926" s="29" t="s">
        <v>250</v>
      </c>
      <c r="C926" s="29">
        <v>7803</v>
      </c>
      <c r="D926" s="101" t="s">
        <v>1311</v>
      </c>
      <c r="E926" s="29" t="s">
        <v>100</v>
      </c>
      <c r="F926" s="30">
        <v>20</v>
      </c>
      <c r="G926" s="31">
        <v>7.93</v>
      </c>
      <c r="H926" s="119">
        <v>9.744173258369953</v>
      </c>
      <c r="I926" s="120">
        <f t="shared" si="3527"/>
        <v>194.88</v>
      </c>
      <c r="J926" s="111"/>
      <c r="K926" s="114">
        <f t="shared" si="3528"/>
        <v>0</v>
      </c>
      <c r="L926" s="32"/>
      <c r="M926" s="114">
        <f t="shared" si="3529"/>
        <v>0</v>
      </c>
      <c r="N926" s="32"/>
      <c r="O926" s="114">
        <f t="shared" si="3530"/>
        <v>0</v>
      </c>
      <c r="P926" s="32"/>
      <c r="Q926" s="114">
        <f t="shared" si="3531"/>
        <v>0</v>
      </c>
      <c r="R926" s="32"/>
      <c r="S926" s="114">
        <f t="shared" si="3532"/>
        <v>0</v>
      </c>
      <c r="T926" s="32"/>
      <c r="U926" s="114">
        <f t="shared" si="3533"/>
        <v>0</v>
      </c>
      <c r="V926" s="32"/>
      <c r="W926" s="114">
        <f t="shared" si="3534"/>
        <v>0</v>
      </c>
      <c r="X926" s="32"/>
      <c r="Y926" s="114">
        <f t="shared" si="3535"/>
        <v>0</v>
      </c>
      <c r="Z926" s="32"/>
      <c r="AA926" s="114">
        <f t="shared" si="3536"/>
        <v>0</v>
      </c>
      <c r="AB926" s="32"/>
      <c r="AC926" s="114">
        <f t="shared" si="3537"/>
        <v>0</v>
      </c>
      <c r="AD926" s="32"/>
      <c r="AE926" s="114">
        <f t="shared" si="3538"/>
        <v>0</v>
      </c>
      <c r="AF926" s="32"/>
      <c r="AG926" s="114">
        <f t="shared" si="3539"/>
        <v>0</v>
      </c>
      <c r="AH926" s="32"/>
      <c r="AI926" s="114">
        <f t="shared" si="3540"/>
        <v>0</v>
      </c>
      <c r="AJ926" s="32"/>
      <c r="AK926" s="114">
        <f t="shared" si="3541"/>
        <v>0</v>
      </c>
      <c r="AL926" s="32"/>
      <c r="AM926" s="114">
        <f t="shared" si="3542"/>
        <v>0</v>
      </c>
      <c r="AN926" s="32"/>
      <c r="AO926" s="114">
        <f t="shared" si="3543"/>
        <v>0</v>
      </c>
      <c r="AP926" s="32"/>
      <c r="AQ926" s="114">
        <f t="shared" si="3544"/>
        <v>0</v>
      </c>
      <c r="AR926" s="32"/>
      <c r="AS926" s="114">
        <f t="shared" si="3545"/>
        <v>0</v>
      </c>
      <c r="AT926" s="32"/>
      <c r="AU926" s="114">
        <f t="shared" si="3546"/>
        <v>0</v>
      </c>
      <c r="AV926" s="32"/>
      <c r="AW926" s="114">
        <f t="shared" si="3547"/>
        <v>0</v>
      </c>
      <c r="AX926" s="32"/>
      <c r="AY926" s="114">
        <f t="shared" si="3548"/>
        <v>0</v>
      </c>
      <c r="AZ926" s="32"/>
      <c r="BA926" s="114">
        <f t="shared" si="3549"/>
        <v>0</v>
      </c>
      <c r="BB926" s="32"/>
      <c r="BC926" s="114">
        <f t="shared" si="3550"/>
        <v>0</v>
      </c>
      <c r="BD926" s="32"/>
      <c r="BE926" s="114">
        <f t="shared" si="3551"/>
        <v>0</v>
      </c>
      <c r="BF926" s="32"/>
      <c r="BG926" s="114">
        <f t="shared" si="3552"/>
        <v>0</v>
      </c>
      <c r="BH926" s="108">
        <f t="shared" ref="BH926:BI926" si="3579">SUM(J926,L926,N926,P926,R926,T926,V926,X926,Z926,AB926,AD926,AF926,AH926,AJ926,AL926,AN926,AP926,AR926,AT926,AV926,AX926,AZ926,BB926,BD926,BF926)</f>
        <v>0</v>
      </c>
      <c r="BI926" s="119">
        <f t="shared" si="3579"/>
        <v>0</v>
      </c>
      <c r="BJ926" s="87">
        <f t="shared" si="3554"/>
        <v>0</v>
      </c>
      <c r="BK926" s="108">
        <f t="shared" si="3555"/>
        <v>20</v>
      </c>
      <c r="BL926" s="119">
        <f t="shared" si="3556"/>
        <v>194.88</v>
      </c>
      <c r="BM926" s="87">
        <f t="shared" si="3557"/>
        <v>1</v>
      </c>
    </row>
    <row r="927" spans="1:65" s="88" customFormat="1">
      <c r="A927" s="22" t="s">
        <v>1312</v>
      </c>
      <c r="B927" s="22" t="s">
        <v>60</v>
      </c>
      <c r="C927" s="22" t="s">
        <v>60</v>
      </c>
      <c r="D927" s="102" t="s">
        <v>1202</v>
      </c>
      <c r="E927" s="22" t="s">
        <v>60</v>
      </c>
      <c r="F927" s="89"/>
      <c r="G927" s="27"/>
      <c r="H927" s="121"/>
      <c r="I927" s="118">
        <f>SUM(I928:I936)</f>
        <v>38330.639999999999</v>
      </c>
      <c r="J927" s="112"/>
      <c r="K927" s="127">
        <f>SUM(K928:K936)</f>
        <v>0</v>
      </c>
      <c r="L927" s="26"/>
      <c r="M927" s="127">
        <f>SUM(M928:M936)</f>
        <v>0</v>
      </c>
      <c r="N927" s="26"/>
      <c r="O927" s="127">
        <f>SUM(O928:O936)</f>
        <v>0</v>
      </c>
      <c r="P927" s="26"/>
      <c r="Q927" s="127">
        <f>SUM(Q928:Q936)</f>
        <v>0</v>
      </c>
      <c r="R927" s="26"/>
      <c r="S927" s="127">
        <f>SUM(S928:S936)</f>
        <v>0</v>
      </c>
      <c r="T927" s="26"/>
      <c r="U927" s="127">
        <f>SUM(U928:U936)</f>
        <v>0</v>
      </c>
      <c r="V927" s="26"/>
      <c r="W927" s="127">
        <f>SUM(W928:W936)</f>
        <v>0</v>
      </c>
      <c r="X927" s="26"/>
      <c r="Y927" s="127">
        <f>SUM(Y928:Y936)</f>
        <v>0</v>
      </c>
      <c r="Z927" s="26"/>
      <c r="AA927" s="127">
        <f>SUM(AA928:AA936)</f>
        <v>0</v>
      </c>
      <c r="AB927" s="26"/>
      <c r="AC927" s="127">
        <f>SUM(AC928:AC936)</f>
        <v>0</v>
      </c>
      <c r="AD927" s="26"/>
      <c r="AE927" s="127">
        <f>SUM(AE928:AE936)</f>
        <v>0</v>
      </c>
      <c r="AF927" s="26"/>
      <c r="AG927" s="127">
        <f>SUM(AG928:AG936)</f>
        <v>0</v>
      </c>
      <c r="AH927" s="26"/>
      <c r="AI927" s="127">
        <f>SUM(AI928:AI936)</f>
        <v>0</v>
      </c>
      <c r="AJ927" s="26"/>
      <c r="AK927" s="127">
        <f>SUM(AK928:AK936)</f>
        <v>0</v>
      </c>
      <c r="AL927" s="26"/>
      <c r="AM927" s="127">
        <f>SUM(AM928:AM936)</f>
        <v>0</v>
      </c>
      <c r="AN927" s="26"/>
      <c r="AO927" s="127">
        <f>SUM(AO928:AO936)</f>
        <v>0</v>
      </c>
      <c r="AP927" s="26"/>
      <c r="AQ927" s="127">
        <f>SUM(AQ928:AQ936)</f>
        <v>0</v>
      </c>
      <c r="AR927" s="26"/>
      <c r="AS927" s="127">
        <f>SUM(AS928:AS936)</f>
        <v>0</v>
      </c>
      <c r="AT927" s="26"/>
      <c r="AU927" s="127">
        <f>SUM(AU928:AU936)</f>
        <v>0</v>
      </c>
      <c r="AV927" s="26"/>
      <c r="AW927" s="127">
        <f>SUM(AW928:AW936)</f>
        <v>0</v>
      </c>
      <c r="AX927" s="26"/>
      <c r="AY927" s="127">
        <f>SUM(AY928:AY936)</f>
        <v>0</v>
      </c>
      <c r="AZ927" s="26"/>
      <c r="BA927" s="127">
        <f>SUM(BA928:BA936)</f>
        <v>0</v>
      </c>
      <c r="BB927" s="26"/>
      <c r="BC927" s="127">
        <f>SUM(BC928:BC936)</f>
        <v>0</v>
      </c>
      <c r="BD927" s="26"/>
      <c r="BE927" s="127">
        <f>SUM(BE928:BE936)</f>
        <v>0</v>
      </c>
      <c r="BF927" s="26"/>
      <c r="BG927" s="127">
        <f>SUM(BG928:BG936)</f>
        <v>0</v>
      </c>
      <c r="BH927" s="109"/>
      <c r="BI927" s="121">
        <f>SUM(BI928:BI936)</f>
        <v>0</v>
      </c>
      <c r="BJ927" s="27"/>
      <c r="BK927" s="109"/>
      <c r="BL927" s="121">
        <f>SUM(BL928:BL936)</f>
        <v>38330.639999999999</v>
      </c>
      <c r="BM927" s="27"/>
    </row>
    <row r="928" spans="1:65" s="88" customFormat="1" ht="45">
      <c r="A928" s="29" t="s">
        <v>1313</v>
      </c>
      <c r="B928" s="29" t="s">
        <v>79</v>
      </c>
      <c r="C928" s="29" t="s">
        <v>1204</v>
      </c>
      <c r="D928" s="101" t="s">
        <v>1314</v>
      </c>
      <c r="E928" s="29" t="s">
        <v>100</v>
      </c>
      <c r="F928" s="30">
        <v>3</v>
      </c>
      <c r="G928" s="31">
        <v>704.84</v>
      </c>
      <c r="H928" s="119">
        <v>866.08866070989632</v>
      </c>
      <c r="I928" s="120">
        <f t="shared" ref="I928:I936" si="3580">ROUND(SUM(F928*H928),2)</f>
        <v>2598.27</v>
      </c>
      <c r="J928" s="111"/>
      <c r="K928" s="114">
        <f t="shared" ref="K928:K936" si="3581">J928*$H928</f>
        <v>0</v>
      </c>
      <c r="L928" s="32"/>
      <c r="M928" s="114">
        <f t="shared" ref="M928:M936" si="3582">L928*$H928</f>
        <v>0</v>
      </c>
      <c r="N928" s="32"/>
      <c r="O928" s="114">
        <f t="shared" ref="O928:O936" si="3583">N928*$H928</f>
        <v>0</v>
      </c>
      <c r="P928" s="32"/>
      <c r="Q928" s="114">
        <f t="shared" ref="Q928:Q936" si="3584">P928*$H928</f>
        <v>0</v>
      </c>
      <c r="R928" s="32"/>
      <c r="S928" s="114">
        <f t="shared" ref="S928:S936" si="3585">R928*$H928</f>
        <v>0</v>
      </c>
      <c r="T928" s="32"/>
      <c r="U928" s="114">
        <f t="shared" ref="U928:U936" si="3586">T928*$H928</f>
        <v>0</v>
      </c>
      <c r="V928" s="32"/>
      <c r="W928" s="114">
        <f t="shared" ref="W928:W936" si="3587">V928*$H928</f>
        <v>0</v>
      </c>
      <c r="X928" s="32"/>
      <c r="Y928" s="114">
        <f t="shared" ref="Y928:Y936" si="3588">X928*$H928</f>
        <v>0</v>
      </c>
      <c r="Z928" s="32"/>
      <c r="AA928" s="114">
        <f t="shared" ref="AA928:AA936" si="3589">Z928*$H928</f>
        <v>0</v>
      </c>
      <c r="AB928" s="32"/>
      <c r="AC928" s="114">
        <f t="shared" ref="AC928:AC936" si="3590">AB928*$H928</f>
        <v>0</v>
      </c>
      <c r="AD928" s="32"/>
      <c r="AE928" s="114">
        <f t="shared" ref="AE928:AE936" si="3591">AD928*$H928</f>
        <v>0</v>
      </c>
      <c r="AF928" s="32"/>
      <c r="AG928" s="114">
        <f t="shared" ref="AG928:AG936" si="3592">AF928*$H928</f>
        <v>0</v>
      </c>
      <c r="AH928" s="32"/>
      <c r="AI928" s="114">
        <f t="shared" ref="AI928:AI936" si="3593">AH928*$H928</f>
        <v>0</v>
      </c>
      <c r="AJ928" s="32"/>
      <c r="AK928" s="114">
        <f t="shared" ref="AK928:AK936" si="3594">AJ928*$H928</f>
        <v>0</v>
      </c>
      <c r="AL928" s="32"/>
      <c r="AM928" s="114">
        <f t="shared" ref="AM928:AM936" si="3595">AL928*$H928</f>
        <v>0</v>
      </c>
      <c r="AN928" s="32"/>
      <c r="AO928" s="114">
        <f t="shared" ref="AO928:AO936" si="3596">AN928*$H928</f>
        <v>0</v>
      </c>
      <c r="AP928" s="32"/>
      <c r="AQ928" s="114">
        <f t="shared" ref="AQ928:AQ936" si="3597">AP928*$H928</f>
        <v>0</v>
      </c>
      <c r="AR928" s="32"/>
      <c r="AS928" s="114">
        <f t="shared" ref="AS928:AS936" si="3598">AR928*$H928</f>
        <v>0</v>
      </c>
      <c r="AT928" s="32"/>
      <c r="AU928" s="114">
        <f t="shared" ref="AU928:AU936" si="3599">AT928*$H928</f>
        <v>0</v>
      </c>
      <c r="AV928" s="32"/>
      <c r="AW928" s="114">
        <f t="shared" ref="AW928:AW936" si="3600">AV928*$H928</f>
        <v>0</v>
      </c>
      <c r="AX928" s="32"/>
      <c r="AY928" s="114">
        <f t="shared" ref="AY928:AY936" si="3601">AX928*$H928</f>
        <v>0</v>
      </c>
      <c r="AZ928" s="32"/>
      <c r="BA928" s="114">
        <f t="shared" ref="BA928:BA936" si="3602">AZ928*$H928</f>
        <v>0</v>
      </c>
      <c r="BB928" s="32"/>
      <c r="BC928" s="114">
        <f t="shared" ref="BC928:BC936" si="3603">BB928*$H928</f>
        <v>0</v>
      </c>
      <c r="BD928" s="32"/>
      <c r="BE928" s="114">
        <f t="shared" ref="BE928:BE936" si="3604">BD928*$H928</f>
        <v>0</v>
      </c>
      <c r="BF928" s="32"/>
      <c r="BG928" s="114">
        <f t="shared" ref="BG928:BG936" si="3605">BF928*$H928</f>
        <v>0</v>
      </c>
      <c r="BH928" s="108">
        <f t="shared" ref="BH928:BI928" si="3606">SUM(J928,L928,N928,P928,R928,T928,V928,X928,Z928,AB928,AD928,AF928,AH928,AJ928,AL928,AN928,AP928,AR928,AT928,AV928,AX928,AZ928,BB928,BD928,BF928)</f>
        <v>0</v>
      </c>
      <c r="BI928" s="119">
        <f t="shared" si="3606"/>
        <v>0</v>
      </c>
      <c r="BJ928" s="87">
        <f t="shared" ref="BJ928:BJ936" si="3607">BI928/I928</f>
        <v>0</v>
      </c>
      <c r="BK928" s="108">
        <f t="shared" ref="BK928:BK936" si="3608">F928-BH928</f>
        <v>3</v>
      </c>
      <c r="BL928" s="119">
        <f t="shared" ref="BL928:BL936" si="3609">I928-BI928</f>
        <v>2598.27</v>
      </c>
      <c r="BM928" s="87">
        <f t="shared" ref="BM928:BM936" si="3610">1-BJ928</f>
        <v>1</v>
      </c>
    </row>
    <row r="929" spans="1:65" s="88" customFormat="1" ht="45">
      <c r="A929" s="29" t="s">
        <v>1315</v>
      </c>
      <c r="B929" s="29" t="s">
        <v>79</v>
      </c>
      <c r="C929" s="29" t="s">
        <v>1316</v>
      </c>
      <c r="D929" s="101" t="s">
        <v>1317</v>
      </c>
      <c r="E929" s="29" t="s">
        <v>100</v>
      </c>
      <c r="F929" s="30">
        <v>25</v>
      </c>
      <c r="G929" s="31">
        <v>372.82</v>
      </c>
      <c r="H929" s="119">
        <v>458.11130822011171</v>
      </c>
      <c r="I929" s="120">
        <f t="shared" si="3580"/>
        <v>11452.78</v>
      </c>
      <c r="J929" s="111"/>
      <c r="K929" s="114">
        <f t="shared" si="3581"/>
        <v>0</v>
      </c>
      <c r="L929" s="32"/>
      <c r="M929" s="114">
        <f t="shared" si="3582"/>
        <v>0</v>
      </c>
      <c r="N929" s="32"/>
      <c r="O929" s="114">
        <f t="shared" si="3583"/>
        <v>0</v>
      </c>
      <c r="P929" s="32"/>
      <c r="Q929" s="114">
        <f t="shared" si="3584"/>
        <v>0</v>
      </c>
      <c r="R929" s="32"/>
      <c r="S929" s="114">
        <f t="shared" si="3585"/>
        <v>0</v>
      </c>
      <c r="T929" s="32"/>
      <c r="U929" s="114">
        <f t="shared" si="3586"/>
        <v>0</v>
      </c>
      <c r="V929" s="32"/>
      <c r="W929" s="114">
        <f t="shared" si="3587"/>
        <v>0</v>
      </c>
      <c r="X929" s="32"/>
      <c r="Y929" s="114">
        <f t="shared" si="3588"/>
        <v>0</v>
      </c>
      <c r="Z929" s="32"/>
      <c r="AA929" s="114">
        <f t="shared" si="3589"/>
        <v>0</v>
      </c>
      <c r="AB929" s="32"/>
      <c r="AC929" s="114">
        <f t="shared" si="3590"/>
        <v>0</v>
      </c>
      <c r="AD929" s="32"/>
      <c r="AE929" s="114">
        <f t="shared" si="3591"/>
        <v>0</v>
      </c>
      <c r="AF929" s="32"/>
      <c r="AG929" s="114">
        <f t="shared" si="3592"/>
        <v>0</v>
      </c>
      <c r="AH929" s="32"/>
      <c r="AI929" s="114">
        <f t="shared" si="3593"/>
        <v>0</v>
      </c>
      <c r="AJ929" s="32"/>
      <c r="AK929" s="114">
        <f t="shared" si="3594"/>
        <v>0</v>
      </c>
      <c r="AL929" s="32"/>
      <c r="AM929" s="114">
        <f t="shared" si="3595"/>
        <v>0</v>
      </c>
      <c r="AN929" s="32"/>
      <c r="AO929" s="114">
        <f t="shared" si="3596"/>
        <v>0</v>
      </c>
      <c r="AP929" s="32"/>
      <c r="AQ929" s="114">
        <f t="shared" si="3597"/>
        <v>0</v>
      </c>
      <c r="AR929" s="32"/>
      <c r="AS929" s="114">
        <f t="shared" si="3598"/>
        <v>0</v>
      </c>
      <c r="AT929" s="32"/>
      <c r="AU929" s="114">
        <f t="shared" si="3599"/>
        <v>0</v>
      </c>
      <c r="AV929" s="32"/>
      <c r="AW929" s="114">
        <f t="shared" si="3600"/>
        <v>0</v>
      </c>
      <c r="AX929" s="32"/>
      <c r="AY929" s="114">
        <f t="shared" si="3601"/>
        <v>0</v>
      </c>
      <c r="AZ929" s="32"/>
      <c r="BA929" s="114">
        <f t="shared" si="3602"/>
        <v>0</v>
      </c>
      <c r="BB929" s="32"/>
      <c r="BC929" s="114">
        <f t="shared" si="3603"/>
        <v>0</v>
      </c>
      <c r="BD929" s="32"/>
      <c r="BE929" s="114">
        <f t="shared" si="3604"/>
        <v>0</v>
      </c>
      <c r="BF929" s="32"/>
      <c r="BG929" s="114">
        <f t="shared" si="3605"/>
        <v>0</v>
      </c>
      <c r="BH929" s="108">
        <f t="shared" ref="BH929:BI929" si="3611">SUM(J929,L929,N929,P929,R929,T929,V929,X929,Z929,AB929,AD929,AF929,AH929,AJ929,AL929,AN929,AP929,AR929,AT929,AV929,AX929,AZ929,BB929,BD929,BF929)</f>
        <v>0</v>
      </c>
      <c r="BI929" s="119">
        <f t="shared" si="3611"/>
        <v>0</v>
      </c>
      <c r="BJ929" s="87">
        <f t="shared" si="3607"/>
        <v>0</v>
      </c>
      <c r="BK929" s="108">
        <f t="shared" si="3608"/>
        <v>25</v>
      </c>
      <c r="BL929" s="119">
        <f t="shared" si="3609"/>
        <v>11452.78</v>
      </c>
      <c r="BM929" s="87">
        <f t="shared" si="3610"/>
        <v>1</v>
      </c>
    </row>
    <row r="930" spans="1:65" s="88" customFormat="1" ht="33.75">
      <c r="A930" s="29" t="s">
        <v>1318</v>
      </c>
      <c r="B930" s="29" t="s">
        <v>79</v>
      </c>
      <c r="C930" s="29" t="s">
        <v>1319</v>
      </c>
      <c r="D930" s="101" t="s">
        <v>1320</v>
      </c>
      <c r="E930" s="29" t="s">
        <v>100</v>
      </c>
      <c r="F930" s="30">
        <v>4</v>
      </c>
      <c r="G930" s="31">
        <v>168.33</v>
      </c>
      <c r="H930" s="119">
        <v>206.83943059034229</v>
      </c>
      <c r="I930" s="120">
        <f t="shared" si="3580"/>
        <v>827.36</v>
      </c>
      <c r="J930" s="111"/>
      <c r="K930" s="114">
        <f t="shared" si="3581"/>
        <v>0</v>
      </c>
      <c r="L930" s="32"/>
      <c r="M930" s="114">
        <f t="shared" si="3582"/>
        <v>0</v>
      </c>
      <c r="N930" s="32"/>
      <c r="O930" s="114">
        <f t="shared" si="3583"/>
        <v>0</v>
      </c>
      <c r="P930" s="32"/>
      <c r="Q930" s="114">
        <f t="shared" si="3584"/>
        <v>0</v>
      </c>
      <c r="R930" s="32"/>
      <c r="S930" s="114">
        <f t="shared" si="3585"/>
        <v>0</v>
      </c>
      <c r="T930" s="32"/>
      <c r="U930" s="114">
        <f t="shared" si="3586"/>
        <v>0</v>
      </c>
      <c r="V930" s="32"/>
      <c r="W930" s="114">
        <f t="shared" si="3587"/>
        <v>0</v>
      </c>
      <c r="X930" s="32"/>
      <c r="Y930" s="114">
        <f t="shared" si="3588"/>
        <v>0</v>
      </c>
      <c r="Z930" s="32"/>
      <c r="AA930" s="114">
        <f t="shared" si="3589"/>
        <v>0</v>
      </c>
      <c r="AB930" s="32"/>
      <c r="AC930" s="114">
        <f t="shared" si="3590"/>
        <v>0</v>
      </c>
      <c r="AD930" s="32"/>
      <c r="AE930" s="114">
        <f t="shared" si="3591"/>
        <v>0</v>
      </c>
      <c r="AF930" s="32"/>
      <c r="AG930" s="114">
        <f t="shared" si="3592"/>
        <v>0</v>
      </c>
      <c r="AH930" s="32"/>
      <c r="AI930" s="114">
        <f t="shared" si="3593"/>
        <v>0</v>
      </c>
      <c r="AJ930" s="32"/>
      <c r="AK930" s="114">
        <f t="shared" si="3594"/>
        <v>0</v>
      </c>
      <c r="AL930" s="32"/>
      <c r="AM930" s="114">
        <f t="shared" si="3595"/>
        <v>0</v>
      </c>
      <c r="AN930" s="32"/>
      <c r="AO930" s="114">
        <f t="shared" si="3596"/>
        <v>0</v>
      </c>
      <c r="AP930" s="32"/>
      <c r="AQ930" s="114">
        <f t="shared" si="3597"/>
        <v>0</v>
      </c>
      <c r="AR930" s="32"/>
      <c r="AS930" s="114">
        <f t="shared" si="3598"/>
        <v>0</v>
      </c>
      <c r="AT930" s="32"/>
      <c r="AU930" s="114">
        <f t="shared" si="3599"/>
        <v>0</v>
      </c>
      <c r="AV930" s="32"/>
      <c r="AW930" s="114">
        <f t="shared" si="3600"/>
        <v>0</v>
      </c>
      <c r="AX930" s="32"/>
      <c r="AY930" s="114">
        <f t="shared" si="3601"/>
        <v>0</v>
      </c>
      <c r="AZ930" s="32"/>
      <c r="BA930" s="114">
        <f t="shared" si="3602"/>
        <v>0</v>
      </c>
      <c r="BB930" s="32"/>
      <c r="BC930" s="114">
        <f t="shared" si="3603"/>
        <v>0</v>
      </c>
      <c r="BD930" s="32"/>
      <c r="BE930" s="114">
        <f t="shared" si="3604"/>
        <v>0</v>
      </c>
      <c r="BF930" s="32"/>
      <c r="BG930" s="114">
        <f t="shared" si="3605"/>
        <v>0</v>
      </c>
      <c r="BH930" s="108">
        <f t="shared" ref="BH930:BI930" si="3612">SUM(J930,L930,N930,P930,R930,T930,V930,X930,Z930,AB930,AD930,AF930,AH930,AJ930,AL930,AN930,AP930,AR930,AT930,AV930,AX930,AZ930,BB930,BD930,BF930)</f>
        <v>0</v>
      </c>
      <c r="BI930" s="119">
        <f t="shared" si="3612"/>
        <v>0</v>
      </c>
      <c r="BJ930" s="87">
        <f t="shared" si="3607"/>
        <v>0</v>
      </c>
      <c r="BK930" s="108">
        <f t="shared" si="3608"/>
        <v>4</v>
      </c>
      <c r="BL930" s="119">
        <f t="shared" si="3609"/>
        <v>827.36</v>
      </c>
      <c r="BM930" s="87">
        <f t="shared" si="3610"/>
        <v>1</v>
      </c>
    </row>
    <row r="931" spans="1:65" s="88" customFormat="1" ht="56.25">
      <c r="A931" s="29" t="s">
        <v>1321</v>
      </c>
      <c r="B931" s="29" t="s">
        <v>79</v>
      </c>
      <c r="C931" s="29" t="s">
        <v>1216</v>
      </c>
      <c r="D931" s="101" t="s">
        <v>1217</v>
      </c>
      <c r="E931" s="29" t="s">
        <v>100</v>
      </c>
      <c r="F931" s="30">
        <v>15</v>
      </c>
      <c r="G931" s="31">
        <v>207.57</v>
      </c>
      <c r="H931" s="119">
        <v>255.05649977803921</v>
      </c>
      <c r="I931" s="120">
        <f t="shared" si="3580"/>
        <v>3825.85</v>
      </c>
      <c r="J931" s="111"/>
      <c r="K931" s="114">
        <f t="shared" si="3581"/>
        <v>0</v>
      </c>
      <c r="L931" s="32"/>
      <c r="M931" s="114">
        <f t="shared" si="3582"/>
        <v>0</v>
      </c>
      <c r="N931" s="32"/>
      <c r="O931" s="114">
        <f t="shared" si="3583"/>
        <v>0</v>
      </c>
      <c r="P931" s="32"/>
      <c r="Q931" s="114">
        <f t="shared" si="3584"/>
        <v>0</v>
      </c>
      <c r="R931" s="32"/>
      <c r="S931" s="114">
        <f t="shared" si="3585"/>
        <v>0</v>
      </c>
      <c r="T931" s="32"/>
      <c r="U931" s="114">
        <f t="shared" si="3586"/>
        <v>0</v>
      </c>
      <c r="V931" s="32"/>
      <c r="W931" s="114">
        <f t="shared" si="3587"/>
        <v>0</v>
      </c>
      <c r="X931" s="32"/>
      <c r="Y931" s="114">
        <f t="shared" si="3588"/>
        <v>0</v>
      </c>
      <c r="Z931" s="32"/>
      <c r="AA931" s="114">
        <f t="shared" si="3589"/>
        <v>0</v>
      </c>
      <c r="AB931" s="32"/>
      <c r="AC931" s="114">
        <f t="shared" si="3590"/>
        <v>0</v>
      </c>
      <c r="AD931" s="32"/>
      <c r="AE931" s="114">
        <f t="shared" si="3591"/>
        <v>0</v>
      </c>
      <c r="AF931" s="32"/>
      <c r="AG931" s="114">
        <f t="shared" si="3592"/>
        <v>0</v>
      </c>
      <c r="AH931" s="32"/>
      <c r="AI931" s="114">
        <f t="shared" si="3593"/>
        <v>0</v>
      </c>
      <c r="AJ931" s="32"/>
      <c r="AK931" s="114">
        <f t="shared" si="3594"/>
        <v>0</v>
      </c>
      <c r="AL931" s="32"/>
      <c r="AM931" s="114">
        <f t="shared" si="3595"/>
        <v>0</v>
      </c>
      <c r="AN931" s="32"/>
      <c r="AO931" s="114">
        <f t="shared" si="3596"/>
        <v>0</v>
      </c>
      <c r="AP931" s="32"/>
      <c r="AQ931" s="114">
        <f t="shared" si="3597"/>
        <v>0</v>
      </c>
      <c r="AR931" s="32"/>
      <c r="AS931" s="114">
        <f t="shared" si="3598"/>
        <v>0</v>
      </c>
      <c r="AT931" s="32"/>
      <c r="AU931" s="114">
        <f t="shared" si="3599"/>
        <v>0</v>
      </c>
      <c r="AV931" s="32"/>
      <c r="AW931" s="114">
        <f t="shared" si="3600"/>
        <v>0</v>
      </c>
      <c r="AX931" s="32"/>
      <c r="AY931" s="114">
        <f t="shared" si="3601"/>
        <v>0</v>
      </c>
      <c r="AZ931" s="32"/>
      <c r="BA931" s="114">
        <f t="shared" si="3602"/>
        <v>0</v>
      </c>
      <c r="BB931" s="32"/>
      <c r="BC931" s="114">
        <f t="shared" si="3603"/>
        <v>0</v>
      </c>
      <c r="BD931" s="32"/>
      <c r="BE931" s="114">
        <f t="shared" si="3604"/>
        <v>0</v>
      </c>
      <c r="BF931" s="32"/>
      <c r="BG931" s="114">
        <f t="shared" si="3605"/>
        <v>0</v>
      </c>
      <c r="BH931" s="108">
        <f t="shared" ref="BH931:BI931" si="3613">SUM(J931,L931,N931,P931,R931,T931,V931,X931,Z931,AB931,AD931,AF931,AH931,AJ931,AL931,AN931,AP931,AR931,AT931,AV931,AX931,AZ931,BB931,BD931,BF931)</f>
        <v>0</v>
      </c>
      <c r="BI931" s="119">
        <f t="shared" si="3613"/>
        <v>0</v>
      </c>
      <c r="BJ931" s="87">
        <f t="shared" si="3607"/>
        <v>0</v>
      </c>
      <c r="BK931" s="108">
        <f t="shared" si="3608"/>
        <v>15</v>
      </c>
      <c r="BL931" s="119">
        <f t="shared" si="3609"/>
        <v>3825.85</v>
      </c>
      <c r="BM931" s="87">
        <f t="shared" si="3610"/>
        <v>1</v>
      </c>
    </row>
    <row r="932" spans="1:65" s="88" customFormat="1" ht="45">
      <c r="A932" s="29" t="s">
        <v>1322</v>
      </c>
      <c r="B932" s="29" t="s">
        <v>79</v>
      </c>
      <c r="C932" s="29" t="s">
        <v>1219</v>
      </c>
      <c r="D932" s="101" t="s">
        <v>1220</v>
      </c>
      <c r="E932" s="29" t="s">
        <v>100</v>
      </c>
      <c r="F932" s="30">
        <v>3</v>
      </c>
      <c r="G932" s="31">
        <v>124.86</v>
      </c>
      <c r="H932" s="119">
        <v>153.42464981589814</v>
      </c>
      <c r="I932" s="120">
        <f t="shared" si="3580"/>
        <v>460.27</v>
      </c>
      <c r="J932" s="111"/>
      <c r="K932" s="114">
        <f t="shared" si="3581"/>
        <v>0</v>
      </c>
      <c r="L932" s="32"/>
      <c r="M932" s="114">
        <f t="shared" si="3582"/>
        <v>0</v>
      </c>
      <c r="N932" s="32"/>
      <c r="O932" s="114">
        <f t="shared" si="3583"/>
        <v>0</v>
      </c>
      <c r="P932" s="32"/>
      <c r="Q932" s="114">
        <f t="shared" si="3584"/>
        <v>0</v>
      </c>
      <c r="R932" s="32"/>
      <c r="S932" s="114">
        <f t="shared" si="3585"/>
        <v>0</v>
      </c>
      <c r="T932" s="32"/>
      <c r="U932" s="114">
        <f t="shared" si="3586"/>
        <v>0</v>
      </c>
      <c r="V932" s="32"/>
      <c r="W932" s="114">
        <f t="shared" si="3587"/>
        <v>0</v>
      </c>
      <c r="X932" s="32"/>
      <c r="Y932" s="114">
        <f t="shared" si="3588"/>
        <v>0</v>
      </c>
      <c r="Z932" s="32"/>
      <c r="AA932" s="114">
        <f t="shared" si="3589"/>
        <v>0</v>
      </c>
      <c r="AB932" s="32"/>
      <c r="AC932" s="114">
        <f t="shared" si="3590"/>
        <v>0</v>
      </c>
      <c r="AD932" s="32"/>
      <c r="AE932" s="114">
        <f t="shared" si="3591"/>
        <v>0</v>
      </c>
      <c r="AF932" s="32"/>
      <c r="AG932" s="114">
        <f t="shared" si="3592"/>
        <v>0</v>
      </c>
      <c r="AH932" s="32"/>
      <c r="AI932" s="114">
        <f t="shared" si="3593"/>
        <v>0</v>
      </c>
      <c r="AJ932" s="32"/>
      <c r="AK932" s="114">
        <f t="shared" si="3594"/>
        <v>0</v>
      </c>
      <c r="AL932" s="32"/>
      <c r="AM932" s="114">
        <f t="shared" si="3595"/>
        <v>0</v>
      </c>
      <c r="AN932" s="32"/>
      <c r="AO932" s="114">
        <f t="shared" si="3596"/>
        <v>0</v>
      </c>
      <c r="AP932" s="32"/>
      <c r="AQ932" s="114">
        <f t="shared" si="3597"/>
        <v>0</v>
      </c>
      <c r="AR932" s="32"/>
      <c r="AS932" s="114">
        <f t="shared" si="3598"/>
        <v>0</v>
      </c>
      <c r="AT932" s="32"/>
      <c r="AU932" s="114">
        <f t="shared" si="3599"/>
        <v>0</v>
      </c>
      <c r="AV932" s="32"/>
      <c r="AW932" s="114">
        <f t="shared" si="3600"/>
        <v>0</v>
      </c>
      <c r="AX932" s="32"/>
      <c r="AY932" s="114">
        <f t="shared" si="3601"/>
        <v>0</v>
      </c>
      <c r="AZ932" s="32"/>
      <c r="BA932" s="114">
        <f t="shared" si="3602"/>
        <v>0</v>
      </c>
      <c r="BB932" s="32"/>
      <c r="BC932" s="114">
        <f t="shared" si="3603"/>
        <v>0</v>
      </c>
      <c r="BD932" s="32"/>
      <c r="BE932" s="114">
        <f t="shared" si="3604"/>
        <v>0</v>
      </c>
      <c r="BF932" s="32"/>
      <c r="BG932" s="114">
        <f t="shared" si="3605"/>
        <v>0</v>
      </c>
      <c r="BH932" s="108">
        <f t="shared" ref="BH932:BI932" si="3614">SUM(J932,L932,N932,P932,R932,T932,V932,X932,Z932,AB932,AD932,AF932,AH932,AJ932,AL932,AN932,AP932,AR932,AT932,AV932,AX932,AZ932,BB932,BD932,BF932)</f>
        <v>0</v>
      </c>
      <c r="BI932" s="119">
        <f t="shared" si="3614"/>
        <v>0</v>
      </c>
      <c r="BJ932" s="87">
        <f t="shared" si="3607"/>
        <v>0</v>
      </c>
      <c r="BK932" s="108">
        <f t="shared" si="3608"/>
        <v>3</v>
      </c>
      <c r="BL932" s="119">
        <f t="shared" si="3609"/>
        <v>460.27</v>
      </c>
      <c r="BM932" s="87">
        <f t="shared" si="3610"/>
        <v>1</v>
      </c>
    </row>
    <row r="933" spans="1:65" s="88" customFormat="1" ht="56.25">
      <c r="A933" s="29" t="s">
        <v>1323</v>
      </c>
      <c r="B933" s="29" t="s">
        <v>79</v>
      </c>
      <c r="C933" s="29" t="s">
        <v>1324</v>
      </c>
      <c r="D933" s="101" t="s">
        <v>1325</v>
      </c>
      <c r="E933" s="29" t="s">
        <v>100</v>
      </c>
      <c r="F933" s="30">
        <v>24</v>
      </c>
      <c r="G933" s="31">
        <v>158.09</v>
      </c>
      <c r="H933" s="119">
        <v>194.25679072076997</v>
      </c>
      <c r="I933" s="120">
        <f t="shared" si="3580"/>
        <v>4662.16</v>
      </c>
      <c r="J933" s="111"/>
      <c r="K933" s="114">
        <f t="shared" si="3581"/>
        <v>0</v>
      </c>
      <c r="L933" s="32"/>
      <c r="M933" s="114">
        <f t="shared" si="3582"/>
        <v>0</v>
      </c>
      <c r="N933" s="32"/>
      <c r="O933" s="114">
        <f t="shared" si="3583"/>
        <v>0</v>
      </c>
      <c r="P933" s="32"/>
      <c r="Q933" s="114">
        <f t="shared" si="3584"/>
        <v>0</v>
      </c>
      <c r="R933" s="32"/>
      <c r="S933" s="114">
        <f t="shared" si="3585"/>
        <v>0</v>
      </c>
      <c r="T933" s="32"/>
      <c r="U933" s="114">
        <f t="shared" si="3586"/>
        <v>0</v>
      </c>
      <c r="V933" s="32"/>
      <c r="W933" s="114">
        <f t="shared" si="3587"/>
        <v>0</v>
      </c>
      <c r="X933" s="32"/>
      <c r="Y933" s="114">
        <f t="shared" si="3588"/>
        <v>0</v>
      </c>
      <c r="Z933" s="32"/>
      <c r="AA933" s="114">
        <f t="shared" si="3589"/>
        <v>0</v>
      </c>
      <c r="AB933" s="32"/>
      <c r="AC933" s="114">
        <f t="shared" si="3590"/>
        <v>0</v>
      </c>
      <c r="AD933" s="32"/>
      <c r="AE933" s="114">
        <f t="shared" si="3591"/>
        <v>0</v>
      </c>
      <c r="AF933" s="32"/>
      <c r="AG933" s="114">
        <f t="shared" si="3592"/>
        <v>0</v>
      </c>
      <c r="AH933" s="32"/>
      <c r="AI933" s="114">
        <f t="shared" si="3593"/>
        <v>0</v>
      </c>
      <c r="AJ933" s="32"/>
      <c r="AK933" s="114">
        <f t="shared" si="3594"/>
        <v>0</v>
      </c>
      <c r="AL933" s="32"/>
      <c r="AM933" s="114">
        <f t="shared" si="3595"/>
        <v>0</v>
      </c>
      <c r="AN933" s="32"/>
      <c r="AO933" s="114">
        <f t="shared" si="3596"/>
        <v>0</v>
      </c>
      <c r="AP933" s="32"/>
      <c r="AQ933" s="114">
        <f t="shared" si="3597"/>
        <v>0</v>
      </c>
      <c r="AR933" s="32"/>
      <c r="AS933" s="114">
        <f t="shared" si="3598"/>
        <v>0</v>
      </c>
      <c r="AT933" s="32"/>
      <c r="AU933" s="114">
        <f t="shared" si="3599"/>
        <v>0</v>
      </c>
      <c r="AV933" s="32"/>
      <c r="AW933" s="114">
        <f t="shared" si="3600"/>
        <v>0</v>
      </c>
      <c r="AX933" s="32"/>
      <c r="AY933" s="114">
        <f t="shared" si="3601"/>
        <v>0</v>
      </c>
      <c r="AZ933" s="32"/>
      <c r="BA933" s="114">
        <f t="shared" si="3602"/>
        <v>0</v>
      </c>
      <c r="BB933" s="32"/>
      <c r="BC933" s="114">
        <f t="shared" si="3603"/>
        <v>0</v>
      </c>
      <c r="BD933" s="32"/>
      <c r="BE933" s="114">
        <f t="shared" si="3604"/>
        <v>0</v>
      </c>
      <c r="BF933" s="32"/>
      <c r="BG933" s="114">
        <f t="shared" si="3605"/>
        <v>0</v>
      </c>
      <c r="BH933" s="108">
        <f t="shared" ref="BH933:BI933" si="3615">SUM(J933,L933,N933,P933,R933,T933,V933,X933,Z933,AB933,AD933,AF933,AH933,AJ933,AL933,AN933,AP933,AR933,AT933,AV933,AX933,AZ933,BB933,BD933,BF933)</f>
        <v>0</v>
      </c>
      <c r="BI933" s="119">
        <f t="shared" si="3615"/>
        <v>0</v>
      </c>
      <c r="BJ933" s="87">
        <f t="shared" si="3607"/>
        <v>0</v>
      </c>
      <c r="BK933" s="108">
        <f t="shared" si="3608"/>
        <v>24</v>
      </c>
      <c r="BL933" s="119">
        <f t="shared" si="3609"/>
        <v>4662.16</v>
      </c>
      <c r="BM933" s="87">
        <f t="shared" si="3610"/>
        <v>1</v>
      </c>
    </row>
    <row r="934" spans="1:65" s="88" customFormat="1" ht="33.75">
      <c r="A934" s="29" t="s">
        <v>1326</v>
      </c>
      <c r="B934" s="29" t="s">
        <v>79</v>
      </c>
      <c r="C934" s="29" t="s">
        <v>1228</v>
      </c>
      <c r="D934" s="101" t="s">
        <v>1229</v>
      </c>
      <c r="E934" s="29" t="s">
        <v>100</v>
      </c>
      <c r="F934" s="30">
        <v>10</v>
      </c>
      <c r="G934" s="31">
        <v>429.5</v>
      </c>
      <c r="H934" s="119">
        <v>527.75818593567396</v>
      </c>
      <c r="I934" s="120">
        <f t="shared" si="3580"/>
        <v>5277.58</v>
      </c>
      <c r="J934" s="111"/>
      <c r="K934" s="114">
        <f t="shared" si="3581"/>
        <v>0</v>
      </c>
      <c r="L934" s="32"/>
      <c r="M934" s="114">
        <f t="shared" si="3582"/>
        <v>0</v>
      </c>
      <c r="N934" s="32"/>
      <c r="O934" s="114">
        <f t="shared" si="3583"/>
        <v>0</v>
      </c>
      <c r="P934" s="32"/>
      <c r="Q934" s="114">
        <f t="shared" si="3584"/>
        <v>0</v>
      </c>
      <c r="R934" s="32"/>
      <c r="S934" s="114">
        <f t="shared" si="3585"/>
        <v>0</v>
      </c>
      <c r="T934" s="32"/>
      <c r="U934" s="114">
        <f t="shared" si="3586"/>
        <v>0</v>
      </c>
      <c r="V934" s="32"/>
      <c r="W934" s="114">
        <f t="shared" si="3587"/>
        <v>0</v>
      </c>
      <c r="X934" s="32"/>
      <c r="Y934" s="114">
        <f t="shared" si="3588"/>
        <v>0</v>
      </c>
      <c r="Z934" s="32"/>
      <c r="AA934" s="114">
        <f t="shared" si="3589"/>
        <v>0</v>
      </c>
      <c r="AB934" s="32"/>
      <c r="AC934" s="114">
        <f t="shared" si="3590"/>
        <v>0</v>
      </c>
      <c r="AD934" s="32"/>
      <c r="AE934" s="114">
        <f t="shared" si="3591"/>
        <v>0</v>
      </c>
      <c r="AF934" s="32"/>
      <c r="AG934" s="114">
        <f t="shared" si="3592"/>
        <v>0</v>
      </c>
      <c r="AH934" s="32"/>
      <c r="AI934" s="114">
        <f t="shared" si="3593"/>
        <v>0</v>
      </c>
      <c r="AJ934" s="32"/>
      <c r="AK934" s="114">
        <f t="shared" si="3594"/>
        <v>0</v>
      </c>
      <c r="AL934" s="32"/>
      <c r="AM934" s="114">
        <f t="shared" si="3595"/>
        <v>0</v>
      </c>
      <c r="AN934" s="32"/>
      <c r="AO934" s="114">
        <f t="shared" si="3596"/>
        <v>0</v>
      </c>
      <c r="AP934" s="32"/>
      <c r="AQ934" s="114">
        <f t="shared" si="3597"/>
        <v>0</v>
      </c>
      <c r="AR934" s="32"/>
      <c r="AS934" s="114">
        <f t="shared" si="3598"/>
        <v>0</v>
      </c>
      <c r="AT934" s="32"/>
      <c r="AU934" s="114">
        <f t="shared" si="3599"/>
        <v>0</v>
      </c>
      <c r="AV934" s="32"/>
      <c r="AW934" s="114">
        <f t="shared" si="3600"/>
        <v>0</v>
      </c>
      <c r="AX934" s="32"/>
      <c r="AY934" s="114">
        <f t="shared" si="3601"/>
        <v>0</v>
      </c>
      <c r="AZ934" s="32"/>
      <c r="BA934" s="114">
        <f t="shared" si="3602"/>
        <v>0</v>
      </c>
      <c r="BB934" s="32"/>
      <c r="BC934" s="114">
        <f t="shared" si="3603"/>
        <v>0</v>
      </c>
      <c r="BD934" s="32"/>
      <c r="BE934" s="114">
        <f t="shared" si="3604"/>
        <v>0</v>
      </c>
      <c r="BF934" s="32"/>
      <c r="BG934" s="114">
        <f t="shared" si="3605"/>
        <v>0</v>
      </c>
      <c r="BH934" s="108">
        <f t="shared" ref="BH934:BI934" si="3616">SUM(J934,L934,N934,P934,R934,T934,V934,X934,Z934,AB934,AD934,AF934,AH934,AJ934,AL934,AN934,AP934,AR934,AT934,AV934,AX934,AZ934,BB934,BD934,BF934)</f>
        <v>0</v>
      </c>
      <c r="BI934" s="119">
        <f t="shared" si="3616"/>
        <v>0</v>
      </c>
      <c r="BJ934" s="87">
        <f t="shared" si="3607"/>
        <v>0</v>
      </c>
      <c r="BK934" s="108">
        <f t="shared" si="3608"/>
        <v>10</v>
      </c>
      <c r="BL934" s="119">
        <f t="shared" si="3609"/>
        <v>5277.58</v>
      </c>
      <c r="BM934" s="87">
        <f t="shared" si="3610"/>
        <v>1</v>
      </c>
    </row>
    <row r="935" spans="1:65" s="88" customFormat="1" ht="45">
      <c r="A935" s="29" t="s">
        <v>1327</v>
      </c>
      <c r="B935" s="29" t="s">
        <v>79</v>
      </c>
      <c r="C935" s="29" t="s">
        <v>1328</v>
      </c>
      <c r="D935" s="101" t="s">
        <v>1329</v>
      </c>
      <c r="E935" s="29" t="s">
        <v>100</v>
      </c>
      <c r="F935" s="30">
        <v>15</v>
      </c>
      <c r="G935" s="31">
        <v>135.88</v>
      </c>
      <c r="H935" s="119">
        <v>166.9657329567855</v>
      </c>
      <c r="I935" s="120">
        <f t="shared" si="3580"/>
        <v>2504.4899999999998</v>
      </c>
      <c r="J935" s="111"/>
      <c r="K935" s="114">
        <f t="shared" si="3581"/>
        <v>0</v>
      </c>
      <c r="L935" s="32"/>
      <c r="M935" s="114">
        <f t="shared" si="3582"/>
        <v>0</v>
      </c>
      <c r="N935" s="32"/>
      <c r="O935" s="114">
        <f t="shared" si="3583"/>
        <v>0</v>
      </c>
      <c r="P935" s="32"/>
      <c r="Q935" s="114">
        <f t="shared" si="3584"/>
        <v>0</v>
      </c>
      <c r="R935" s="32"/>
      <c r="S935" s="114">
        <f t="shared" si="3585"/>
        <v>0</v>
      </c>
      <c r="T935" s="32"/>
      <c r="U935" s="114">
        <f t="shared" si="3586"/>
        <v>0</v>
      </c>
      <c r="V935" s="32"/>
      <c r="W935" s="114">
        <f t="shared" si="3587"/>
        <v>0</v>
      </c>
      <c r="X935" s="32"/>
      <c r="Y935" s="114">
        <f t="shared" si="3588"/>
        <v>0</v>
      </c>
      <c r="Z935" s="32"/>
      <c r="AA935" s="114">
        <f t="shared" si="3589"/>
        <v>0</v>
      </c>
      <c r="AB935" s="32"/>
      <c r="AC935" s="114">
        <f t="shared" si="3590"/>
        <v>0</v>
      </c>
      <c r="AD935" s="32"/>
      <c r="AE935" s="114">
        <f t="shared" si="3591"/>
        <v>0</v>
      </c>
      <c r="AF935" s="32"/>
      <c r="AG935" s="114">
        <f t="shared" si="3592"/>
        <v>0</v>
      </c>
      <c r="AH935" s="32"/>
      <c r="AI935" s="114">
        <f t="shared" si="3593"/>
        <v>0</v>
      </c>
      <c r="AJ935" s="32"/>
      <c r="AK935" s="114">
        <f t="shared" si="3594"/>
        <v>0</v>
      </c>
      <c r="AL935" s="32"/>
      <c r="AM935" s="114">
        <f t="shared" si="3595"/>
        <v>0</v>
      </c>
      <c r="AN935" s="32"/>
      <c r="AO935" s="114">
        <f t="shared" si="3596"/>
        <v>0</v>
      </c>
      <c r="AP935" s="32"/>
      <c r="AQ935" s="114">
        <f t="shared" si="3597"/>
        <v>0</v>
      </c>
      <c r="AR935" s="32"/>
      <c r="AS935" s="114">
        <f t="shared" si="3598"/>
        <v>0</v>
      </c>
      <c r="AT935" s="32"/>
      <c r="AU935" s="114">
        <f t="shared" si="3599"/>
        <v>0</v>
      </c>
      <c r="AV935" s="32"/>
      <c r="AW935" s="114">
        <f t="shared" si="3600"/>
        <v>0</v>
      </c>
      <c r="AX935" s="32"/>
      <c r="AY935" s="114">
        <f t="shared" si="3601"/>
        <v>0</v>
      </c>
      <c r="AZ935" s="32"/>
      <c r="BA935" s="114">
        <f t="shared" si="3602"/>
        <v>0</v>
      </c>
      <c r="BB935" s="32"/>
      <c r="BC935" s="114">
        <f t="shared" si="3603"/>
        <v>0</v>
      </c>
      <c r="BD935" s="32"/>
      <c r="BE935" s="114">
        <f t="shared" si="3604"/>
        <v>0</v>
      </c>
      <c r="BF935" s="32"/>
      <c r="BG935" s="114">
        <f t="shared" si="3605"/>
        <v>0</v>
      </c>
      <c r="BH935" s="108">
        <f t="shared" ref="BH935:BI935" si="3617">SUM(J935,L935,N935,P935,R935,T935,V935,X935,Z935,AB935,AD935,AF935,AH935,AJ935,AL935,AN935,AP935,AR935,AT935,AV935,AX935,AZ935,BB935,BD935,BF935)</f>
        <v>0</v>
      </c>
      <c r="BI935" s="119">
        <f t="shared" si="3617"/>
        <v>0</v>
      </c>
      <c r="BJ935" s="87">
        <f t="shared" si="3607"/>
        <v>0</v>
      </c>
      <c r="BK935" s="108">
        <f t="shared" si="3608"/>
        <v>15</v>
      </c>
      <c r="BL935" s="119">
        <f t="shared" si="3609"/>
        <v>2504.4899999999998</v>
      </c>
      <c r="BM935" s="87">
        <f t="shared" si="3610"/>
        <v>1</v>
      </c>
    </row>
    <row r="936" spans="1:65" s="88" customFormat="1" ht="45">
      <c r="A936" s="29" t="s">
        <v>1330</v>
      </c>
      <c r="B936" s="29" t="s">
        <v>79</v>
      </c>
      <c r="C936" s="29" t="s">
        <v>1225</v>
      </c>
      <c r="D936" s="101" t="s">
        <v>1226</v>
      </c>
      <c r="E936" s="29" t="s">
        <v>100</v>
      </c>
      <c r="F936" s="30">
        <v>10</v>
      </c>
      <c r="G936" s="31">
        <v>547.04</v>
      </c>
      <c r="H936" s="119">
        <v>672.18821428230751</v>
      </c>
      <c r="I936" s="120">
        <f t="shared" si="3580"/>
        <v>6721.88</v>
      </c>
      <c r="J936" s="111"/>
      <c r="K936" s="114">
        <f t="shared" si="3581"/>
        <v>0</v>
      </c>
      <c r="L936" s="32"/>
      <c r="M936" s="114">
        <f t="shared" si="3582"/>
        <v>0</v>
      </c>
      <c r="N936" s="32"/>
      <c r="O936" s="114">
        <f t="shared" si="3583"/>
        <v>0</v>
      </c>
      <c r="P936" s="32"/>
      <c r="Q936" s="114">
        <f t="shared" si="3584"/>
        <v>0</v>
      </c>
      <c r="R936" s="32"/>
      <c r="S936" s="114">
        <f t="shared" si="3585"/>
        <v>0</v>
      </c>
      <c r="T936" s="32"/>
      <c r="U936" s="114">
        <f t="shared" si="3586"/>
        <v>0</v>
      </c>
      <c r="V936" s="32"/>
      <c r="W936" s="114">
        <f t="shared" si="3587"/>
        <v>0</v>
      </c>
      <c r="X936" s="32"/>
      <c r="Y936" s="114">
        <f t="shared" si="3588"/>
        <v>0</v>
      </c>
      <c r="Z936" s="32"/>
      <c r="AA936" s="114">
        <f t="shared" si="3589"/>
        <v>0</v>
      </c>
      <c r="AB936" s="32"/>
      <c r="AC936" s="114">
        <f t="shared" si="3590"/>
        <v>0</v>
      </c>
      <c r="AD936" s="32"/>
      <c r="AE936" s="114">
        <f t="shared" si="3591"/>
        <v>0</v>
      </c>
      <c r="AF936" s="32"/>
      <c r="AG936" s="114">
        <f t="shared" si="3592"/>
        <v>0</v>
      </c>
      <c r="AH936" s="32"/>
      <c r="AI936" s="114">
        <f t="shared" si="3593"/>
        <v>0</v>
      </c>
      <c r="AJ936" s="32"/>
      <c r="AK936" s="114">
        <f t="shared" si="3594"/>
        <v>0</v>
      </c>
      <c r="AL936" s="32"/>
      <c r="AM936" s="114">
        <f t="shared" si="3595"/>
        <v>0</v>
      </c>
      <c r="AN936" s="32"/>
      <c r="AO936" s="114">
        <f t="shared" si="3596"/>
        <v>0</v>
      </c>
      <c r="AP936" s="32"/>
      <c r="AQ936" s="114">
        <f t="shared" si="3597"/>
        <v>0</v>
      </c>
      <c r="AR936" s="32"/>
      <c r="AS936" s="114">
        <f t="shared" si="3598"/>
        <v>0</v>
      </c>
      <c r="AT936" s="32"/>
      <c r="AU936" s="114">
        <f t="shared" si="3599"/>
        <v>0</v>
      </c>
      <c r="AV936" s="32"/>
      <c r="AW936" s="114">
        <f t="shared" si="3600"/>
        <v>0</v>
      </c>
      <c r="AX936" s="32"/>
      <c r="AY936" s="114">
        <f t="shared" si="3601"/>
        <v>0</v>
      </c>
      <c r="AZ936" s="32"/>
      <c r="BA936" s="114">
        <f t="shared" si="3602"/>
        <v>0</v>
      </c>
      <c r="BB936" s="32"/>
      <c r="BC936" s="114">
        <f t="shared" si="3603"/>
        <v>0</v>
      </c>
      <c r="BD936" s="32"/>
      <c r="BE936" s="114">
        <f t="shared" si="3604"/>
        <v>0</v>
      </c>
      <c r="BF936" s="32"/>
      <c r="BG936" s="114">
        <f t="shared" si="3605"/>
        <v>0</v>
      </c>
      <c r="BH936" s="108">
        <f t="shared" ref="BH936:BI936" si="3618">SUM(J936,L936,N936,P936,R936,T936,V936,X936,Z936,AB936,AD936,AF936,AH936,AJ936,AL936,AN936,AP936,AR936,AT936,AV936,AX936,AZ936,BB936,BD936,BF936)</f>
        <v>0</v>
      </c>
      <c r="BI936" s="119">
        <f t="shared" si="3618"/>
        <v>0</v>
      </c>
      <c r="BJ936" s="87">
        <f t="shared" si="3607"/>
        <v>0</v>
      </c>
      <c r="BK936" s="108">
        <f t="shared" si="3608"/>
        <v>10</v>
      </c>
      <c r="BL936" s="119">
        <f t="shared" si="3609"/>
        <v>6721.88</v>
      </c>
      <c r="BM936" s="87">
        <f t="shared" si="3610"/>
        <v>1</v>
      </c>
    </row>
    <row r="937" spans="1:65" s="88" customFormat="1">
      <c r="A937" s="22" t="s">
        <v>1331</v>
      </c>
      <c r="B937" s="22" t="s">
        <v>60</v>
      </c>
      <c r="C937" s="22" t="s">
        <v>60</v>
      </c>
      <c r="D937" s="102" t="s">
        <v>175</v>
      </c>
      <c r="E937" s="22"/>
      <c r="F937" s="89"/>
      <c r="G937" s="27"/>
      <c r="H937" s="121"/>
      <c r="I937" s="118">
        <f>I938+I958</f>
        <v>44193.75</v>
      </c>
      <c r="J937" s="112"/>
      <c r="K937" s="127">
        <f>K938+K958</f>
        <v>0</v>
      </c>
      <c r="L937" s="26"/>
      <c r="M937" s="127">
        <f>M938+M958</f>
        <v>0</v>
      </c>
      <c r="N937" s="26"/>
      <c r="O937" s="127">
        <f>O938+O958</f>
        <v>0</v>
      </c>
      <c r="P937" s="26"/>
      <c r="Q937" s="127">
        <f>Q938+Q958</f>
        <v>0</v>
      </c>
      <c r="R937" s="26"/>
      <c r="S937" s="127">
        <f>S938+S958</f>
        <v>0</v>
      </c>
      <c r="T937" s="26"/>
      <c r="U937" s="127">
        <f>U938+U958</f>
        <v>0</v>
      </c>
      <c r="V937" s="26"/>
      <c r="W937" s="127">
        <f>W938+W958</f>
        <v>0</v>
      </c>
      <c r="X937" s="26"/>
      <c r="Y937" s="127">
        <f>Y938+Y958</f>
        <v>0</v>
      </c>
      <c r="Z937" s="26"/>
      <c r="AA937" s="127">
        <f>AA938+AA958</f>
        <v>0</v>
      </c>
      <c r="AB937" s="26"/>
      <c r="AC937" s="127">
        <f>AC938+AC958</f>
        <v>0</v>
      </c>
      <c r="AD937" s="26"/>
      <c r="AE937" s="127">
        <f>AE938+AE958</f>
        <v>0</v>
      </c>
      <c r="AF937" s="26"/>
      <c r="AG937" s="127">
        <f>AG938+AG958</f>
        <v>0</v>
      </c>
      <c r="AH937" s="26"/>
      <c r="AI937" s="127">
        <f>AI938+AI958</f>
        <v>0</v>
      </c>
      <c r="AJ937" s="26"/>
      <c r="AK937" s="127">
        <f>AK938+AK958</f>
        <v>0</v>
      </c>
      <c r="AL937" s="26"/>
      <c r="AM937" s="127">
        <f>AM938+AM958</f>
        <v>0</v>
      </c>
      <c r="AN937" s="26"/>
      <c r="AO937" s="127">
        <f>AO938+AO958</f>
        <v>0</v>
      </c>
      <c r="AP937" s="26"/>
      <c r="AQ937" s="127">
        <f>AQ938+AQ958</f>
        <v>0</v>
      </c>
      <c r="AR937" s="26"/>
      <c r="AS937" s="127">
        <f>AS938+AS958</f>
        <v>0</v>
      </c>
      <c r="AT937" s="26"/>
      <c r="AU937" s="127">
        <f>AU938+AU958</f>
        <v>0</v>
      </c>
      <c r="AV937" s="26"/>
      <c r="AW937" s="127">
        <f>AW938+AW958</f>
        <v>0</v>
      </c>
      <c r="AX937" s="26"/>
      <c r="AY937" s="127">
        <f>AY938+AY958</f>
        <v>0</v>
      </c>
      <c r="AZ937" s="26"/>
      <c r="BA937" s="127">
        <f>BA938+BA958</f>
        <v>0</v>
      </c>
      <c r="BB937" s="26"/>
      <c r="BC937" s="127">
        <f>BC938+BC958</f>
        <v>0</v>
      </c>
      <c r="BD937" s="26"/>
      <c r="BE937" s="127">
        <f>BE938+BE958</f>
        <v>0</v>
      </c>
      <c r="BF937" s="26"/>
      <c r="BG937" s="127">
        <f>BG938+BG958</f>
        <v>0</v>
      </c>
      <c r="BH937" s="109"/>
      <c r="BI937" s="121">
        <f>BI938+BI958</f>
        <v>0</v>
      </c>
      <c r="BJ937" s="27"/>
      <c r="BK937" s="109"/>
      <c r="BL937" s="121">
        <f>BL938+BL958</f>
        <v>44193.75</v>
      </c>
      <c r="BM937" s="27"/>
    </row>
    <row r="938" spans="1:65" s="88" customFormat="1">
      <c r="A938" s="22" t="s">
        <v>1332</v>
      </c>
      <c r="B938" s="22" t="s">
        <v>60</v>
      </c>
      <c r="C938" s="22" t="s">
        <v>60</v>
      </c>
      <c r="D938" s="102" t="s">
        <v>1146</v>
      </c>
      <c r="E938" s="22" t="s">
        <v>60</v>
      </c>
      <c r="F938" s="89"/>
      <c r="G938" s="27"/>
      <c r="H938" s="121"/>
      <c r="I938" s="118">
        <f>SUM(I939:I957)</f>
        <v>29317.15</v>
      </c>
      <c r="J938" s="112"/>
      <c r="K938" s="127">
        <f>SUM(K939:K957)</f>
        <v>0</v>
      </c>
      <c r="L938" s="26"/>
      <c r="M938" s="127">
        <f>SUM(M939:M957)</f>
        <v>0</v>
      </c>
      <c r="N938" s="26"/>
      <c r="O938" s="127">
        <f>SUM(O939:O957)</f>
        <v>0</v>
      </c>
      <c r="P938" s="26"/>
      <c r="Q938" s="127">
        <f>SUM(Q939:Q957)</f>
        <v>0</v>
      </c>
      <c r="R938" s="26"/>
      <c r="S938" s="127">
        <f>SUM(S939:S957)</f>
        <v>0</v>
      </c>
      <c r="T938" s="26"/>
      <c r="U938" s="127">
        <f>SUM(U939:U957)</f>
        <v>0</v>
      </c>
      <c r="V938" s="26"/>
      <c r="W938" s="127">
        <f>SUM(W939:W957)</f>
        <v>0</v>
      </c>
      <c r="X938" s="26"/>
      <c r="Y938" s="127">
        <f>SUM(Y939:Y957)</f>
        <v>0</v>
      </c>
      <c r="Z938" s="26"/>
      <c r="AA938" s="127">
        <f>SUM(AA939:AA957)</f>
        <v>0</v>
      </c>
      <c r="AB938" s="26"/>
      <c r="AC938" s="127">
        <f>SUM(AC939:AC957)</f>
        <v>0</v>
      </c>
      <c r="AD938" s="26"/>
      <c r="AE938" s="127">
        <f>SUM(AE939:AE957)</f>
        <v>0</v>
      </c>
      <c r="AF938" s="26"/>
      <c r="AG938" s="127">
        <f>SUM(AG939:AG957)</f>
        <v>0</v>
      </c>
      <c r="AH938" s="26"/>
      <c r="AI938" s="127">
        <f>SUM(AI939:AI957)</f>
        <v>0</v>
      </c>
      <c r="AJ938" s="26"/>
      <c r="AK938" s="127">
        <f>SUM(AK939:AK957)</f>
        <v>0</v>
      </c>
      <c r="AL938" s="26"/>
      <c r="AM938" s="127">
        <f>SUM(AM939:AM957)</f>
        <v>0</v>
      </c>
      <c r="AN938" s="26"/>
      <c r="AO938" s="127">
        <f>SUM(AO939:AO957)</f>
        <v>0</v>
      </c>
      <c r="AP938" s="26"/>
      <c r="AQ938" s="127">
        <f>SUM(AQ939:AQ957)</f>
        <v>0</v>
      </c>
      <c r="AR938" s="26"/>
      <c r="AS938" s="127">
        <f>SUM(AS939:AS957)</f>
        <v>0</v>
      </c>
      <c r="AT938" s="26"/>
      <c r="AU938" s="127">
        <f>SUM(AU939:AU957)</f>
        <v>0</v>
      </c>
      <c r="AV938" s="26"/>
      <c r="AW938" s="127">
        <f>SUM(AW939:AW957)</f>
        <v>0</v>
      </c>
      <c r="AX938" s="26"/>
      <c r="AY938" s="127">
        <f>SUM(AY939:AY957)</f>
        <v>0</v>
      </c>
      <c r="AZ938" s="26"/>
      <c r="BA938" s="127">
        <f>SUM(BA939:BA957)</f>
        <v>0</v>
      </c>
      <c r="BB938" s="26"/>
      <c r="BC938" s="127">
        <f>SUM(BC939:BC957)</f>
        <v>0</v>
      </c>
      <c r="BD938" s="26"/>
      <c r="BE938" s="127">
        <f>SUM(BE939:BE957)</f>
        <v>0</v>
      </c>
      <c r="BF938" s="26"/>
      <c r="BG938" s="127">
        <f>SUM(BG939:BG957)</f>
        <v>0</v>
      </c>
      <c r="BH938" s="109"/>
      <c r="BI938" s="121">
        <f>SUM(BI939:BI957)</f>
        <v>0</v>
      </c>
      <c r="BJ938" s="27"/>
      <c r="BK938" s="109"/>
      <c r="BL938" s="121">
        <f>SUM(BL939:BL957)</f>
        <v>29317.15</v>
      </c>
      <c r="BM938" s="27"/>
    </row>
    <row r="939" spans="1:65" s="88" customFormat="1">
      <c r="A939" s="29" t="s">
        <v>1333</v>
      </c>
      <c r="B939" s="29" t="s">
        <v>66</v>
      </c>
      <c r="C939" s="29">
        <v>91997</v>
      </c>
      <c r="D939" s="101" t="s">
        <v>1150</v>
      </c>
      <c r="E939" s="29" t="s">
        <v>100</v>
      </c>
      <c r="F939" s="30">
        <v>6</v>
      </c>
      <c r="G939" s="31">
        <v>27.69</v>
      </c>
      <c r="H939" s="119">
        <v>34.024736131685245</v>
      </c>
      <c r="I939" s="120">
        <f t="shared" ref="I939:I957" si="3619">ROUND(SUM(F939*H939),2)</f>
        <v>204.15</v>
      </c>
      <c r="J939" s="111"/>
      <c r="K939" s="114">
        <f t="shared" ref="K939:K957" si="3620">J939*$H939</f>
        <v>0</v>
      </c>
      <c r="L939" s="32"/>
      <c r="M939" s="114">
        <f t="shared" ref="M939:M957" si="3621">L939*$H939</f>
        <v>0</v>
      </c>
      <c r="N939" s="32"/>
      <c r="O939" s="114">
        <f t="shared" ref="O939:O957" si="3622">N939*$H939</f>
        <v>0</v>
      </c>
      <c r="P939" s="32"/>
      <c r="Q939" s="114">
        <f t="shared" ref="Q939:Q957" si="3623">P939*$H939</f>
        <v>0</v>
      </c>
      <c r="R939" s="32"/>
      <c r="S939" s="114">
        <f t="shared" ref="S939:S957" si="3624">R939*$H939</f>
        <v>0</v>
      </c>
      <c r="T939" s="32"/>
      <c r="U939" s="114">
        <f t="shared" ref="U939:U957" si="3625">T939*$H939</f>
        <v>0</v>
      </c>
      <c r="V939" s="32"/>
      <c r="W939" s="114">
        <f t="shared" ref="W939:W957" si="3626">V939*$H939</f>
        <v>0</v>
      </c>
      <c r="X939" s="32"/>
      <c r="Y939" s="114">
        <f t="shared" ref="Y939:Y957" si="3627">X939*$H939</f>
        <v>0</v>
      </c>
      <c r="Z939" s="32"/>
      <c r="AA939" s="114">
        <f t="shared" ref="AA939:AA957" si="3628">Z939*$H939</f>
        <v>0</v>
      </c>
      <c r="AB939" s="32"/>
      <c r="AC939" s="114">
        <f t="shared" ref="AC939:AC957" si="3629">AB939*$H939</f>
        <v>0</v>
      </c>
      <c r="AD939" s="32"/>
      <c r="AE939" s="114">
        <f t="shared" ref="AE939:AE957" si="3630">AD939*$H939</f>
        <v>0</v>
      </c>
      <c r="AF939" s="32"/>
      <c r="AG939" s="114">
        <f t="shared" ref="AG939:AG957" si="3631">AF939*$H939</f>
        <v>0</v>
      </c>
      <c r="AH939" s="32"/>
      <c r="AI939" s="114">
        <f t="shared" ref="AI939:AI957" si="3632">AH939*$H939</f>
        <v>0</v>
      </c>
      <c r="AJ939" s="32"/>
      <c r="AK939" s="114">
        <f t="shared" ref="AK939:AK957" si="3633">AJ939*$H939</f>
        <v>0</v>
      </c>
      <c r="AL939" s="32"/>
      <c r="AM939" s="114">
        <f t="shared" ref="AM939:AM957" si="3634">AL939*$H939</f>
        <v>0</v>
      </c>
      <c r="AN939" s="32"/>
      <c r="AO939" s="114">
        <f t="shared" ref="AO939:AO957" si="3635">AN939*$H939</f>
        <v>0</v>
      </c>
      <c r="AP939" s="32"/>
      <c r="AQ939" s="114">
        <f t="shared" ref="AQ939:AQ957" si="3636">AP939*$H939</f>
        <v>0</v>
      </c>
      <c r="AR939" s="32"/>
      <c r="AS939" s="114">
        <f t="shared" ref="AS939:AS957" si="3637">AR939*$H939</f>
        <v>0</v>
      </c>
      <c r="AT939" s="32"/>
      <c r="AU939" s="114">
        <f t="shared" ref="AU939:AU957" si="3638">AT939*$H939</f>
        <v>0</v>
      </c>
      <c r="AV939" s="32"/>
      <c r="AW939" s="114">
        <f t="shared" ref="AW939:AW957" si="3639">AV939*$H939</f>
        <v>0</v>
      </c>
      <c r="AX939" s="32"/>
      <c r="AY939" s="114">
        <f t="shared" ref="AY939:AY957" si="3640">AX939*$H939</f>
        <v>0</v>
      </c>
      <c r="AZ939" s="32"/>
      <c r="BA939" s="114">
        <f t="shared" ref="BA939:BA957" si="3641">AZ939*$H939</f>
        <v>0</v>
      </c>
      <c r="BB939" s="32"/>
      <c r="BC939" s="114">
        <f t="shared" ref="BC939:BC957" si="3642">BB939*$H939</f>
        <v>0</v>
      </c>
      <c r="BD939" s="32"/>
      <c r="BE939" s="114">
        <f t="shared" ref="BE939:BE957" si="3643">BD939*$H939</f>
        <v>0</v>
      </c>
      <c r="BF939" s="32"/>
      <c r="BG939" s="114">
        <f t="shared" ref="BG939:BG957" si="3644">BF939*$H939</f>
        <v>0</v>
      </c>
      <c r="BH939" s="108">
        <f t="shared" ref="BH939:BI939" si="3645">SUM(J939,L939,N939,P939,R939,T939,V939,X939,Z939,AB939,AD939,AF939,AH939,AJ939,AL939,AN939,AP939,AR939,AT939,AV939,AX939,AZ939,BB939,BD939,BF939)</f>
        <v>0</v>
      </c>
      <c r="BI939" s="119">
        <f t="shared" si="3645"/>
        <v>0</v>
      </c>
      <c r="BJ939" s="87">
        <f t="shared" ref="BJ939:BJ957" si="3646">BI939/I939</f>
        <v>0</v>
      </c>
      <c r="BK939" s="108">
        <f t="shared" ref="BK939:BK957" si="3647">F939-BH939</f>
        <v>6</v>
      </c>
      <c r="BL939" s="119">
        <f t="shared" ref="BL939:BL957" si="3648">I939-BI939</f>
        <v>204.15</v>
      </c>
      <c r="BM939" s="87">
        <f t="shared" ref="BM939:BM957" si="3649">1-BJ939</f>
        <v>1</v>
      </c>
    </row>
    <row r="940" spans="1:65" s="88" customFormat="1">
      <c r="A940" s="29" t="s">
        <v>1334</v>
      </c>
      <c r="B940" s="29" t="s">
        <v>66</v>
      </c>
      <c r="C940" s="29">
        <v>91953</v>
      </c>
      <c r="D940" s="101" t="s">
        <v>1152</v>
      </c>
      <c r="E940" s="29" t="s">
        <v>100</v>
      </c>
      <c r="F940" s="30">
        <v>6</v>
      </c>
      <c r="G940" s="31">
        <v>21.63</v>
      </c>
      <c r="H940" s="119">
        <v>26.578369177621951</v>
      </c>
      <c r="I940" s="120">
        <f t="shared" si="3619"/>
        <v>159.47</v>
      </c>
      <c r="J940" s="111"/>
      <c r="K940" s="114">
        <f t="shared" si="3620"/>
        <v>0</v>
      </c>
      <c r="L940" s="32"/>
      <c r="M940" s="114">
        <f t="shared" si="3621"/>
        <v>0</v>
      </c>
      <c r="N940" s="32"/>
      <c r="O940" s="114">
        <f t="shared" si="3622"/>
        <v>0</v>
      </c>
      <c r="P940" s="32"/>
      <c r="Q940" s="114">
        <f t="shared" si="3623"/>
        <v>0</v>
      </c>
      <c r="R940" s="32"/>
      <c r="S940" s="114">
        <f t="shared" si="3624"/>
        <v>0</v>
      </c>
      <c r="T940" s="32"/>
      <c r="U940" s="114">
        <f t="shared" si="3625"/>
        <v>0</v>
      </c>
      <c r="V940" s="32"/>
      <c r="W940" s="114">
        <f t="shared" si="3626"/>
        <v>0</v>
      </c>
      <c r="X940" s="32"/>
      <c r="Y940" s="114">
        <f t="shared" si="3627"/>
        <v>0</v>
      </c>
      <c r="Z940" s="32"/>
      <c r="AA940" s="114">
        <f t="shared" si="3628"/>
        <v>0</v>
      </c>
      <c r="AB940" s="32"/>
      <c r="AC940" s="114">
        <f t="shared" si="3629"/>
        <v>0</v>
      </c>
      <c r="AD940" s="32"/>
      <c r="AE940" s="114">
        <f t="shared" si="3630"/>
        <v>0</v>
      </c>
      <c r="AF940" s="32"/>
      <c r="AG940" s="114">
        <f t="shared" si="3631"/>
        <v>0</v>
      </c>
      <c r="AH940" s="32"/>
      <c r="AI940" s="114">
        <f t="shared" si="3632"/>
        <v>0</v>
      </c>
      <c r="AJ940" s="32"/>
      <c r="AK940" s="114">
        <f t="shared" si="3633"/>
        <v>0</v>
      </c>
      <c r="AL940" s="32"/>
      <c r="AM940" s="114">
        <f t="shared" si="3634"/>
        <v>0</v>
      </c>
      <c r="AN940" s="32"/>
      <c r="AO940" s="114">
        <f t="shared" si="3635"/>
        <v>0</v>
      </c>
      <c r="AP940" s="32"/>
      <c r="AQ940" s="114">
        <f t="shared" si="3636"/>
        <v>0</v>
      </c>
      <c r="AR940" s="32"/>
      <c r="AS940" s="114">
        <f t="shared" si="3637"/>
        <v>0</v>
      </c>
      <c r="AT940" s="32"/>
      <c r="AU940" s="114">
        <f t="shared" si="3638"/>
        <v>0</v>
      </c>
      <c r="AV940" s="32"/>
      <c r="AW940" s="114">
        <f t="shared" si="3639"/>
        <v>0</v>
      </c>
      <c r="AX940" s="32"/>
      <c r="AY940" s="114">
        <f t="shared" si="3640"/>
        <v>0</v>
      </c>
      <c r="AZ940" s="32"/>
      <c r="BA940" s="114">
        <f t="shared" si="3641"/>
        <v>0</v>
      </c>
      <c r="BB940" s="32"/>
      <c r="BC940" s="114">
        <f t="shared" si="3642"/>
        <v>0</v>
      </c>
      <c r="BD940" s="32"/>
      <c r="BE940" s="114">
        <f t="shared" si="3643"/>
        <v>0</v>
      </c>
      <c r="BF940" s="32"/>
      <c r="BG940" s="114">
        <f t="shared" si="3644"/>
        <v>0</v>
      </c>
      <c r="BH940" s="108">
        <f t="shared" ref="BH940:BI940" si="3650">SUM(J940,L940,N940,P940,R940,T940,V940,X940,Z940,AB940,AD940,AF940,AH940,AJ940,AL940,AN940,AP940,AR940,AT940,AV940,AX940,AZ940,BB940,BD940,BF940)</f>
        <v>0</v>
      </c>
      <c r="BI940" s="119">
        <f t="shared" si="3650"/>
        <v>0</v>
      </c>
      <c r="BJ940" s="87">
        <f t="shared" si="3646"/>
        <v>0</v>
      </c>
      <c r="BK940" s="108">
        <f t="shared" si="3647"/>
        <v>6</v>
      </c>
      <c r="BL940" s="119">
        <f t="shared" si="3648"/>
        <v>159.47</v>
      </c>
      <c r="BM940" s="87">
        <f t="shared" si="3649"/>
        <v>1</v>
      </c>
    </row>
    <row r="941" spans="1:65" s="88" customFormat="1" ht="22.5">
      <c r="A941" s="29" t="s">
        <v>1335</v>
      </c>
      <c r="B941" s="29" t="s">
        <v>79</v>
      </c>
      <c r="C941" s="29" t="s">
        <v>1154</v>
      </c>
      <c r="D941" s="101" t="s">
        <v>1155</v>
      </c>
      <c r="E941" s="29" t="s">
        <v>100</v>
      </c>
      <c r="F941" s="30">
        <v>20</v>
      </c>
      <c r="G941" s="31">
        <v>123.4</v>
      </c>
      <c r="H941" s="119">
        <v>151.63064061574428</v>
      </c>
      <c r="I941" s="120">
        <f t="shared" si="3619"/>
        <v>3032.61</v>
      </c>
      <c r="J941" s="111"/>
      <c r="K941" s="114">
        <f t="shared" si="3620"/>
        <v>0</v>
      </c>
      <c r="L941" s="32"/>
      <c r="M941" s="114">
        <f t="shared" si="3621"/>
        <v>0</v>
      </c>
      <c r="N941" s="32"/>
      <c r="O941" s="114">
        <f t="shared" si="3622"/>
        <v>0</v>
      </c>
      <c r="P941" s="32"/>
      <c r="Q941" s="114">
        <f t="shared" si="3623"/>
        <v>0</v>
      </c>
      <c r="R941" s="32"/>
      <c r="S941" s="114">
        <f t="shared" si="3624"/>
        <v>0</v>
      </c>
      <c r="T941" s="32"/>
      <c r="U941" s="114">
        <f t="shared" si="3625"/>
        <v>0</v>
      </c>
      <c r="V941" s="32"/>
      <c r="W941" s="114">
        <f t="shared" si="3626"/>
        <v>0</v>
      </c>
      <c r="X941" s="32"/>
      <c r="Y941" s="114">
        <f t="shared" si="3627"/>
        <v>0</v>
      </c>
      <c r="Z941" s="32"/>
      <c r="AA941" s="114">
        <f t="shared" si="3628"/>
        <v>0</v>
      </c>
      <c r="AB941" s="32"/>
      <c r="AC941" s="114">
        <f t="shared" si="3629"/>
        <v>0</v>
      </c>
      <c r="AD941" s="32"/>
      <c r="AE941" s="114">
        <f t="shared" si="3630"/>
        <v>0</v>
      </c>
      <c r="AF941" s="32"/>
      <c r="AG941" s="114">
        <f t="shared" si="3631"/>
        <v>0</v>
      </c>
      <c r="AH941" s="32"/>
      <c r="AI941" s="114">
        <f t="shared" si="3632"/>
        <v>0</v>
      </c>
      <c r="AJ941" s="32"/>
      <c r="AK941" s="114">
        <f t="shared" si="3633"/>
        <v>0</v>
      </c>
      <c r="AL941" s="32"/>
      <c r="AM941" s="114">
        <f t="shared" si="3634"/>
        <v>0</v>
      </c>
      <c r="AN941" s="32"/>
      <c r="AO941" s="114">
        <f t="shared" si="3635"/>
        <v>0</v>
      </c>
      <c r="AP941" s="32"/>
      <c r="AQ941" s="114">
        <f t="shared" si="3636"/>
        <v>0</v>
      </c>
      <c r="AR941" s="32"/>
      <c r="AS941" s="114">
        <f t="shared" si="3637"/>
        <v>0</v>
      </c>
      <c r="AT941" s="32"/>
      <c r="AU941" s="114">
        <f t="shared" si="3638"/>
        <v>0</v>
      </c>
      <c r="AV941" s="32"/>
      <c r="AW941" s="114">
        <f t="shared" si="3639"/>
        <v>0</v>
      </c>
      <c r="AX941" s="32"/>
      <c r="AY941" s="114">
        <f t="shared" si="3640"/>
        <v>0</v>
      </c>
      <c r="AZ941" s="32"/>
      <c r="BA941" s="114">
        <f t="shared" si="3641"/>
        <v>0</v>
      </c>
      <c r="BB941" s="32"/>
      <c r="BC941" s="114">
        <f t="shared" si="3642"/>
        <v>0</v>
      </c>
      <c r="BD941" s="32"/>
      <c r="BE941" s="114">
        <f t="shared" si="3643"/>
        <v>0</v>
      </c>
      <c r="BF941" s="32"/>
      <c r="BG941" s="114">
        <f t="shared" si="3644"/>
        <v>0</v>
      </c>
      <c r="BH941" s="108">
        <f t="shared" ref="BH941:BI941" si="3651">SUM(J941,L941,N941,P941,R941,T941,V941,X941,Z941,AB941,AD941,AF941,AH941,AJ941,AL941,AN941,AP941,AR941,AT941,AV941,AX941,AZ941,BB941,BD941,BF941)</f>
        <v>0</v>
      </c>
      <c r="BI941" s="119">
        <f t="shared" si="3651"/>
        <v>0</v>
      </c>
      <c r="BJ941" s="87">
        <f t="shared" si="3646"/>
        <v>0</v>
      </c>
      <c r="BK941" s="108">
        <f t="shared" si="3647"/>
        <v>20</v>
      </c>
      <c r="BL941" s="119">
        <f t="shared" si="3648"/>
        <v>3032.61</v>
      </c>
      <c r="BM941" s="87">
        <f t="shared" si="3649"/>
        <v>1</v>
      </c>
    </row>
    <row r="942" spans="1:65" s="88" customFormat="1">
      <c r="A942" s="29" t="s">
        <v>1336</v>
      </c>
      <c r="B942" s="29" t="s">
        <v>66</v>
      </c>
      <c r="C942" s="29">
        <v>91834</v>
      </c>
      <c r="D942" s="101" t="s">
        <v>1157</v>
      </c>
      <c r="E942" s="29" t="s">
        <v>132</v>
      </c>
      <c r="F942" s="30">
        <v>120</v>
      </c>
      <c r="G942" s="31">
        <v>8.4</v>
      </c>
      <c r="H942" s="119">
        <v>10.321696768008525</v>
      </c>
      <c r="I942" s="120">
        <f t="shared" si="3619"/>
        <v>1238.5999999999999</v>
      </c>
      <c r="J942" s="111"/>
      <c r="K942" s="114">
        <f t="shared" si="3620"/>
        <v>0</v>
      </c>
      <c r="L942" s="32"/>
      <c r="M942" s="114">
        <f t="shared" si="3621"/>
        <v>0</v>
      </c>
      <c r="N942" s="32"/>
      <c r="O942" s="114">
        <f t="shared" si="3622"/>
        <v>0</v>
      </c>
      <c r="P942" s="32"/>
      <c r="Q942" s="114">
        <f t="shared" si="3623"/>
        <v>0</v>
      </c>
      <c r="R942" s="32"/>
      <c r="S942" s="114">
        <f t="shared" si="3624"/>
        <v>0</v>
      </c>
      <c r="T942" s="32"/>
      <c r="U942" s="114">
        <f t="shared" si="3625"/>
        <v>0</v>
      </c>
      <c r="V942" s="32"/>
      <c r="W942" s="114">
        <f t="shared" si="3626"/>
        <v>0</v>
      </c>
      <c r="X942" s="32"/>
      <c r="Y942" s="114">
        <f t="shared" si="3627"/>
        <v>0</v>
      </c>
      <c r="Z942" s="32"/>
      <c r="AA942" s="114">
        <f t="shared" si="3628"/>
        <v>0</v>
      </c>
      <c r="AB942" s="32"/>
      <c r="AC942" s="114">
        <f t="shared" si="3629"/>
        <v>0</v>
      </c>
      <c r="AD942" s="32"/>
      <c r="AE942" s="114">
        <f t="shared" si="3630"/>
        <v>0</v>
      </c>
      <c r="AF942" s="32"/>
      <c r="AG942" s="114">
        <f t="shared" si="3631"/>
        <v>0</v>
      </c>
      <c r="AH942" s="32"/>
      <c r="AI942" s="114">
        <f t="shared" si="3632"/>
        <v>0</v>
      </c>
      <c r="AJ942" s="32"/>
      <c r="AK942" s="114">
        <f t="shared" si="3633"/>
        <v>0</v>
      </c>
      <c r="AL942" s="32"/>
      <c r="AM942" s="114">
        <f t="shared" si="3634"/>
        <v>0</v>
      </c>
      <c r="AN942" s="32"/>
      <c r="AO942" s="114">
        <f t="shared" si="3635"/>
        <v>0</v>
      </c>
      <c r="AP942" s="32"/>
      <c r="AQ942" s="114">
        <f t="shared" si="3636"/>
        <v>0</v>
      </c>
      <c r="AR942" s="32"/>
      <c r="AS942" s="114">
        <f t="shared" si="3637"/>
        <v>0</v>
      </c>
      <c r="AT942" s="32"/>
      <c r="AU942" s="114">
        <f t="shared" si="3638"/>
        <v>0</v>
      </c>
      <c r="AV942" s="32"/>
      <c r="AW942" s="114">
        <f t="shared" si="3639"/>
        <v>0</v>
      </c>
      <c r="AX942" s="32"/>
      <c r="AY942" s="114">
        <f t="shared" si="3640"/>
        <v>0</v>
      </c>
      <c r="AZ942" s="32"/>
      <c r="BA942" s="114">
        <f t="shared" si="3641"/>
        <v>0</v>
      </c>
      <c r="BB942" s="32"/>
      <c r="BC942" s="114">
        <f t="shared" si="3642"/>
        <v>0</v>
      </c>
      <c r="BD942" s="32"/>
      <c r="BE942" s="114">
        <f t="shared" si="3643"/>
        <v>0</v>
      </c>
      <c r="BF942" s="32"/>
      <c r="BG942" s="114">
        <f t="shared" si="3644"/>
        <v>0</v>
      </c>
      <c r="BH942" s="108">
        <f t="shared" ref="BH942:BI942" si="3652">SUM(J942,L942,N942,P942,R942,T942,V942,X942,Z942,AB942,AD942,AF942,AH942,AJ942,AL942,AN942,AP942,AR942,AT942,AV942,AX942,AZ942,BB942,BD942,BF942)</f>
        <v>0</v>
      </c>
      <c r="BI942" s="119">
        <f t="shared" si="3652"/>
        <v>0</v>
      </c>
      <c r="BJ942" s="87">
        <f t="shared" si="3646"/>
        <v>0</v>
      </c>
      <c r="BK942" s="108">
        <f t="shared" si="3647"/>
        <v>120</v>
      </c>
      <c r="BL942" s="119">
        <f t="shared" si="3648"/>
        <v>1238.5999999999999</v>
      </c>
      <c r="BM942" s="87">
        <f t="shared" si="3649"/>
        <v>1</v>
      </c>
    </row>
    <row r="943" spans="1:65" s="88" customFormat="1" ht="22.5">
      <c r="A943" s="29" t="s">
        <v>1337</v>
      </c>
      <c r="B943" s="29" t="s">
        <v>66</v>
      </c>
      <c r="C943" s="29">
        <v>91926</v>
      </c>
      <c r="D943" s="101" t="s">
        <v>1159</v>
      </c>
      <c r="E943" s="29" t="s">
        <v>132</v>
      </c>
      <c r="F943" s="30">
        <v>360</v>
      </c>
      <c r="G943" s="31">
        <v>3.77</v>
      </c>
      <c r="H943" s="119">
        <v>4.6324758113562066</v>
      </c>
      <c r="I943" s="120">
        <f t="shared" si="3619"/>
        <v>1667.69</v>
      </c>
      <c r="J943" s="111"/>
      <c r="K943" s="114">
        <f t="shared" si="3620"/>
        <v>0</v>
      </c>
      <c r="L943" s="32"/>
      <c r="M943" s="114">
        <f t="shared" si="3621"/>
        <v>0</v>
      </c>
      <c r="N943" s="32"/>
      <c r="O943" s="114">
        <f t="shared" si="3622"/>
        <v>0</v>
      </c>
      <c r="P943" s="32"/>
      <c r="Q943" s="114">
        <f t="shared" si="3623"/>
        <v>0</v>
      </c>
      <c r="R943" s="32"/>
      <c r="S943" s="114">
        <f t="shared" si="3624"/>
        <v>0</v>
      </c>
      <c r="T943" s="32"/>
      <c r="U943" s="114">
        <f t="shared" si="3625"/>
        <v>0</v>
      </c>
      <c r="V943" s="32"/>
      <c r="W943" s="114">
        <f t="shared" si="3626"/>
        <v>0</v>
      </c>
      <c r="X943" s="32"/>
      <c r="Y943" s="114">
        <f t="shared" si="3627"/>
        <v>0</v>
      </c>
      <c r="Z943" s="32"/>
      <c r="AA943" s="114">
        <f t="shared" si="3628"/>
        <v>0</v>
      </c>
      <c r="AB943" s="32"/>
      <c r="AC943" s="114">
        <f t="shared" si="3629"/>
        <v>0</v>
      </c>
      <c r="AD943" s="32"/>
      <c r="AE943" s="114">
        <f t="shared" si="3630"/>
        <v>0</v>
      </c>
      <c r="AF943" s="32"/>
      <c r="AG943" s="114">
        <f t="shared" si="3631"/>
        <v>0</v>
      </c>
      <c r="AH943" s="32"/>
      <c r="AI943" s="114">
        <f t="shared" si="3632"/>
        <v>0</v>
      </c>
      <c r="AJ943" s="32"/>
      <c r="AK943" s="114">
        <f t="shared" si="3633"/>
        <v>0</v>
      </c>
      <c r="AL943" s="32"/>
      <c r="AM943" s="114">
        <f t="shared" si="3634"/>
        <v>0</v>
      </c>
      <c r="AN943" s="32"/>
      <c r="AO943" s="114">
        <f t="shared" si="3635"/>
        <v>0</v>
      </c>
      <c r="AP943" s="32"/>
      <c r="AQ943" s="114">
        <f t="shared" si="3636"/>
        <v>0</v>
      </c>
      <c r="AR943" s="32"/>
      <c r="AS943" s="114">
        <f t="shared" si="3637"/>
        <v>0</v>
      </c>
      <c r="AT943" s="32"/>
      <c r="AU943" s="114">
        <f t="shared" si="3638"/>
        <v>0</v>
      </c>
      <c r="AV943" s="32"/>
      <c r="AW943" s="114">
        <f t="shared" si="3639"/>
        <v>0</v>
      </c>
      <c r="AX943" s="32"/>
      <c r="AY943" s="114">
        <f t="shared" si="3640"/>
        <v>0</v>
      </c>
      <c r="AZ943" s="32"/>
      <c r="BA943" s="114">
        <f t="shared" si="3641"/>
        <v>0</v>
      </c>
      <c r="BB943" s="32"/>
      <c r="BC943" s="114">
        <f t="shared" si="3642"/>
        <v>0</v>
      </c>
      <c r="BD943" s="32"/>
      <c r="BE943" s="114">
        <f t="shared" si="3643"/>
        <v>0</v>
      </c>
      <c r="BF943" s="32"/>
      <c r="BG943" s="114">
        <f t="shared" si="3644"/>
        <v>0</v>
      </c>
      <c r="BH943" s="108">
        <f t="shared" ref="BH943:BI943" si="3653">SUM(J943,L943,N943,P943,R943,T943,V943,X943,Z943,AB943,AD943,AF943,AH943,AJ943,AL943,AN943,AP943,AR943,AT943,AV943,AX943,AZ943,BB943,BD943,BF943)</f>
        <v>0</v>
      </c>
      <c r="BI943" s="119">
        <f t="shared" si="3653"/>
        <v>0</v>
      </c>
      <c r="BJ943" s="87">
        <f t="shared" si="3646"/>
        <v>0</v>
      </c>
      <c r="BK943" s="108">
        <f t="shared" si="3647"/>
        <v>360</v>
      </c>
      <c r="BL943" s="119">
        <f t="shared" si="3648"/>
        <v>1667.69</v>
      </c>
      <c r="BM943" s="87">
        <f t="shared" si="3649"/>
        <v>1</v>
      </c>
    </row>
    <row r="944" spans="1:65" s="88" customFormat="1" ht="22.5">
      <c r="A944" s="29" t="s">
        <v>1338</v>
      </c>
      <c r="B944" s="29" t="s">
        <v>66</v>
      </c>
      <c r="C944" s="29">
        <v>91928</v>
      </c>
      <c r="D944" s="101" t="s">
        <v>1161</v>
      </c>
      <c r="E944" s="29" t="s">
        <v>132</v>
      </c>
      <c r="F944" s="30">
        <v>30</v>
      </c>
      <c r="G944" s="31">
        <v>5.87</v>
      </c>
      <c r="H944" s="119">
        <v>7.2129000033583379</v>
      </c>
      <c r="I944" s="120">
        <f t="shared" si="3619"/>
        <v>216.39</v>
      </c>
      <c r="J944" s="111"/>
      <c r="K944" s="114">
        <f t="shared" si="3620"/>
        <v>0</v>
      </c>
      <c r="L944" s="32"/>
      <c r="M944" s="114">
        <f t="shared" si="3621"/>
        <v>0</v>
      </c>
      <c r="N944" s="32"/>
      <c r="O944" s="114">
        <f t="shared" si="3622"/>
        <v>0</v>
      </c>
      <c r="P944" s="32"/>
      <c r="Q944" s="114">
        <f t="shared" si="3623"/>
        <v>0</v>
      </c>
      <c r="R944" s="32"/>
      <c r="S944" s="114">
        <f t="shared" si="3624"/>
        <v>0</v>
      </c>
      <c r="T944" s="32"/>
      <c r="U944" s="114">
        <f t="shared" si="3625"/>
        <v>0</v>
      </c>
      <c r="V944" s="32"/>
      <c r="W944" s="114">
        <f t="shared" si="3626"/>
        <v>0</v>
      </c>
      <c r="X944" s="32"/>
      <c r="Y944" s="114">
        <f t="shared" si="3627"/>
        <v>0</v>
      </c>
      <c r="Z944" s="32"/>
      <c r="AA944" s="114">
        <f t="shared" si="3628"/>
        <v>0</v>
      </c>
      <c r="AB944" s="32"/>
      <c r="AC944" s="114">
        <f t="shared" si="3629"/>
        <v>0</v>
      </c>
      <c r="AD944" s="32"/>
      <c r="AE944" s="114">
        <f t="shared" si="3630"/>
        <v>0</v>
      </c>
      <c r="AF944" s="32"/>
      <c r="AG944" s="114">
        <f t="shared" si="3631"/>
        <v>0</v>
      </c>
      <c r="AH944" s="32"/>
      <c r="AI944" s="114">
        <f t="shared" si="3632"/>
        <v>0</v>
      </c>
      <c r="AJ944" s="32"/>
      <c r="AK944" s="114">
        <f t="shared" si="3633"/>
        <v>0</v>
      </c>
      <c r="AL944" s="32"/>
      <c r="AM944" s="114">
        <f t="shared" si="3634"/>
        <v>0</v>
      </c>
      <c r="AN944" s="32"/>
      <c r="AO944" s="114">
        <f t="shared" si="3635"/>
        <v>0</v>
      </c>
      <c r="AP944" s="32"/>
      <c r="AQ944" s="114">
        <f t="shared" si="3636"/>
        <v>0</v>
      </c>
      <c r="AR944" s="32"/>
      <c r="AS944" s="114">
        <f t="shared" si="3637"/>
        <v>0</v>
      </c>
      <c r="AT944" s="32"/>
      <c r="AU944" s="114">
        <f t="shared" si="3638"/>
        <v>0</v>
      </c>
      <c r="AV944" s="32"/>
      <c r="AW944" s="114">
        <f t="shared" si="3639"/>
        <v>0</v>
      </c>
      <c r="AX944" s="32"/>
      <c r="AY944" s="114">
        <f t="shared" si="3640"/>
        <v>0</v>
      </c>
      <c r="AZ944" s="32"/>
      <c r="BA944" s="114">
        <f t="shared" si="3641"/>
        <v>0</v>
      </c>
      <c r="BB944" s="32"/>
      <c r="BC944" s="114">
        <f t="shared" si="3642"/>
        <v>0</v>
      </c>
      <c r="BD944" s="32"/>
      <c r="BE944" s="114">
        <f t="shared" si="3643"/>
        <v>0</v>
      </c>
      <c r="BF944" s="32"/>
      <c r="BG944" s="114">
        <f t="shared" si="3644"/>
        <v>0</v>
      </c>
      <c r="BH944" s="108">
        <f t="shared" ref="BH944:BI944" si="3654">SUM(J944,L944,N944,P944,R944,T944,V944,X944,Z944,AB944,AD944,AF944,AH944,AJ944,AL944,AN944,AP944,AR944,AT944,AV944,AX944,AZ944,BB944,BD944,BF944)</f>
        <v>0</v>
      </c>
      <c r="BI944" s="119">
        <f t="shared" si="3654"/>
        <v>0</v>
      </c>
      <c r="BJ944" s="87">
        <f t="shared" si="3646"/>
        <v>0</v>
      </c>
      <c r="BK944" s="108">
        <f t="shared" si="3647"/>
        <v>30</v>
      </c>
      <c r="BL944" s="119">
        <f t="shared" si="3648"/>
        <v>216.39</v>
      </c>
      <c r="BM944" s="87">
        <f t="shared" si="3649"/>
        <v>1</v>
      </c>
    </row>
    <row r="945" spans="1:65" s="88" customFormat="1" ht="56.25">
      <c r="A945" s="29" t="s">
        <v>1339</v>
      </c>
      <c r="B945" s="29" t="s">
        <v>79</v>
      </c>
      <c r="C945" s="29" t="s">
        <v>1340</v>
      </c>
      <c r="D945" s="101" t="s">
        <v>1341</v>
      </c>
      <c r="E945" s="29" t="s">
        <v>100</v>
      </c>
      <c r="F945" s="30">
        <v>1</v>
      </c>
      <c r="G945" s="31">
        <v>1074.3800000000001</v>
      </c>
      <c r="H945" s="119">
        <v>1320.1695920967857</v>
      </c>
      <c r="I945" s="120">
        <f t="shared" si="3619"/>
        <v>1320.17</v>
      </c>
      <c r="J945" s="111"/>
      <c r="K945" s="114">
        <f t="shared" si="3620"/>
        <v>0</v>
      </c>
      <c r="L945" s="32"/>
      <c r="M945" s="114">
        <f t="shared" si="3621"/>
        <v>0</v>
      </c>
      <c r="N945" s="32"/>
      <c r="O945" s="114">
        <f t="shared" si="3622"/>
        <v>0</v>
      </c>
      <c r="P945" s="32"/>
      <c r="Q945" s="114">
        <f t="shared" si="3623"/>
        <v>0</v>
      </c>
      <c r="R945" s="32"/>
      <c r="S945" s="114">
        <f t="shared" si="3624"/>
        <v>0</v>
      </c>
      <c r="T945" s="32"/>
      <c r="U945" s="114">
        <f t="shared" si="3625"/>
        <v>0</v>
      </c>
      <c r="V945" s="32"/>
      <c r="W945" s="114">
        <f t="shared" si="3626"/>
        <v>0</v>
      </c>
      <c r="X945" s="32"/>
      <c r="Y945" s="114">
        <f t="shared" si="3627"/>
        <v>0</v>
      </c>
      <c r="Z945" s="32"/>
      <c r="AA945" s="114">
        <f t="shared" si="3628"/>
        <v>0</v>
      </c>
      <c r="AB945" s="32"/>
      <c r="AC945" s="114">
        <f t="shared" si="3629"/>
        <v>0</v>
      </c>
      <c r="AD945" s="32"/>
      <c r="AE945" s="114">
        <f t="shared" si="3630"/>
        <v>0</v>
      </c>
      <c r="AF945" s="32"/>
      <c r="AG945" s="114">
        <f t="shared" si="3631"/>
        <v>0</v>
      </c>
      <c r="AH945" s="32"/>
      <c r="AI945" s="114">
        <f t="shared" si="3632"/>
        <v>0</v>
      </c>
      <c r="AJ945" s="32"/>
      <c r="AK945" s="114">
        <f t="shared" si="3633"/>
        <v>0</v>
      </c>
      <c r="AL945" s="32"/>
      <c r="AM945" s="114">
        <f t="shared" si="3634"/>
        <v>0</v>
      </c>
      <c r="AN945" s="32"/>
      <c r="AO945" s="114">
        <f t="shared" si="3635"/>
        <v>0</v>
      </c>
      <c r="AP945" s="32"/>
      <c r="AQ945" s="114">
        <f t="shared" si="3636"/>
        <v>0</v>
      </c>
      <c r="AR945" s="32"/>
      <c r="AS945" s="114">
        <f t="shared" si="3637"/>
        <v>0</v>
      </c>
      <c r="AT945" s="32"/>
      <c r="AU945" s="114">
        <f t="shared" si="3638"/>
        <v>0</v>
      </c>
      <c r="AV945" s="32"/>
      <c r="AW945" s="114">
        <f t="shared" si="3639"/>
        <v>0</v>
      </c>
      <c r="AX945" s="32"/>
      <c r="AY945" s="114">
        <f t="shared" si="3640"/>
        <v>0</v>
      </c>
      <c r="AZ945" s="32"/>
      <c r="BA945" s="114">
        <f t="shared" si="3641"/>
        <v>0</v>
      </c>
      <c r="BB945" s="32"/>
      <c r="BC945" s="114">
        <f t="shared" si="3642"/>
        <v>0</v>
      </c>
      <c r="BD945" s="32"/>
      <c r="BE945" s="114">
        <f t="shared" si="3643"/>
        <v>0</v>
      </c>
      <c r="BF945" s="32"/>
      <c r="BG945" s="114">
        <f t="shared" si="3644"/>
        <v>0</v>
      </c>
      <c r="BH945" s="108">
        <f t="shared" ref="BH945:BI945" si="3655">SUM(J945,L945,N945,P945,R945,T945,V945,X945,Z945,AB945,AD945,AF945,AH945,AJ945,AL945,AN945,AP945,AR945,AT945,AV945,AX945,AZ945,BB945,BD945,BF945)</f>
        <v>0</v>
      </c>
      <c r="BI945" s="119">
        <f t="shared" si="3655"/>
        <v>0</v>
      </c>
      <c r="BJ945" s="87">
        <f t="shared" si="3646"/>
        <v>0</v>
      </c>
      <c r="BK945" s="108">
        <f t="shared" si="3647"/>
        <v>1</v>
      </c>
      <c r="BL945" s="119">
        <f t="shared" si="3648"/>
        <v>1320.17</v>
      </c>
      <c r="BM945" s="87">
        <f t="shared" si="3649"/>
        <v>1</v>
      </c>
    </row>
    <row r="946" spans="1:65" s="88" customFormat="1" ht="56.25">
      <c r="A946" s="29" t="s">
        <v>1342</v>
      </c>
      <c r="B946" s="29" t="s">
        <v>79</v>
      </c>
      <c r="C946" s="29" t="s">
        <v>1343</v>
      </c>
      <c r="D946" s="101" t="s">
        <v>1344</v>
      </c>
      <c r="E946" s="29" t="s">
        <v>100</v>
      </c>
      <c r="F946" s="30">
        <v>1</v>
      </c>
      <c r="G946" s="31">
        <v>1074.3800000000001</v>
      </c>
      <c r="H946" s="119">
        <v>1320.1695920967857</v>
      </c>
      <c r="I946" s="120">
        <f t="shared" si="3619"/>
        <v>1320.17</v>
      </c>
      <c r="J946" s="111"/>
      <c r="K946" s="114">
        <f t="shared" si="3620"/>
        <v>0</v>
      </c>
      <c r="L946" s="32"/>
      <c r="M946" s="114">
        <f t="shared" si="3621"/>
        <v>0</v>
      </c>
      <c r="N946" s="32"/>
      <c r="O946" s="114">
        <f t="shared" si="3622"/>
        <v>0</v>
      </c>
      <c r="P946" s="32"/>
      <c r="Q946" s="114">
        <f t="shared" si="3623"/>
        <v>0</v>
      </c>
      <c r="R946" s="32"/>
      <c r="S946" s="114">
        <f t="shared" si="3624"/>
        <v>0</v>
      </c>
      <c r="T946" s="32"/>
      <c r="U946" s="114">
        <f t="shared" si="3625"/>
        <v>0</v>
      </c>
      <c r="V946" s="32"/>
      <c r="W946" s="114">
        <f t="shared" si="3626"/>
        <v>0</v>
      </c>
      <c r="X946" s="32"/>
      <c r="Y946" s="114">
        <f t="shared" si="3627"/>
        <v>0</v>
      </c>
      <c r="Z946" s="32"/>
      <c r="AA946" s="114">
        <f t="shared" si="3628"/>
        <v>0</v>
      </c>
      <c r="AB946" s="32"/>
      <c r="AC946" s="114">
        <f t="shared" si="3629"/>
        <v>0</v>
      </c>
      <c r="AD946" s="32"/>
      <c r="AE946" s="114">
        <f t="shared" si="3630"/>
        <v>0</v>
      </c>
      <c r="AF946" s="32"/>
      <c r="AG946" s="114">
        <f t="shared" si="3631"/>
        <v>0</v>
      </c>
      <c r="AH946" s="32"/>
      <c r="AI946" s="114">
        <f t="shared" si="3632"/>
        <v>0</v>
      </c>
      <c r="AJ946" s="32"/>
      <c r="AK946" s="114">
        <f t="shared" si="3633"/>
        <v>0</v>
      </c>
      <c r="AL946" s="32"/>
      <c r="AM946" s="114">
        <f t="shared" si="3634"/>
        <v>0</v>
      </c>
      <c r="AN946" s="32"/>
      <c r="AO946" s="114">
        <f t="shared" si="3635"/>
        <v>0</v>
      </c>
      <c r="AP946" s="32"/>
      <c r="AQ946" s="114">
        <f t="shared" si="3636"/>
        <v>0</v>
      </c>
      <c r="AR946" s="32"/>
      <c r="AS946" s="114">
        <f t="shared" si="3637"/>
        <v>0</v>
      </c>
      <c r="AT946" s="32"/>
      <c r="AU946" s="114">
        <f t="shared" si="3638"/>
        <v>0</v>
      </c>
      <c r="AV946" s="32"/>
      <c r="AW946" s="114">
        <f t="shared" si="3639"/>
        <v>0</v>
      </c>
      <c r="AX946" s="32"/>
      <c r="AY946" s="114">
        <f t="shared" si="3640"/>
        <v>0</v>
      </c>
      <c r="AZ946" s="32"/>
      <c r="BA946" s="114">
        <f t="shared" si="3641"/>
        <v>0</v>
      </c>
      <c r="BB946" s="32"/>
      <c r="BC946" s="114">
        <f t="shared" si="3642"/>
        <v>0</v>
      </c>
      <c r="BD946" s="32"/>
      <c r="BE946" s="114">
        <f t="shared" si="3643"/>
        <v>0</v>
      </c>
      <c r="BF946" s="32"/>
      <c r="BG946" s="114">
        <f t="shared" si="3644"/>
        <v>0</v>
      </c>
      <c r="BH946" s="108">
        <f t="shared" ref="BH946:BI946" si="3656">SUM(J946,L946,N946,P946,R946,T946,V946,X946,Z946,AB946,AD946,AF946,AH946,AJ946,AL946,AN946,AP946,AR946,AT946,AV946,AX946,AZ946,BB946,BD946,BF946)</f>
        <v>0</v>
      </c>
      <c r="BI946" s="119">
        <f t="shared" si="3656"/>
        <v>0</v>
      </c>
      <c r="BJ946" s="87">
        <f t="shared" si="3646"/>
        <v>0</v>
      </c>
      <c r="BK946" s="108">
        <f t="shared" si="3647"/>
        <v>1</v>
      </c>
      <c r="BL946" s="119">
        <f t="shared" si="3648"/>
        <v>1320.17</v>
      </c>
      <c r="BM946" s="87">
        <f t="shared" si="3649"/>
        <v>1</v>
      </c>
    </row>
    <row r="947" spans="1:65" s="88" customFormat="1" ht="56.25">
      <c r="A947" s="29" t="s">
        <v>1345</v>
      </c>
      <c r="B947" s="29" t="s">
        <v>79</v>
      </c>
      <c r="C947" s="29" t="s">
        <v>1346</v>
      </c>
      <c r="D947" s="101" t="s">
        <v>1347</v>
      </c>
      <c r="E947" s="29" t="s">
        <v>100</v>
      </c>
      <c r="F947" s="30">
        <v>1</v>
      </c>
      <c r="G947" s="31">
        <v>1098.25</v>
      </c>
      <c r="H947" s="119">
        <v>1349.5004137458766</v>
      </c>
      <c r="I947" s="120">
        <f t="shared" si="3619"/>
        <v>1349.5</v>
      </c>
      <c r="J947" s="111"/>
      <c r="K947" s="114">
        <f t="shared" si="3620"/>
        <v>0</v>
      </c>
      <c r="L947" s="32"/>
      <c r="M947" s="114">
        <f t="shared" si="3621"/>
        <v>0</v>
      </c>
      <c r="N947" s="32"/>
      <c r="O947" s="114">
        <f t="shared" si="3622"/>
        <v>0</v>
      </c>
      <c r="P947" s="32"/>
      <c r="Q947" s="114">
        <f t="shared" si="3623"/>
        <v>0</v>
      </c>
      <c r="R947" s="32"/>
      <c r="S947" s="114">
        <f t="shared" si="3624"/>
        <v>0</v>
      </c>
      <c r="T947" s="32"/>
      <c r="U947" s="114">
        <f t="shared" si="3625"/>
        <v>0</v>
      </c>
      <c r="V947" s="32"/>
      <c r="W947" s="114">
        <f t="shared" si="3626"/>
        <v>0</v>
      </c>
      <c r="X947" s="32"/>
      <c r="Y947" s="114">
        <f t="shared" si="3627"/>
        <v>0</v>
      </c>
      <c r="Z947" s="32"/>
      <c r="AA947" s="114">
        <f t="shared" si="3628"/>
        <v>0</v>
      </c>
      <c r="AB947" s="32"/>
      <c r="AC947" s="114">
        <f t="shared" si="3629"/>
        <v>0</v>
      </c>
      <c r="AD947" s="32"/>
      <c r="AE947" s="114">
        <f t="shared" si="3630"/>
        <v>0</v>
      </c>
      <c r="AF947" s="32"/>
      <c r="AG947" s="114">
        <f t="shared" si="3631"/>
        <v>0</v>
      </c>
      <c r="AH947" s="32"/>
      <c r="AI947" s="114">
        <f t="shared" si="3632"/>
        <v>0</v>
      </c>
      <c r="AJ947" s="32"/>
      <c r="AK947" s="114">
        <f t="shared" si="3633"/>
        <v>0</v>
      </c>
      <c r="AL947" s="32"/>
      <c r="AM947" s="114">
        <f t="shared" si="3634"/>
        <v>0</v>
      </c>
      <c r="AN947" s="32"/>
      <c r="AO947" s="114">
        <f t="shared" si="3635"/>
        <v>0</v>
      </c>
      <c r="AP947" s="32"/>
      <c r="AQ947" s="114">
        <f t="shared" si="3636"/>
        <v>0</v>
      </c>
      <c r="AR947" s="32"/>
      <c r="AS947" s="114">
        <f t="shared" si="3637"/>
        <v>0</v>
      </c>
      <c r="AT947" s="32"/>
      <c r="AU947" s="114">
        <f t="shared" si="3638"/>
        <v>0</v>
      </c>
      <c r="AV947" s="32"/>
      <c r="AW947" s="114">
        <f t="shared" si="3639"/>
        <v>0</v>
      </c>
      <c r="AX947" s="32"/>
      <c r="AY947" s="114">
        <f t="shared" si="3640"/>
        <v>0</v>
      </c>
      <c r="AZ947" s="32"/>
      <c r="BA947" s="114">
        <f t="shared" si="3641"/>
        <v>0</v>
      </c>
      <c r="BB947" s="32"/>
      <c r="BC947" s="114">
        <f t="shared" si="3642"/>
        <v>0</v>
      </c>
      <c r="BD947" s="32"/>
      <c r="BE947" s="114">
        <f t="shared" si="3643"/>
        <v>0</v>
      </c>
      <c r="BF947" s="32"/>
      <c r="BG947" s="114">
        <f t="shared" si="3644"/>
        <v>0</v>
      </c>
      <c r="BH947" s="108">
        <f t="shared" ref="BH947:BI947" si="3657">SUM(J947,L947,N947,P947,R947,T947,V947,X947,Z947,AB947,AD947,AF947,AH947,AJ947,AL947,AN947,AP947,AR947,AT947,AV947,AX947,AZ947,BB947,BD947,BF947)</f>
        <v>0</v>
      </c>
      <c r="BI947" s="119">
        <f t="shared" si="3657"/>
        <v>0</v>
      </c>
      <c r="BJ947" s="87">
        <f t="shared" si="3646"/>
        <v>0</v>
      </c>
      <c r="BK947" s="108">
        <f t="shared" si="3647"/>
        <v>1</v>
      </c>
      <c r="BL947" s="119">
        <f t="shared" si="3648"/>
        <v>1349.5</v>
      </c>
      <c r="BM947" s="87">
        <f t="shared" si="3649"/>
        <v>1</v>
      </c>
    </row>
    <row r="948" spans="1:65" s="88" customFormat="1" ht="45">
      <c r="A948" s="29" t="s">
        <v>1348</v>
      </c>
      <c r="B948" s="29" t="s">
        <v>79</v>
      </c>
      <c r="C948" s="29" t="s">
        <v>1349</v>
      </c>
      <c r="D948" s="101" t="s">
        <v>1350</v>
      </c>
      <c r="E948" s="29" t="s">
        <v>100</v>
      </c>
      <c r="F948" s="30">
        <v>1</v>
      </c>
      <c r="G948" s="31">
        <v>1063</v>
      </c>
      <c r="H948" s="119">
        <v>1306.1861505229836</v>
      </c>
      <c r="I948" s="120">
        <f t="shared" si="3619"/>
        <v>1306.19</v>
      </c>
      <c r="J948" s="111"/>
      <c r="K948" s="114">
        <f t="shared" si="3620"/>
        <v>0</v>
      </c>
      <c r="L948" s="32"/>
      <c r="M948" s="114">
        <f t="shared" si="3621"/>
        <v>0</v>
      </c>
      <c r="N948" s="32"/>
      <c r="O948" s="114">
        <f t="shared" si="3622"/>
        <v>0</v>
      </c>
      <c r="P948" s="32"/>
      <c r="Q948" s="114">
        <f t="shared" si="3623"/>
        <v>0</v>
      </c>
      <c r="R948" s="32"/>
      <c r="S948" s="114">
        <f t="shared" si="3624"/>
        <v>0</v>
      </c>
      <c r="T948" s="32"/>
      <c r="U948" s="114">
        <f t="shared" si="3625"/>
        <v>0</v>
      </c>
      <c r="V948" s="32"/>
      <c r="W948" s="114">
        <f t="shared" si="3626"/>
        <v>0</v>
      </c>
      <c r="X948" s="32"/>
      <c r="Y948" s="114">
        <f t="shared" si="3627"/>
        <v>0</v>
      </c>
      <c r="Z948" s="32"/>
      <c r="AA948" s="114">
        <f t="shared" si="3628"/>
        <v>0</v>
      </c>
      <c r="AB948" s="32"/>
      <c r="AC948" s="114">
        <f t="shared" si="3629"/>
        <v>0</v>
      </c>
      <c r="AD948" s="32"/>
      <c r="AE948" s="114">
        <f t="shared" si="3630"/>
        <v>0</v>
      </c>
      <c r="AF948" s="32"/>
      <c r="AG948" s="114">
        <f t="shared" si="3631"/>
        <v>0</v>
      </c>
      <c r="AH948" s="32"/>
      <c r="AI948" s="114">
        <f t="shared" si="3632"/>
        <v>0</v>
      </c>
      <c r="AJ948" s="32"/>
      <c r="AK948" s="114">
        <f t="shared" si="3633"/>
        <v>0</v>
      </c>
      <c r="AL948" s="32"/>
      <c r="AM948" s="114">
        <f t="shared" si="3634"/>
        <v>0</v>
      </c>
      <c r="AN948" s="32"/>
      <c r="AO948" s="114">
        <f t="shared" si="3635"/>
        <v>0</v>
      </c>
      <c r="AP948" s="32"/>
      <c r="AQ948" s="114">
        <f t="shared" si="3636"/>
        <v>0</v>
      </c>
      <c r="AR948" s="32"/>
      <c r="AS948" s="114">
        <f t="shared" si="3637"/>
        <v>0</v>
      </c>
      <c r="AT948" s="32"/>
      <c r="AU948" s="114">
        <f t="shared" si="3638"/>
        <v>0</v>
      </c>
      <c r="AV948" s="32"/>
      <c r="AW948" s="114">
        <f t="shared" si="3639"/>
        <v>0</v>
      </c>
      <c r="AX948" s="32"/>
      <c r="AY948" s="114">
        <f t="shared" si="3640"/>
        <v>0</v>
      </c>
      <c r="AZ948" s="32"/>
      <c r="BA948" s="114">
        <f t="shared" si="3641"/>
        <v>0</v>
      </c>
      <c r="BB948" s="32"/>
      <c r="BC948" s="114">
        <f t="shared" si="3642"/>
        <v>0</v>
      </c>
      <c r="BD948" s="32"/>
      <c r="BE948" s="114">
        <f t="shared" si="3643"/>
        <v>0</v>
      </c>
      <c r="BF948" s="32"/>
      <c r="BG948" s="114">
        <f t="shared" si="3644"/>
        <v>0</v>
      </c>
      <c r="BH948" s="108">
        <f t="shared" ref="BH948:BI948" si="3658">SUM(J948,L948,N948,P948,R948,T948,V948,X948,Z948,AB948,AD948,AF948,AH948,AJ948,AL948,AN948,AP948,AR948,AT948,AV948,AX948,AZ948,BB948,BD948,BF948)</f>
        <v>0</v>
      </c>
      <c r="BI948" s="119">
        <f t="shared" si="3658"/>
        <v>0</v>
      </c>
      <c r="BJ948" s="87">
        <f t="shared" si="3646"/>
        <v>0</v>
      </c>
      <c r="BK948" s="108">
        <f t="shared" si="3647"/>
        <v>1</v>
      </c>
      <c r="BL948" s="119">
        <f t="shared" si="3648"/>
        <v>1306.19</v>
      </c>
      <c r="BM948" s="87">
        <f t="shared" si="3649"/>
        <v>1</v>
      </c>
    </row>
    <row r="949" spans="1:65" s="88" customFormat="1">
      <c r="A949" s="29" t="s">
        <v>1351</v>
      </c>
      <c r="B949" s="29" t="s">
        <v>66</v>
      </c>
      <c r="C949" s="29">
        <v>92868</v>
      </c>
      <c r="D949" s="101" t="s">
        <v>1172</v>
      </c>
      <c r="E949" s="29" t="s">
        <v>100</v>
      </c>
      <c r="F949" s="30">
        <v>12</v>
      </c>
      <c r="G949" s="31">
        <v>11.55</v>
      </c>
      <c r="H949" s="119">
        <v>14.192333056011723</v>
      </c>
      <c r="I949" s="120">
        <f t="shared" si="3619"/>
        <v>170.31</v>
      </c>
      <c r="J949" s="111"/>
      <c r="K949" s="114">
        <f t="shared" si="3620"/>
        <v>0</v>
      </c>
      <c r="L949" s="32"/>
      <c r="M949" s="114">
        <f t="shared" si="3621"/>
        <v>0</v>
      </c>
      <c r="N949" s="32"/>
      <c r="O949" s="114">
        <f t="shared" si="3622"/>
        <v>0</v>
      </c>
      <c r="P949" s="32"/>
      <c r="Q949" s="114">
        <f t="shared" si="3623"/>
        <v>0</v>
      </c>
      <c r="R949" s="32"/>
      <c r="S949" s="114">
        <f t="shared" si="3624"/>
        <v>0</v>
      </c>
      <c r="T949" s="32"/>
      <c r="U949" s="114">
        <f t="shared" si="3625"/>
        <v>0</v>
      </c>
      <c r="V949" s="32"/>
      <c r="W949" s="114">
        <f t="shared" si="3626"/>
        <v>0</v>
      </c>
      <c r="X949" s="32"/>
      <c r="Y949" s="114">
        <f t="shared" si="3627"/>
        <v>0</v>
      </c>
      <c r="Z949" s="32"/>
      <c r="AA949" s="114">
        <f t="shared" si="3628"/>
        <v>0</v>
      </c>
      <c r="AB949" s="32"/>
      <c r="AC949" s="114">
        <f t="shared" si="3629"/>
        <v>0</v>
      </c>
      <c r="AD949" s="32"/>
      <c r="AE949" s="114">
        <f t="shared" si="3630"/>
        <v>0</v>
      </c>
      <c r="AF949" s="32"/>
      <c r="AG949" s="114">
        <f t="shared" si="3631"/>
        <v>0</v>
      </c>
      <c r="AH949" s="32"/>
      <c r="AI949" s="114">
        <f t="shared" si="3632"/>
        <v>0</v>
      </c>
      <c r="AJ949" s="32"/>
      <c r="AK949" s="114">
        <f t="shared" si="3633"/>
        <v>0</v>
      </c>
      <c r="AL949" s="32"/>
      <c r="AM949" s="114">
        <f t="shared" si="3634"/>
        <v>0</v>
      </c>
      <c r="AN949" s="32"/>
      <c r="AO949" s="114">
        <f t="shared" si="3635"/>
        <v>0</v>
      </c>
      <c r="AP949" s="32"/>
      <c r="AQ949" s="114">
        <f t="shared" si="3636"/>
        <v>0</v>
      </c>
      <c r="AR949" s="32"/>
      <c r="AS949" s="114">
        <f t="shared" si="3637"/>
        <v>0</v>
      </c>
      <c r="AT949" s="32"/>
      <c r="AU949" s="114">
        <f t="shared" si="3638"/>
        <v>0</v>
      </c>
      <c r="AV949" s="32"/>
      <c r="AW949" s="114">
        <f t="shared" si="3639"/>
        <v>0</v>
      </c>
      <c r="AX949" s="32"/>
      <c r="AY949" s="114">
        <f t="shared" si="3640"/>
        <v>0</v>
      </c>
      <c r="AZ949" s="32"/>
      <c r="BA949" s="114">
        <f t="shared" si="3641"/>
        <v>0</v>
      </c>
      <c r="BB949" s="32"/>
      <c r="BC949" s="114">
        <f t="shared" si="3642"/>
        <v>0</v>
      </c>
      <c r="BD949" s="32"/>
      <c r="BE949" s="114">
        <f t="shared" si="3643"/>
        <v>0</v>
      </c>
      <c r="BF949" s="32"/>
      <c r="BG949" s="114">
        <f t="shared" si="3644"/>
        <v>0</v>
      </c>
      <c r="BH949" s="108">
        <f t="shared" ref="BH949:BI949" si="3659">SUM(J949,L949,N949,P949,R949,T949,V949,X949,Z949,AB949,AD949,AF949,AH949,AJ949,AL949,AN949,AP949,AR949,AT949,AV949,AX949,AZ949,BB949,BD949,BF949)</f>
        <v>0</v>
      </c>
      <c r="BI949" s="119">
        <f t="shared" si="3659"/>
        <v>0</v>
      </c>
      <c r="BJ949" s="87">
        <f t="shared" si="3646"/>
        <v>0</v>
      </c>
      <c r="BK949" s="108">
        <f t="shared" si="3647"/>
        <v>12</v>
      </c>
      <c r="BL949" s="119">
        <f t="shared" si="3648"/>
        <v>170.31</v>
      </c>
      <c r="BM949" s="87">
        <f t="shared" si="3649"/>
        <v>1</v>
      </c>
    </row>
    <row r="950" spans="1:65" s="88" customFormat="1" ht="22.5">
      <c r="A950" s="29" t="s">
        <v>1352</v>
      </c>
      <c r="B950" s="29" t="s">
        <v>66</v>
      </c>
      <c r="C950" s="29">
        <v>95787</v>
      </c>
      <c r="D950" s="101" t="s">
        <v>1190</v>
      </c>
      <c r="E950" s="29" t="s">
        <v>100</v>
      </c>
      <c r="F950" s="30">
        <v>3</v>
      </c>
      <c r="G950" s="31">
        <v>23.51</v>
      </c>
      <c r="H950" s="119">
        <v>28.888463216176241</v>
      </c>
      <c r="I950" s="120">
        <f t="shared" si="3619"/>
        <v>86.67</v>
      </c>
      <c r="J950" s="111"/>
      <c r="K950" s="114">
        <f t="shared" si="3620"/>
        <v>0</v>
      </c>
      <c r="L950" s="32"/>
      <c r="M950" s="114">
        <f t="shared" si="3621"/>
        <v>0</v>
      </c>
      <c r="N950" s="32"/>
      <c r="O950" s="114">
        <f t="shared" si="3622"/>
        <v>0</v>
      </c>
      <c r="P950" s="32"/>
      <c r="Q950" s="114">
        <f t="shared" si="3623"/>
        <v>0</v>
      </c>
      <c r="R950" s="32"/>
      <c r="S950" s="114">
        <f t="shared" si="3624"/>
        <v>0</v>
      </c>
      <c r="T950" s="32"/>
      <c r="U950" s="114">
        <f t="shared" si="3625"/>
        <v>0</v>
      </c>
      <c r="V950" s="32"/>
      <c r="W950" s="114">
        <f t="shared" si="3626"/>
        <v>0</v>
      </c>
      <c r="X950" s="32"/>
      <c r="Y950" s="114">
        <f t="shared" si="3627"/>
        <v>0</v>
      </c>
      <c r="Z950" s="32"/>
      <c r="AA950" s="114">
        <f t="shared" si="3628"/>
        <v>0</v>
      </c>
      <c r="AB950" s="32"/>
      <c r="AC950" s="114">
        <f t="shared" si="3629"/>
        <v>0</v>
      </c>
      <c r="AD950" s="32"/>
      <c r="AE950" s="114">
        <f t="shared" si="3630"/>
        <v>0</v>
      </c>
      <c r="AF950" s="32"/>
      <c r="AG950" s="114">
        <f t="shared" si="3631"/>
        <v>0</v>
      </c>
      <c r="AH950" s="32"/>
      <c r="AI950" s="114">
        <f t="shared" si="3632"/>
        <v>0</v>
      </c>
      <c r="AJ950" s="32"/>
      <c r="AK950" s="114">
        <f t="shared" si="3633"/>
        <v>0</v>
      </c>
      <c r="AL950" s="32"/>
      <c r="AM950" s="114">
        <f t="shared" si="3634"/>
        <v>0</v>
      </c>
      <c r="AN950" s="32"/>
      <c r="AO950" s="114">
        <f t="shared" si="3635"/>
        <v>0</v>
      </c>
      <c r="AP950" s="32"/>
      <c r="AQ950" s="114">
        <f t="shared" si="3636"/>
        <v>0</v>
      </c>
      <c r="AR950" s="32"/>
      <c r="AS950" s="114">
        <f t="shared" si="3637"/>
        <v>0</v>
      </c>
      <c r="AT950" s="32"/>
      <c r="AU950" s="114">
        <f t="shared" si="3638"/>
        <v>0</v>
      </c>
      <c r="AV950" s="32"/>
      <c r="AW950" s="114">
        <f t="shared" si="3639"/>
        <v>0</v>
      </c>
      <c r="AX950" s="32"/>
      <c r="AY950" s="114">
        <f t="shared" si="3640"/>
        <v>0</v>
      </c>
      <c r="AZ950" s="32"/>
      <c r="BA950" s="114">
        <f t="shared" si="3641"/>
        <v>0</v>
      </c>
      <c r="BB950" s="32"/>
      <c r="BC950" s="114">
        <f t="shared" si="3642"/>
        <v>0</v>
      </c>
      <c r="BD950" s="32"/>
      <c r="BE950" s="114">
        <f t="shared" si="3643"/>
        <v>0</v>
      </c>
      <c r="BF950" s="32"/>
      <c r="BG950" s="114">
        <f t="shared" si="3644"/>
        <v>0</v>
      </c>
      <c r="BH950" s="108">
        <f t="shared" ref="BH950:BI950" si="3660">SUM(J950,L950,N950,P950,R950,T950,V950,X950,Z950,AB950,AD950,AF950,AH950,AJ950,AL950,AN950,AP950,AR950,AT950,AV950,AX950,AZ950,BB950,BD950,BF950)</f>
        <v>0</v>
      </c>
      <c r="BI950" s="119">
        <f t="shared" si="3660"/>
        <v>0</v>
      </c>
      <c r="BJ950" s="87">
        <f t="shared" si="3646"/>
        <v>0</v>
      </c>
      <c r="BK950" s="108">
        <f t="shared" si="3647"/>
        <v>3</v>
      </c>
      <c r="BL950" s="119">
        <f t="shared" si="3648"/>
        <v>86.67</v>
      </c>
      <c r="BM950" s="87">
        <f t="shared" si="3649"/>
        <v>1</v>
      </c>
    </row>
    <row r="951" spans="1:65" s="88" customFormat="1" ht="22.5">
      <c r="A951" s="29" t="s">
        <v>1353</v>
      </c>
      <c r="B951" s="29" t="s">
        <v>66</v>
      </c>
      <c r="C951" s="29">
        <v>95808</v>
      </c>
      <c r="D951" s="101" t="s">
        <v>1192</v>
      </c>
      <c r="E951" s="29" t="s">
        <v>100</v>
      </c>
      <c r="F951" s="30">
        <v>3</v>
      </c>
      <c r="G951" s="31">
        <v>20.56</v>
      </c>
      <c r="H951" s="119">
        <v>25.263581613125627</v>
      </c>
      <c r="I951" s="120">
        <f t="shared" si="3619"/>
        <v>75.790000000000006</v>
      </c>
      <c r="J951" s="111"/>
      <c r="K951" s="114">
        <f t="shared" si="3620"/>
        <v>0</v>
      </c>
      <c r="L951" s="32"/>
      <c r="M951" s="114">
        <f t="shared" si="3621"/>
        <v>0</v>
      </c>
      <c r="N951" s="32"/>
      <c r="O951" s="114">
        <f t="shared" si="3622"/>
        <v>0</v>
      </c>
      <c r="P951" s="32"/>
      <c r="Q951" s="114">
        <f t="shared" si="3623"/>
        <v>0</v>
      </c>
      <c r="R951" s="32"/>
      <c r="S951" s="114">
        <f t="shared" si="3624"/>
        <v>0</v>
      </c>
      <c r="T951" s="32"/>
      <c r="U951" s="114">
        <f t="shared" si="3625"/>
        <v>0</v>
      </c>
      <c r="V951" s="32"/>
      <c r="W951" s="114">
        <f t="shared" si="3626"/>
        <v>0</v>
      </c>
      <c r="X951" s="32"/>
      <c r="Y951" s="114">
        <f t="shared" si="3627"/>
        <v>0</v>
      </c>
      <c r="Z951" s="32"/>
      <c r="AA951" s="114">
        <f t="shared" si="3628"/>
        <v>0</v>
      </c>
      <c r="AB951" s="32"/>
      <c r="AC951" s="114">
        <f t="shared" si="3629"/>
        <v>0</v>
      </c>
      <c r="AD951" s="32"/>
      <c r="AE951" s="114">
        <f t="shared" si="3630"/>
        <v>0</v>
      </c>
      <c r="AF951" s="32"/>
      <c r="AG951" s="114">
        <f t="shared" si="3631"/>
        <v>0</v>
      </c>
      <c r="AH951" s="32"/>
      <c r="AI951" s="114">
        <f t="shared" si="3632"/>
        <v>0</v>
      </c>
      <c r="AJ951" s="32"/>
      <c r="AK951" s="114">
        <f t="shared" si="3633"/>
        <v>0</v>
      </c>
      <c r="AL951" s="32"/>
      <c r="AM951" s="114">
        <f t="shared" si="3634"/>
        <v>0</v>
      </c>
      <c r="AN951" s="32"/>
      <c r="AO951" s="114">
        <f t="shared" si="3635"/>
        <v>0</v>
      </c>
      <c r="AP951" s="32"/>
      <c r="AQ951" s="114">
        <f t="shared" si="3636"/>
        <v>0</v>
      </c>
      <c r="AR951" s="32"/>
      <c r="AS951" s="114">
        <f t="shared" si="3637"/>
        <v>0</v>
      </c>
      <c r="AT951" s="32"/>
      <c r="AU951" s="114">
        <f t="shared" si="3638"/>
        <v>0</v>
      </c>
      <c r="AV951" s="32"/>
      <c r="AW951" s="114">
        <f t="shared" si="3639"/>
        <v>0</v>
      </c>
      <c r="AX951" s="32"/>
      <c r="AY951" s="114">
        <f t="shared" si="3640"/>
        <v>0</v>
      </c>
      <c r="AZ951" s="32"/>
      <c r="BA951" s="114">
        <f t="shared" si="3641"/>
        <v>0</v>
      </c>
      <c r="BB951" s="32"/>
      <c r="BC951" s="114">
        <f t="shared" si="3642"/>
        <v>0</v>
      </c>
      <c r="BD951" s="32"/>
      <c r="BE951" s="114">
        <f t="shared" si="3643"/>
        <v>0</v>
      </c>
      <c r="BF951" s="32"/>
      <c r="BG951" s="114">
        <f t="shared" si="3644"/>
        <v>0</v>
      </c>
      <c r="BH951" s="108">
        <f t="shared" ref="BH951:BI951" si="3661">SUM(J951,L951,N951,P951,R951,T951,V951,X951,Z951,AB951,AD951,AF951,AH951,AJ951,AL951,AN951,AP951,AR951,AT951,AV951,AX951,AZ951,BB951,BD951,BF951)</f>
        <v>0</v>
      </c>
      <c r="BI951" s="119">
        <f t="shared" si="3661"/>
        <v>0</v>
      </c>
      <c r="BJ951" s="87">
        <f t="shared" si="3646"/>
        <v>0</v>
      </c>
      <c r="BK951" s="108">
        <f t="shared" si="3647"/>
        <v>3</v>
      </c>
      <c r="BL951" s="119">
        <f t="shared" si="3648"/>
        <v>75.790000000000006</v>
      </c>
      <c r="BM951" s="87">
        <f t="shared" si="3649"/>
        <v>1</v>
      </c>
    </row>
    <row r="952" spans="1:65" s="88" customFormat="1" ht="22.5">
      <c r="A952" s="29" t="s">
        <v>1354</v>
      </c>
      <c r="B952" s="29" t="s">
        <v>66</v>
      </c>
      <c r="C952" s="29">
        <v>95777</v>
      </c>
      <c r="D952" s="101" t="s">
        <v>1194</v>
      </c>
      <c r="E952" s="29" t="s">
        <v>100</v>
      </c>
      <c r="F952" s="30">
        <v>23</v>
      </c>
      <c r="G952" s="31">
        <v>21.57</v>
      </c>
      <c r="H952" s="119">
        <v>26.504642772136176</v>
      </c>
      <c r="I952" s="120">
        <f t="shared" si="3619"/>
        <v>609.61</v>
      </c>
      <c r="J952" s="111"/>
      <c r="K952" s="114">
        <f t="shared" si="3620"/>
        <v>0</v>
      </c>
      <c r="L952" s="32"/>
      <c r="M952" s="114">
        <f t="shared" si="3621"/>
        <v>0</v>
      </c>
      <c r="N952" s="32"/>
      <c r="O952" s="114">
        <f t="shared" si="3622"/>
        <v>0</v>
      </c>
      <c r="P952" s="32"/>
      <c r="Q952" s="114">
        <f t="shared" si="3623"/>
        <v>0</v>
      </c>
      <c r="R952" s="32"/>
      <c r="S952" s="114">
        <f t="shared" si="3624"/>
        <v>0</v>
      </c>
      <c r="T952" s="32"/>
      <c r="U952" s="114">
        <f t="shared" si="3625"/>
        <v>0</v>
      </c>
      <c r="V952" s="32"/>
      <c r="W952" s="114">
        <f t="shared" si="3626"/>
        <v>0</v>
      </c>
      <c r="X952" s="32"/>
      <c r="Y952" s="114">
        <f t="shared" si="3627"/>
        <v>0</v>
      </c>
      <c r="Z952" s="32"/>
      <c r="AA952" s="114">
        <f t="shared" si="3628"/>
        <v>0</v>
      </c>
      <c r="AB952" s="32"/>
      <c r="AC952" s="114">
        <f t="shared" si="3629"/>
        <v>0</v>
      </c>
      <c r="AD952" s="32"/>
      <c r="AE952" s="114">
        <f t="shared" si="3630"/>
        <v>0</v>
      </c>
      <c r="AF952" s="32"/>
      <c r="AG952" s="114">
        <f t="shared" si="3631"/>
        <v>0</v>
      </c>
      <c r="AH952" s="32"/>
      <c r="AI952" s="114">
        <f t="shared" si="3632"/>
        <v>0</v>
      </c>
      <c r="AJ952" s="32"/>
      <c r="AK952" s="114">
        <f t="shared" si="3633"/>
        <v>0</v>
      </c>
      <c r="AL952" s="32"/>
      <c r="AM952" s="114">
        <f t="shared" si="3634"/>
        <v>0</v>
      </c>
      <c r="AN952" s="32"/>
      <c r="AO952" s="114">
        <f t="shared" si="3635"/>
        <v>0</v>
      </c>
      <c r="AP952" s="32"/>
      <c r="AQ952" s="114">
        <f t="shared" si="3636"/>
        <v>0</v>
      </c>
      <c r="AR952" s="32"/>
      <c r="AS952" s="114">
        <f t="shared" si="3637"/>
        <v>0</v>
      </c>
      <c r="AT952" s="32"/>
      <c r="AU952" s="114">
        <f t="shared" si="3638"/>
        <v>0</v>
      </c>
      <c r="AV952" s="32"/>
      <c r="AW952" s="114">
        <f t="shared" si="3639"/>
        <v>0</v>
      </c>
      <c r="AX952" s="32"/>
      <c r="AY952" s="114">
        <f t="shared" si="3640"/>
        <v>0</v>
      </c>
      <c r="AZ952" s="32"/>
      <c r="BA952" s="114">
        <f t="shared" si="3641"/>
        <v>0</v>
      </c>
      <c r="BB952" s="32"/>
      <c r="BC952" s="114">
        <f t="shared" si="3642"/>
        <v>0</v>
      </c>
      <c r="BD952" s="32"/>
      <c r="BE952" s="114">
        <f t="shared" si="3643"/>
        <v>0</v>
      </c>
      <c r="BF952" s="32"/>
      <c r="BG952" s="114">
        <f t="shared" si="3644"/>
        <v>0</v>
      </c>
      <c r="BH952" s="108">
        <f t="shared" ref="BH952:BI952" si="3662">SUM(J952,L952,N952,P952,R952,T952,V952,X952,Z952,AB952,AD952,AF952,AH952,AJ952,AL952,AN952,AP952,AR952,AT952,AV952,AX952,AZ952,BB952,BD952,BF952)</f>
        <v>0</v>
      </c>
      <c r="BI952" s="119">
        <f t="shared" si="3662"/>
        <v>0</v>
      </c>
      <c r="BJ952" s="87">
        <f t="shared" si="3646"/>
        <v>0</v>
      </c>
      <c r="BK952" s="108">
        <f t="shared" si="3647"/>
        <v>23</v>
      </c>
      <c r="BL952" s="119">
        <f t="shared" si="3648"/>
        <v>609.61</v>
      </c>
      <c r="BM952" s="87">
        <f t="shared" si="3649"/>
        <v>1</v>
      </c>
    </row>
    <row r="953" spans="1:65" s="88" customFormat="1" ht="22.5">
      <c r="A953" s="29" t="s">
        <v>1355</v>
      </c>
      <c r="B953" s="29" t="s">
        <v>66</v>
      </c>
      <c r="C953" s="29">
        <v>95801</v>
      </c>
      <c r="D953" s="101" t="s">
        <v>1196</v>
      </c>
      <c r="E953" s="29" t="s">
        <v>100</v>
      </c>
      <c r="F953" s="30">
        <v>13</v>
      </c>
      <c r="G953" s="31">
        <v>32.450000000000003</v>
      </c>
      <c r="H953" s="119">
        <v>39.873697633556745</v>
      </c>
      <c r="I953" s="120">
        <f t="shared" si="3619"/>
        <v>518.36</v>
      </c>
      <c r="J953" s="111"/>
      <c r="K953" s="114">
        <f t="shared" si="3620"/>
        <v>0</v>
      </c>
      <c r="L953" s="32"/>
      <c r="M953" s="114">
        <f t="shared" si="3621"/>
        <v>0</v>
      </c>
      <c r="N953" s="32"/>
      <c r="O953" s="114">
        <f t="shared" si="3622"/>
        <v>0</v>
      </c>
      <c r="P953" s="32"/>
      <c r="Q953" s="114">
        <f t="shared" si="3623"/>
        <v>0</v>
      </c>
      <c r="R953" s="32"/>
      <c r="S953" s="114">
        <f t="shared" si="3624"/>
        <v>0</v>
      </c>
      <c r="T953" s="32"/>
      <c r="U953" s="114">
        <f t="shared" si="3625"/>
        <v>0</v>
      </c>
      <c r="V953" s="32"/>
      <c r="W953" s="114">
        <f t="shared" si="3626"/>
        <v>0</v>
      </c>
      <c r="X953" s="32"/>
      <c r="Y953" s="114">
        <f t="shared" si="3627"/>
        <v>0</v>
      </c>
      <c r="Z953" s="32"/>
      <c r="AA953" s="114">
        <f t="shared" si="3628"/>
        <v>0</v>
      </c>
      <c r="AB953" s="32"/>
      <c r="AC953" s="114">
        <f t="shared" si="3629"/>
        <v>0</v>
      </c>
      <c r="AD953" s="32"/>
      <c r="AE953" s="114">
        <f t="shared" si="3630"/>
        <v>0</v>
      </c>
      <c r="AF953" s="32"/>
      <c r="AG953" s="114">
        <f t="shared" si="3631"/>
        <v>0</v>
      </c>
      <c r="AH953" s="32"/>
      <c r="AI953" s="114">
        <f t="shared" si="3632"/>
        <v>0</v>
      </c>
      <c r="AJ953" s="32"/>
      <c r="AK953" s="114">
        <f t="shared" si="3633"/>
        <v>0</v>
      </c>
      <c r="AL953" s="32"/>
      <c r="AM953" s="114">
        <f t="shared" si="3634"/>
        <v>0</v>
      </c>
      <c r="AN953" s="32"/>
      <c r="AO953" s="114">
        <f t="shared" si="3635"/>
        <v>0</v>
      </c>
      <c r="AP953" s="32"/>
      <c r="AQ953" s="114">
        <f t="shared" si="3636"/>
        <v>0</v>
      </c>
      <c r="AR953" s="32"/>
      <c r="AS953" s="114">
        <f t="shared" si="3637"/>
        <v>0</v>
      </c>
      <c r="AT953" s="32"/>
      <c r="AU953" s="114">
        <f t="shared" si="3638"/>
        <v>0</v>
      </c>
      <c r="AV953" s="32"/>
      <c r="AW953" s="114">
        <f t="shared" si="3639"/>
        <v>0</v>
      </c>
      <c r="AX953" s="32"/>
      <c r="AY953" s="114">
        <f t="shared" si="3640"/>
        <v>0</v>
      </c>
      <c r="AZ953" s="32"/>
      <c r="BA953" s="114">
        <f t="shared" si="3641"/>
        <v>0</v>
      </c>
      <c r="BB953" s="32"/>
      <c r="BC953" s="114">
        <f t="shared" si="3642"/>
        <v>0</v>
      </c>
      <c r="BD953" s="32"/>
      <c r="BE953" s="114">
        <f t="shared" si="3643"/>
        <v>0</v>
      </c>
      <c r="BF953" s="32"/>
      <c r="BG953" s="114">
        <f t="shared" si="3644"/>
        <v>0</v>
      </c>
      <c r="BH953" s="108">
        <f t="shared" ref="BH953:BI953" si="3663">SUM(J953,L953,N953,P953,R953,T953,V953,X953,Z953,AB953,AD953,AF953,AH953,AJ953,AL953,AN953,AP953,AR953,AT953,AV953,AX953,AZ953,BB953,BD953,BF953)</f>
        <v>0</v>
      </c>
      <c r="BI953" s="119">
        <f t="shared" si="3663"/>
        <v>0</v>
      </c>
      <c r="BJ953" s="87">
        <f t="shared" si="3646"/>
        <v>0</v>
      </c>
      <c r="BK953" s="108">
        <f t="shared" si="3647"/>
        <v>13</v>
      </c>
      <c r="BL953" s="119">
        <f t="shared" si="3648"/>
        <v>518.36</v>
      </c>
      <c r="BM953" s="87">
        <f t="shared" si="3649"/>
        <v>1</v>
      </c>
    </row>
    <row r="954" spans="1:65" s="88" customFormat="1">
      <c r="A954" s="29" t="s">
        <v>1356</v>
      </c>
      <c r="B954" s="29" t="s">
        <v>250</v>
      </c>
      <c r="C954" s="29">
        <v>3624</v>
      </c>
      <c r="D954" s="101" t="s">
        <v>1198</v>
      </c>
      <c r="E954" s="29" t="s">
        <v>100</v>
      </c>
      <c r="F954" s="30">
        <v>110</v>
      </c>
      <c r="G954" s="31">
        <v>91.44</v>
      </c>
      <c r="H954" s="119">
        <v>112.35904196032136</v>
      </c>
      <c r="I954" s="120">
        <f t="shared" si="3619"/>
        <v>12359.49</v>
      </c>
      <c r="J954" s="111"/>
      <c r="K954" s="114">
        <f t="shared" si="3620"/>
        <v>0</v>
      </c>
      <c r="L954" s="32"/>
      <c r="M954" s="114">
        <f t="shared" si="3621"/>
        <v>0</v>
      </c>
      <c r="N954" s="32"/>
      <c r="O954" s="114">
        <f t="shared" si="3622"/>
        <v>0</v>
      </c>
      <c r="P954" s="32"/>
      <c r="Q954" s="114">
        <f t="shared" si="3623"/>
        <v>0</v>
      </c>
      <c r="R954" s="32"/>
      <c r="S954" s="114">
        <f t="shared" si="3624"/>
        <v>0</v>
      </c>
      <c r="T954" s="32"/>
      <c r="U954" s="114">
        <f t="shared" si="3625"/>
        <v>0</v>
      </c>
      <c r="V954" s="32"/>
      <c r="W954" s="114">
        <f t="shared" si="3626"/>
        <v>0</v>
      </c>
      <c r="X954" s="32"/>
      <c r="Y954" s="114">
        <f t="shared" si="3627"/>
        <v>0</v>
      </c>
      <c r="Z954" s="32"/>
      <c r="AA954" s="114">
        <f t="shared" si="3628"/>
        <v>0</v>
      </c>
      <c r="AB954" s="32"/>
      <c r="AC954" s="114">
        <f t="shared" si="3629"/>
        <v>0</v>
      </c>
      <c r="AD954" s="32"/>
      <c r="AE954" s="114">
        <f t="shared" si="3630"/>
        <v>0</v>
      </c>
      <c r="AF954" s="32"/>
      <c r="AG954" s="114">
        <f t="shared" si="3631"/>
        <v>0</v>
      </c>
      <c r="AH954" s="32"/>
      <c r="AI954" s="114">
        <f t="shared" si="3632"/>
        <v>0</v>
      </c>
      <c r="AJ954" s="32"/>
      <c r="AK954" s="114">
        <f t="shared" si="3633"/>
        <v>0</v>
      </c>
      <c r="AL954" s="32"/>
      <c r="AM954" s="114">
        <f t="shared" si="3634"/>
        <v>0</v>
      </c>
      <c r="AN954" s="32"/>
      <c r="AO954" s="114">
        <f t="shared" si="3635"/>
        <v>0</v>
      </c>
      <c r="AP954" s="32"/>
      <c r="AQ954" s="114">
        <f t="shared" si="3636"/>
        <v>0</v>
      </c>
      <c r="AR954" s="32"/>
      <c r="AS954" s="114">
        <f t="shared" si="3637"/>
        <v>0</v>
      </c>
      <c r="AT954" s="32"/>
      <c r="AU954" s="114">
        <f t="shared" si="3638"/>
        <v>0</v>
      </c>
      <c r="AV954" s="32"/>
      <c r="AW954" s="114">
        <f t="shared" si="3639"/>
        <v>0</v>
      </c>
      <c r="AX954" s="32"/>
      <c r="AY954" s="114">
        <f t="shared" si="3640"/>
        <v>0</v>
      </c>
      <c r="AZ954" s="32"/>
      <c r="BA954" s="114">
        <f t="shared" si="3641"/>
        <v>0</v>
      </c>
      <c r="BB954" s="32"/>
      <c r="BC954" s="114">
        <f t="shared" si="3642"/>
        <v>0</v>
      </c>
      <c r="BD954" s="32"/>
      <c r="BE954" s="114">
        <f t="shared" si="3643"/>
        <v>0</v>
      </c>
      <c r="BF954" s="32"/>
      <c r="BG954" s="114">
        <f t="shared" si="3644"/>
        <v>0</v>
      </c>
      <c r="BH954" s="108">
        <f t="shared" ref="BH954:BI954" si="3664">SUM(J954,L954,N954,P954,R954,T954,V954,X954,Z954,AB954,AD954,AF954,AH954,AJ954,AL954,AN954,AP954,AR954,AT954,AV954,AX954,AZ954,BB954,BD954,BF954)</f>
        <v>0</v>
      </c>
      <c r="BI954" s="119">
        <f t="shared" si="3664"/>
        <v>0</v>
      </c>
      <c r="BJ954" s="87">
        <f t="shared" si="3646"/>
        <v>0</v>
      </c>
      <c r="BK954" s="108">
        <f t="shared" si="3647"/>
        <v>110</v>
      </c>
      <c r="BL954" s="119">
        <f t="shared" si="3648"/>
        <v>12359.49</v>
      </c>
      <c r="BM954" s="87">
        <f t="shared" si="3649"/>
        <v>1</v>
      </c>
    </row>
    <row r="955" spans="1:65" s="88" customFormat="1">
      <c r="A955" s="29" t="s">
        <v>1357</v>
      </c>
      <c r="B955" s="29" t="s">
        <v>250</v>
      </c>
      <c r="C955" s="29">
        <v>13378</v>
      </c>
      <c r="D955" s="101" t="s">
        <v>1299</v>
      </c>
      <c r="E955" s="29" t="s">
        <v>100</v>
      </c>
      <c r="F955" s="30">
        <v>37</v>
      </c>
      <c r="G955" s="31">
        <v>2.88</v>
      </c>
      <c r="H955" s="119">
        <v>3.5388674633172084</v>
      </c>
      <c r="I955" s="120">
        <f t="shared" si="3619"/>
        <v>130.94</v>
      </c>
      <c r="J955" s="111"/>
      <c r="K955" s="114">
        <f t="shared" si="3620"/>
        <v>0</v>
      </c>
      <c r="L955" s="32"/>
      <c r="M955" s="114">
        <f t="shared" si="3621"/>
        <v>0</v>
      </c>
      <c r="N955" s="32"/>
      <c r="O955" s="114">
        <f t="shared" si="3622"/>
        <v>0</v>
      </c>
      <c r="P955" s="32"/>
      <c r="Q955" s="114">
        <f t="shared" si="3623"/>
        <v>0</v>
      </c>
      <c r="R955" s="32"/>
      <c r="S955" s="114">
        <f t="shared" si="3624"/>
        <v>0</v>
      </c>
      <c r="T955" s="32"/>
      <c r="U955" s="114">
        <f t="shared" si="3625"/>
        <v>0</v>
      </c>
      <c r="V955" s="32"/>
      <c r="W955" s="114">
        <f t="shared" si="3626"/>
        <v>0</v>
      </c>
      <c r="X955" s="32"/>
      <c r="Y955" s="114">
        <f t="shared" si="3627"/>
        <v>0</v>
      </c>
      <c r="Z955" s="32"/>
      <c r="AA955" s="114">
        <f t="shared" si="3628"/>
        <v>0</v>
      </c>
      <c r="AB955" s="32"/>
      <c r="AC955" s="114">
        <f t="shared" si="3629"/>
        <v>0</v>
      </c>
      <c r="AD955" s="32"/>
      <c r="AE955" s="114">
        <f t="shared" si="3630"/>
        <v>0</v>
      </c>
      <c r="AF955" s="32"/>
      <c r="AG955" s="114">
        <f t="shared" si="3631"/>
        <v>0</v>
      </c>
      <c r="AH955" s="32"/>
      <c r="AI955" s="114">
        <f t="shared" si="3632"/>
        <v>0</v>
      </c>
      <c r="AJ955" s="32"/>
      <c r="AK955" s="114">
        <f t="shared" si="3633"/>
        <v>0</v>
      </c>
      <c r="AL955" s="32"/>
      <c r="AM955" s="114">
        <f t="shared" si="3634"/>
        <v>0</v>
      </c>
      <c r="AN955" s="32"/>
      <c r="AO955" s="114">
        <f t="shared" si="3635"/>
        <v>0</v>
      </c>
      <c r="AP955" s="32"/>
      <c r="AQ955" s="114">
        <f t="shared" si="3636"/>
        <v>0</v>
      </c>
      <c r="AR955" s="32"/>
      <c r="AS955" s="114">
        <f t="shared" si="3637"/>
        <v>0</v>
      </c>
      <c r="AT955" s="32"/>
      <c r="AU955" s="114">
        <f t="shared" si="3638"/>
        <v>0</v>
      </c>
      <c r="AV955" s="32"/>
      <c r="AW955" s="114">
        <f t="shared" si="3639"/>
        <v>0</v>
      </c>
      <c r="AX955" s="32"/>
      <c r="AY955" s="114">
        <f t="shared" si="3640"/>
        <v>0</v>
      </c>
      <c r="AZ955" s="32"/>
      <c r="BA955" s="114">
        <f t="shared" si="3641"/>
        <v>0</v>
      </c>
      <c r="BB955" s="32"/>
      <c r="BC955" s="114">
        <f t="shared" si="3642"/>
        <v>0</v>
      </c>
      <c r="BD955" s="32"/>
      <c r="BE955" s="114">
        <f t="shared" si="3643"/>
        <v>0</v>
      </c>
      <c r="BF955" s="32"/>
      <c r="BG955" s="114">
        <f t="shared" si="3644"/>
        <v>0</v>
      </c>
      <c r="BH955" s="108">
        <f t="shared" ref="BH955:BI955" si="3665">SUM(J955,L955,N955,P955,R955,T955,V955,X955,Z955,AB955,AD955,AF955,AH955,AJ955,AL955,AN955,AP955,AR955,AT955,AV955,AX955,AZ955,BB955,BD955,BF955)</f>
        <v>0</v>
      </c>
      <c r="BI955" s="119">
        <f t="shared" si="3665"/>
        <v>0</v>
      </c>
      <c r="BJ955" s="87">
        <f t="shared" si="3646"/>
        <v>0</v>
      </c>
      <c r="BK955" s="108">
        <f t="shared" si="3647"/>
        <v>37</v>
      </c>
      <c r="BL955" s="119">
        <f t="shared" si="3648"/>
        <v>130.94</v>
      </c>
      <c r="BM955" s="87">
        <f t="shared" si="3649"/>
        <v>1</v>
      </c>
    </row>
    <row r="956" spans="1:65" s="88" customFormat="1" ht="22.5">
      <c r="A956" s="29" t="s">
        <v>1358</v>
      </c>
      <c r="B956" s="29" t="s">
        <v>250</v>
      </c>
      <c r="C956" s="29">
        <v>8358</v>
      </c>
      <c r="D956" s="101" t="s">
        <v>1309</v>
      </c>
      <c r="E956" s="29" t="s">
        <v>132</v>
      </c>
      <c r="F956" s="30">
        <v>50</v>
      </c>
      <c r="G956" s="31">
        <v>53.04</v>
      </c>
      <c r="H956" s="119">
        <v>65.174142449425261</v>
      </c>
      <c r="I956" s="120">
        <f t="shared" si="3619"/>
        <v>3258.71</v>
      </c>
      <c r="J956" s="111"/>
      <c r="K956" s="114">
        <f t="shared" si="3620"/>
        <v>0</v>
      </c>
      <c r="L956" s="32"/>
      <c r="M956" s="114">
        <f t="shared" si="3621"/>
        <v>0</v>
      </c>
      <c r="N956" s="32"/>
      <c r="O956" s="114">
        <f t="shared" si="3622"/>
        <v>0</v>
      </c>
      <c r="P956" s="32"/>
      <c r="Q956" s="114">
        <f t="shared" si="3623"/>
        <v>0</v>
      </c>
      <c r="R956" s="32"/>
      <c r="S956" s="114">
        <f t="shared" si="3624"/>
        <v>0</v>
      </c>
      <c r="T956" s="32"/>
      <c r="U956" s="114">
        <f t="shared" si="3625"/>
        <v>0</v>
      </c>
      <c r="V956" s="32"/>
      <c r="W956" s="114">
        <f t="shared" si="3626"/>
        <v>0</v>
      </c>
      <c r="X956" s="32"/>
      <c r="Y956" s="114">
        <f t="shared" si="3627"/>
        <v>0</v>
      </c>
      <c r="Z956" s="32"/>
      <c r="AA956" s="114">
        <f t="shared" si="3628"/>
        <v>0</v>
      </c>
      <c r="AB956" s="32"/>
      <c r="AC956" s="114">
        <f t="shared" si="3629"/>
        <v>0</v>
      </c>
      <c r="AD956" s="32"/>
      <c r="AE956" s="114">
        <f t="shared" si="3630"/>
        <v>0</v>
      </c>
      <c r="AF956" s="32"/>
      <c r="AG956" s="114">
        <f t="shared" si="3631"/>
        <v>0</v>
      </c>
      <c r="AH956" s="32"/>
      <c r="AI956" s="114">
        <f t="shared" si="3632"/>
        <v>0</v>
      </c>
      <c r="AJ956" s="32"/>
      <c r="AK956" s="114">
        <f t="shared" si="3633"/>
        <v>0</v>
      </c>
      <c r="AL956" s="32"/>
      <c r="AM956" s="114">
        <f t="shared" si="3634"/>
        <v>0</v>
      </c>
      <c r="AN956" s="32"/>
      <c r="AO956" s="114">
        <f t="shared" si="3635"/>
        <v>0</v>
      </c>
      <c r="AP956" s="32"/>
      <c r="AQ956" s="114">
        <f t="shared" si="3636"/>
        <v>0</v>
      </c>
      <c r="AR956" s="32"/>
      <c r="AS956" s="114">
        <f t="shared" si="3637"/>
        <v>0</v>
      </c>
      <c r="AT956" s="32"/>
      <c r="AU956" s="114">
        <f t="shared" si="3638"/>
        <v>0</v>
      </c>
      <c r="AV956" s="32"/>
      <c r="AW956" s="114">
        <f t="shared" si="3639"/>
        <v>0</v>
      </c>
      <c r="AX956" s="32"/>
      <c r="AY956" s="114">
        <f t="shared" si="3640"/>
        <v>0</v>
      </c>
      <c r="AZ956" s="32"/>
      <c r="BA956" s="114">
        <f t="shared" si="3641"/>
        <v>0</v>
      </c>
      <c r="BB956" s="32"/>
      <c r="BC956" s="114">
        <f t="shared" si="3642"/>
        <v>0</v>
      </c>
      <c r="BD956" s="32"/>
      <c r="BE956" s="114">
        <f t="shared" si="3643"/>
        <v>0</v>
      </c>
      <c r="BF956" s="32"/>
      <c r="BG956" s="114">
        <f t="shared" si="3644"/>
        <v>0</v>
      </c>
      <c r="BH956" s="108">
        <f t="shared" ref="BH956:BI956" si="3666">SUM(J956,L956,N956,P956,R956,T956,V956,X956,Z956,AB956,AD956,AF956,AH956,AJ956,AL956,AN956,AP956,AR956,AT956,AV956,AX956,AZ956,BB956,BD956,BF956)</f>
        <v>0</v>
      </c>
      <c r="BI956" s="119">
        <f t="shared" si="3666"/>
        <v>0</v>
      </c>
      <c r="BJ956" s="87">
        <f t="shared" si="3646"/>
        <v>0</v>
      </c>
      <c r="BK956" s="108">
        <f t="shared" si="3647"/>
        <v>50</v>
      </c>
      <c r="BL956" s="119">
        <f t="shared" si="3648"/>
        <v>3258.71</v>
      </c>
      <c r="BM956" s="87">
        <f t="shared" si="3649"/>
        <v>1</v>
      </c>
    </row>
    <row r="957" spans="1:65" s="88" customFormat="1">
      <c r="A957" s="29" t="s">
        <v>1359</v>
      </c>
      <c r="B957" s="29" t="s">
        <v>250</v>
      </c>
      <c r="C957" s="29">
        <v>7803</v>
      </c>
      <c r="D957" s="101" t="s">
        <v>1311</v>
      </c>
      <c r="E957" s="29" t="s">
        <v>100</v>
      </c>
      <c r="F957" s="30">
        <v>30</v>
      </c>
      <c r="G957" s="31">
        <v>7.93</v>
      </c>
      <c r="H957" s="119">
        <v>9.744173258369953</v>
      </c>
      <c r="I957" s="120">
        <f t="shared" si="3619"/>
        <v>292.33</v>
      </c>
      <c r="J957" s="111"/>
      <c r="K957" s="114">
        <f t="shared" si="3620"/>
        <v>0</v>
      </c>
      <c r="L957" s="32"/>
      <c r="M957" s="114">
        <f t="shared" si="3621"/>
        <v>0</v>
      </c>
      <c r="N957" s="32"/>
      <c r="O957" s="114">
        <f t="shared" si="3622"/>
        <v>0</v>
      </c>
      <c r="P957" s="32"/>
      <c r="Q957" s="114">
        <f t="shared" si="3623"/>
        <v>0</v>
      </c>
      <c r="R957" s="32"/>
      <c r="S957" s="114">
        <f t="shared" si="3624"/>
        <v>0</v>
      </c>
      <c r="T957" s="32"/>
      <c r="U957" s="114">
        <f t="shared" si="3625"/>
        <v>0</v>
      </c>
      <c r="V957" s="32"/>
      <c r="W957" s="114">
        <f t="shared" si="3626"/>
        <v>0</v>
      </c>
      <c r="X957" s="32"/>
      <c r="Y957" s="114">
        <f t="shared" si="3627"/>
        <v>0</v>
      </c>
      <c r="Z957" s="32"/>
      <c r="AA957" s="114">
        <f t="shared" si="3628"/>
        <v>0</v>
      </c>
      <c r="AB957" s="32"/>
      <c r="AC957" s="114">
        <f t="shared" si="3629"/>
        <v>0</v>
      </c>
      <c r="AD957" s="32"/>
      <c r="AE957" s="114">
        <f t="shared" si="3630"/>
        <v>0</v>
      </c>
      <c r="AF957" s="32"/>
      <c r="AG957" s="114">
        <f t="shared" si="3631"/>
        <v>0</v>
      </c>
      <c r="AH957" s="32"/>
      <c r="AI957" s="114">
        <f t="shared" si="3632"/>
        <v>0</v>
      </c>
      <c r="AJ957" s="32"/>
      <c r="AK957" s="114">
        <f t="shared" si="3633"/>
        <v>0</v>
      </c>
      <c r="AL957" s="32"/>
      <c r="AM957" s="114">
        <f t="shared" si="3634"/>
        <v>0</v>
      </c>
      <c r="AN957" s="32"/>
      <c r="AO957" s="114">
        <f t="shared" si="3635"/>
        <v>0</v>
      </c>
      <c r="AP957" s="32"/>
      <c r="AQ957" s="114">
        <f t="shared" si="3636"/>
        <v>0</v>
      </c>
      <c r="AR957" s="32"/>
      <c r="AS957" s="114">
        <f t="shared" si="3637"/>
        <v>0</v>
      </c>
      <c r="AT957" s="32"/>
      <c r="AU957" s="114">
        <f t="shared" si="3638"/>
        <v>0</v>
      </c>
      <c r="AV957" s="32"/>
      <c r="AW957" s="114">
        <f t="shared" si="3639"/>
        <v>0</v>
      </c>
      <c r="AX957" s="32"/>
      <c r="AY957" s="114">
        <f t="shared" si="3640"/>
        <v>0</v>
      </c>
      <c r="AZ957" s="32"/>
      <c r="BA957" s="114">
        <f t="shared" si="3641"/>
        <v>0</v>
      </c>
      <c r="BB957" s="32"/>
      <c r="BC957" s="114">
        <f t="shared" si="3642"/>
        <v>0</v>
      </c>
      <c r="BD957" s="32"/>
      <c r="BE957" s="114">
        <f t="shared" si="3643"/>
        <v>0</v>
      </c>
      <c r="BF957" s="32"/>
      <c r="BG957" s="114">
        <f t="shared" si="3644"/>
        <v>0</v>
      </c>
      <c r="BH957" s="108">
        <f t="shared" ref="BH957:BI957" si="3667">SUM(J957,L957,N957,P957,R957,T957,V957,X957,Z957,AB957,AD957,AF957,AH957,AJ957,AL957,AN957,AP957,AR957,AT957,AV957,AX957,AZ957,BB957,BD957,BF957)</f>
        <v>0</v>
      </c>
      <c r="BI957" s="119">
        <f t="shared" si="3667"/>
        <v>0</v>
      </c>
      <c r="BJ957" s="87">
        <f t="shared" si="3646"/>
        <v>0</v>
      </c>
      <c r="BK957" s="108">
        <f t="shared" si="3647"/>
        <v>30</v>
      </c>
      <c r="BL957" s="119">
        <f t="shared" si="3648"/>
        <v>292.33</v>
      </c>
      <c r="BM957" s="87">
        <f t="shared" si="3649"/>
        <v>1</v>
      </c>
    </row>
    <row r="958" spans="1:65" s="88" customFormat="1">
      <c r="A958" s="22" t="s">
        <v>1360</v>
      </c>
      <c r="B958" s="22" t="s">
        <v>60</v>
      </c>
      <c r="C958" s="22" t="s">
        <v>60</v>
      </c>
      <c r="D958" s="102" t="s">
        <v>1202</v>
      </c>
      <c r="E958" s="22" t="s">
        <v>60</v>
      </c>
      <c r="F958" s="89"/>
      <c r="G958" s="27"/>
      <c r="H958" s="121"/>
      <c r="I958" s="118">
        <f>SUM(I959:I963)</f>
        <v>14876.600000000002</v>
      </c>
      <c r="J958" s="112"/>
      <c r="K958" s="127">
        <f>SUM(K959:K963)</f>
        <v>0</v>
      </c>
      <c r="L958" s="26"/>
      <c r="M958" s="127">
        <f>SUM(M959:M963)</f>
        <v>0</v>
      </c>
      <c r="N958" s="26"/>
      <c r="O958" s="127">
        <f>SUM(O959:O963)</f>
        <v>0</v>
      </c>
      <c r="P958" s="26"/>
      <c r="Q958" s="127">
        <f>SUM(Q959:Q963)</f>
        <v>0</v>
      </c>
      <c r="R958" s="26"/>
      <c r="S958" s="127">
        <f>SUM(S959:S963)</f>
        <v>0</v>
      </c>
      <c r="T958" s="26"/>
      <c r="U958" s="127">
        <f>SUM(U959:U963)</f>
        <v>0</v>
      </c>
      <c r="V958" s="26"/>
      <c r="W958" s="127">
        <f>SUM(W959:W963)</f>
        <v>0</v>
      </c>
      <c r="X958" s="26"/>
      <c r="Y958" s="127">
        <f>SUM(Y959:Y963)</f>
        <v>0</v>
      </c>
      <c r="Z958" s="26"/>
      <c r="AA958" s="127">
        <f>SUM(AA959:AA963)</f>
        <v>0</v>
      </c>
      <c r="AB958" s="26"/>
      <c r="AC958" s="127">
        <f>SUM(AC959:AC963)</f>
        <v>0</v>
      </c>
      <c r="AD958" s="26"/>
      <c r="AE958" s="127">
        <f>SUM(AE959:AE963)</f>
        <v>0</v>
      </c>
      <c r="AF958" s="26"/>
      <c r="AG958" s="127">
        <f>SUM(AG959:AG963)</f>
        <v>0</v>
      </c>
      <c r="AH958" s="26"/>
      <c r="AI958" s="127">
        <f>SUM(AI959:AI963)</f>
        <v>0</v>
      </c>
      <c r="AJ958" s="26"/>
      <c r="AK958" s="127">
        <f>SUM(AK959:AK963)</f>
        <v>0</v>
      </c>
      <c r="AL958" s="26"/>
      <c r="AM958" s="127">
        <f>SUM(AM959:AM963)</f>
        <v>0</v>
      </c>
      <c r="AN958" s="26"/>
      <c r="AO958" s="127">
        <f>SUM(AO959:AO963)</f>
        <v>0</v>
      </c>
      <c r="AP958" s="26"/>
      <c r="AQ958" s="127">
        <f>SUM(AQ959:AQ963)</f>
        <v>0</v>
      </c>
      <c r="AR958" s="26"/>
      <c r="AS958" s="127">
        <f>SUM(AS959:AS963)</f>
        <v>0</v>
      </c>
      <c r="AT958" s="26"/>
      <c r="AU958" s="127">
        <f>SUM(AU959:AU963)</f>
        <v>0</v>
      </c>
      <c r="AV958" s="26"/>
      <c r="AW958" s="127">
        <f>SUM(AW959:AW963)</f>
        <v>0</v>
      </c>
      <c r="AX958" s="26"/>
      <c r="AY958" s="127">
        <f>SUM(AY959:AY963)</f>
        <v>0</v>
      </c>
      <c r="AZ958" s="26"/>
      <c r="BA958" s="127">
        <f>SUM(BA959:BA963)</f>
        <v>0</v>
      </c>
      <c r="BB958" s="26"/>
      <c r="BC958" s="127">
        <f>SUM(BC959:BC963)</f>
        <v>0</v>
      </c>
      <c r="BD958" s="26"/>
      <c r="BE958" s="127">
        <f>SUM(BE959:BE963)</f>
        <v>0</v>
      </c>
      <c r="BF958" s="26"/>
      <c r="BG958" s="127">
        <f>SUM(BG959:BG963)</f>
        <v>0</v>
      </c>
      <c r="BH958" s="109"/>
      <c r="BI958" s="121">
        <f>SUM(BI959:BI963)</f>
        <v>0</v>
      </c>
      <c r="BJ958" s="27"/>
      <c r="BK958" s="109"/>
      <c r="BL958" s="121">
        <f>SUM(BL959:BL963)</f>
        <v>14876.600000000002</v>
      </c>
      <c r="BM958" s="27"/>
    </row>
    <row r="959" spans="1:65" s="88" customFormat="1" ht="33.75">
      <c r="A959" s="29" t="s">
        <v>1361</v>
      </c>
      <c r="B959" s="29" t="s">
        <v>79</v>
      </c>
      <c r="C959" s="29" t="s">
        <v>1207</v>
      </c>
      <c r="D959" s="101" t="s">
        <v>1208</v>
      </c>
      <c r="E959" s="29" t="s">
        <v>100</v>
      </c>
      <c r="F959" s="30">
        <v>3</v>
      </c>
      <c r="G959" s="31">
        <v>670.66</v>
      </c>
      <c r="H959" s="119">
        <v>824.08918505149961</v>
      </c>
      <c r="I959" s="120">
        <f t="shared" ref="I959:I963" si="3668">ROUND(SUM(F959*H959),2)</f>
        <v>2472.27</v>
      </c>
      <c r="J959" s="111"/>
      <c r="K959" s="114">
        <f t="shared" ref="K959:K963" si="3669">J959*$H959</f>
        <v>0</v>
      </c>
      <c r="L959" s="32"/>
      <c r="M959" s="114">
        <f t="shared" ref="M959:M963" si="3670">L959*$H959</f>
        <v>0</v>
      </c>
      <c r="N959" s="32"/>
      <c r="O959" s="114">
        <f t="shared" ref="O959:O963" si="3671">N959*$H959</f>
        <v>0</v>
      </c>
      <c r="P959" s="32"/>
      <c r="Q959" s="114">
        <f t="shared" ref="Q959:Q963" si="3672">P959*$H959</f>
        <v>0</v>
      </c>
      <c r="R959" s="32"/>
      <c r="S959" s="114">
        <f t="shared" ref="S959:S963" si="3673">R959*$H959</f>
        <v>0</v>
      </c>
      <c r="T959" s="32"/>
      <c r="U959" s="114">
        <f t="shared" ref="U959:U963" si="3674">T959*$H959</f>
        <v>0</v>
      </c>
      <c r="V959" s="32"/>
      <c r="W959" s="114">
        <f t="shared" ref="W959:W963" si="3675">V959*$H959</f>
        <v>0</v>
      </c>
      <c r="X959" s="32"/>
      <c r="Y959" s="114">
        <f t="shared" ref="Y959:Y963" si="3676">X959*$H959</f>
        <v>0</v>
      </c>
      <c r="Z959" s="32"/>
      <c r="AA959" s="114">
        <f t="shared" ref="AA959:AA963" si="3677">Z959*$H959</f>
        <v>0</v>
      </c>
      <c r="AB959" s="32"/>
      <c r="AC959" s="114">
        <f t="shared" ref="AC959:AC963" si="3678">AB959*$H959</f>
        <v>0</v>
      </c>
      <c r="AD959" s="32"/>
      <c r="AE959" s="114">
        <f t="shared" ref="AE959:AE963" si="3679">AD959*$H959</f>
        <v>0</v>
      </c>
      <c r="AF959" s="32"/>
      <c r="AG959" s="114">
        <f t="shared" ref="AG959:AG963" si="3680">AF959*$H959</f>
        <v>0</v>
      </c>
      <c r="AH959" s="32"/>
      <c r="AI959" s="114">
        <f t="shared" ref="AI959:AI963" si="3681">AH959*$H959</f>
        <v>0</v>
      </c>
      <c r="AJ959" s="32"/>
      <c r="AK959" s="114">
        <f t="shared" ref="AK959:AK963" si="3682">AJ959*$H959</f>
        <v>0</v>
      </c>
      <c r="AL959" s="32"/>
      <c r="AM959" s="114">
        <f t="shared" ref="AM959:AM963" si="3683">AL959*$H959</f>
        <v>0</v>
      </c>
      <c r="AN959" s="32"/>
      <c r="AO959" s="114">
        <f t="shared" ref="AO959:AO963" si="3684">AN959*$H959</f>
        <v>0</v>
      </c>
      <c r="AP959" s="32"/>
      <c r="AQ959" s="114">
        <f t="shared" ref="AQ959:AQ963" si="3685">AP959*$H959</f>
        <v>0</v>
      </c>
      <c r="AR959" s="32"/>
      <c r="AS959" s="114">
        <f t="shared" ref="AS959:AS963" si="3686">AR959*$H959</f>
        <v>0</v>
      </c>
      <c r="AT959" s="32"/>
      <c r="AU959" s="114">
        <f t="shared" ref="AU959:AU963" si="3687">AT959*$H959</f>
        <v>0</v>
      </c>
      <c r="AV959" s="32"/>
      <c r="AW959" s="114">
        <f t="shared" ref="AW959:AW963" si="3688">AV959*$H959</f>
        <v>0</v>
      </c>
      <c r="AX959" s="32"/>
      <c r="AY959" s="114">
        <f t="shared" ref="AY959:AY963" si="3689">AX959*$H959</f>
        <v>0</v>
      </c>
      <c r="AZ959" s="32"/>
      <c r="BA959" s="114">
        <f t="shared" ref="BA959:BA963" si="3690">AZ959*$H959</f>
        <v>0</v>
      </c>
      <c r="BB959" s="32"/>
      <c r="BC959" s="114">
        <f t="shared" ref="BC959:BC963" si="3691">BB959*$H959</f>
        <v>0</v>
      </c>
      <c r="BD959" s="32"/>
      <c r="BE959" s="114">
        <f t="shared" ref="BE959:BE963" si="3692">BD959*$H959</f>
        <v>0</v>
      </c>
      <c r="BF959" s="32"/>
      <c r="BG959" s="114">
        <f t="shared" ref="BG959:BG963" si="3693">BF959*$H959</f>
        <v>0</v>
      </c>
      <c r="BH959" s="108">
        <f t="shared" ref="BH959:BI959" si="3694">SUM(J959,L959,N959,P959,R959,T959,V959,X959,Z959,AB959,AD959,AF959,AH959,AJ959,AL959,AN959,AP959,AR959,AT959,AV959,AX959,AZ959,BB959,BD959,BF959)</f>
        <v>0</v>
      </c>
      <c r="BI959" s="119">
        <f t="shared" si="3694"/>
        <v>0</v>
      </c>
      <c r="BJ959" s="87">
        <f t="shared" ref="BJ959:BJ963" si="3695">BI959/I959</f>
        <v>0</v>
      </c>
      <c r="BK959" s="108">
        <f t="shared" ref="BK959:BK963" si="3696">F959-BH959</f>
        <v>3</v>
      </c>
      <c r="BL959" s="119">
        <f t="shared" ref="BL959:BL963" si="3697">I959-BI959</f>
        <v>2472.27</v>
      </c>
      <c r="BM959" s="87">
        <f t="shared" ref="BM959:BM963" si="3698">1-BJ959</f>
        <v>1</v>
      </c>
    </row>
    <row r="960" spans="1:65" s="88" customFormat="1" ht="33.75">
      <c r="A960" s="29" t="s">
        <v>1362</v>
      </c>
      <c r="B960" s="29" t="s">
        <v>79</v>
      </c>
      <c r="C960" s="29" t="s">
        <v>1319</v>
      </c>
      <c r="D960" s="101" t="s">
        <v>1320</v>
      </c>
      <c r="E960" s="29" t="s">
        <v>100</v>
      </c>
      <c r="F960" s="30">
        <v>4</v>
      </c>
      <c r="G960" s="31">
        <v>168.33</v>
      </c>
      <c r="H960" s="119">
        <v>206.83943059034229</v>
      </c>
      <c r="I960" s="120">
        <f t="shared" si="3668"/>
        <v>827.36</v>
      </c>
      <c r="J960" s="111"/>
      <c r="K960" s="114">
        <f t="shared" si="3669"/>
        <v>0</v>
      </c>
      <c r="L960" s="32"/>
      <c r="M960" s="114">
        <f t="shared" si="3670"/>
        <v>0</v>
      </c>
      <c r="N960" s="32"/>
      <c r="O960" s="114">
        <f t="shared" si="3671"/>
        <v>0</v>
      </c>
      <c r="P960" s="32"/>
      <c r="Q960" s="114">
        <f t="shared" si="3672"/>
        <v>0</v>
      </c>
      <c r="R960" s="32"/>
      <c r="S960" s="114">
        <f t="shared" si="3673"/>
        <v>0</v>
      </c>
      <c r="T960" s="32"/>
      <c r="U960" s="114">
        <f t="shared" si="3674"/>
        <v>0</v>
      </c>
      <c r="V960" s="32"/>
      <c r="W960" s="114">
        <f t="shared" si="3675"/>
        <v>0</v>
      </c>
      <c r="X960" s="32"/>
      <c r="Y960" s="114">
        <f t="shared" si="3676"/>
        <v>0</v>
      </c>
      <c r="Z960" s="32"/>
      <c r="AA960" s="114">
        <f t="shared" si="3677"/>
        <v>0</v>
      </c>
      <c r="AB960" s="32"/>
      <c r="AC960" s="114">
        <f t="shared" si="3678"/>
        <v>0</v>
      </c>
      <c r="AD960" s="32"/>
      <c r="AE960" s="114">
        <f t="shared" si="3679"/>
        <v>0</v>
      </c>
      <c r="AF960" s="32"/>
      <c r="AG960" s="114">
        <f t="shared" si="3680"/>
        <v>0</v>
      </c>
      <c r="AH960" s="32"/>
      <c r="AI960" s="114">
        <f t="shared" si="3681"/>
        <v>0</v>
      </c>
      <c r="AJ960" s="32"/>
      <c r="AK960" s="114">
        <f t="shared" si="3682"/>
        <v>0</v>
      </c>
      <c r="AL960" s="32"/>
      <c r="AM960" s="114">
        <f t="shared" si="3683"/>
        <v>0</v>
      </c>
      <c r="AN960" s="32"/>
      <c r="AO960" s="114">
        <f t="shared" si="3684"/>
        <v>0</v>
      </c>
      <c r="AP960" s="32"/>
      <c r="AQ960" s="114">
        <f t="shared" si="3685"/>
        <v>0</v>
      </c>
      <c r="AR960" s="32"/>
      <c r="AS960" s="114">
        <f t="shared" si="3686"/>
        <v>0</v>
      </c>
      <c r="AT960" s="32"/>
      <c r="AU960" s="114">
        <f t="shared" si="3687"/>
        <v>0</v>
      </c>
      <c r="AV960" s="32"/>
      <c r="AW960" s="114">
        <f t="shared" si="3688"/>
        <v>0</v>
      </c>
      <c r="AX960" s="32"/>
      <c r="AY960" s="114">
        <f t="shared" si="3689"/>
        <v>0</v>
      </c>
      <c r="AZ960" s="32"/>
      <c r="BA960" s="114">
        <f t="shared" si="3690"/>
        <v>0</v>
      </c>
      <c r="BB960" s="32"/>
      <c r="BC960" s="114">
        <f t="shared" si="3691"/>
        <v>0</v>
      </c>
      <c r="BD960" s="32"/>
      <c r="BE960" s="114">
        <f t="shared" si="3692"/>
        <v>0</v>
      </c>
      <c r="BF960" s="32"/>
      <c r="BG960" s="114">
        <f t="shared" si="3693"/>
        <v>0</v>
      </c>
      <c r="BH960" s="108">
        <f t="shared" ref="BH960:BI960" si="3699">SUM(J960,L960,N960,P960,R960,T960,V960,X960,Z960,AB960,AD960,AF960,AH960,AJ960,AL960,AN960,AP960,AR960,AT960,AV960,AX960,AZ960,BB960,BD960,BF960)</f>
        <v>0</v>
      </c>
      <c r="BI960" s="119">
        <f t="shared" si="3699"/>
        <v>0</v>
      </c>
      <c r="BJ960" s="87">
        <f t="shared" si="3695"/>
        <v>0</v>
      </c>
      <c r="BK960" s="108">
        <f t="shared" si="3696"/>
        <v>4</v>
      </c>
      <c r="BL960" s="119">
        <f t="shared" si="3697"/>
        <v>827.36</v>
      </c>
      <c r="BM960" s="87">
        <f t="shared" si="3698"/>
        <v>1</v>
      </c>
    </row>
    <row r="961" spans="1:65" s="88" customFormat="1" ht="56.25">
      <c r="A961" s="29" t="s">
        <v>1363</v>
      </c>
      <c r="B961" s="29" t="s">
        <v>79</v>
      </c>
      <c r="C961" s="29" t="s">
        <v>1216</v>
      </c>
      <c r="D961" s="101" t="s">
        <v>1217</v>
      </c>
      <c r="E961" s="29" t="s">
        <v>100</v>
      </c>
      <c r="F961" s="30">
        <v>18</v>
      </c>
      <c r="G961" s="31">
        <v>207.57</v>
      </c>
      <c r="H961" s="119">
        <v>255.05649977803921</v>
      </c>
      <c r="I961" s="120">
        <f t="shared" si="3668"/>
        <v>4591.0200000000004</v>
      </c>
      <c r="J961" s="111"/>
      <c r="K961" s="114">
        <f t="shared" si="3669"/>
        <v>0</v>
      </c>
      <c r="L961" s="32"/>
      <c r="M961" s="114">
        <f t="shared" si="3670"/>
        <v>0</v>
      </c>
      <c r="N961" s="32"/>
      <c r="O961" s="114">
        <f t="shared" si="3671"/>
        <v>0</v>
      </c>
      <c r="P961" s="32"/>
      <c r="Q961" s="114">
        <f t="shared" si="3672"/>
        <v>0</v>
      </c>
      <c r="R961" s="32"/>
      <c r="S961" s="114">
        <f t="shared" si="3673"/>
        <v>0</v>
      </c>
      <c r="T961" s="32"/>
      <c r="U961" s="114">
        <f t="shared" si="3674"/>
        <v>0</v>
      </c>
      <c r="V961" s="32"/>
      <c r="W961" s="114">
        <f t="shared" si="3675"/>
        <v>0</v>
      </c>
      <c r="X961" s="32"/>
      <c r="Y961" s="114">
        <f t="shared" si="3676"/>
        <v>0</v>
      </c>
      <c r="Z961" s="32"/>
      <c r="AA961" s="114">
        <f t="shared" si="3677"/>
        <v>0</v>
      </c>
      <c r="AB961" s="32"/>
      <c r="AC961" s="114">
        <f t="shared" si="3678"/>
        <v>0</v>
      </c>
      <c r="AD961" s="32"/>
      <c r="AE961" s="114">
        <f t="shared" si="3679"/>
        <v>0</v>
      </c>
      <c r="AF961" s="32"/>
      <c r="AG961" s="114">
        <f t="shared" si="3680"/>
        <v>0</v>
      </c>
      <c r="AH961" s="32"/>
      <c r="AI961" s="114">
        <f t="shared" si="3681"/>
        <v>0</v>
      </c>
      <c r="AJ961" s="32"/>
      <c r="AK961" s="114">
        <f t="shared" si="3682"/>
        <v>0</v>
      </c>
      <c r="AL961" s="32"/>
      <c r="AM961" s="114">
        <f t="shared" si="3683"/>
        <v>0</v>
      </c>
      <c r="AN961" s="32"/>
      <c r="AO961" s="114">
        <f t="shared" si="3684"/>
        <v>0</v>
      </c>
      <c r="AP961" s="32"/>
      <c r="AQ961" s="114">
        <f t="shared" si="3685"/>
        <v>0</v>
      </c>
      <c r="AR961" s="32"/>
      <c r="AS961" s="114">
        <f t="shared" si="3686"/>
        <v>0</v>
      </c>
      <c r="AT961" s="32"/>
      <c r="AU961" s="114">
        <f t="shared" si="3687"/>
        <v>0</v>
      </c>
      <c r="AV961" s="32"/>
      <c r="AW961" s="114">
        <f t="shared" si="3688"/>
        <v>0</v>
      </c>
      <c r="AX961" s="32"/>
      <c r="AY961" s="114">
        <f t="shared" si="3689"/>
        <v>0</v>
      </c>
      <c r="AZ961" s="32"/>
      <c r="BA961" s="114">
        <f t="shared" si="3690"/>
        <v>0</v>
      </c>
      <c r="BB961" s="32"/>
      <c r="BC961" s="114">
        <f t="shared" si="3691"/>
        <v>0</v>
      </c>
      <c r="BD961" s="32"/>
      <c r="BE961" s="114">
        <f t="shared" si="3692"/>
        <v>0</v>
      </c>
      <c r="BF961" s="32"/>
      <c r="BG961" s="114">
        <f t="shared" si="3693"/>
        <v>0</v>
      </c>
      <c r="BH961" s="108">
        <f t="shared" ref="BH961:BI961" si="3700">SUM(J961,L961,N961,P961,R961,T961,V961,X961,Z961,AB961,AD961,AF961,AH961,AJ961,AL961,AN961,AP961,AR961,AT961,AV961,AX961,AZ961,BB961,BD961,BF961)</f>
        <v>0</v>
      </c>
      <c r="BI961" s="119">
        <f t="shared" si="3700"/>
        <v>0</v>
      </c>
      <c r="BJ961" s="87">
        <f t="shared" si="3695"/>
        <v>0</v>
      </c>
      <c r="BK961" s="108">
        <f t="shared" si="3696"/>
        <v>18</v>
      </c>
      <c r="BL961" s="119">
        <f t="shared" si="3697"/>
        <v>4591.0200000000004</v>
      </c>
      <c r="BM961" s="87">
        <f t="shared" si="3698"/>
        <v>1</v>
      </c>
    </row>
    <row r="962" spans="1:65" s="88" customFormat="1" ht="33.75">
      <c r="A962" s="29" t="s">
        <v>1364</v>
      </c>
      <c r="B962" s="29" t="s">
        <v>79</v>
      </c>
      <c r="C962" s="29" t="s">
        <v>1228</v>
      </c>
      <c r="D962" s="101" t="s">
        <v>1229</v>
      </c>
      <c r="E962" s="29" t="s">
        <v>100</v>
      </c>
      <c r="F962" s="30">
        <v>11</v>
      </c>
      <c r="G962" s="31">
        <v>429.5</v>
      </c>
      <c r="H962" s="119">
        <v>527.75818593567396</v>
      </c>
      <c r="I962" s="120">
        <f t="shared" si="3668"/>
        <v>5805.34</v>
      </c>
      <c r="J962" s="111"/>
      <c r="K962" s="114">
        <f t="shared" si="3669"/>
        <v>0</v>
      </c>
      <c r="L962" s="32"/>
      <c r="M962" s="114">
        <f t="shared" si="3670"/>
        <v>0</v>
      </c>
      <c r="N962" s="32"/>
      <c r="O962" s="114">
        <f t="shared" si="3671"/>
        <v>0</v>
      </c>
      <c r="P962" s="32"/>
      <c r="Q962" s="114">
        <f t="shared" si="3672"/>
        <v>0</v>
      </c>
      <c r="R962" s="32"/>
      <c r="S962" s="114">
        <f t="shared" si="3673"/>
        <v>0</v>
      </c>
      <c r="T962" s="32"/>
      <c r="U962" s="114">
        <f t="shared" si="3674"/>
        <v>0</v>
      </c>
      <c r="V962" s="32"/>
      <c r="W962" s="114">
        <f t="shared" si="3675"/>
        <v>0</v>
      </c>
      <c r="X962" s="32"/>
      <c r="Y962" s="114">
        <f t="shared" si="3676"/>
        <v>0</v>
      </c>
      <c r="Z962" s="32"/>
      <c r="AA962" s="114">
        <f t="shared" si="3677"/>
        <v>0</v>
      </c>
      <c r="AB962" s="32"/>
      <c r="AC962" s="114">
        <f t="shared" si="3678"/>
        <v>0</v>
      </c>
      <c r="AD962" s="32"/>
      <c r="AE962" s="114">
        <f t="shared" si="3679"/>
        <v>0</v>
      </c>
      <c r="AF962" s="32"/>
      <c r="AG962" s="114">
        <f t="shared" si="3680"/>
        <v>0</v>
      </c>
      <c r="AH962" s="32"/>
      <c r="AI962" s="114">
        <f t="shared" si="3681"/>
        <v>0</v>
      </c>
      <c r="AJ962" s="32"/>
      <c r="AK962" s="114">
        <f t="shared" si="3682"/>
        <v>0</v>
      </c>
      <c r="AL962" s="32"/>
      <c r="AM962" s="114">
        <f t="shared" si="3683"/>
        <v>0</v>
      </c>
      <c r="AN962" s="32"/>
      <c r="AO962" s="114">
        <f t="shared" si="3684"/>
        <v>0</v>
      </c>
      <c r="AP962" s="32"/>
      <c r="AQ962" s="114">
        <f t="shared" si="3685"/>
        <v>0</v>
      </c>
      <c r="AR962" s="32"/>
      <c r="AS962" s="114">
        <f t="shared" si="3686"/>
        <v>0</v>
      </c>
      <c r="AT962" s="32"/>
      <c r="AU962" s="114">
        <f t="shared" si="3687"/>
        <v>0</v>
      </c>
      <c r="AV962" s="32"/>
      <c r="AW962" s="114">
        <f t="shared" si="3688"/>
        <v>0</v>
      </c>
      <c r="AX962" s="32"/>
      <c r="AY962" s="114">
        <f t="shared" si="3689"/>
        <v>0</v>
      </c>
      <c r="AZ962" s="32"/>
      <c r="BA962" s="114">
        <f t="shared" si="3690"/>
        <v>0</v>
      </c>
      <c r="BB962" s="32"/>
      <c r="BC962" s="114">
        <f t="shared" si="3691"/>
        <v>0</v>
      </c>
      <c r="BD962" s="32"/>
      <c r="BE962" s="114">
        <f t="shared" si="3692"/>
        <v>0</v>
      </c>
      <c r="BF962" s="32"/>
      <c r="BG962" s="114">
        <f t="shared" si="3693"/>
        <v>0</v>
      </c>
      <c r="BH962" s="108">
        <f t="shared" ref="BH962:BI962" si="3701">SUM(J962,L962,N962,P962,R962,T962,V962,X962,Z962,AB962,AD962,AF962,AH962,AJ962,AL962,AN962,AP962,AR962,AT962,AV962,AX962,AZ962,BB962,BD962,BF962)</f>
        <v>0</v>
      </c>
      <c r="BI962" s="119">
        <f t="shared" si="3701"/>
        <v>0</v>
      </c>
      <c r="BJ962" s="87">
        <f t="shared" si="3695"/>
        <v>0</v>
      </c>
      <c r="BK962" s="108">
        <f t="shared" si="3696"/>
        <v>11</v>
      </c>
      <c r="BL962" s="119">
        <f t="shared" si="3697"/>
        <v>5805.34</v>
      </c>
      <c r="BM962" s="87">
        <f t="shared" si="3698"/>
        <v>1</v>
      </c>
    </row>
    <row r="963" spans="1:65" s="88" customFormat="1" ht="33.75">
      <c r="A963" s="29" t="s">
        <v>1365</v>
      </c>
      <c r="B963" s="29" t="s">
        <v>79</v>
      </c>
      <c r="C963" s="29" t="s">
        <v>1222</v>
      </c>
      <c r="D963" s="101" t="s">
        <v>1223</v>
      </c>
      <c r="E963" s="29" t="s">
        <v>100</v>
      </c>
      <c r="F963" s="30">
        <v>2</v>
      </c>
      <c r="G963" s="31">
        <v>480.4</v>
      </c>
      <c r="H963" s="119">
        <v>590.3027532561066</v>
      </c>
      <c r="I963" s="120">
        <f t="shared" si="3668"/>
        <v>1180.6099999999999</v>
      </c>
      <c r="J963" s="111"/>
      <c r="K963" s="114">
        <f t="shared" si="3669"/>
        <v>0</v>
      </c>
      <c r="L963" s="32"/>
      <c r="M963" s="114">
        <f t="shared" si="3670"/>
        <v>0</v>
      </c>
      <c r="N963" s="32"/>
      <c r="O963" s="114">
        <f t="shared" si="3671"/>
        <v>0</v>
      </c>
      <c r="P963" s="32"/>
      <c r="Q963" s="114">
        <f t="shared" si="3672"/>
        <v>0</v>
      </c>
      <c r="R963" s="32"/>
      <c r="S963" s="114">
        <f t="shared" si="3673"/>
        <v>0</v>
      </c>
      <c r="T963" s="32"/>
      <c r="U963" s="114">
        <f t="shared" si="3674"/>
        <v>0</v>
      </c>
      <c r="V963" s="32"/>
      <c r="W963" s="114">
        <f t="shared" si="3675"/>
        <v>0</v>
      </c>
      <c r="X963" s="32"/>
      <c r="Y963" s="114">
        <f t="shared" si="3676"/>
        <v>0</v>
      </c>
      <c r="Z963" s="32"/>
      <c r="AA963" s="114">
        <f t="shared" si="3677"/>
        <v>0</v>
      </c>
      <c r="AB963" s="32"/>
      <c r="AC963" s="114">
        <f t="shared" si="3678"/>
        <v>0</v>
      </c>
      <c r="AD963" s="32"/>
      <c r="AE963" s="114">
        <f t="shared" si="3679"/>
        <v>0</v>
      </c>
      <c r="AF963" s="32"/>
      <c r="AG963" s="114">
        <f t="shared" si="3680"/>
        <v>0</v>
      </c>
      <c r="AH963" s="32"/>
      <c r="AI963" s="114">
        <f t="shared" si="3681"/>
        <v>0</v>
      </c>
      <c r="AJ963" s="32"/>
      <c r="AK963" s="114">
        <f t="shared" si="3682"/>
        <v>0</v>
      </c>
      <c r="AL963" s="32"/>
      <c r="AM963" s="114">
        <f t="shared" si="3683"/>
        <v>0</v>
      </c>
      <c r="AN963" s="32"/>
      <c r="AO963" s="114">
        <f t="shared" si="3684"/>
        <v>0</v>
      </c>
      <c r="AP963" s="32"/>
      <c r="AQ963" s="114">
        <f t="shared" si="3685"/>
        <v>0</v>
      </c>
      <c r="AR963" s="32"/>
      <c r="AS963" s="114">
        <f t="shared" si="3686"/>
        <v>0</v>
      </c>
      <c r="AT963" s="32"/>
      <c r="AU963" s="114">
        <f t="shared" si="3687"/>
        <v>0</v>
      </c>
      <c r="AV963" s="32"/>
      <c r="AW963" s="114">
        <f t="shared" si="3688"/>
        <v>0</v>
      </c>
      <c r="AX963" s="32"/>
      <c r="AY963" s="114">
        <f t="shared" si="3689"/>
        <v>0</v>
      </c>
      <c r="AZ963" s="32"/>
      <c r="BA963" s="114">
        <f t="shared" si="3690"/>
        <v>0</v>
      </c>
      <c r="BB963" s="32"/>
      <c r="BC963" s="114">
        <f t="shared" si="3691"/>
        <v>0</v>
      </c>
      <c r="BD963" s="32"/>
      <c r="BE963" s="114">
        <f t="shared" si="3692"/>
        <v>0</v>
      </c>
      <c r="BF963" s="32"/>
      <c r="BG963" s="114">
        <f t="shared" si="3693"/>
        <v>0</v>
      </c>
      <c r="BH963" s="108">
        <f t="shared" ref="BH963:BI963" si="3702">SUM(J963,L963,N963,P963,R963,T963,V963,X963,Z963,AB963,AD963,AF963,AH963,AJ963,AL963,AN963,AP963,AR963,AT963,AV963,AX963,AZ963,BB963,BD963,BF963)</f>
        <v>0</v>
      </c>
      <c r="BI963" s="119">
        <f t="shared" si="3702"/>
        <v>0</v>
      </c>
      <c r="BJ963" s="87">
        <f t="shared" si="3695"/>
        <v>0</v>
      </c>
      <c r="BK963" s="108">
        <f t="shared" si="3696"/>
        <v>2</v>
      </c>
      <c r="BL963" s="119">
        <f t="shared" si="3697"/>
        <v>1180.6099999999999</v>
      </c>
      <c r="BM963" s="87">
        <f t="shared" si="3698"/>
        <v>1</v>
      </c>
    </row>
    <row r="964" spans="1:65" s="88" customFormat="1">
      <c r="A964" s="22" t="s">
        <v>1366</v>
      </c>
      <c r="B964" s="22" t="s">
        <v>60</v>
      </c>
      <c r="C964" s="22" t="s">
        <v>60</v>
      </c>
      <c r="D964" s="102" t="s">
        <v>192</v>
      </c>
      <c r="E964" s="22"/>
      <c r="F964" s="89"/>
      <c r="G964" s="27"/>
      <c r="H964" s="121"/>
      <c r="I964" s="118">
        <f>I965+I981</f>
        <v>33712.68</v>
      </c>
      <c r="J964" s="112"/>
      <c r="K964" s="127">
        <f>K965+K981</f>
        <v>0</v>
      </c>
      <c r="L964" s="26"/>
      <c r="M964" s="127">
        <f>M965+M981</f>
        <v>0</v>
      </c>
      <c r="N964" s="26"/>
      <c r="O964" s="127">
        <f>O965+O981</f>
        <v>0</v>
      </c>
      <c r="P964" s="26"/>
      <c r="Q964" s="127">
        <f>Q965+Q981</f>
        <v>0</v>
      </c>
      <c r="R964" s="26"/>
      <c r="S964" s="127">
        <f>S965+S981</f>
        <v>0</v>
      </c>
      <c r="T964" s="26"/>
      <c r="U964" s="127">
        <f>U965+U981</f>
        <v>0</v>
      </c>
      <c r="V964" s="26"/>
      <c r="W964" s="127">
        <f>W965+W981</f>
        <v>0</v>
      </c>
      <c r="X964" s="26"/>
      <c r="Y964" s="127">
        <f>Y965+Y981</f>
        <v>0</v>
      </c>
      <c r="Z964" s="26"/>
      <c r="AA964" s="127">
        <f>AA965+AA981</f>
        <v>0</v>
      </c>
      <c r="AB964" s="26"/>
      <c r="AC964" s="127">
        <f>AC965+AC981</f>
        <v>0</v>
      </c>
      <c r="AD964" s="26"/>
      <c r="AE964" s="127">
        <f>AE965+AE981</f>
        <v>0</v>
      </c>
      <c r="AF964" s="26"/>
      <c r="AG964" s="127">
        <f>AG965+AG981</f>
        <v>0</v>
      </c>
      <c r="AH964" s="26"/>
      <c r="AI964" s="127">
        <f>AI965+AI981</f>
        <v>0</v>
      </c>
      <c r="AJ964" s="26"/>
      <c r="AK964" s="127">
        <f>AK965+AK981</f>
        <v>0</v>
      </c>
      <c r="AL964" s="26"/>
      <c r="AM964" s="127">
        <f>AM965+AM981</f>
        <v>0</v>
      </c>
      <c r="AN964" s="26"/>
      <c r="AO964" s="127">
        <f>AO965+AO981</f>
        <v>0</v>
      </c>
      <c r="AP964" s="26"/>
      <c r="AQ964" s="127">
        <f>AQ965+AQ981</f>
        <v>0</v>
      </c>
      <c r="AR964" s="26"/>
      <c r="AS964" s="127">
        <f>AS965+AS981</f>
        <v>0</v>
      </c>
      <c r="AT964" s="26"/>
      <c r="AU964" s="127">
        <f>AU965+AU981</f>
        <v>0</v>
      </c>
      <c r="AV964" s="26"/>
      <c r="AW964" s="127">
        <f>AW965+AW981</f>
        <v>0</v>
      </c>
      <c r="AX964" s="26"/>
      <c r="AY964" s="127">
        <f>AY965+AY981</f>
        <v>0</v>
      </c>
      <c r="AZ964" s="26"/>
      <c r="BA964" s="127">
        <f>BA965+BA981</f>
        <v>0</v>
      </c>
      <c r="BB964" s="26"/>
      <c r="BC964" s="127">
        <f>BC965+BC981</f>
        <v>0</v>
      </c>
      <c r="BD964" s="26"/>
      <c r="BE964" s="127">
        <f>BE965+BE981</f>
        <v>0</v>
      </c>
      <c r="BF964" s="26"/>
      <c r="BG964" s="127">
        <f>BG965+BG981</f>
        <v>0</v>
      </c>
      <c r="BH964" s="109"/>
      <c r="BI964" s="121">
        <f>BI965+BI981</f>
        <v>0</v>
      </c>
      <c r="BJ964" s="27"/>
      <c r="BK964" s="109"/>
      <c r="BL964" s="121">
        <f>BL965+BL981</f>
        <v>33712.68</v>
      </c>
      <c r="BM964" s="27"/>
    </row>
    <row r="965" spans="1:65" s="88" customFormat="1">
      <c r="A965" s="22" t="s">
        <v>1367</v>
      </c>
      <c r="B965" s="22" t="s">
        <v>60</v>
      </c>
      <c r="C965" s="22" t="s">
        <v>60</v>
      </c>
      <c r="D965" s="102" t="s">
        <v>1146</v>
      </c>
      <c r="E965" s="22" t="s">
        <v>60</v>
      </c>
      <c r="F965" s="89"/>
      <c r="G965" s="27"/>
      <c r="H965" s="121"/>
      <c r="I965" s="118">
        <f>SUM(I966:I980)</f>
        <v>14360.08</v>
      </c>
      <c r="J965" s="112"/>
      <c r="K965" s="127">
        <f>SUM(K966:K980)</f>
        <v>0</v>
      </c>
      <c r="L965" s="26"/>
      <c r="M965" s="127">
        <f>SUM(M966:M980)</f>
        <v>0</v>
      </c>
      <c r="N965" s="26"/>
      <c r="O965" s="127">
        <f>SUM(O966:O980)</f>
        <v>0</v>
      </c>
      <c r="P965" s="26"/>
      <c r="Q965" s="127">
        <f>SUM(Q966:Q980)</f>
        <v>0</v>
      </c>
      <c r="R965" s="26"/>
      <c r="S965" s="127">
        <f>SUM(S966:S980)</f>
        <v>0</v>
      </c>
      <c r="T965" s="26"/>
      <c r="U965" s="127">
        <f>SUM(U966:U980)</f>
        <v>0</v>
      </c>
      <c r="V965" s="26"/>
      <c r="W965" s="127">
        <f>SUM(W966:W980)</f>
        <v>0</v>
      </c>
      <c r="X965" s="26"/>
      <c r="Y965" s="127">
        <f>SUM(Y966:Y980)</f>
        <v>0</v>
      </c>
      <c r="Z965" s="26"/>
      <c r="AA965" s="127">
        <f>SUM(AA966:AA980)</f>
        <v>0</v>
      </c>
      <c r="AB965" s="26"/>
      <c r="AC965" s="127">
        <f>SUM(AC966:AC980)</f>
        <v>0</v>
      </c>
      <c r="AD965" s="26"/>
      <c r="AE965" s="127">
        <f>SUM(AE966:AE980)</f>
        <v>0</v>
      </c>
      <c r="AF965" s="26"/>
      <c r="AG965" s="127">
        <f>SUM(AG966:AG980)</f>
        <v>0</v>
      </c>
      <c r="AH965" s="26"/>
      <c r="AI965" s="127">
        <f>SUM(AI966:AI980)</f>
        <v>0</v>
      </c>
      <c r="AJ965" s="26"/>
      <c r="AK965" s="127">
        <f>SUM(AK966:AK980)</f>
        <v>0</v>
      </c>
      <c r="AL965" s="26"/>
      <c r="AM965" s="127">
        <f>SUM(AM966:AM980)</f>
        <v>0</v>
      </c>
      <c r="AN965" s="26"/>
      <c r="AO965" s="127">
        <f>SUM(AO966:AO980)</f>
        <v>0</v>
      </c>
      <c r="AP965" s="26"/>
      <c r="AQ965" s="127">
        <f>SUM(AQ966:AQ980)</f>
        <v>0</v>
      </c>
      <c r="AR965" s="26"/>
      <c r="AS965" s="127">
        <f>SUM(AS966:AS980)</f>
        <v>0</v>
      </c>
      <c r="AT965" s="26"/>
      <c r="AU965" s="127">
        <f>SUM(AU966:AU980)</f>
        <v>0</v>
      </c>
      <c r="AV965" s="26"/>
      <c r="AW965" s="127">
        <f>SUM(AW966:AW980)</f>
        <v>0</v>
      </c>
      <c r="AX965" s="26"/>
      <c r="AY965" s="127">
        <f>SUM(AY966:AY980)</f>
        <v>0</v>
      </c>
      <c r="AZ965" s="26"/>
      <c r="BA965" s="127">
        <f>SUM(BA966:BA980)</f>
        <v>0</v>
      </c>
      <c r="BB965" s="26"/>
      <c r="BC965" s="127">
        <f>SUM(BC966:BC980)</f>
        <v>0</v>
      </c>
      <c r="BD965" s="26"/>
      <c r="BE965" s="127">
        <f>SUM(BE966:BE980)</f>
        <v>0</v>
      </c>
      <c r="BF965" s="26"/>
      <c r="BG965" s="127">
        <f>SUM(BG966:BG980)</f>
        <v>0</v>
      </c>
      <c r="BH965" s="109"/>
      <c r="BI965" s="121">
        <f>SUM(BI966:BI980)</f>
        <v>0</v>
      </c>
      <c r="BJ965" s="27"/>
      <c r="BK965" s="109"/>
      <c r="BL965" s="121">
        <f>SUM(BL966:BL980)</f>
        <v>14360.08</v>
      </c>
      <c r="BM965" s="27"/>
    </row>
    <row r="966" spans="1:65" s="88" customFormat="1">
      <c r="A966" s="29" t="s">
        <v>1368</v>
      </c>
      <c r="B966" s="29" t="s">
        <v>66</v>
      </c>
      <c r="C966" s="29">
        <v>91997</v>
      </c>
      <c r="D966" s="101" t="s">
        <v>1150</v>
      </c>
      <c r="E966" s="29" t="s">
        <v>100</v>
      </c>
      <c r="F966" s="30">
        <v>6</v>
      </c>
      <c r="G966" s="31">
        <v>27.69</v>
      </c>
      <c r="H966" s="119">
        <v>34.024736131685245</v>
      </c>
      <c r="I966" s="120">
        <f t="shared" ref="I966:I980" si="3703">ROUND(SUM(F966*H966),2)</f>
        <v>204.15</v>
      </c>
      <c r="J966" s="111"/>
      <c r="K966" s="114">
        <f t="shared" ref="K966:K980" si="3704">J966*$H966</f>
        <v>0</v>
      </c>
      <c r="L966" s="32"/>
      <c r="M966" s="114">
        <f t="shared" ref="M966:M980" si="3705">L966*$H966</f>
        <v>0</v>
      </c>
      <c r="N966" s="32"/>
      <c r="O966" s="114">
        <f t="shared" ref="O966:O980" si="3706">N966*$H966</f>
        <v>0</v>
      </c>
      <c r="P966" s="32"/>
      <c r="Q966" s="114">
        <f t="shared" ref="Q966:Q980" si="3707">P966*$H966</f>
        <v>0</v>
      </c>
      <c r="R966" s="32"/>
      <c r="S966" s="114">
        <f t="shared" ref="S966:S980" si="3708">R966*$H966</f>
        <v>0</v>
      </c>
      <c r="T966" s="32"/>
      <c r="U966" s="114">
        <f t="shared" ref="U966:U980" si="3709">T966*$H966</f>
        <v>0</v>
      </c>
      <c r="V966" s="32"/>
      <c r="W966" s="114">
        <f t="shared" ref="W966:W980" si="3710">V966*$H966</f>
        <v>0</v>
      </c>
      <c r="X966" s="32"/>
      <c r="Y966" s="114">
        <f t="shared" ref="Y966:Y980" si="3711">X966*$H966</f>
        <v>0</v>
      </c>
      <c r="Z966" s="32"/>
      <c r="AA966" s="114">
        <f t="shared" ref="AA966:AA980" si="3712">Z966*$H966</f>
        <v>0</v>
      </c>
      <c r="AB966" s="32"/>
      <c r="AC966" s="114">
        <f t="shared" ref="AC966:AC980" si="3713">AB966*$H966</f>
        <v>0</v>
      </c>
      <c r="AD966" s="32"/>
      <c r="AE966" s="114">
        <f t="shared" ref="AE966:AE980" si="3714">AD966*$H966</f>
        <v>0</v>
      </c>
      <c r="AF966" s="32"/>
      <c r="AG966" s="114">
        <f t="shared" ref="AG966:AG980" si="3715">AF966*$H966</f>
        <v>0</v>
      </c>
      <c r="AH966" s="32"/>
      <c r="AI966" s="114">
        <f t="shared" ref="AI966:AI980" si="3716">AH966*$H966</f>
        <v>0</v>
      </c>
      <c r="AJ966" s="32"/>
      <c r="AK966" s="114">
        <f t="shared" ref="AK966:AK980" si="3717">AJ966*$H966</f>
        <v>0</v>
      </c>
      <c r="AL966" s="32"/>
      <c r="AM966" s="114">
        <f t="shared" ref="AM966:AM980" si="3718">AL966*$H966</f>
        <v>0</v>
      </c>
      <c r="AN966" s="32"/>
      <c r="AO966" s="114">
        <f t="shared" ref="AO966:AO980" si="3719">AN966*$H966</f>
        <v>0</v>
      </c>
      <c r="AP966" s="32"/>
      <c r="AQ966" s="114">
        <f t="shared" ref="AQ966:AQ980" si="3720">AP966*$H966</f>
        <v>0</v>
      </c>
      <c r="AR966" s="32"/>
      <c r="AS966" s="114">
        <f t="shared" ref="AS966:AS980" si="3721">AR966*$H966</f>
        <v>0</v>
      </c>
      <c r="AT966" s="32"/>
      <c r="AU966" s="114">
        <f t="shared" ref="AU966:AU980" si="3722">AT966*$H966</f>
        <v>0</v>
      </c>
      <c r="AV966" s="32"/>
      <c r="AW966" s="114">
        <f t="shared" ref="AW966:AW980" si="3723">AV966*$H966</f>
        <v>0</v>
      </c>
      <c r="AX966" s="32"/>
      <c r="AY966" s="114">
        <f t="shared" ref="AY966:AY980" si="3724">AX966*$H966</f>
        <v>0</v>
      </c>
      <c r="AZ966" s="32"/>
      <c r="BA966" s="114">
        <f t="shared" ref="BA966:BA980" si="3725">AZ966*$H966</f>
        <v>0</v>
      </c>
      <c r="BB966" s="32"/>
      <c r="BC966" s="114">
        <f t="shared" ref="BC966:BC980" si="3726">BB966*$H966</f>
        <v>0</v>
      </c>
      <c r="BD966" s="32"/>
      <c r="BE966" s="114">
        <f t="shared" ref="BE966:BE980" si="3727">BD966*$H966</f>
        <v>0</v>
      </c>
      <c r="BF966" s="32"/>
      <c r="BG966" s="114">
        <f t="shared" ref="BG966:BG980" si="3728">BF966*$H966</f>
        <v>0</v>
      </c>
      <c r="BH966" s="108">
        <f t="shared" ref="BH966:BI966" si="3729">SUM(J966,L966,N966,P966,R966,T966,V966,X966,Z966,AB966,AD966,AF966,AH966,AJ966,AL966,AN966,AP966,AR966,AT966,AV966,AX966,AZ966,BB966,BD966,BF966)</f>
        <v>0</v>
      </c>
      <c r="BI966" s="119">
        <f t="shared" si="3729"/>
        <v>0</v>
      </c>
      <c r="BJ966" s="87">
        <f t="shared" ref="BJ966:BJ980" si="3730">BI966/I966</f>
        <v>0</v>
      </c>
      <c r="BK966" s="108">
        <f t="shared" ref="BK966:BK980" si="3731">F966-BH966</f>
        <v>6</v>
      </c>
      <c r="BL966" s="119">
        <f t="shared" ref="BL966:BL980" si="3732">I966-BI966</f>
        <v>204.15</v>
      </c>
      <c r="BM966" s="87">
        <f t="shared" ref="BM966:BM980" si="3733">1-BJ966</f>
        <v>1</v>
      </c>
    </row>
    <row r="967" spans="1:65" s="88" customFormat="1">
      <c r="A967" s="29" t="s">
        <v>1369</v>
      </c>
      <c r="B967" s="29" t="s">
        <v>66</v>
      </c>
      <c r="C967" s="29">
        <v>91953</v>
      </c>
      <c r="D967" s="101" t="s">
        <v>1152</v>
      </c>
      <c r="E967" s="29" t="s">
        <v>100</v>
      </c>
      <c r="F967" s="30">
        <v>6</v>
      </c>
      <c r="G967" s="31">
        <v>21.63</v>
      </c>
      <c r="H967" s="119">
        <v>26.578369177621951</v>
      </c>
      <c r="I967" s="120">
        <f t="shared" si="3703"/>
        <v>159.47</v>
      </c>
      <c r="J967" s="111"/>
      <c r="K967" s="114">
        <f t="shared" si="3704"/>
        <v>0</v>
      </c>
      <c r="L967" s="32"/>
      <c r="M967" s="114">
        <f t="shared" si="3705"/>
        <v>0</v>
      </c>
      <c r="N967" s="32"/>
      <c r="O967" s="114">
        <f t="shared" si="3706"/>
        <v>0</v>
      </c>
      <c r="P967" s="32"/>
      <c r="Q967" s="114">
        <f t="shared" si="3707"/>
        <v>0</v>
      </c>
      <c r="R967" s="32"/>
      <c r="S967" s="114">
        <f t="shared" si="3708"/>
        <v>0</v>
      </c>
      <c r="T967" s="32"/>
      <c r="U967" s="114">
        <f t="shared" si="3709"/>
        <v>0</v>
      </c>
      <c r="V967" s="32"/>
      <c r="W967" s="114">
        <f t="shared" si="3710"/>
        <v>0</v>
      </c>
      <c r="X967" s="32"/>
      <c r="Y967" s="114">
        <f t="shared" si="3711"/>
        <v>0</v>
      </c>
      <c r="Z967" s="32"/>
      <c r="AA967" s="114">
        <f t="shared" si="3712"/>
        <v>0</v>
      </c>
      <c r="AB967" s="32"/>
      <c r="AC967" s="114">
        <f t="shared" si="3713"/>
        <v>0</v>
      </c>
      <c r="AD967" s="32"/>
      <c r="AE967" s="114">
        <f t="shared" si="3714"/>
        <v>0</v>
      </c>
      <c r="AF967" s="32"/>
      <c r="AG967" s="114">
        <f t="shared" si="3715"/>
        <v>0</v>
      </c>
      <c r="AH967" s="32"/>
      <c r="AI967" s="114">
        <f t="shared" si="3716"/>
        <v>0</v>
      </c>
      <c r="AJ967" s="32"/>
      <c r="AK967" s="114">
        <f t="shared" si="3717"/>
        <v>0</v>
      </c>
      <c r="AL967" s="32"/>
      <c r="AM967" s="114">
        <f t="shared" si="3718"/>
        <v>0</v>
      </c>
      <c r="AN967" s="32"/>
      <c r="AO967" s="114">
        <f t="shared" si="3719"/>
        <v>0</v>
      </c>
      <c r="AP967" s="32"/>
      <c r="AQ967" s="114">
        <f t="shared" si="3720"/>
        <v>0</v>
      </c>
      <c r="AR967" s="32"/>
      <c r="AS967" s="114">
        <f t="shared" si="3721"/>
        <v>0</v>
      </c>
      <c r="AT967" s="32"/>
      <c r="AU967" s="114">
        <f t="shared" si="3722"/>
        <v>0</v>
      </c>
      <c r="AV967" s="32"/>
      <c r="AW967" s="114">
        <f t="shared" si="3723"/>
        <v>0</v>
      </c>
      <c r="AX967" s="32"/>
      <c r="AY967" s="114">
        <f t="shared" si="3724"/>
        <v>0</v>
      </c>
      <c r="AZ967" s="32"/>
      <c r="BA967" s="114">
        <f t="shared" si="3725"/>
        <v>0</v>
      </c>
      <c r="BB967" s="32"/>
      <c r="BC967" s="114">
        <f t="shared" si="3726"/>
        <v>0</v>
      </c>
      <c r="BD967" s="32"/>
      <c r="BE967" s="114">
        <f t="shared" si="3727"/>
        <v>0</v>
      </c>
      <c r="BF967" s="32"/>
      <c r="BG967" s="114">
        <f t="shared" si="3728"/>
        <v>0</v>
      </c>
      <c r="BH967" s="108">
        <f t="shared" ref="BH967:BI967" si="3734">SUM(J967,L967,N967,P967,R967,T967,V967,X967,Z967,AB967,AD967,AF967,AH967,AJ967,AL967,AN967,AP967,AR967,AT967,AV967,AX967,AZ967,BB967,BD967,BF967)</f>
        <v>0</v>
      </c>
      <c r="BI967" s="119">
        <f t="shared" si="3734"/>
        <v>0</v>
      </c>
      <c r="BJ967" s="87">
        <f t="shared" si="3730"/>
        <v>0</v>
      </c>
      <c r="BK967" s="108">
        <f t="shared" si="3731"/>
        <v>6</v>
      </c>
      <c r="BL967" s="119">
        <f t="shared" si="3732"/>
        <v>159.47</v>
      </c>
      <c r="BM967" s="87">
        <f t="shared" si="3733"/>
        <v>1</v>
      </c>
    </row>
    <row r="968" spans="1:65" s="88" customFormat="1" ht="22.5">
      <c r="A968" s="29" t="s">
        <v>1370</v>
      </c>
      <c r="B968" s="29" t="s">
        <v>79</v>
      </c>
      <c r="C968" s="29" t="s">
        <v>1154</v>
      </c>
      <c r="D968" s="101" t="s">
        <v>1155</v>
      </c>
      <c r="E968" s="29" t="s">
        <v>100</v>
      </c>
      <c r="F968" s="30">
        <v>20</v>
      </c>
      <c r="G968" s="31">
        <v>123.4</v>
      </c>
      <c r="H968" s="119">
        <v>151.63064061574428</v>
      </c>
      <c r="I968" s="120">
        <f t="shared" si="3703"/>
        <v>3032.61</v>
      </c>
      <c r="J968" s="111"/>
      <c r="K968" s="114">
        <f t="shared" si="3704"/>
        <v>0</v>
      </c>
      <c r="L968" s="32"/>
      <c r="M968" s="114">
        <f t="shared" si="3705"/>
        <v>0</v>
      </c>
      <c r="N968" s="32"/>
      <c r="O968" s="114">
        <f t="shared" si="3706"/>
        <v>0</v>
      </c>
      <c r="P968" s="32"/>
      <c r="Q968" s="114">
        <f t="shared" si="3707"/>
        <v>0</v>
      </c>
      <c r="R968" s="32"/>
      <c r="S968" s="114">
        <f t="shared" si="3708"/>
        <v>0</v>
      </c>
      <c r="T968" s="32"/>
      <c r="U968" s="114">
        <f t="shared" si="3709"/>
        <v>0</v>
      </c>
      <c r="V968" s="32"/>
      <c r="W968" s="114">
        <f t="shared" si="3710"/>
        <v>0</v>
      </c>
      <c r="X968" s="32"/>
      <c r="Y968" s="114">
        <f t="shared" si="3711"/>
        <v>0</v>
      </c>
      <c r="Z968" s="32"/>
      <c r="AA968" s="114">
        <f t="shared" si="3712"/>
        <v>0</v>
      </c>
      <c r="AB968" s="32"/>
      <c r="AC968" s="114">
        <f t="shared" si="3713"/>
        <v>0</v>
      </c>
      <c r="AD968" s="32"/>
      <c r="AE968" s="114">
        <f t="shared" si="3714"/>
        <v>0</v>
      </c>
      <c r="AF968" s="32"/>
      <c r="AG968" s="114">
        <f t="shared" si="3715"/>
        <v>0</v>
      </c>
      <c r="AH968" s="32"/>
      <c r="AI968" s="114">
        <f t="shared" si="3716"/>
        <v>0</v>
      </c>
      <c r="AJ968" s="32"/>
      <c r="AK968" s="114">
        <f t="shared" si="3717"/>
        <v>0</v>
      </c>
      <c r="AL968" s="32"/>
      <c r="AM968" s="114">
        <f t="shared" si="3718"/>
        <v>0</v>
      </c>
      <c r="AN968" s="32"/>
      <c r="AO968" s="114">
        <f t="shared" si="3719"/>
        <v>0</v>
      </c>
      <c r="AP968" s="32"/>
      <c r="AQ968" s="114">
        <f t="shared" si="3720"/>
        <v>0</v>
      </c>
      <c r="AR968" s="32"/>
      <c r="AS968" s="114">
        <f t="shared" si="3721"/>
        <v>0</v>
      </c>
      <c r="AT968" s="32"/>
      <c r="AU968" s="114">
        <f t="shared" si="3722"/>
        <v>0</v>
      </c>
      <c r="AV968" s="32"/>
      <c r="AW968" s="114">
        <f t="shared" si="3723"/>
        <v>0</v>
      </c>
      <c r="AX968" s="32"/>
      <c r="AY968" s="114">
        <f t="shared" si="3724"/>
        <v>0</v>
      </c>
      <c r="AZ968" s="32"/>
      <c r="BA968" s="114">
        <f t="shared" si="3725"/>
        <v>0</v>
      </c>
      <c r="BB968" s="32"/>
      <c r="BC968" s="114">
        <f t="shared" si="3726"/>
        <v>0</v>
      </c>
      <c r="BD968" s="32"/>
      <c r="BE968" s="114">
        <f t="shared" si="3727"/>
        <v>0</v>
      </c>
      <c r="BF968" s="32"/>
      <c r="BG968" s="114">
        <f t="shared" si="3728"/>
        <v>0</v>
      </c>
      <c r="BH968" s="108">
        <f t="shared" ref="BH968:BI968" si="3735">SUM(J968,L968,N968,P968,R968,T968,V968,X968,Z968,AB968,AD968,AF968,AH968,AJ968,AL968,AN968,AP968,AR968,AT968,AV968,AX968,AZ968,BB968,BD968,BF968)</f>
        <v>0</v>
      </c>
      <c r="BI968" s="119">
        <f t="shared" si="3735"/>
        <v>0</v>
      </c>
      <c r="BJ968" s="87">
        <f t="shared" si="3730"/>
        <v>0</v>
      </c>
      <c r="BK968" s="108">
        <f t="shared" si="3731"/>
        <v>20</v>
      </c>
      <c r="BL968" s="119">
        <f t="shared" si="3732"/>
        <v>3032.61</v>
      </c>
      <c r="BM968" s="87">
        <f t="shared" si="3733"/>
        <v>1</v>
      </c>
    </row>
    <row r="969" spans="1:65" s="88" customFormat="1">
      <c r="A969" s="29" t="s">
        <v>1371</v>
      </c>
      <c r="B969" s="29" t="s">
        <v>66</v>
      </c>
      <c r="C969" s="29">
        <v>91834</v>
      </c>
      <c r="D969" s="101" t="s">
        <v>1157</v>
      </c>
      <c r="E969" s="29" t="s">
        <v>132</v>
      </c>
      <c r="F969" s="30">
        <v>40</v>
      </c>
      <c r="G969" s="31">
        <v>8.4</v>
      </c>
      <c r="H969" s="119">
        <v>10.321696768008525</v>
      </c>
      <c r="I969" s="120">
        <f t="shared" si="3703"/>
        <v>412.87</v>
      </c>
      <c r="J969" s="111"/>
      <c r="K969" s="114">
        <f t="shared" si="3704"/>
        <v>0</v>
      </c>
      <c r="L969" s="32"/>
      <c r="M969" s="114">
        <f t="shared" si="3705"/>
        <v>0</v>
      </c>
      <c r="N969" s="32"/>
      <c r="O969" s="114">
        <f t="shared" si="3706"/>
        <v>0</v>
      </c>
      <c r="P969" s="32"/>
      <c r="Q969" s="114">
        <f t="shared" si="3707"/>
        <v>0</v>
      </c>
      <c r="R969" s="32"/>
      <c r="S969" s="114">
        <f t="shared" si="3708"/>
        <v>0</v>
      </c>
      <c r="T969" s="32"/>
      <c r="U969" s="114">
        <f t="shared" si="3709"/>
        <v>0</v>
      </c>
      <c r="V969" s="32"/>
      <c r="W969" s="114">
        <f t="shared" si="3710"/>
        <v>0</v>
      </c>
      <c r="X969" s="32"/>
      <c r="Y969" s="114">
        <f t="shared" si="3711"/>
        <v>0</v>
      </c>
      <c r="Z969" s="32"/>
      <c r="AA969" s="114">
        <f t="shared" si="3712"/>
        <v>0</v>
      </c>
      <c r="AB969" s="32"/>
      <c r="AC969" s="114">
        <f t="shared" si="3713"/>
        <v>0</v>
      </c>
      <c r="AD969" s="32"/>
      <c r="AE969" s="114">
        <f t="shared" si="3714"/>
        <v>0</v>
      </c>
      <c r="AF969" s="32"/>
      <c r="AG969" s="114">
        <f t="shared" si="3715"/>
        <v>0</v>
      </c>
      <c r="AH969" s="32"/>
      <c r="AI969" s="114">
        <f t="shared" si="3716"/>
        <v>0</v>
      </c>
      <c r="AJ969" s="32"/>
      <c r="AK969" s="114">
        <f t="shared" si="3717"/>
        <v>0</v>
      </c>
      <c r="AL969" s="32"/>
      <c r="AM969" s="114">
        <f t="shared" si="3718"/>
        <v>0</v>
      </c>
      <c r="AN969" s="32"/>
      <c r="AO969" s="114">
        <f t="shared" si="3719"/>
        <v>0</v>
      </c>
      <c r="AP969" s="32"/>
      <c r="AQ969" s="114">
        <f t="shared" si="3720"/>
        <v>0</v>
      </c>
      <c r="AR969" s="32"/>
      <c r="AS969" s="114">
        <f t="shared" si="3721"/>
        <v>0</v>
      </c>
      <c r="AT969" s="32"/>
      <c r="AU969" s="114">
        <f t="shared" si="3722"/>
        <v>0</v>
      </c>
      <c r="AV969" s="32"/>
      <c r="AW969" s="114">
        <f t="shared" si="3723"/>
        <v>0</v>
      </c>
      <c r="AX969" s="32"/>
      <c r="AY969" s="114">
        <f t="shared" si="3724"/>
        <v>0</v>
      </c>
      <c r="AZ969" s="32"/>
      <c r="BA969" s="114">
        <f t="shared" si="3725"/>
        <v>0</v>
      </c>
      <c r="BB969" s="32"/>
      <c r="BC969" s="114">
        <f t="shared" si="3726"/>
        <v>0</v>
      </c>
      <c r="BD969" s="32"/>
      <c r="BE969" s="114">
        <f t="shared" si="3727"/>
        <v>0</v>
      </c>
      <c r="BF969" s="32"/>
      <c r="BG969" s="114">
        <f t="shared" si="3728"/>
        <v>0</v>
      </c>
      <c r="BH969" s="108">
        <f t="shared" ref="BH969:BI969" si="3736">SUM(J969,L969,N969,P969,R969,T969,V969,X969,Z969,AB969,AD969,AF969,AH969,AJ969,AL969,AN969,AP969,AR969,AT969,AV969,AX969,AZ969,BB969,BD969,BF969)</f>
        <v>0</v>
      </c>
      <c r="BI969" s="119">
        <f t="shared" si="3736"/>
        <v>0</v>
      </c>
      <c r="BJ969" s="87">
        <f t="shared" si="3730"/>
        <v>0</v>
      </c>
      <c r="BK969" s="108">
        <f t="shared" si="3731"/>
        <v>40</v>
      </c>
      <c r="BL969" s="119">
        <f t="shared" si="3732"/>
        <v>412.87</v>
      </c>
      <c r="BM969" s="87">
        <f t="shared" si="3733"/>
        <v>1</v>
      </c>
    </row>
    <row r="970" spans="1:65" s="88" customFormat="1" ht="22.5">
      <c r="A970" s="29" t="s">
        <v>1372</v>
      </c>
      <c r="B970" s="29" t="s">
        <v>66</v>
      </c>
      <c r="C970" s="29">
        <v>91926</v>
      </c>
      <c r="D970" s="101" t="s">
        <v>1159</v>
      </c>
      <c r="E970" s="29" t="s">
        <v>132</v>
      </c>
      <c r="F970" s="30">
        <v>140</v>
      </c>
      <c r="G970" s="31">
        <v>3.77</v>
      </c>
      <c r="H970" s="119">
        <v>4.6324758113562066</v>
      </c>
      <c r="I970" s="120">
        <f t="shared" si="3703"/>
        <v>648.54999999999995</v>
      </c>
      <c r="J970" s="111"/>
      <c r="K970" s="114">
        <f t="shared" si="3704"/>
        <v>0</v>
      </c>
      <c r="L970" s="32"/>
      <c r="M970" s="114">
        <f t="shared" si="3705"/>
        <v>0</v>
      </c>
      <c r="N970" s="32"/>
      <c r="O970" s="114">
        <f t="shared" si="3706"/>
        <v>0</v>
      </c>
      <c r="P970" s="32"/>
      <c r="Q970" s="114">
        <f t="shared" si="3707"/>
        <v>0</v>
      </c>
      <c r="R970" s="32"/>
      <c r="S970" s="114">
        <f t="shared" si="3708"/>
        <v>0</v>
      </c>
      <c r="T970" s="32"/>
      <c r="U970" s="114">
        <f t="shared" si="3709"/>
        <v>0</v>
      </c>
      <c r="V970" s="32"/>
      <c r="W970" s="114">
        <f t="shared" si="3710"/>
        <v>0</v>
      </c>
      <c r="X970" s="32"/>
      <c r="Y970" s="114">
        <f t="shared" si="3711"/>
        <v>0</v>
      </c>
      <c r="Z970" s="32"/>
      <c r="AA970" s="114">
        <f t="shared" si="3712"/>
        <v>0</v>
      </c>
      <c r="AB970" s="32"/>
      <c r="AC970" s="114">
        <f t="shared" si="3713"/>
        <v>0</v>
      </c>
      <c r="AD970" s="32"/>
      <c r="AE970" s="114">
        <f t="shared" si="3714"/>
        <v>0</v>
      </c>
      <c r="AF970" s="32"/>
      <c r="AG970" s="114">
        <f t="shared" si="3715"/>
        <v>0</v>
      </c>
      <c r="AH970" s="32"/>
      <c r="AI970" s="114">
        <f t="shared" si="3716"/>
        <v>0</v>
      </c>
      <c r="AJ970" s="32"/>
      <c r="AK970" s="114">
        <f t="shared" si="3717"/>
        <v>0</v>
      </c>
      <c r="AL970" s="32"/>
      <c r="AM970" s="114">
        <f t="shared" si="3718"/>
        <v>0</v>
      </c>
      <c r="AN970" s="32"/>
      <c r="AO970" s="114">
        <f t="shared" si="3719"/>
        <v>0</v>
      </c>
      <c r="AP970" s="32"/>
      <c r="AQ970" s="114">
        <f t="shared" si="3720"/>
        <v>0</v>
      </c>
      <c r="AR970" s="32"/>
      <c r="AS970" s="114">
        <f t="shared" si="3721"/>
        <v>0</v>
      </c>
      <c r="AT970" s="32"/>
      <c r="AU970" s="114">
        <f t="shared" si="3722"/>
        <v>0</v>
      </c>
      <c r="AV970" s="32"/>
      <c r="AW970" s="114">
        <f t="shared" si="3723"/>
        <v>0</v>
      </c>
      <c r="AX970" s="32"/>
      <c r="AY970" s="114">
        <f t="shared" si="3724"/>
        <v>0</v>
      </c>
      <c r="AZ970" s="32"/>
      <c r="BA970" s="114">
        <f t="shared" si="3725"/>
        <v>0</v>
      </c>
      <c r="BB970" s="32"/>
      <c r="BC970" s="114">
        <f t="shared" si="3726"/>
        <v>0</v>
      </c>
      <c r="BD970" s="32"/>
      <c r="BE970" s="114">
        <f t="shared" si="3727"/>
        <v>0</v>
      </c>
      <c r="BF970" s="32"/>
      <c r="BG970" s="114">
        <f t="shared" si="3728"/>
        <v>0</v>
      </c>
      <c r="BH970" s="108">
        <f t="shared" ref="BH970:BI970" si="3737">SUM(J970,L970,N970,P970,R970,T970,V970,X970,Z970,AB970,AD970,AF970,AH970,AJ970,AL970,AN970,AP970,AR970,AT970,AV970,AX970,AZ970,BB970,BD970,BF970)</f>
        <v>0</v>
      </c>
      <c r="BI970" s="119">
        <f t="shared" si="3737"/>
        <v>0</v>
      </c>
      <c r="BJ970" s="87">
        <f t="shared" si="3730"/>
        <v>0</v>
      </c>
      <c r="BK970" s="108">
        <f t="shared" si="3731"/>
        <v>140</v>
      </c>
      <c r="BL970" s="119">
        <f t="shared" si="3732"/>
        <v>648.54999999999995</v>
      </c>
      <c r="BM970" s="87">
        <f t="shared" si="3733"/>
        <v>1</v>
      </c>
    </row>
    <row r="971" spans="1:65" s="88" customFormat="1" ht="22.5">
      <c r="A971" s="29" t="s">
        <v>1373</v>
      </c>
      <c r="B971" s="29" t="s">
        <v>66</v>
      </c>
      <c r="C971" s="29">
        <v>91928</v>
      </c>
      <c r="D971" s="101" t="s">
        <v>1161</v>
      </c>
      <c r="E971" s="29" t="s">
        <v>132</v>
      </c>
      <c r="F971" s="30">
        <v>13</v>
      </c>
      <c r="G971" s="31">
        <v>5.87</v>
      </c>
      <c r="H971" s="119">
        <v>7.2129000033583379</v>
      </c>
      <c r="I971" s="120">
        <f t="shared" si="3703"/>
        <v>93.77</v>
      </c>
      <c r="J971" s="111"/>
      <c r="K971" s="114">
        <f t="shared" si="3704"/>
        <v>0</v>
      </c>
      <c r="L971" s="32"/>
      <c r="M971" s="114">
        <f t="shared" si="3705"/>
        <v>0</v>
      </c>
      <c r="N971" s="32"/>
      <c r="O971" s="114">
        <f t="shared" si="3706"/>
        <v>0</v>
      </c>
      <c r="P971" s="32"/>
      <c r="Q971" s="114">
        <f t="shared" si="3707"/>
        <v>0</v>
      </c>
      <c r="R971" s="32"/>
      <c r="S971" s="114">
        <f t="shared" si="3708"/>
        <v>0</v>
      </c>
      <c r="T971" s="32"/>
      <c r="U971" s="114">
        <f t="shared" si="3709"/>
        <v>0</v>
      </c>
      <c r="V971" s="32"/>
      <c r="W971" s="114">
        <f t="shared" si="3710"/>
        <v>0</v>
      </c>
      <c r="X971" s="32"/>
      <c r="Y971" s="114">
        <f t="shared" si="3711"/>
        <v>0</v>
      </c>
      <c r="Z971" s="32"/>
      <c r="AA971" s="114">
        <f t="shared" si="3712"/>
        <v>0</v>
      </c>
      <c r="AB971" s="32"/>
      <c r="AC971" s="114">
        <f t="shared" si="3713"/>
        <v>0</v>
      </c>
      <c r="AD971" s="32"/>
      <c r="AE971" s="114">
        <f t="shared" si="3714"/>
        <v>0</v>
      </c>
      <c r="AF971" s="32"/>
      <c r="AG971" s="114">
        <f t="shared" si="3715"/>
        <v>0</v>
      </c>
      <c r="AH971" s="32"/>
      <c r="AI971" s="114">
        <f t="shared" si="3716"/>
        <v>0</v>
      </c>
      <c r="AJ971" s="32"/>
      <c r="AK971" s="114">
        <f t="shared" si="3717"/>
        <v>0</v>
      </c>
      <c r="AL971" s="32"/>
      <c r="AM971" s="114">
        <f t="shared" si="3718"/>
        <v>0</v>
      </c>
      <c r="AN971" s="32"/>
      <c r="AO971" s="114">
        <f t="shared" si="3719"/>
        <v>0</v>
      </c>
      <c r="AP971" s="32"/>
      <c r="AQ971" s="114">
        <f t="shared" si="3720"/>
        <v>0</v>
      </c>
      <c r="AR971" s="32"/>
      <c r="AS971" s="114">
        <f t="shared" si="3721"/>
        <v>0</v>
      </c>
      <c r="AT971" s="32"/>
      <c r="AU971" s="114">
        <f t="shared" si="3722"/>
        <v>0</v>
      </c>
      <c r="AV971" s="32"/>
      <c r="AW971" s="114">
        <f t="shared" si="3723"/>
        <v>0</v>
      </c>
      <c r="AX971" s="32"/>
      <c r="AY971" s="114">
        <f t="shared" si="3724"/>
        <v>0</v>
      </c>
      <c r="AZ971" s="32"/>
      <c r="BA971" s="114">
        <f t="shared" si="3725"/>
        <v>0</v>
      </c>
      <c r="BB971" s="32"/>
      <c r="BC971" s="114">
        <f t="shared" si="3726"/>
        <v>0</v>
      </c>
      <c r="BD971" s="32"/>
      <c r="BE971" s="114">
        <f t="shared" si="3727"/>
        <v>0</v>
      </c>
      <c r="BF971" s="32"/>
      <c r="BG971" s="114">
        <f t="shared" si="3728"/>
        <v>0</v>
      </c>
      <c r="BH971" s="108">
        <f t="shared" ref="BH971:BI971" si="3738">SUM(J971,L971,N971,P971,R971,T971,V971,X971,Z971,AB971,AD971,AF971,AH971,AJ971,AL971,AN971,AP971,AR971,AT971,AV971,AX971,AZ971,BB971,BD971,BF971)</f>
        <v>0</v>
      </c>
      <c r="BI971" s="119">
        <f t="shared" si="3738"/>
        <v>0</v>
      </c>
      <c r="BJ971" s="87">
        <f t="shared" si="3730"/>
        <v>0</v>
      </c>
      <c r="BK971" s="108">
        <f t="shared" si="3731"/>
        <v>13</v>
      </c>
      <c r="BL971" s="119">
        <f t="shared" si="3732"/>
        <v>93.77</v>
      </c>
      <c r="BM971" s="87">
        <f t="shared" si="3733"/>
        <v>1</v>
      </c>
    </row>
    <row r="972" spans="1:65" s="88" customFormat="1" ht="45">
      <c r="A972" s="29" t="s">
        <v>1374</v>
      </c>
      <c r="B972" s="29" t="s">
        <v>79</v>
      </c>
      <c r="C972" s="29" t="s">
        <v>1375</v>
      </c>
      <c r="D972" s="101" t="s">
        <v>1376</v>
      </c>
      <c r="E972" s="29" t="s">
        <v>100</v>
      </c>
      <c r="F972" s="30">
        <v>1</v>
      </c>
      <c r="G972" s="31">
        <v>1073.4100000000001</v>
      </c>
      <c r="H972" s="119">
        <v>1318.9776818747657</v>
      </c>
      <c r="I972" s="120">
        <f t="shared" si="3703"/>
        <v>1318.98</v>
      </c>
      <c r="J972" s="111"/>
      <c r="K972" s="114">
        <f t="shared" si="3704"/>
        <v>0</v>
      </c>
      <c r="L972" s="32"/>
      <c r="M972" s="114">
        <f t="shared" si="3705"/>
        <v>0</v>
      </c>
      <c r="N972" s="32"/>
      <c r="O972" s="114">
        <f t="shared" si="3706"/>
        <v>0</v>
      </c>
      <c r="P972" s="32"/>
      <c r="Q972" s="114">
        <f t="shared" si="3707"/>
        <v>0</v>
      </c>
      <c r="R972" s="32"/>
      <c r="S972" s="114">
        <f t="shared" si="3708"/>
        <v>0</v>
      </c>
      <c r="T972" s="32"/>
      <c r="U972" s="114">
        <f t="shared" si="3709"/>
        <v>0</v>
      </c>
      <c r="V972" s="32"/>
      <c r="W972" s="114">
        <f t="shared" si="3710"/>
        <v>0</v>
      </c>
      <c r="X972" s="32"/>
      <c r="Y972" s="114">
        <f t="shared" si="3711"/>
        <v>0</v>
      </c>
      <c r="Z972" s="32"/>
      <c r="AA972" s="114">
        <f t="shared" si="3712"/>
        <v>0</v>
      </c>
      <c r="AB972" s="32"/>
      <c r="AC972" s="114">
        <f t="shared" si="3713"/>
        <v>0</v>
      </c>
      <c r="AD972" s="32"/>
      <c r="AE972" s="114">
        <f t="shared" si="3714"/>
        <v>0</v>
      </c>
      <c r="AF972" s="32"/>
      <c r="AG972" s="114">
        <f t="shared" si="3715"/>
        <v>0</v>
      </c>
      <c r="AH972" s="32"/>
      <c r="AI972" s="114">
        <f t="shared" si="3716"/>
        <v>0</v>
      </c>
      <c r="AJ972" s="32"/>
      <c r="AK972" s="114">
        <f t="shared" si="3717"/>
        <v>0</v>
      </c>
      <c r="AL972" s="32"/>
      <c r="AM972" s="114">
        <f t="shared" si="3718"/>
        <v>0</v>
      </c>
      <c r="AN972" s="32"/>
      <c r="AO972" s="114">
        <f t="shared" si="3719"/>
        <v>0</v>
      </c>
      <c r="AP972" s="32"/>
      <c r="AQ972" s="114">
        <f t="shared" si="3720"/>
        <v>0</v>
      </c>
      <c r="AR972" s="32"/>
      <c r="AS972" s="114">
        <f t="shared" si="3721"/>
        <v>0</v>
      </c>
      <c r="AT972" s="32"/>
      <c r="AU972" s="114">
        <f t="shared" si="3722"/>
        <v>0</v>
      </c>
      <c r="AV972" s="32"/>
      <c r="AW972" s="114">
        <f t="shared" si="3723"/>
        <v>0</v>
      </c>
      <c r="AX972" s="32"/>
      <c r="AY972" s="114">
        <f t="shared" si="3724"/>
        <v>0</v>
      </c>
      <c r="AZ972" s="32"/>
      <c r="BA972" s="114">
        <f t="shared" si="3725"/>
        <v>0</v>
      </c>
      <c r="BB972" s="32"/>
      <c r="BC972" s="114">
        <f t="shared" si="3726"/>
        <v>0</v>
      </c>
      <c r="BD972" s="32"/>
      <c r="BE972" s="114">
        <f t="shared" si="3727"/>
        <v>0</v>
      </c>
      <c r="BF972" s="32"/>
      <c r="BG972" s="114">
        <f t="shared" si="3728"/>
        <v>0</v>
      </c>
      <c r="BH972" s="108">
        <f t="shared" ref="BH972:BI972" si="3739">SUM(J972,L972,N972,P972,R972,T972,V972,X972,Z972,AB972,AD972,AF972,AH972,AJ972,AL972,AN972,AP972,AR972,AT972,AV972,AX972,AZ972,BB972,BD972,BF972)</f>
        <v>0</v>
      </c>
      <c r="BI972" s="119">
        <f t="shared" si="3739"/>
        <v>0</v>
      </c>
      <c r="BJ972" s="87">
        <f t="shared" si="3730"/>
        <v>0</v>
      </c>
      <c r="BK972" s="108">
        <f t="shared" si="3731"/>
        <v>1</v>
      </c>
      <c r="BL972" s="119">
        <f t="shared" si="3732"/>
        <v>1318.98</v>
      </c>
      <c r="BM972" s="87">
        <f t="shared" si="3733"/>
        <v>1</v>
      </c>
    </row>
    <row r="973" spans="1:65" s="88" customFormat="1" ht="45">
      <c r="A973" s="29" t="s">
        <v>1377</v>
      </c>
      <c r="B973" s="29" t="s">
        <v>79</v>
      </c>
      <c r="C973" s="29" t="s">
        <v>1378</v>
      </c>
      <c r="D973" s="101" t="s">
        <v>1379</v>
      </c>
      <c r="E973" s="29" t="s">
        <v>100</v>
      </c>
      <c r="F973" s="30">
        <v>1</v>
      </c>
      <c r="G973" s="31">
        <v>1073.4100000000001</v>
      </c>
      <c r="H973" s="119">
        <v>1318.9776818747657</v>
      </c>
      <c r="I973" s="120">
        <f t="shared" si="3703"/>
        <v>1318.98</v>
      </c>
      <c r="J973" s="111"/>
      <c r="K973" s="114">
        <f t="shared" si="3704"/>
        <v>0</v>
      </c>
      <c r="L973" s="32"/>
      <c r="M973" s="114">
        <f t="shared" si="3705"/>
        <v>0</v>
      </c>
      <c r="N973" s="32"/>
      <c r="O973" s="114">
        <f t="shared" si="3706"/>
        <v>0</v>
      </c>
      <c r="P973" s="32"/>
      <c r="Q973" s="114">
        <f t="shared" si="3707"/>
        <v>0</v>
      </c>
      <c r="R973" s="32"/>
      <c r="S973" s="114">
        <f t="shared" si="3708"/>
        <v>0</v>
      </c>
      <c r="T973" s="32"/>
      <c r="U973" s="114">
        <f t="shared" si="3709"/>
        <v>0</v>
      </c>
      <c r="V973" s="32"/>
      <c r="W973" s="114">
        <f t="shared" si="3710"/>
        <v>0</v>
      </c>
      <c r="X973" s="32"/>
      <c r="Y973" s="114">
        <f t="shared" si="3711"/>
        <v>0</v>
      </c>
      <c r="Z973" s="32"/>
      <c r="AA973" s="114">
        <f t="shared" si="3712"/>
        <v>0</v>
      </c>
      <c r="AB973" s="32"/>
      <c r="AC973" s="114">
        <f t="shared" si="3713"/>
        <v>0</v>
      </c>
      <c r="AD973" s="32"/>
      <c r="AE973" s="114">
        <f t="shared" si="3714"/>
        <v>0</v>
      </c>
      <c r="AF973" s="32"/>
      <c r="AG973" s="114">
        <f t="shared" si="3715"/>
        <v>0</v>
      </c>
      <c r="AH973" s="32"/>
      <c r="AI973" s="114">
        <f t="shared" si="3716"/>
        <v>0</v>
      </c>
      <c r="AJ973" s="32"/>
      <c r="AK973" s="114">
        <f t="shared" si="3717"/>
        <v>0</v>
      </c>
      <c r="AL973" s="32"/>
      <c r="AM973" s="114">
        <f t="shared" si="3718"/>
        <v>0</v>
      </c>
      <c r="AN973" s="32"/>
      <c r="AO973" s="114">
        <f t="shared" si="3719"/>
        <v>0</v>
      </c>
      <c r="AP973" s="32"/>
      <c r="AQ973" s="114">
        <f t="shared" si="3720"/>
        <v>0</v>
      </c>
      <c r="AR973" s="32"/>
      <c r="AS973" s="114">
        <f t="shared" si="3721"/>
        <v>0</v>
      </c>
      <c r="AT973" s="32"/>
      <c r="AU973" s="114">
        <f t="shared" si="3722"/>
        <v>0</v>
      </c>
      <c r="AV973" s="32"/>
      <c r="AW973" s="114">
        <f t="shared" si="3723"/>
        <v>0</v>
      </c>
      <c r="AX973" s="32"/>
      <c r="AY973" s="114">
        <f t="shared" si="3724"/>
        <v>0</v>
      </c>
      <c r="AZ973" s="32"/>
      <c r="BA973" s="114">
        <f t="shared" si="3725"/>
        <v>0</v>
      </c>
      <c r="BB973" s="32"/>
      <c r="BC973" s="114">
        <f t="shared" si="3726"/>
        <v>0</v>
      </c>
      <c r="BD973" s="32"/>
      <c r="BE973" s="114">
        <f t="shared" si="3727"/>
        <v>0</v>
      </c>
      <c r="BF973" s="32"/>
      <c r="BG973" s="114">
        <f t="shared" si="3728"/>
        <v>0</v>
      </c>
      <c r="BH973" s="108">
        <f t="shared" ref="BH973:BI973" si="3740">SUM(J973,L973,N973,P973,R973,T973,V973,X973,Z973,AB973,AD973,AF973,AH973,AJ973,AL973,AN973,AP973,AR973,AT973,AV973,AX973,AZ973,BB973,BD973,BF973)</f>
        <v>0</v>
      </c>
      <c r="BI973" s="119">
        <f t="shared" si="3740"/>
        <v>0</v>
      </c>
      <c r="BJ973" s="87">
        <f t="shared" si="3730"/>
        <v>0</v>
      </c>
      <c r="BK973" s="108">
        <f t="shared" si="3731"/>
        <v>1</v>
      </c>
      <c r="BL973" s="119">
        <f t="shared" si="3732"/>
        <v>1318.98</v>
      </c>
      <c r="BM973" s="87">
        <f t="shared" si="3733"/>
        <v>1</v>
      </c>
    </row>
    <row r="974" spans="1:65" s="88" customFormat="1">
      <c r="A974" s="29" t="s">
        <v>1380</v>
      </c>
      <c r="B974" s="29" t="s">
        <v>66</v>
      </c>
      <c r="C974" s="29">
        <v>92868</v>
      </c>
      <c r="D974" s="101" t="s">
        <v>1172</v>
      </c>
      <c r="E974" s="29" t="s">
        <v>100</v>
      </c>
      <c r="F974" s="30">
        <v>12</v>
      </c>
      <c r="G974" s="31">
        <v>11.55</v>
      </c>
      <c r="H974" s="119">
        <v>14.192333056011723</v>
      </c>
      <c r="I974" s="120">
        <f t="shared" si="3703"/>
        <v>170.31</v>
      </c>
      <c r="J974" s="111"/>
      <c r="K974" s="114">
        <f t="shared" si="3704"/>
        <v>0</v>
      </c>
      <c r="L974" s="32"/>
      <c r="M974" s="114">
        <f t="shared" si="3705"/>
        <v>0</v>
      </c>
      <c r="N974" s="32"/>
      <c r="O974" s="114">
        <f t="shared" si="3706"/>
        <v>0</v>
      </c>
      <c r="P974" s="32"/>
      <c r="Q974" s="114">
        <f t="shared" si="3707"/>
        <v>0</v>
      </c>
      <c r="R974" s="32"/>
      <c r="S974" s="114">
        <f t="shared" si="3708"/>
        <v>0</v>
      </c>
      <c r="T974" s="32"/>
      <c r="U974" s="114">
        <f t="shared" si="3709"/>
        <v>0</v>
      </c>
      <c r="V974" s="32"/>
      <c r="W974" s="114">
        <f t="shared" si="3710"/>
        <v>0</v>
      </c>
      <c r="X974" s="32"/>
      <c r="Y974" s="114">
        <f t="shared" si="3711"/>
        <v>0</v>
      </c>
      <c r="Z974" s="32"/>
      <c r="AA974" s="114">
        <f t="shared" si="3712"/>
        <v>0</v>
      </c>
      <c r="AB974" s="32"/>
      <c r="AC974" s="114">
        <f t="shared" si="3713"/>
        <v>0</v>
      </c>
      <c r="AD974" s="32"/>
      <c r="AE974" s="114">
        <f t="shared" si="3714"/>
        <v>0</v>
      </c>
      <c r="AF974" s="32"/>
      <c r="AG974" s="114">
        <f t="shared" si="3715"/>
        <v>0</v>
      </c>
      <c r="AH974" s="32"/>
      <c r="AI974" s="114">
        <f t="shared" si="3716"/>
        <v>0</v>
      </c>
      <c r="AJ974" s="32"/>
      <c r="AK974" s="114">
        <f t="shared" si="3717"/>
        <v>0</v>
      </c>
      <c r="AL974" s="32"/>
      <c r="AM974" s="114">
        <f t="shared" si="3718"/>
        <v>0</v>
      </c>
      <c r="AN974" s="32"/>
      <c r="AO974" s="114">
        <f t="shared" si="3719"/>
        <v>0</v>
      </c>
      <c r="AP974" s="32"/>
      <c r="AQ974" s="114">
        <f t="shared" si="3720"/>
        <v>0</v>
      </c>
      <c r="AR974" s="32"/>
      <c r="AS974" s="114">
        <f t="shared" si="3721"/>
        <v>0</v>
      </c>
      <c r="AT974" s="32"/>
      <c r="AU974" s="114">
        <f t="shared" si="3722"/>
        <v>0</v>
      </c>
      <c r="AV974" s="32"/>
      <c r="AW974" s="114">
        <f t="shared" si="3723"/>
        <v>0</v>
      </c>
      <c r="AX974" s="32"/>
      <c r="AY974" s="114">
        <f t="shared" si="3724"/>
        <v>0</v>
      </c>
      <c r="AZ974" s="32"/>
      <c r="BA974" s="114">
        <f t="shared" si="3725"/>
        <v>0</v>
      </c>
      <c r="BB974" s="32"/>
      <c r="BC974" s="114">
        <f t="shared" si="3726"/>
        <v>0</v>
      </c>
      <c r="BD974" s="32"/>
      <c r="BE974" s="114">
        <f t="shared" si="3727"/>
        <v>0</v>
      </c>
      <c r="BF974" s="32"/>
      <c r="BG974" s="114">
        <f t="shared" si="3728"/>
        <v>0</v>
      </c>
      <c r="BH974" s="108">
        <f t="shared" ref="BH974:BI974" si="3741">SUM(J974,L974,N974,P974,R974,T974,V974,X974,Z974,AB974,AD974,AF974,AH974,AJ974,AL974,AN974,AP974,AR974,AT974,AV974,AX974,AZ974,BB974,BD974,BF974)</f>
        <v>0</v>
      </c>
      <c r="BI974" s="119">
        <f t="shared" si="3741"/>
        <v>0</v>
      </c>
      <c r="BJ974" s="87">
        <f t="shared" si="3730"/>
        <v>0</v>
      </c>
      <c r="BK974" s="108">
        <f t="shared" si="3731"/>
        <v>12</v>
      </c>
      <c r="BL974" s="119">
        <f t="shared" si="3732"/>
        <v>170.31</v>
      </c>
      <c r="BM974" s="87">
        <f t="shared" si="3733"/>
        <v>1</v>
      </c>
    </row>
    <row r="975" spans="1:65" s="88" customFormat="1" ht="22.5">
      <c r="A975" s="29" t="s">
        <v>1381</v>
      </c>
      <c r="B975" s="29" t="s">
        <v>66</v>
      </c>
      <c r="C975" s="29">
        <v>95787</v>
      </c>
      <c r="D975" s="101" t="s">
        <v>1190</v>
      </c>
      <c r="E975" s="29" t="s">
        <v>100</v>
      </c>
      <c r="F975" s="30">
        <v>3</v>
      </c>
      <c r="G975" s="31">
        <v>23.51</v>
      </c>
      <c r="H975" s="119">
        <v>28.888463216176241</v>
      </c>
      <c r="I975" s="120">
        <f t="shared" si="3703"/>
        <v>86.67</v>
      </c>
      <c r="J975" s="111"/>
      <c r="K975" s="114">
        <f t="shared" si="3704"/>
        <v>0</v>
      </c>
      <c r="L975" s="32"/>
      <c r="M975" s="114">
        <f t="shared" si="3705"/>
        <v>0</v>
      </c>
      <c r="N975" s="32"/>
      <c r="O975" s="114">
        <f t="shared" si="3706"/>
        <v>0</v>
      </c>
      <c r="P975" s="32"/>
      <c r="Q975" s="114">
        <f t="shared" si="3707"/>
        <v>0</v>
      </c>
      <c r="R975" s="32"/>
      <c r="S975" s="114">
        <f t="shared" si="3708"/>
        <v>0</v>
      </c>
      <c r="T975" s="32"/>
      <c r="U975" s="114">
        <f t="shared" si="3709"/>
        <v>0</v>
      </c>
      <c r="V975" s="32"/>
      <c r="W975" s="114">
        <f t="shared" si="3710"/>
        <v>0</v>
      </c>
      <c r="X975" s="32"/>
      <c r="Y975" s="114">
        <f t="shared" si="3711"/>
        <v>0</v>
      </c>
      <c r="Z975" s="32"/>
      <c r="AA975" s="114">
        <f t="shared" si="3712"/>
        <v>0</v>
      </c>
      <c r="AB975" s="32"/>
      <c r="AC975" s="114">
        <f t="shared" si="3713"/>
        <v>0</v>
      </c>
      <c r="AD975" s="32"/>
      <c r="AE975" s="114">
        <f t="shared" si="3714"/>
        <v>0</v>
      </c>
      <c r="AF975" s="32"/>
      <c r="AG975" s="114">
        <f t="shared" si="3715"/>
        <v>0</v>
      </c>
      <c r="AH975" s="32"/>
      <c r="AI975" s="114">
        <f t="shared" si="3716"/>
        <v>0</v>
      </c>
      <c r="AJ975" s="32"/>
      <c r="AK975" s="114">
        <f t="shared" si="3717"/>
        <v>0</v>
      </c>
      <c r="AL975" s="32"/>
      <c r="AM975" s="114">
        <f t="shared" si="3718"/>
        <v>0</v>
      </c>
      <c r="AN975" s="32"/>
      <c r="AO975" s="114">
        <f t="shared" si="3719"/>
        <v>0</v>
      </c>
      <c r="AP975" s="32"/>
      <c r="AQ975" s="114">
        <f t="shared" si="3720"/>
        <v>0</v>
      </c>
      <c r="AR975" s="32"/>
      <c r="AS975" s="114">
        <f t="shared" si="3721"/>
        <v>0</v>
      </c>
      <c r="AT975" s="32"/>
      <c r="AU975" s="114">
        <f t="shared" si="3722"/>
        <v>0</v>
      </c>
      <c r="AV975" s="32"/>
      <c r="AW975" s="114">
        <f t="shared" si="3723"/>
        <v>0</v>
      </c>
      <c r="AX975" s="32"/>
      <c r="AY975" s="114">
        <f t="shared" si="3724"/>
        <v>0</v>
      </c>
      <c r="AZ975" s="32"/>
      <c r="BA975" s="114">
        <f t="shared" si="3725"/>
        <v>0</v>
      </c>
      <c r="BB975" s="32"/>
      <c r="BC975" s="114">
        <f t="shared" si="3726"/>
        <v>0</v>
      </c>
      <c r="BD975" s="32"/>
      <c r="BE975" s="114">
        <f t="shared" si="3727"/>
        <v>0</v>
      </c>
      <c r="BF975" s="32"/>
      <c r="BG975" s="114">
        <f t="shared" si="3728"/>
        <v>0</v>
      </c>
      <c r="BH975" s="108">
        <f t="shared" ref="BH975:BI975" si="3742">SUM(J975,L975,N975,P975,R975,T975,V975,X975,Z975,AB975,AD975,AF975,AH975,AJ975,AL975,AN975,AP975,AR975,AT975,AV975,AX975,AZ975,BB975,BD975,BF975)</f>
        <v>0</v>
      </c>
      <c r="BI975" s="119">
        <f t="shared" si="3742"/>
        <v>0</v>
      </c>
      <c r="BJ975" s="87">
        <f t="shared" si="3730"/>
        <v>0</v>
      </c>
      <c r="BK975" s="108">
        <f t="shared" si="3731"/>
        <v>3</v>
      </c>
      <c r="BL975" s="119">
        <f t="shared" si="3732"/>
        <v>86.67</v>
      </c>
      <c r="BM975" s="87">
        <f t="shared" si="3733"/>
        <v>1</v>
      </c>
    </row>
    <row r="976" spans="1:65" s="88" customFormat="1" ht="22.5">
      <c r="A976" s="29" t="s">
        <v>1382</v>
      </c>
      <c r="B976" s="29" t="s">
        <v>66</v>
      </c>
      <c r="C976" s="29">
        <v>95808</v>
      </c>
      <c r="D976" s="101" t="s">
        <v>1192</v>
      </c>
      <c r="E976" s="29" t="s">
        <v>100</v>
      </c>
      <c r="F976" s="30">
        <v>3</v>
      </c>
      <c r="G976" s="31">
        <v>20.56</v>
      </c>
      <c r="H976" s="119">
        <v>25.263581613125627</v>
      </c>
      <c r="I976" s="120">
        <f t="shared" si="3703"/>
        <v>75.790000000000006</v>
      </c>
      <c r="J976" s="111"/>
      <c r="K976" s="114">
        <f t="shared" si="3704"/>
        <v>0</v>
      </c>
      <c r="L976" s="32"/>
      <c r="M976" s="114">
        <f t="shared" si="3705"/>
        <v>0</v>
      </c>
      <c r="N976" s="32"/>
      <c r="O976" s="114">
        <f t="shared" si="3706"/>
        <v>0</v>
      </c>
      <c r="P976" s="32"/>
      <c r="Q976" s="114">
        <f t="shared" si="3707"/>
        <v>0</v>
      </c>
      <c r="R976" s="32"/>
      <c r="S976" s="114">
        <f t="shared" si="3708"/>
        <v>0</v>
      </c>
      <c r="T976" s="32"/>
      <c r="U976" s="114">
        <f t="shared" si="3709"/>
        <v>0</v>
      </c>
      <c r="V976" s="32"/>
      <c r="W976" s="114">
        <f t="shared" si="3710"/>
        <v>0</v>
      </c>
      <c r="X976" s="32"/>
      <c r="Y976" s="114">
        <f t="shared" si="3711"/>
        <v>0</v>
      </c>
      <c r="Z976" s="32"/>
      <c r="AA976" s="114">
        <f t="shared" si="3712"/>
        <v>0</v>
      </c>
      <c r="AB976" s="32"/>
      <c r="AC976" s="114">
        <f t="shared" si="3713"/>
        <v>0</v>
      </c>
      <c r="AD976" s="32"/>
      <c r="AE976" s="114">
        <f t="shared" si="3714"/>
        <v>0</v>
      </c>
      <c r="AF976" s="32"/>
      <c r="AG976" s="114">
        <f t="shared" si="3715"/>
        <v>0</v>
      </c>
      <c r="AH976" s="32"/>
      <c r="AI976" s="114">
        <f t="shared" si="3716"/>
        <v>0</v>
      </c>
      <c r="AJ976" s="32"/>
      <c r="AK976" s="114">
        <f t="shared" si="3717"/>
        <v>0</v>
      </c>
      <c r="AL976" s="32"/>
      <c r="AM976" s="114">
        <f t="shared" si="3718"/>
        <v>0</v>
      </c>
      <c r="AN976" s="32"/>
      <c r="AO976" s="114">
        <f t="shared" si="3719"/>
        <v>0</v>
      </c>
      <c r="AP976" s="32"/>
      <c r="AQ976" s="114">
        <f t="shared" si="3720"/>
        <v>0</v>
      </c>
      <c r="AR976" s="32"/>
      <c r="AS976" s="114">
        <f t="shared" si="3721"/>
        <v>0</v>
      </c>
      <c r="AT976" s="32"/>
      <c r="AU976" s="114">
        <f t="shared" si="3722"/>
        <v>0</v>
      </c>
      <c r="AV976" s="32"/>
      <c r="AW976" s="114">
        <f t="shared" si="3723"/>
        <v>0</v>
      </c>
      <c r="AX976" s="32"/>
      <c r="AY976" s="114">
        <f t="shared" si="3724"/>
        <v>0</v>
      </c>
      <c r="AZ976" s="32"/>
      <c r="BA976" s="114">
        <f t="shared" si="3725"/>
        <v>0</v>
      </c>
      <c r="BB976" s="32"/>
      <c r="BC976" s="114">
        <f t="shared" si="3726"/>
        <v>0</v>
      </c>
      <c r="BD976" s="32"/>
      <c r="BE976" s="114">
        <f t="shared" si="3727"/>
        <v>0</v>
      </c>
      <c r="BF976" s="32"/>
      <c r="BG976" s="114">
        <f t="shared" si="3728"/>
        <v>0</v>
      </c>
      <c r="BH976" s="108">
        <f t="shared" ref="BH976:BI976" si="3743">SUM(J976,L976,N976,P976,R976,T976,V976,X976,Z976,AB976,AD976,AF976,AH976,AJ976,AL976,AN976,AP976,AR976,AT976,AV976,AX976,AZ976,BB976,BD976,BF976)</f>
        <v>0</v>
      </c>
      <c r="BI976" s="119">
        <f t="shared" si="3743"/>
        <v>0</v>
      </c>
      <c r="BJ976" s="87">
        <f t="shared" si="3730"/>
        <v>0</v>
      </c>
      <c r="BK976" s="108">
        <f t="shared" si="3731"/>
        <v>3</v>
      </c>
      <c r="BL976" s="119">
        <f t="shared" si="3732"/>
        <v>75.790000000000006</v>
      </c>
      <c r="BM976" s="87">
        <f t="shared" si="3733"/>
        <v>1</v>
      </c>
    </row>
    <row r="977" spans="1:65" s="88" customFormat="1" ht="22.5">
      <c r="A977" s="29" t="s">
        <v>1383</v>
      </c>
      <c r="B977" s="29" t="s">
        <v>66</v>
      </c>
      <c r="C977" s="29">
        <v>95777</v>
      </c>
      <c r="D977" s="101" t="s">
        <v>1194</v>
      </c>
      <c r="E977" s="29" t="s">
        <v>100</v>
      </c>
      <c r="F977" s="30">
        <v>23</v>
      </c>
      <c r="G977" s="31">
        <v>21.57</v>
      </c>
      <c r="H977" s="119">
        <v>26.504642772136176</v>
      </c>
      <c r="I977" s="120">
        <f t="shared" si="3703"/>
        <v>609.61</v>
      </c>
      <c r="J977" s="111"/>
      <c r="K977" s="114">
        <f t="shared" si="3704"/>
        <v>0</v>
      </c>
      <c r="L977" s="32"/>
      <c r="M977" s="114">
        <f t="shared" si="3705"/>
        <v>0</v>
      </c>
      <c r="N977" s="32"/>
      <c r="O977" s="114">
        <f t="shared" si="3706"/>
        <v>0</v>
      </c>
      <c r="P977" s="32"/>
      <c r="Q977" s="114">
        <f t="shared" si="3707"/>
        <v>0</v>
      </c>
      <c r="R977" s="32"/>
      <c r="S977" s="114">
        <f t="shared" si="3708"/>
        <v>0</v>
      </c>
      <c r="T977" s="32"/>
      <c r="U977" s="114">
        <f t="shared" si="3709"/>
        <v>0</v>
      </c>
      <c r="V977" s="32"/>
      <c r="W977" s="114">
        <f t="shared" si="3710"/>
        <v>0</v>
      </c>
      <c r="X977" s="32"/>
      <c r="Y977" s="114">
        <f t="shared" si="3711"/>
        <v>0</v>
      </c>
      <c r="Z977" s="32"/>
      <c r="AA977" s="114">
        <f t="shared" si="3712"/>
        <v>0</v>
      </c>
      <c r="AB977" s="32"/>
      <c r="AC977" s="114">
        <f t="shared" si="3713"/>
        <v>0</v>
      </c>
      <c r="AD977" s="32"/>
      <c r="AE977" s="114">
        <f t="shared" si="3714"/>
        <v>0</v>
      </c>
      <c r="AF977" s="32"/>
      <c r="AG977" s="114">
        <f t="shared" si="3715"/>
        <v>0</v>
      </c>
      <c r="AH977" s="32"/>
      <c r="AI977" s="114">
        <f t="shared" si="3716"/>
        <v>0</v>
      </c>
      <c r="AJ977" s="32"/>
      <c r="AK977" s="114">
        <f t="shared" si="3717"/>
        <v>0</v>
      </c>
      <c r="AL977" s="32"/>
      <c r="AM977" s="114">
        <f t="shared" si="3718"/>
        <v>0</v>
      </c>
      <c r="AN977" s="32"/>
      <c r="AO977" s="114">
        <f t="shared" si="3719"/>
        <v>0</v>
      </c>
      <c r="AP977" s="32"/>
      <c r="AQ977" s="114">
        <f t="shared" si="3720"/>
        <v>0</v>
      </c>
      <c r="AR977" s="32"/>
      <c r="AS977" s="114">
        <f t="shared" si="3721"/>
        <v>0</v>
      </c>
      <c r="AT977" s="32"/>
      <c r="AU977" s="114">
        <f t="shared" si="3722"/>
        <v>0</v>
      </c>
      <c r="AV977" s="32"/>
      <c r="AW977" s="114">
        <f t="shared" si="3723"/>
        <v>0</v>
      </c>
      <c r="AX977" s="32"/>
      <c r="AY977" s="114">
        <f t="shared" si="3724"/>
        <v>0</v>
      </c>
      <c r="AZ977" s="32"/>
      <c r="BA977" s="114">
        <f t="shared" si="3725"/>
        <v>0</v>
      </c>
      <c r="BB977" s="32"/>
      <c r="BC977" s="114">
        <f t="shared" si="3726"/>
        <v>0</v>
      </c>
      <c r="BD977" s="32"/>
      <c r="BE977" s="114">
        <f t="shared" si="3727"/>
        <v>0</v>
      </c>
      <c r="BF977" s="32"/>
      <c r="BG977" s="114">
        <f t="shared" si="3728"/>
        <v>0</v>
      </c>
      <c r="BH977" s="108">
        <f t="shared" ref="BH977:BI977" si="3744">SUM(J977,L977,N977,P977,R977,T977,V977,X977,Z977,AB977,AD977,AF977,AH977,AJ977,AL977,AN977,AP977,AR977,AT977,AV977,AX977,AZ977,BB977,BD977,BF977)</f>
        <v>0</v>
      </c>
      <c r="BI977" s="119">
        <f t="shared" si="3744"/>
        <v>0</v>
      </c>
      <c r="BJ977" s="87">
        <f t="shared" si="3730"/>
        <v>0</v>
      </c>
      <c r="BK977" s="108">
        <f t="shared" si="3731"/>
        <v>23</v>
      </c>
      <c r="BL977" s="119">
        <f t="shared" si="3732"/>
        <v>609.61</v>
      </c>
      <c r="BM977" s="87">
        <f t="shared" si="3733"/>
        <v>1</v>
      </c>
    </row>
    <row r="978" spans="1:65" s="88" customFormat="1" ht="22.5">
      <c r="A978" s="29" t="s">
        <v>1384</v>
      </c>
      <c r="B978" s="29" t="s">
        <v>66</v>
      </c>
      <c r="C978" s="29">
        <v>95801</v>
      </c>
      <c r="D978" s="101" t="s">
        <v>1196</v>
      </c>
      <c r="E978" s="29" t="s">
        <v>100</v>
      </c>
      <c r="F978" s="30">
        <v>13</v>
      </c>
      <c r="G978" s="31">
        <v>32.450000000000003</v>
      </c>
      <c r="H978" s="119">
        <v>39.873697633556745</v>
      </c>
      <c r="I978" s="120">
        <f t="shared" si="3703"/>
        <v>518.36</v>
      </c>
      <c r="J978" s="111"/>
      <c r="K978" s="114">
        <f t="shared" si="3704"/>
        <v>0</v>
      </c>
      <c r="L978" s="32"/>
      <c r="M978" s="114">
        <f t="shared" si="3705"/>
        <v>0</v>
      </c>
      <c r="N978" s="32"/>
      <c r="O978" s="114">
        <f t="shared" si="3706"/>
        <v>0</v>
      </c>
      <c r="P978" s="32"/>
      <c r="Q978" s="114">
        <f t="shared" si="3707"/>
        <v>0</v>
      </c>
      <c r="R978" s="32"/>
      <c r="S978" s="114">
        <f t="shared" si="3708"/>
        <v>0</v>
      </c>
      <c r="T978" s="32"/>
      <c r="U978" s="114">
        <f t="shared" si="3709"/>
        <v>0</v>
      </c>
      <c r="V978" s="32"/>
      <c r="W978" s="114">
        <f t="shared" si="3710"/>
        <v>0</v>
      </c>
      <c r="X978" s="32"/>
      <c r="Y978" s="114">
        <f t="shared" si="3711"/>
        <v>0</v>
      </c>
      <c r="Z978" s="32"/>
      <c r="AA978" s="114">
        <f t="shared" si="3712"/>
        <v>0</v>
      </c>
      <c r="AB978" s="32"/>
      <c r="AC978" s="114">
        <f t="shared" si="3713"/>
        <v>0</v>
      </c>
      <c r="AD978" s="32"/>
      <c r="AE978" s="114">
        <f t="shared" si="3714"/>
        <v>0</v>
      </c>
      <c r="AF978" s="32"/>
      <c r="AG978" s="114">
        <f t="shared" si="3715"/>
        <v>0</v>
      </c>
      <c r="AH978" s="32"/>
      <c r="AI978" s="114">
        <f t="shared" si="3716"/>
        <v>0</v>
      </c>
      <c r="AJ978" s="32"/>
      <c r="AK978" s="114">
        <f t="shared" si="3717"/>
        <v>0</v>
      </c>
      <c r="AL978" s="32"/>
      <c r="AM978" s="114">
        <f t="shared" si="3718"/>
        <v>0</v>
      </c>
      <c r="AN978" s="32"/>
      <c r="AO978" s="114">
        <f t="shared" si="3719"/>
        <v>0</v>
      </c>
      <c r="AP978" s="32"/>
      <c r="AQ978" s="114">
        <f t="shared" si="3720"/>
        <v>0</v>
      </c>
      <c r="AR978" s="32"/>
      <c r="AS978" s="114">
        <f t="shared" si="3721"/>
        <v>0</v>
      </c>
      <c r="AT978" s="32"/>
      <c r="AU978" s="114">
        <f t="shared" si="3722"/>
        <v>0</v>
      </c>
      <c r="AV978" s="32"/>
      <c r="AW978" s="114">
        <f t="shared" si="3723"/>
        <v>0</v>
      </c>
      <c r="AX978" s="32"/>
      <c r="AY978" s="114">
        <f t="shared" si="3724"/>
        <v>0</v>
      </c>
      <c r="AZ978" s="32"/>
      <c r="BA978" s="114">
        <f t="shared" si="3725"/>
        <v>0</v>
      </c>
      <c r="BB978" s="32"/>
      <c r="BC978" s="114">
        <f t="shared" si="3726"/>
        <v>0</v>
      </c>
      <c r="BD978" s="32"/>
      <c r="BE978" s="114">
        <f t="shared" si="3727"/>
        <v>0</v>
      </c>
      <c r="BF978" s="32"/>
      <c r="BG978" s="114">
        <f t="shared" si="3728"/>
        <v>0</v>
      </c>
      <c r="BH978" s="108">
        <f t="shared" ref="BH978:BI978" si="3745">SUM(J978,L978,N978,P978,R978,T978,V978,X978,Z978,AB978,AD978,AF978,AH978,AJ978,AL978,AN978,AP978,AR978,AT978,AV978,AX978,AZ978,BB978,BD978,BF978)</f>
        <v>0</v>
      </c>
      <c r="BI978" s="119">
        <f t="shared" si="3745"/>
        <v>0</v>
      </c>
      <c r="BJ978" s="87">
        <f t="shared" si="3730"/>
        <v>0</v>
      </c>
      <c r="BK978" s="108">
        <f t="shared" si="3731"/>
        <v>13</v>
      </c>
      <c r="BL978" s="119">
        <f t="shared" si="3732"/>
        <v>518.36</v>
      </c>
      <c r="BM978" s="87">
        <f t="shared" si="3733"/>
        <v>1</v>
      </c>
    </row>
    <row r="979" spans="1:65" s="88" customFormat="1">
      <c r="A979" s="29" t="s">
        <v>1385</v>
      </c>
      <c r="B979" s="29" t="s">
        <v>250</v>
      </c>
      <c r="C979" s="29">
        <v>3624</v>
      </c>
      <c r="D979" s="101" t="s">
        <v>1198</v>
      </c>
      <c r="E979" s="29" t="s">
        <v>100</v>
      </c>
      <c r="F979" s="30">
        <v>50</v>
      </c>
      <c r="G979" s="31">
        <v>91.44</v>
      </c>
      <c r="H979" s="119">
        <v>112.35904196032136</v>
      </c>
      <c r="I979" s="120">
        <f t="shared" si="3703"/>
        <v>5617.95</v>
      </c>
      <c r="J979" s="111"/>
      <c r="K979" s="114">
        <f t="shared" si="3704"/>
        <v>0</v>
      </c>
      <c r="L979" s="32"/>
      <c r="M979" s="114">
        <f t="shared" si="3705"/>
        <v>0</v>
      </c>
      <c r="N979" s="32"/>
      <c r="O979" s="114">
        <f t="shared" si="3706"/>
        <v>0</v>
      </c>
      <c r="P979" s="32"/>
      <c r="Q979" s="114">
        <f t="shared" si="3707"/>
        <v>0</v>
      </c>
      <c r="R979" s="32"/>
      <c r="S979" s="114">
        <f t="shared" si="3708"/>
        <v>0</v>
      </c>
      <c r="T979" s="32"/>
      <c r="U979" s="114">
        <f t="shared" si="3709"/>
        <v>0</v>
      </c>
      <c r="V979" s="32"/>
      <c r="W979" s="114">
        <f t="shared" si="3710"/>
        <v>0</v>
      </c>
      <c r="X979" s="32"/>
      <c r="Y979" s="114">
        <f t="shared" si="3711"/>
        <v>0</v>
      </c>
      <c r="Z979" s="32"/>
      <c r="AA979" s="114">
        <f t="shared" si="3712"/>
        <v>0</v>
      </c>
      <c r="AB979" s="32"/>
      <c r="AC979" s="114">
        <f t="shared" si="3713"/>
        <v>0</v>
      </c>
      <c r="AD979" s="32"/>
      <c r="AE979" s="114">
        <f t="shared" si="3714"/>
        <v>0</v>
      </c>
      <c r="AF979" s="32"/>
      <c r="AG979" s="114">
        <f t="shared" si="3715"/>
        <v>0</v>
      </c>
      <c r="AH979" s="32"/>
      <c r="AI979" s="114">
        <f t="shared" si="3716"/>
        <v>0</v>
      </c>
      <c r="AJ979" s="32"/>
      <c r="AK979" s="114">
        <f t="shared" si="3717"/>
        <v>0</v>
      </c>
      <c r="AL979" s="32"/>
      <c r="AM979" s="114">
        <f t="shared" si="3718"/>
        <v>0</v>
      </c>
      <c r="AN979" s="32"/>
      <c r="AO979" s="114">
        <f t="shared" si="3719"/>
        <v>0</v>
      </c>
      <c r="AP979" s="32"/>
      <c r="AQ979" s="114">
        <f t="shared" si="3720"/>
        <v>0</v>
      </c>
      <c r="AR979" s="32"/>
      <c r="AS979" s="114">
        <f t="shared" si="3721"/>
        <v>0</v>
      </c>
      <c r="AT979" s="32"/>
      <c r="AU979" s="114">
        <f t="shared" si="3722"/>
        <v>0</v>
      </c>
      <c r="AV979" s="32"/>
      <c r="AW979" s="114">
        <f t="shared" si="3723"/>
        <v>0</v>
      </c>
      <c r="AX979" s="32"/>
      <c r="AY979" s="114">
        <f t="shared" si="3724"/>
        <v>0</v>
      </c>
      <c r="AZ979" s="32"/>
      <c r="BA979" s="114">
        <f t="shared" si="3725"/>
        <v>0</v>
      </c>
      <c r="BB979" s="32"/>
      <c r="BC979" s="114">
        <f t="shared" si="3726"/>
        <v>0</v>
      </c>
      <c r="BD979" s="32"/>
      <c r="BE979" s="114">
        <f t="shared" si="3727"/>
        <v>0</v>
      </c>
      <c r="BF979" s="32"/>
      <c r="BG979" s="114">
        <f t="shared" si="3728"/>
        <v>0</v>
      </c>
      <c r="BH979" s="108">
        <f t="shared" ref="BH979:BI979" si="3746">SUM(J979,L979,N979,P979,R979,T979,V979,X979,Z979,AB979,AD979,AF979,AH979,AJ979,AL979,AN979,AP979,AR979,AT979,AV979,AX979,AZ979,BB979,BD979,BF979)</f>
        <v>0</v>
      </c>
      <c r="BI979" s="119">
        <f t="shared" si="3746"/>
        <v>0</v>
      </c>
      <c r="BJ979" s="87">
        <f t="shared" si="3730"/>
        <v>0</v>
      </c>
      <c r="BK979" s="108">
        <f t="shared" si="3731"/>
        <v>50</v>
      </c>
      <c r="BL979" s="119">
        <f t="shared" si="3732"/>
        <v>5617.95</v>
      </c>
      <c r="BM979" s="87">
        <f t="shared" si="3733"/>
        <v>1</v>
      </c>
    </row>
    <row r="980" spans="1:65" s="88" customFormat="1">
      <c r="A980" s="29" t="s">
        <v>1386</v>
      </c>
      <c r="B980" s="29" t="s">
        <v>250</v>
      </c>
      <c r="C980" s="29">
        <v>13378</v>
      </c>
      <c r="D980" s="101" t="s">
        <v>1299</v>
      </c>
      <c r="E980" s="29" t="s">
        <v>100</v>
      </c>
      <c r="F980" s="30">
        <v>26</v>
      </c>
      <c r="G980" s="31">
        <v>2.88</v>
      </c>
      <c r="H980" s="119">
        <v>3.5388674633172084</v>
      </c>
      <c r="I980" s="120">
        <f t="shared" si="3703"/>
        <v>92.01</v>
      </c>
      <c r="J980" s="111"/>
      <c r="K980" s="114">
        <f t="shared" si="3704"/>
        <v>0</v>
      </c>
      <c r="L980" s="32"/>
      <c r="M980" s="114">
        <f t="shared" si="3705"/>
        <v>0</v>
      </c>
      <c r="N980" s="32"/>
      <c r="O980" s="114">
        <f t="shared" si="3706"/>
        <v>0</v>
      </c>
      <c r="P980" s="32"/>
      <c r="Q980" s="114">
        <f t="shared" si="3707"/>
        <v>0</v>
      </c>
      <c r="R980" s="32"/>
      <c r="S980" s="114">
        <f t="shared" si="3708"/>
        <v>0</v>
      </c>
      <c r="T980" s="32"/>
      <c r="U980" s="114">
        <f t="shared" si="3709"/>
        <v>0</v>
      </c>
      <c r="V980" s="32"/>
      <c r="W980" s="114">
        <f t="shared" si="3710"/>
        <v>0</v>
      </c>
      <c r="X980" s="32"/>
      <c r="Y980" s="114">
        <f t="shared" si="3711"/>
        <v>0</v>
      </c>
      <c r="Z980" s="32"/>
      <c r="AA980" s="114">
        <f t="shared" si="3712"/>
        <v>0</v>
      </c>
      <c r="AB980" s="32"/>
      <c r="AC980" s="114">
        <f t="shared" si="3713"/>
        <v>0</v>
      </c>
      <c r="AD980" s="32"/>
      <c r="AE980" s="114">
        <f t="shared" si="3714"/>
        <v>0</v>
      </c>
      <c r="AF980" s="32"/>
      <c r="AG980" s="114">
        <f t="shared" si="3715"/>
        <v>0</v>
      </c>
      <c r="AH980" s="32"/>
      <c r="AI980" s="114">
        <f t="shared" si="3716"/>
        <v>0</v>
      </c>
      <c r="AJ980" s="32"/>
      <c r="AK980" s="114">
        <f t="shared" si="3717"/>
        <v>0</v>
      </c>
      <c r="AL980" s="32"/>
      <c r="AM980" s="114">
        <f t="shared" si="3718"/>
        <v>0</v>
      </c>
      <c r="AN980" s="32"/>
      <c r="AO980" s="114">
        <f t="shared" si="3719"/>
        <v>0</v>
      </c>
      <c r="AP980" s="32"/>
      <c r="AQ980" s="114">
        <f t="shared" si="3720"/>
        <v>0</v>
      </c>
      <c r="AR980" s="32"/>
      <c r="AS980" s="114">
        <f t="shared" si="3721"/>
        <v>0</v>
      </c>
      <c r="AT980" s="32"/>
      <c r="AU980" s="114">
        <f t="shared" si="3722"/>
        <v>0</v>
      </c>
      <c r="AV980" s="32"/>
      <c r="AW980" s="114">
        <f t="shared" si="3723"/>
        <v>0</v>
      </c>
      <c r="AX980" s="32"/>
      <c r="AY980" s="114">
        <f t="shared" si="3724"/>
        <v>0</v>
      </c>
      <c r="AZ980" s="32"/>
      <c r="BA980" s="114">
        <f t="shared" si="3725"/>
        <v>0</v>
      </c>
      <c r="BB980" s="32"/>
      <c r="BC980" s="114">
        <f t="shared" si="3726"/>
        <v>0</v>
      </c>
      <c r="BD980" s="32"/>
      <c r="BE980" s="114">
        <f t="shared" si="3727"/>
        <v>0</v>
      </c>
      <c r="BF980" s="32"/>
      <c r="BG980" s="114">
        <f t="shared" si="3728"/>
        <v>0</v>
      </c>
      <c r="BH980" s="108">
        <f t="shared" ref="BH980:BI980" si="3747">SUM(J980,L980,N980,P980,R980,T980,V980,X980,Z980,AB980,AD980,AF980,AH980,AJ980,AL980,AN980,AP980,AR980,AT980,AV980,AX980,AZ980,BB980,BD980,BF980)</f>
        <v>0</v>
      </c>
      <c r="BI980" s="119">
        <f t="shared" si="3747"/>
        <v>0</v>
      </c>
      <c r="BJ980" s="87">
        <f t="shared" si="3730"/>
        <v>0</v>
      </c>
      <c r="BK980" s="108">
        <f t="shared" si="3731"/>
        <v>26</v>
      </c>
      <c r="BL980" s="119">
        <f t="shared" si="3732"/>
        <v>92.01</v>
      </c>
      <c r="BM980" s="87">
        <f t="shared" si="3733"/>
        <v>1</v>
      </c>
    </row>
    <row r="981" spans="1:65" s="88" customFormat="1">
      <c r="A981" s="22" t="s">
        <v>1387</v>
      </c>
      <c r="B981" s="22" t="s">
        <v>60</v>
      </c>
      <c r="C981" s="22" t="s">
        <v>60</v>
      </c>
      <c r="D981" s="102" t="s">
        <v>1202</v>
      </c>
      <c r="E981" s="22" t="s">
        <v>60</v>
      </c>
      <c r="F981" s="89"/>
      <c r="G981" s="27"/>
      <c r="H981" s="121"/>
      <c r="I981" s="118">
        <f>SUM(I982:I987)</f>
        <v>19352.599999999999</v>
      </c>
      <c r="J981" s="112"/>
      <c r="K981" s="127">
        <f>SUM(K982:K987)</f>
        <v>0</v>
      </c>
      <c r="L981" s="26"/>
      <c r="M981" s="127">
        <f>SUM(M982:M987)</f>
        <v>0</v>
      </c>
      <c r="N981" s="26"/>
      <c r="O981" s="127">
        <f>SUM(O982:O987)</f>
        <v>0</v>
      </c>
      <c r="P981" s="26"/>
      <c r="Q981" s="127">
        <f>SUM(Q982:Q987)</f>
        <v>0</v>
      </c>
      <c r="R981" s="26"/>
      <c r="S981" s="127">
        <f>SUM(S982:S987)</f>
        <v>0</v>
      </c>
      <c r="T981" s="26"/>
      <c r="U981" s="127">
        <f>SUM(U982:U987)</f>
        <v>0</v>
      </c>
      <c r="V981" s="26"/>
      <c r="W981" s="127">
        <f>SUM(W982:W987)</f>
        <v>0</v>
      </c>
      <c r="X981" s="26"/>
      <c r="Y981" s="127">
        <f>SUM(Y982:Y987)</f>
        <v>0</v>
      </c>
      <c r="Z981" s="26"/>
      <c r="AA981" s="127">
        <f>SUM(AA982:AA987)</f>
        <v>0</v>
      </c>
      <c r="AB981" s="26"/>
      <c r="AC981" s="127">
        <f>SUM(AC982:AC987)</f>
        <v>0</v>
      </c>
      <c r="AD981" s="26"/>
      <c r="AE981" s="127">
        <f>SUM(AE982:AE987)</f>
        <v>0</v>
      </c>
      <c r="AF981" s="26"/>
      <c r="AG981" s="127">
        <f>SUM(AG982:AG987)</f>
        <v>0</v>
      </c>
      <c r="AH981" s="26"/>
      <c r="AI981" s="127">
        <f>SUM(AI982:AI987)</f>
        <v>0</v>
      </c>
      <c r="AJ981" s="26"/>
      <c r="AK981" s="127">
        <f>SUM(AK982:AK987)</f>
        <v>0</v>
      </c>
      <c r="AL981" s="26"/>
      <c r="AM981" s="127">
        <f>SUM(AM982:AM987)</f>
        <v>0</v>
      </c>
      <c r="AN981" s="26"/>
      <c r="AO981" s="127">
        <f>SUM(AO982:AO987)</f>
        <v>0</v>
      </c>
      <c r="AP981" s="26"/>
      <c r="AQ981" s="127">
        <f>SUM(AQ982:AQ987)</f>
        <v>0</v>
      </c>
      <c r="AR981" s="26"/>
      <c r="AS981" s="127">
        <f>SUM(AS982:AS987)</f>
        <v>0</v>
      </c>
      <c r="AT981" s="26"/>
      <c r="AU981" s="127">
        <f>SUM(AU982:AU987)</f>
        <v>0</v>
      </c>
      <c r="AV981" s="26"/>
      <c r="AW981" s="127">
        <f>SUM(AW982:AW987)</f>
        <v>0</v>
      </c>
      <c r="AX981" s="26"/>
      <c r="AY981" s="127">
        <f>SUM(AY982:AY987)</f>
        <v>0</v>
      </c>
      <c r="AZ981" s="26"/>
      <c r="BA981" s="127">
        <f>SUM(BA982:BA987)</f>
        <v>0</v>
      </c>
      <c r="BB981" s="26"/>
      <c r="BC981" s="127">
        <f>SUM(BC982:BC987)</f>
        <v>0</v>
      </c>
      <c r="BD981" s="26"/>
      <c r="BE981" s="127">
        <f>SUM(BE982:BE987)</f>
        <v>0</v>
      </c>
      <c r="BF981" s="26"/>
      <c r="BG981" s="127">
        <f>SUM(BG982:BG987)</f>
        <v>0</v>
      </c>
      <c r="BH981" s="109"/>
      <c r="BI981" s="121">
        <f>SUM(BI982:BI987)</f>
        <v>0</v>
      </c>
      <c r="BJ981" s="27"/>
      <c r="BK981" s="109"/>
      <c r="BL981" s="121">
        <f>SUM(BL982:BL987)</f>
        <v>19352.599999999999</v>
      </c>
      <c r="BM981" s="27"/>
    </row>
    <row r="982" spans="1:65" s="88" customFormat="1" ht="45">
      <c r="A982" s="29" t="s">
        <v>1388</v>
      </c>
      <c r="B982" s="29" t="s">
        <v>79</v>
      </c>
      <c r="C982" s="29" t="s">
        <v>1204</v>
      </c>
      <c r="D982" s="101" t="s">
        <v>1314</v>
      </c>
      <c r="E982" s="29" t="s">
        <v>100</v>
      </c>
      <c r="F982" s="30">
        <v>7</v>
      </c>
      <c r="G982" s="31">
        <v>704.84</v>
      </c>
      <c r="H982" s="119">
        <v>866.08866070989632</v>
      </c>
      <c r="I982" s="120">
        <f t="shared" ref="I982:I987" si="3748">ROUND(SUM(F982*H982),2)</f>
        <v>6062.62</v>
      </c>
      <c r="J982" s="111"/>
      <c r="K982" s="114">
        <f t="shared" ref="K982:K987" si="3749">J982*$H982</f>
        <v>0</v>
      </c>
      <c r="L982" s="32"/>
      <c r="M982" s="114">
        <f t="shared" ref="M982:M987" si="3750">L982*$H982</f>
        <v>0</v>
      </c>
      <c r="N982" s="32"/>
      <c r="O982" s="114">
        <f t="shared" ref="O982:O987" si="3751">N982*$H982</f>
        <v>0</v>
      </c>
      <c r="P982" s="32"/>
      <c r="Q982" s="114">
        <f t="shared" ref="Q982:Q987" si="3752">P982*$H982</f>
        <v>0</v>
      </c>
      <c r="R982" s="32"/>
      <c r="S982" s="114">
        <f t="shared" ref="S982:S987" si="3753">R982*$H982</f>
        <v>0</v>
      </c>
      <c r="T982" s="32"/>
      <c r="U982" s="114">
        <f t="shared" ref="U982:U987" si="3754">T982*$H982</f>
        <v>0</v>
      </c>
      <c r="V982" s="32"/>
      <c r="W982" s="114">
        <f t="shared" ref="W982:W987" si="3755">V982*$H982</f>
        <v>0</v>
      </c>
      <c r="X982" s="32"/>
      <c r="Y982" s="114">
        <f t="shared" ref="Y982:Y987" si="3756">X982*$H982</f>
        <v>0</v>
      </c>
      <c r="Z982" s="32"/>
      <c r="AA982" s="114">
        <f t="shared" ref="AA982:AA987" si="3757">Z982*$H982</f>
        <v>0</v>
      </c>
      <c r="AB982" s="32"/>
      <c r="AC982" s="114">
        <f t="shared" ref="AC982:AC987" si="3758">AB982*$H982</f>
        <v>0</v>
      </c>
      <c r="AD982" s="32"/>
      <c r="AE982" s="114">
        <f t="shared" ref="AE982:AE987" si="3759">AD982*$H982</f>
        <v>0</v>
      </c>
      <c r="AF982" s="32"/>
      <c r="AG982" s="114">
        <f t="shared" ref="AG982:AG987" si="3760">AF982*$H982</f>
        <v>0</v>
      </c>
      <c r="AH982" s="32"/>
      <c r="AI982" s="114">
        <f t="shared" ref="AI982:AI987" si="3761">AH982*$H982</f>
        <v>0</v>
      </c>
      <c r="AJ982" s="32"/>
      <c r="AK982" s="114">
        <f t="shared" ref="AK982:AK987" si="3762">AJ982*$H982</f>
        <v>0</v>
      </c>
      <c r="AL982" s="32"/>
      <c r="AM982" s="114">
        <f t="shared" ref="AM982:AM987" si="3763">AL982*$H982</f>
        <v>0</v>
      </c>
      <c r="AN982" s="32"/>
      <c r="AO982" s="114">
        <f t="shared" ref="AO982:AO987" si="3764">AN982*$H982</f>
        <v>0</v>
      </c>
      <c r="AP982" s="32"/>
      <c r="AQ982" s="114">
        <f t="shared" ref="AQ982:AQ987" si="3765">AP982*$H982</f>
        <v>0</v>
      </c>
      <c r="AR982" s="32"/>
      <c r="AS982" s="114">
        <f t="shared" ref="AS982:AS987" si="3766">AR982*$H982</f>
        <v>0</v>
      </c>
      <c r="AT982" s="32"/>
      <c r="AU982" s="114">
        <f t="shared" ref="AU982:AU987" si="3767">AT982*$H982</f>
        <v>0</v>
      </c>
      <c r="AV982" s="32"/>
      <c r="AW982" s="114">
        <f t="shared" ref="AW982:AW987" si="3768">AV982*$H982</f>
        <v>0</v>
      </c>
      <c r="AX982" s="32"/>
      <c r="AY982" s="114">
        <f t="shared" ref="AY982:AY987" si="3769">AX982*$H982</f>
        <v>0</v>
      </c>
      <c r="AZ982" s="32"/>
      <c r="BA982" s="114">
        <f t="shared" ref="BA982:BA987" si="3770">AZ982*$H982</f>
        <v>0</v>
      </c>
      <c r="BB982" s="32"/>
      <c r="BC982" s="114">
        <f t="shared" ref="BC982:BC987" si="3771">BB982*$H982</f>
        <v>0</v>
      </c>
      <c r="BD982" s="32"/>
      <c r="BE982" s="114">
        <f t="shared" ref="BE982:BE987" si="3772">BD982*$H982</f>
        <v>0</v>
      </c>
      <c r="BF982" s="32"/>
      <c r="BG982" s="114">
        <f t="shared" ref="BG982:BG987" si="3773">BF982*$H982</f>
        <v>0</v>
      </c>
      <c r="BH982" s="108">
        <f t="shared" ref="BH982:BI982" si="3774">SUM(J982,L982,N982,P982,R982,T982,V982,X982,Z982,AB982,AD982,AF982,AH982,AJ982,AL982,AN982,AP982,AR982,AT982,AV982,AX982,AZ982,BB982,BD982,BF982)</f>
        <v>0</v>
      </c>
      <c r="BI982" s="119">
        <f t="shared" si="3774"/>
        <v>0</v>
      </c>
      <c r="BJ982" s="87">
        <f t="shared" ref="BJ982:BJ987" si="3775">BI982/I982</f>
        <v>0</v>
      </c>
      <c r="BK982" s="108">
        <f t="shared" ref="BK982:BK987" si="3776">F982-BH982</f>
        <v>7</v>
      </c>
      <c r="BL982" s="119">
        <f t="shared" ref="BL982:BL987" si="3777">I982-BI982</f>
        <v>6062.62</v>
      </c>
      <c r="BM982" s="87">
        <f t="shared" ref="BM982:BM987" si="3778">1-BJ982</f>
        <v>1</v>
      </c>
    </row>
    <row r="983" spans="1:65" s="88" customFormat="1" ht="33.75">
      <c r="A983" s="29" t="s">
        <v>1389</v>
      </c>
      <c r="B983" s="29" t="s">
        <v>79</v>
      </c>
      <c r="C983" s="29" t="s">
        <v>1207</v>
      </c>
      <c r="D983" s="101" t="s">
        <v>1208</v>
      </c>
      <c r="E983" s="29" t="s">
        <v>100</v>
      </c>
      <c r="F983" s="30">
        <v>1</v>
      </c>
      <c r="G983" s="31">
        <v>670.66</v>
      </c>
      <c r="H983" s="119">
        <v>824.08918505149961</v>
      </c>
      <c r="I983" s="120">
        <f t="shared" si="3748"/>
        <v>824.09</v>
      </c>
      <c r="J983" s="111"/>
      <c r="K983" s="114">
        <f t="shared" si="3749"/>
        <v>0</v>
      </c>
      <c r="L983" s="32"/>
      <c r="M983" s="114">
        <f t="shared" si="3750"/>
        <v>0</v>
      </c>
      <c r="N983" s="32"/>
      <c r="O983" s="114">
        <f t="shared" si="3751"/>
        <v>0</v>
      </c>
      <c r="P983" s="32"/>
      <c r="Q983" s="114">
        <f t="shared" si="3752"/>
        <v>0</v>
      </c>
      <c r="R983" s="32"/>
      <c r="S983" s="114">
        <f t="shared" si="3753"/>
        <v>0</v>
      </c>
      <c r="T983" s="32"/>
      <c r="U983" s="114">
        <f t="shared" si="3754"/>
        <v>0</v>
      </c>
      <c r="V983" s="32"/>
      <c r="W983" s="114">
        <f t="shared" si="3755"/>
        <v>0</v>
      </c>
      <c r="X983" s="32"/>
      <c r="Y983" s="114">
        <f t="shared" si="3756"/>
        <v>0</v>
      </c>
      <c r="Z983" s="32"/>
      <c r="AA983" s="114">
        <f t="shared" si="3757"/>
        <v>0</v>
      </c>
      <c r="AB983" s="32"/>
      <c r="AC983" s="114">
        <f t="shared" si="3758"/>
        <v>0</v>
      </c>
      <c r="AD983" s="32"/>
      <c r="AE983" s="114">
        <f t="shared" si="3759"/>
        <v>0</v>
      </c>
      <c r="AF983" s="32"/>
      <c r="AG983" s="114">
        <f t="shared" si="3760"/>
        <v>0</v>
      </c>
      <c r="AH983" s="32"/>
      <c r="AI983" s="114">
        <f t="shared" si="3761"/>
        <v>0</v>
      </c>
      <c r="AJ983" s="32"/>
      <c r="AK983" s="114">
        <f t="shared" si="3762"/>
        <v>0</v>
      </c>
      <c r="AL983" s="32"/>
      <c r="AM983" s="114">
        <f t="shared" si="3763"/>
        <v>0</v>
      </c>
      <c r="AN983" s="32"/>
      <c r="AO983" s="114">
        <f t="shared" si="3764"/>
        <v>0</v>
      </c>
      <c r="AP983" s="32"/>
      <c r="AQ983" s="114">
        <f t="shared" si="3765"/>
        <v>0</v>
      </c>
      <c r="AR983" s="32"/>
      <c r="AS983" s="114">
        <f t="shared" si="3766"/>
        <v>0</v>
      </c>
      <c r="AT983" s="32"/>
      <c r="AU983" s="114">
        <f t="shared" si="3767"/>
        <v>0</v>
      </c>
      <c r="AV983" s="32"/>
      <c r="AW983" s="114">
        <f t="shared" si="3768"/>
        <v>0</v>
      </c>
      <c r="AX983" s="32"/>
      <c r="AY983" s="114">
        <f t="shared" si="3769"/>
        <v>0</v>
      </c>
      <c r="AZ983" s="32"/>
      <c r="BA983" s="114">
        <f t="shared" si="3770"/>
        <v>0</v>
      </c>
      <c r="BB983" s="32"/>
      <c r="BC983" s="114">
        <f t="shared" si="3771"/>
        <v>0</v>
      </c>
      <c r="BD983" s="32"/>
      <c r="BE983" s="114">
        <f t="shared" si="3772"/>
        <v>0</v>
      </c>
      <c r="BF983" s="32"/>
      <c r="BG983" s="114">
        <f t="shared" si="3773"/>
        <v>0</v>
      </c>
      <c r="BH983" s="108">
        <f t="shared" ref="BH983:BI983" si="3779">SUM(J983,L983,N983,P983,R983,T983,V983,X983,Z983,AB983,AD983,AF983,AH983,AJ983,AL983,AN983,AP983,AR983,AT983,AV983,AX983,AZ983,BB983,BD983,BF983)</f>
        <v>0</v>
      </c>
      <c r="BI983" s="119">
        <f t="shared" si="3779"/>
        <v>0</v>
      </c>
      <c r="BJ983" s="87">
        <f t="shared" si="3775"/>
        <v>0</v>
      </c>
      <c r="BK983" s="108">
        <f t="shared" si="3776"/>
        <v>1</v>
      </c>
      <c r="BL983" s="119">
        <f t="shared" si="3777"/>
        <v>824.09</v>
      </c>
      <c r="BM983" s="87">
        <f t="shared" si="3778"/>
        <v>1</v>
      </c>
    </row>
    <row r="984" spans="1:65" s="88" customFormat="1" ht="33.75">
      <c r="A984" s="29" t="s">
        <v>1390</v>
      </c>
      <c r="B984" s="29" t="s">
        <v>79</v>
      </c>
      <c r="C984" s="29" t="s">
        <v>1319</v>
      </c>
      <c r="D984" s="101" t="s">
        <v>1320</v>
      </c>
      <c r="E984" s="29" t="s">
        <v>100</v>
      </c>
      <c r="F984" s="30">
        <v>4</v>
      </c>
      <c r="G984" s="31">
        <v>168.33</v>
      </c>
      <c r="H984" s="119">
        <v>206.83943059034229</v>
      </c>
      <c r="I984" s="120">
        <f t="shared" si="3748"/>
        <v>827.36</v>
      </c>
      <c r="J984" s="111"/>
      <c r="K984" s="114">
        <f t="shared" si="3749"/>
        <v>0</v>
      </c>
      <c r="L984" s="32"/>
      <c r="M984" s="114">
        <f t="shared" si="3750"/>
        <v>0</v>
      </c>
      <c r="N984" s="32"/>
      <c r="O984" s="114">
        <f t="shared" si="3751"/>
        <v>0</v>
      </c>
      <c r="P984" s="32"/>
      <c r="Q984" s="114">
        <f t="shared" si="3752"/>
        <v>0</v>
      </c>
      <c r="R984" s="32"/>
      <c r="S984" s="114">
        <f t="shared" si="3753"/>
        <v>0</v>
      </c>
      <c r="T984" s="32"/>
      <c r="U984" s="114">
        <f t="shared" si="3754"/>
        <v>0</v>
      </c>
      <c r="V984" s="32"/>
      <c r="W984" s="114">
        <f t="shared" si="3755"/>
        <v>0</v>
      </c>
      <c r="X984" s="32"/>
      <c r="Y984" s="114">
        <f t="shared" si="3756"/>
        <v>0</v>
      </c>
      <c r="Z984" s="32"/>
      <c r="AA984" s="114">
        <f t="shared" si="3757"/>
        <v>0</v>
      </c>
      <c r="AB984" s="32"/>
      <c r="AC984" s="114">
        <f t="shared" si="3758"/>
        <v>0</v>
      </c>
      <c r="AD984" s="32"/>
      <c r="AE984" s="114">
        <f t="shared" si="3759"/>
        <v>0</v>
      </c>
      <c r="AF984" s="32"/>
      <c r="AG984" s="114">
        <f t="shared" si="3760"/>
        <v>0</v>
      </c>
      <c r="AH984" s="32"/>
      <c r="AI984" s="114">
        <f t="shared" si="3761"/>
        <v>0</v>
      </c>
      <c r="AJ984" s="32"/>
      <c r="AK984" s="114">
        <f t="shared" si="3762"/>
        <v>0</v>
      </c>
      <c r="AL984" s="32"/>
      <c r="AM984" s="114">
        <f t="shared" si="3763"/>
        <v>0</v>
      </c>
      <c r="AN984" s="32"/>
      <c r="AO984" s="114">
        <f t="shared" si="3764"/>
        <v>0</v>
      </c>
      <c r="AP984" s="32"/>
      <c r="AQ984" s="114">
        <f t="shared" si="3765"/>
        <v>0</v>
      </c>
      <c r="AR984" s="32"/>
      <c r="AS984" s="114">
        <f t="shared" si="3766"/>
        <v>0</v>
      </c>
      <c r="AT984" s="32"/>
      <c r="AU984" s="114">
        <f t="shared" si="3767"/>
        <v>0</v>
      </c>
      <c r="AV984" s="32"/>
      <c r="AW984" s="114">
        <f t="shared" si="3768"/>
        <v>0</v>
      </c>
      <c r="AX984" s="32"/>
      <c r="AY984" s="114">
        <f t="shared" si="3769"/>
        <v>0</v>
      </c>
      <c r="AZ984" s="32"/>
      <c r="BA984" s="114">
        <f t="shared" si="3770"/>
        <v>0</v>
      </c>
      <c r="BB984" s="32"/>
      <c r="BC984" s="114">
        <f t="shared" si="3771"/>
        <v>0</v>
      </c>
      <c r="BD984" s="32"/>
      <c r="BE984" s="114">
        <f t="shared" si="3772"/>
        <v>0</v>
      </c>
      <c r="BF984" s="32"/>
      <c r="BG984" s="114">
        <f t="shared" si="3773"/>
        <v>0</v>
      </c>
      <c r="BH984" s="108">
        <f t="shared" ref="BH984:BI984" si="3780">SUM(J984,L984,N984,P984,R984,T984,V984,X984,Z984,AB984,AD984,AF984,AH984,AJ984,AL984,AN984,AP984,AR984,AT984,AV984,AX984,AZ984,BB984,BD984,BF984)</f>
        <v>0</v>
      </c>
      <c r="BI984" s="119">
        <f t="shared" si="3780"/>
        <v>0</v>
      </c>
      <c r="BJ984" s="87">
        <f t="shared" si="3775"/>
        <v>0</v>
      </c>
      <c r="BK984" s="108">
        <f t="shared" si="3776"/>
        <v>4</v>
      </c>
      <c r="BL984" s="119">
        <f t="shared" si="3777"/>
        <v>827.36</v>
      </c>
      <c r="BM984" s="87">
        <f t="shared" si="3778"/>
        <v>1</v>
      </c>
    </row>
    <row r="985" spans="1:65" s="88" customFormat="1" ht="56.25">
      <c r="A985" s="29" t="s">
        <v>1391</v>
      </c>
      <c r="B985" s="29" t="s">
        <v>79</v>
      </c>
      <c r="C985" s="29" t="s">
        <v>1216</v>
      </c>
      <c r="D985" s="101" t="s">
        <v>1217</v>
      </c>
      <c r="E985" s="29" t="s">
        <v>100</v>
      </c>
      <c r="F985" s="30">
        <v>11</v>
      </c>
      <c r="G985" s="31">
        <v>207.57</v>
      </c>
      <c r="H985" s="119">
        <v>255.05649977803921</v>
      </c>
      <c r="I985" s="120">
        <f t="shared" si="3748"/>
        <v>2805.62</v>
      </c>
      <c r="J985" s="111"/>
      <c r="K985" s="114">
        <f t="shared" si="3749"/>
        <v>0</v>
      </c>
      <c r="L985" s="32"/>
      <c r="M985" s="114">
        <f t="shared" si="3750"/>
        <v>0</v>
      </c>
      <c r="N985" s="32"/>
      <c r="O985" s="114">
        <f t="shared" si="3751"/>
        <v>0</v>
      </c>
      <c r="P985" s="32"/>
      <c r="Q985" s="114">
        <f t="shared" si="3752"/>
        <v>0</v>
      </c>
      <c r="R985" s="32"/>
      <c r="S985" s="114">
        <f t="shared" si="3753"/>
        <v>0</v>
      </c>
      <c r="T985" s="32"/>
      <c r="U985" s="114">
        <f t="shared" si="3754"/>
        <v>0</v>
      </c>
      <c r="V985" s="32"/>
      <c r="W985" s="114">
        <f t="shared" si="3755"/>
        <v>0</v>
      </c>
      <c r="X985" s="32"/>
      <c r="Y985" s="114">
        <f t="shared" si="3756"/>
        <v>0</v>
      </c>
      <c r="Z985" s="32"/>
      <c r="AA985" s="114">
        <f t="shared" si="3757"/>
        <v>0</v>
      </c>
      <c r="AB985" s="32"/>
      <c r="AC985" s="114">
        <f t="shared" si="3758"/>
        <v>0</v>
      </c>
      <c r="AD985" s="32"/>
      <c r="AE985" s="114">
        <f t="shared" si="3759"/>
        <v>0</v>
      </c>
      <c r="AF985" s="32"/>
      <c r="AG985" s="114">
        <f t="shared" si="3760"/>
        <v>0</v>
      </c>
      <c r="AH985" s="32"/>
      <c r="AI985" s="114">
        <f t="shared" si="3761"/>
        <v>0</v>
      </c>
      <c r="AJ985" s="32"/>
      <c r="AK985" s="114">
        <f t="shared" si="3762"/>
        <v>0</v>
      </c>
      <c r="AL985" s="32"/>
      <c r="AM985" s="114">
        <f t="shared" si="3763"/>
        <v>0</v>
      </c>
      <c r="AN985" s="32"/>
      <c r="AO985" s="114">
        <f t="shared" si="3764"/>
        <v>0</v>
      </c>
      <c r="AP985" s="32"/>
      <c r="AQ985" s="114">
        <f t="shared" si="3765"/>
        <v>0</v>
      </c>
      <c r="AR985" s="32"/>
      <c r="AS985" s="114">
        <f t="shared" si="3766"/>
        <v>0</v>
      </c>
      <c r="AT985" s="32"/>
      <c r="AU985" s="114">
        <f t="shared" si="3767"/>
        <v>0</v>
      </c>
      <c r="AV985" s="32"/>
      <c r="AW985" s="114">
        <f t="shared" si="3768"/>
        <v>0</v>
      </c>
      <c r="AX985" s="32"/>
      <c r="AY985" s="114">
        <f t="shared" si="3769"/>
        <v>0</v>
      </c>
      <c r="AZ985" s="32"/>
      <c r="BA985" s="114">
        <f t="shared" si="3770"/>
        <v>0</v>
      </c>
      <c r="BB985" s="32"/>
      <c r="BC985" s="114">
        <f t="shared" si="3771"/>
        <v>0</v>
      </c>
      <c r="BD985" s="32"/>
      <c r="BE985" s="114">
        <f t="shared" si="3772"/>
        <v>0</v>
      </c>
      <c r="BF985" s="32"/>
      <c r="BG985" s="114">
        <f t="shared" si="3773"/>
        <v>0</v>
      </c>
      <c r="BH985" s="108">
        <f t="shared" ref="BH985:BI985" si="3781">SUM(J985,L985,N985,P985,R985,T985,V985,X985,Z985,AB985,AD985,AF985,AH985,AJ985,AL985,AN985,AP985,AR985,AT985,AV985,AX985,AZ985,BB985,BD985,BF985)</f>
        <v>0</v>
      </c>
      <c r="BI985" s="119">
        <f t="shared" si="3781"/>
        <v>0</v>
      </c>
      <c r="BJ985" s="87">
        <f t="shared" si="3775"/>
        <v>0</v>
      </c>
      <c r="BK985" s="108">
        <f t="shared" si="3776"/>
        <v>11</v>
      </c>
      <c r="BL985" s="119">
        <f t="shared" si="3777"/>
        <v>2805.62</v>
      </c>
      <c r="BM985" s="87">
        <f t="shared" si="3778"/>
        <v>1</v>
      </c>
    </row>
    <row r="986" spans="1:65" s="88" customFormat="1" ht="45">
      <c r="A986" s="29" t="s">
        <v>1392</v>
      </c>
      <c r="B986" s="29" t="s">
        <v>79</v>
      </c>
      <c r="C986" s="29" t="s">
        <v>1225</v>
      </c>
      <c r="D986" s="101" t="s">
        <v>1226</v>
      </c>
      <c r="E986" s="29" t="s">
        <v>100</v>
      </c>
      <c r="F986" s="30">
        <v>10</v>
      </c>
      <c r="G986" s="31">
        <v>547.04</v>
      </c>
      <c r="H986" s="119">
        <v>672.18821428230751</v>
      </c>
      <c r="I986" s="120">
        <f t="shared" si="3748"/>
        <v>6721.88</v>
      </c>
      <c r="J986" s="111"/>
      <c r="K986" s="114">
        <f t="shared" si="3749"/>
        <v>0</v>
      </c>
      <c r="L986" s="32"/>
      <c r="M986" s="114">
        <f t="shared" si="3750"/>
        <v>0</v>
      </c>
      <c r="N986" s="32"/>
      <c r="O986" s="114">
        <f t="shared" si="3751"/>
        <v>0</v>
      </c>
      <c r="P986" s="32"/>
      <c r="Q986" s="114">
        <f t="shared" si="3752"/>
        <v>0</v>
      </c>
      <c r="R986" s="32"/>
      <c r="S986" s="114">
        <f t="shared" si="3753"/>
        <v>0</v>
      </c>
      <c r="T986" s="32"/>
      <c r="U986" s="114">
        <f t="shared" si="3754"/>
        <v>0</v>
      </c>
      <c r="V986" s="32"/>
      <c r="W986" s="114">
        <f t="shared" si="3755"/>
        <v>0</v>
      </c>
      <c r="X986" s="32"/>
      <c r="Y986" s="114">
        <f t="shared" si="3756"/>
        <v>0</v>
      </c>
      <c r="Z986" s="32"/>
      <c r="AA986" s="114">
        <f t="shared" si="3757"/>
        <v>0</v>
      </c>
      <c r="AB986" s="32"/>
      <c r="AC986" s="114">
        <f t="shared" si="3758"/>
        <v>0</v>
      </c>
      <c r="AD986" s="32"/>
      <c r="AE986" s="114">
        <f t="shared" si="3759"/>
        <v>0</v>
      </c>
      <c r="AF986" s="32"/>
      <c r="AG986" s="114">
        <f t="shared" si="3760"/>
        <v>0</v>
      </c>
      <c r="AH986" s="32"/>
      <c r="AI986" s="114">
        <f t="shared" si="3761"/>
        <v>0</v>
      </c>
      <c r="AJ986" s="32"/>
      <c r="AK986" s="114">
        <f t="shared" si="3762"/>
        <v>0</v>
      </c>
      <c r="AL986" s="32"/>
      <c r="AM986" s="114">
        <f t="shared" si="3763"/>
        <v>0</v>
      </c>
      <c r="AN986" s="32"/>
      <c r="AO986" s="114">
        <f t="shared" si="3764"/>
        <v>0</v>
      </c>
      <c r="AP986" s="32"/>
      <c r="AQ986" s="114">
        <f t="shared" si="3765"/>
        <v>0</v>
      </c>
      <c r="AR986" s="32"/>
      <c r="AS986" s="114">
        <f t="shared" si="3766"/>
        <v>0</v>
      </c>
      <c r="AT986" s="32"/>
      <c r="AU986" s="114">
        <f t="shared" si="3767"/>
        <v>0</v>
      </c>
      <c r="AV986" s="32"/>
      <c r="AW986" s="114">
        <f t="shared" si="3768"/>
        <v>0</v>
      </c>
      <c r="AX986" s="32"/>
      <c r="AY986" s="114">
        <f t="shared" si="3769"/>
        <v>0</v>
      </c>
      <c r="AZ986" s="32"/>
      <c r="BA986" s="114">
        <f t="shared" si="3770"/>
        <v>0</v>
      </c>
      <c r="BB986" s="32"/>
      <c r="BC986" s="114">
        <f t="shared" si="3771"/>
        <v>0</v>
      </c>
      <c r="BD986" s="32"/>
      <c r="BE986" s="114">
        <f t="shared" si="3772"/>
        <v>0</v>
      </c>
      <c r="BF986" s="32"/>
      <c r="BG986" s="114">
        <f t="shared" si="3773"/>
        <v>0</v>
      </c>
      <c r="BH986" s="108">
        <f t="shared" ref="BH986:BI986" si="3782">SUM(J986,L986,N986,P986,R986,T986,V986,X986,Z986,AB986,AD986,AF986,AH986,AJ986,AL986,AN986,AP986,AR986,AT986,AV986,AX986,AZ986,BB986,BD986,BF986)</f>
        <v>0</v>
      </c>
      <c r="BI986" s="119">
        <f t="shared" si="3782"/>
        <v>0</v>
      </c>
      <c r="BJ986" s="87">
        <f t="shared" si="3775"/>
        <v>0</v>
      </c>
      <c r="BK986" s="108">
        <f t="shared" si="3776"/>
        <v>10</v>
      </c>
      <c r="BL986" s="119">
        <f t="shared" si="3777"/>
        <v>6721.88</v>
      </c>
      <c r="BM986" s="87">
        <f t="shared" si="3778"/>
        <v>1</v>
      </c>
    </row>
    <row r="987" spans="1:65" s="88" customFormat="1" ht="33.75">
      <c r="A987" s="29" t="s">
        <v>1393</v>
      </c>
      <c r="B987" s="29" t="s">
        <v>79</v>
      </c>
      <c r="C987" s="29" t="s">
        <v>1228</v>
      </c>
      <c r="D987" s="101" t="s">
        <v>1229</v>
      </c>
      <c r="E987" s="29" t="s">
        <v>100</v>
      </c>
      <c r="F987" s="30">
        <v>4</v>
      </c>
      <c r="G987" s="31">
        <v>429.5</v>
      </c>
      <c r="H987" s="119">
        <v>527.75818593567396</v>
      </c>
      <c r="I987" s="120">
        <f t="shared" si="3748"/>
        <v>2111.0300000000002</v>
      </c>
      <c r="J987" s="111"/>
      <c r="K987" s="114">
        <f t="shared" si="3749"/>
        <v>0</v>
      </c>
      <c r="L987" s="32"/>
      <c r="M987" s="114">
        <f t="shared" si="3750"/>
        <v>0</v>
      </c>
      <c r="N987" s="32"/>
      <c r="O987" s="114">
        <f t="shared" si="3751"/>
        <v>0</v>
      </c>
      <c r="P987" s="32"/>
      <c r="Q987" s="114">
        <f t="shared" si="3752"/>
        <v>0</v>
      </c>
      <c r="R987" s="32"/>
      <c r="S987" s="114">
        <f t="shared" si="3753"/>
        <v>0</v>
      </c>
      <c r="T987" s="32"/>
      <c r="U987" s="114">
        <f t="shared" si="3754"/>
        <v>0</v>
      </c>
      <c r="V987" s="32"/>
      <c r="W987" s="114">
        <f t="shared" si="3755"/>
        <v>0</v>
      </c>
      <c r="X987" s="32"/>
      <c r="Y987" s="114">
        <f t="shared" si="3756"/>
        <v>0</v>
      </c>
      <c r="Z987" s="32"/>
      <c r="AA987" s="114">
        <f t="shared" si="3757"/>
        <v>0</v>
      </c>
      <c r="AB987" s="32"/>
      <c r="AC987" s="114">
        <f t="shared" si="3758"/>
        <v>0</v>
      </c>
      <c r="AD987" s="32"/>
      <c r="AE987" s="114">
        <f t="shared" si="3759"/>
        <v>0</v>
      </c>
      <c r="AF987" s="32"/>
      <c r="AG987" s="114">
        <f t="shared" si="3760"/>
        <v>0</v>
      </c>
      <c r="AH987" s="32"/>
      <c r="AI987" s="114">
        <f t="shared" si="3761"/>
        <v>0</v>
      </c>
      <c r="AJ987" s="32"/>
      <c r="AK987" s="114">
        <f t="shared" si="3762"/>
        <v>0</v>
      </c>
      <c r="AL987" s="32"/>
      <c r="AM987" s="114">
        <f t="shared" si="3763"/>
        <v>0</v>
      </c>
      <c r="AN987" s="32"/>
      <c r="AO987" s="114">
        <f t="shared" si="3764"/>
        <v>0</v>
      </c>
      <c r="AP987" s="32"/>
      <c r="AQ987" s="114">
        <f t="shared" si="3765"/>
        <v>0</v>
      </c>
      <c r="AR987" s="32"/>
      <c r="AS987" s="114">
        <f t="shared" si="3766"/>
        <v>0</v>
      </c>
      <c r="AT987" s="32"/>
      <c r="AU987" s="114">
        <f t="shared" si="3767"/>
        <v>0</v>
      </c>
      <c r="AV987" s="32"/>
      <c r="AW987" s="114">
        <f t="shared" si="3768"/>
        <v>0</v>
      </c>
      <c r="AX987" s="32"/>
      <c r="AY987" s="114">
        <f t="shared" si="3769"/>
        <v>0</v>
      </c>
      <c r="AZ987" s="32"/>
      <c r="BA987" s="114">
        <f t="shared" si="3770"/>
        <v>0</v>
      </c>
      <c r="BB987" s="32"/>
      <c r="BC987" s="114">
        <f t="shared" si="3771"/>
        <v>0</v>
      </c>
      <c r="BD987" s="32"/>
      <c r="BE987" s="114">
        <f t="shared" si="3772"/>
        <v>0</v>
      </c>
      <c r="BF987" s="32"/>
      <c r="BG987" s="114">
        <f t="shared" si="3773"/>
        <v>0</v>
      </c>
      <c r="BH987" s="108">
        <f t="shared" ref="BH987:BI987" si="3783">SUM(J987,L987,N987,P987,R987,T987,V987,X987,Z987,AB987,AD987,AF987,AH987,AJ987,AL987,AN987,AP987,AR987,AT987,AV987,AX987,AZ987,BB987,BD987,BF987)</f>
        <v>0</v>
      </c>
      <c r="BI987" s="119">
        <f t="shared" si="3783"/>
        <v>0</v>
      </c>
      <c r="BJ987" s="87">
        <f t="shared" si="3775"/>
        <v>0</v>
      </c>
      <c r="BK987" s="108">
        <f t="shared" si="3776"/>
        <v>4</v>
      </c>
      <c r="BL987" s="119">
        <f t="shared" si="3777"/>
        <v>2111.0300000000002</v>
      </c>
      <c r="BM987" s="87">
        <f t="shared" si="3778"/>
        <v>1</v>
      </c>
    </row>
    <row r="988" spans="1:65" s="88" customFormat="1">
      <c r="A988" s="90" t="s">
        <v>1394</v>
      </c>
      <c r="B988" s="22" t="s">
        <v>60</v>
      </c>
      <c r="C988" s="22" t="s">
        <v>60</v>
      </c>
      <c r="D988" s="102" t="s">
        <v>209</v>
      </c>
      <c r="E988" s="22"/>
      <c r="F988" s="89"/>
      <c r="G988" s="27"/>
      <c r="H988" s="121"/>
      <c r="I988" s="118">
        <f>I989+I1007</f>
        <v>28191.32</v>
      </c>
      <c r="J988" s="112"/>
      <c r="K988" s="127">
        <f>K989+K1007</f>
        <v>0</v>
      </c>
      <c r="L988" s="26"/>
      <c r="M988" s="127">
        <f>M989+M1007</f>
        <v>0</v>
      </c>
      <c r="N988" s="26"/>
      <c r="O988" s="127">
        <f>O989+O1007</f>
        <v>0</v>
      </c>
      <c r="P988" s="26"/>
      <c r="Q988" s="127">
        <f>Q989+Q1007</f>
        <v>0</v>
      </c>
      <c r="R988" s="26"/>
      <c r="S988" s="127">
        <f>S989+S1007</f>
        <v>0</v>
      </c>
      <c r="T988" s="26"/>
      <c r="U988" s="127">
        <f>U989+U1007</f>
        <v>0</v>
      </c>
      <c r="V988" s="26"/>
      <c r="W988" s="127">
        <f>W989+W1007</f>
        <v>0</v>
      </c>
      <c r="X988" s="26"/>
      <c r="Y988" s="127">
        <f>Y989+Y1007</f>
        <v>0</v>
      </c>
      <c r="Z988" s="26"/>
      <c r="AA988" s="127">
        <f>AA989+AA1007</f>
        <v>0</v>
      </c>
      <c r="AB988" s="26"/>
      <c r="AC988" s="127">
        <f>AC989+AC1007</f>
        <v>0</v>
      </c>
      <c r="AD988" s="26"/>
      <c r="AE988" s="127">
        <f>AE989+AE1007</f>
        <v>0</v>
      </c>
      <c r="AF988" s="26"/>
      <c r="AG988" s="127">
        <f>AG989+AG1007</f>
        <v>0</v>
      </c>
      <c r="AH988" s="26"/>
      <c r="AI988" s="127">
        <f>AI989+AI1007</f>
        <v>0</v>
      </c>
      <c r="AJ988" s="26"/>
      <c r="AK988" s="127">
        <f>AK989+AK1007</f>
        <v>0</v>
      </c>
      <c r="AL988" s="26"/>
      <c r="AM988" s="127">
        <f>AM989+AM1007</f>
        <v>0</v>
      </c>
      <c r="AN988" s="26"/>
      <c r="AO988" s="127">
        <f>AO989+AO1007</f>
        <v>0</v>
      </c>
      <c r="AP988" s="26"/>
      <c r="AQ988" s="127">
        <f>AQ989+AQ1007</f>
        <v>0</v>
      </c>
      <c r="AR988" s="26"/>
      <c r="AS988" s="127">
        <f>AS989+AS1007</f>
        <v>0</v>
      </c>
      <c r="AT988" s="26"/>
      <c r="AU988" s="127">
        <f>AU989+AU1007</f>
        <v>0</v>
      </c>
      <c r="AV988" s="26"/>
      <c r="AW988" s="127">
        <f>AW989+AW1007</f>
        <v>0</v>
      </c>
      <c r="AX988" s="26"/>
      <c r="AY988" s="127">
        <f>AY989+AY1007</f>
        <v>0</v>
      </c>
      <c r="AZ988" s="26"/>
      <c r="BA988" s="127">
        <f>BA989+BA1007</f>
        <v>0</v>
      </c>
      <c r="BB988" s="26"/>
      <c r="BC988" s="127">
        <f>BC989+BC1007</f>
        <v>0</v>
      </c>
      <c r="BD988" s="26"/>
      <c r="BE988" s="127">
        <f>BE989+BE1007</f>
        <v>0</v>
      </c>
      <c r="BF988" s="26"/>
      <c r="BG988" s="127">
        <f>BG989+BG1007</f>
        <v>0</v>
      </c>
      <c r="BH988" s="109"/>
      <c r="BI988" s="121">
        <f>BI989+BI1007</f>
        <v>0</v>
      </c>
      <c r="BJ988" s="27"/>
      <c r="BK988" s="109"/>
      <c r="BL988" s="121">
        <f>BL989+BL1007</f>
        <v>28191.32</v>
      </c>
      <c r="BM988" s="27"/>
    </row>
    <row r="989" spans="1:65" s="88" customFormat="1">
      <c r="A989" s="90" t="s">
        <v>1395</v>
      </c>
      <c r="B989" s="22" t="s">
        <v>60</v>
      </c>
      <c r="C989" s="22" t="s">
        <v>60</v>
      </c>
      <c r="D989" s="102" t="s">
        <v>1146</v>
      </c>
      <c r="E989" s="22" t="s">
        <v>60</v>
      </c>
      <c r="F989" s="89"/>
      <c r="G989" s="27"/>
      <c r="H989" s="121"/>
      <c r="I989" s="118">
        <f>SUM(I990:I1006)</f>
        <v>16634.04</v>
      </c>
      <c r="J989" s="112"/>
      <c r="K989" s="127">
        <f>SUM(K990:K1006)</f>
        <v>0</v>
      </c>
      <c r="L989" s="26"/>
      <c r="M989" s="127">
        <f>SUM(M990:M1006)</f>
        <v>0</v>
      </c>
      <c r="N989" s="26"/>
      <c r="O989" s="127">
        <f>SUM(O990:O1006)</f>
        <v>0</v>
      </c>
      <c r="P989" s="26"/>
      <c r="Q989" s="127">
        <f>SUM(Q990:Q1006)</f>
        <v>0</v>
      </c>
      <c r="R989" s="26"/>
      <c r="S989" s="127">
        <f>SUM(S990:S1006)</f>
        <v>0</v>
      </c>
      <c r="T989" s="26"/>
      <c r="U989" s="127">
        <f>SUM(U990:U1006)</f>
        <v>0</v>
      </c>
      <c r="V989" s="26"/>
      <c r="W989" s="127">
        <f>SUM(W990:W1006)</f>
        <v>0</v>
      </c>
      <c r="X989" s="26"/>
      <c r="Y989" s="127">
        <f>SUM(Y990:Y1006)</f>
        <v>0</v>
      </c>
      <c r="Z989" s="26"/>
      <c r="AA989" s="127">
        <f>SUM(AA990:AA1006)</f>
        <v>0</v>
      </c>
      <c r="AB989" s="26"/>
      <c r="AC989" s="127">
        <f>SUM(AC990:AC1006)</f>
        <v>0</v>
      </c>
      <c r="AD989" s="26"/>
      <c r="AE989" s="127">
        <f>SUM(AE990:AE1006)</f>
        <v>0</v>
      </c>
      <c r="AF989" s="26"/>
      <c r="AG989" s="127">
        <f>SUM(AG990:AG1006)</f>
        <v>0</v>
      </c>
      <c r="AH989" s="26"/>
      <c r="AI989" s="127">
        <f>SUM(AI990:AI1006)</f>
        <v>0</v>
      </c>
      <c r="AJ989" s="26"/>
      <c r="AK989" s="127">
        <f>SUM(AK990:AK1006)</f>
        <v>0</v>
      </c>
      <c r="AL989" s="26"/>
      <c r="AM989" s="127">
        <f>SUM(AM990:AM1006)</f>
        <v>0</v>
      </c>
      <c r="AN989" s="26"/>
      <c r="AO989" s="127">
        <f>SUM(AO990:AO1006)</f>
        <v>0</v>
      </c>
      <c r="AP989" s="26"/>
      <c r="AQ989" s="127">
        <f>SUM(AQ990:AQ1006)</f>
        <v>0</v>
      </c>
      <c r="AR989" s="26"/>
      <c r="AS989" s="127">
        <f>SUM(AS990:AS1006)</f>
        <v>0</v>
      </c>
      <c r="AT989" s="26"/>
      <c r="AU989" s="127">
        <f>SUM(AU990:AU1006)</f>
        <v>0</v>
      </c>
      <c r="AV989" s="26"/>
      <c r="AW989" s="127">
        <f>SUM(AW990:AW1006)</f>
        <v>0</v>
      </c>
      <c r="AX989" s="26"/>
      <c r="AY989" s="127">
        <f>SUM(AY990:AY1006)</f>
        <v>0</v>
      </c>
      <c r="AZ989" s="26"/>
      <c r="BA989" s="127">
        <f>SUM(BA990:BA1006)</f>
        <v>0</v>
      </c>
      <c r="BB989" s="26"/>
      <c r="BC989" s="127">
        <f>SUM(BC990:BC1006)</f>
        <v>0</v>
      </c>
      <c r="BD989" s="26"/>
      <c r="BE989" s="127">
        <f>SUM(BE990:BE1006)</f>
        <v>0</v>
      </c>
      <c r="BF989" s="26"/>
      <c r="BG989" s="127">
        <f>SUM(BG990:BG1006)</f>
        <v>0</v>
      </c>
      <c r="BH989" s="109"/>
      <c r="BI989" s="121">
        <f>SUM(BI990:BI1006)</f>
        <v>0</v>
      </c>
      <c r="BJ989" s="27"/>
      <c r="BK989" s="109"/>
      <c r="BL989" s="121">
        <f>SUM(BL990:BL1006)</f>
        <v>16634.04</v>
      </c>
      <c r="BM989" s="27"/>
    </row>
    <row r="990" spans="1:65" s="88" customFormat="1">
      <c r="A990" s="29" t="s">
        <v>1396</v>
      </c>
      <c r="B990" s="29" t="s">
        <v>66</v>
      </c>
      <c r="C990" s="29">
        <v>91997</v>
      </c>
      <c r="D990" s="101" t="s">
        <v>1150</v>
      </c>
      <c r="E990" s="29" t="s">
        <v>100</v>
      </c>
      <c r="F990" s="30">
        <v>6</v>
      </c>
      <c r="G990" s="31">
        <v>27.69</v>
      </c>
      <c r="H990" s="119">
        <v>34.024736131685245</v>
      </c>
      <c r="I990" s="120">
        <f t="shared" ref="I990:I1006" si="3784">ROUND(SUM(F990*H990),2)</f>
        <v>204.15</v>
      </c>
      <c r="J990" s="111"/>
      <c r="K990" s="114">
        <f t="shared" ref="K990:K1006" si="3785">J990*$H990</f>
        <v>0</v>
      </c>
      <c r="L990" s="32"/>
      <c r="M990" s="114">
        <f t="shared" ref="M990:M1006" si="3786">L990*$H990</f>
        <v>0</v>
      </c>
      <c r="N990" s="32"/>
      <c r="O990" s="114">
        <f t="shared" ref="O990:O1006" si="3787">N990*$H990</f>
        <v>0</v>
      </c>
      <c r="P990" s="32"/>
      <c r="Q990" s="114">
        <f t="shared" ref="Q990:Q1006" si="3788">P990*$H990</f>
        <v>0</v>
      </c>
      <c r="R990" s="32"/>
      <c r="S990" s="114">
        <f t="shared" ref="S990:S1006" si="3789">R990*$H990</f>
        <v>0</v>
      </c>
      <c r="T990" s="32"/>
      <c r="U990" s="114">
        <f t="shared" ref="U990:U1006" si="3790">T990*$H990</f>
        <v>0</v>
      </c>
      <c r="V990" s="32"/>
      <c r="W990" s="114">
        <f t="shared" ref="W990:W1006" si="3791">V990*$H990</f>
        <v>0</v>
      </c>
      <c r="X990" s="32"/>
      <c r="Y990" s="114">
        <f t="shared" ref="Y990:Y1006" si="3792">X990*$H990</f>
        <v>0</v>
      </c>
      <c r="Z990" s="32"/>
      <c r="AA990" s="114">
        <f t="shared" ref="AA990:AA1006" si="3793">Z990*$H990</f>
        <v>0</v>
      </c>
      <c r="AB990" s="32"/>
      <c r="AC990" s="114">
        <f t="shared" ref="AC990:AC1006" si="3794">AB990*$H990</f>
        <v>0</v>
      </c>
      <c r="AD990" s="32"/>
      <c r="AE990" s="114">
        <f t="shared" ref="AE990:AE1006" si="3795">AD990*$H990</f>
        <v>0</v>
      </c>
      <c r="AF990" s="32"/>
      <c r="AG990" s="114">
        <f t="shared" ref="AG990:AG1006" si="3796">AF990*$H990</f>
        <v>0</v>
      </c>
      <c r="AH990" s="32"/>
      <c r="AI990" s="114">
        <f t="shared" ref="AI990:AI1006" si="3797">AH990*$H990</f>
        <v>0</v>
      </c>
      <c r="AJ990" s="32"/>
      <c r="AK990" s="114">
        <f t="shared" ref="AK990:AK1006" si="3798">AJ990*$H990</f>
        <v>0</v>
      </c>
      <c r="AL990" s="32"/>
      <c r="AM990" s="114">
        <f t="shared" ref="AM990:AM1006" si="3799">AL990*$H990</f>
        <v>0</v>
      </c>
      <c r="AN990" s="32"/>
      <c r="AO990" s="114">
        <f t="shared" ref="AO990:AO1006" si="3800">AN990*$H990</f>
        <v>0</v>
      </c>
      <c r="AP990" s="32"/>
      <c r="AQ990" s="114">
        <f t="shared" ref="AQ990:AQ1006" si="3801">AP990*$H990</f>
        <v>0</v>
      </c>
      <c r="AR990" s="32"/>
      <c r="AS990" s="114">
        <f t="shared" ref="AS990:AS1006" si="3802">AR990*$H990</f>
        <v>0</v>
      </c>
      <c r="AT990" s="32"/>
      <c r="AU990" s="114">
        <f t="shared" ref="AU990:AU1006" si="3803">AT990*$H990</f>
        <v>0</v>
      </c>
      <c r="AV990" s="32"/>
      <c r="AW990" s="114">
        <f t="shared" ref="AW990:AW1006" si="3804">AV990*$H990</f>
        <v>0</v>
      </c>
      <c r="AX990" s="32"/>
      <c r="AY990" s="114">
        <f t="shared" ref="AY990:AY1006" si="3805">AX990*$H990</f>
        <v>0</v>
      </c>
      <c r="AZ990" s="32"/>
      <c r="BA990" s="114">
        <f t="shared" ref="BA990:BA1006" si="3806">AZ990*$H990</f>
        <v>0</v>
      </c>
      <c r="BB990" s="32"/>
      <c r="BC990" s="114">
        <f t="shared" ref="BC990:BC1006" si="3807">BB990*$H990</f>
        <v>0</v>
      </c>
      <c r="BD990" s="32"/>
      <c r="BE990" s="114">
        <f t="shared" ref="BE990:BE1006" si="3808">BD990*$H990</f>
        <v>0</v>
      </c>
      <c r="BF990" s="32"/>
      <c r="BG990" s="114">
        <f t="shared" ref="BG990:BG1006" si="3809">BF990*$H990</f>
        <v>0</v>
      </c>
      <c r="BH990" s="108">
        <f t="shared" ref="BH990:BI990" si="3810">SUM(J990,L990,N990,P990,R990,T990,V990,X990,Z990,AB990,AD990,AF990,AH990,AJ990,AL990,AN990,AP990,AR990,AT990,AV990,AX990,AZ990,BB990,BD990,BF990)</f>
        <v>0</v>
      </c>
      <c r="BI990" s="119">
        <f t="shared" si="3810"/>
        <v>0</v>
      </c>
      <c r="BJ990" s="87">
        <f t="shared" ref="BJ990:BJ1006" si="3811">BI990/I990</f>
        <v>0</v>
      </c>
      <c r="BK990" s="108">
        <f t="shared" ref="BK990:BK1006" si="3812">F990-BH990</f>
        <v>6</v>
      </c>
      <c r="BL990" s="119">
        <f t="shared" ref="BL990:BL1006" si="3813">I990-BI990</f>
        <v>204.15</v>
      </c>
      <c r="BM990" s="87">
        <f t="shared" ref="BM990:BM1006" si="3814">1-BJ990</f>
        <v>1</v>
      </c>
    </row>
    <row r="991" spans="1:65" s="88" customFormat="1">
      <c r="A991" s="29" t="s">
        <v>1397</v>
      </c>
      <c r="B991" s="29" t="s">
        <v>66</v>
      </c>
      <c r="C991" s="29">
        <v>91953</v>
      </c>
      <c r="D991" s="101" t="s">
        <v>1152</v>
      </c>
      <c r="E991" s="29" t="s">
        <v>100</v>
      </c>
      <c r="F991" s="30">
        <v>6</v>
      </c>
      <c r="G991" s="31">
        <v>21.63</v>
      </c>
      <c r="H991" s="119">
        <v>26.578369177621951</v>
      </c>
      <c r="I991" s="120">
        <f t="shared" si="3784"/>
        <v>159.47</v>
      </c>
      <c r="J991" s="111"/>
      <c r="K991" s="114">
        <f t="shared" si="3785"/>
        <v>0</v>
      </c>
      <c r="L991" s="32"/>
      <c r="M991" s="114">
        <f t="shared" si="3786"/>
        <v>0</v>
      </c>
      <c r="N991" s="32"/>
      <c r="O991" s="114">
        <f t="shared" si="3787"/>
        <v>0</v>
      </c>
      <c r="P991" s="32"/>
      <c r="Q991" s="114">
        <f t="shared" si="3788"/>
        <v>0</v>
      </c>
      <c r="R991" s="32"/>
      <c r="S991" s="114">
        <f t="shared" si="3789"/>
        <v>0</v>
      </c>
      <c r="T991" s="32"/>
      <c r="U991" s="114">
        <f t="shared" si="3790"/>
        <v>0</v>
      </c>
      <c r="V991" s="32"/>
      <c r="W991" s="114">
        <f t="shared" si="3791"/>
        <v>0</v>
      </c>
      <c r="X991" s="32"/>
      <c r="Y991" s="114">
        <f t="shared" si="3792"/>
        <v>0</v>
      </c>
      <c r="Z991" s="32"/>
      <c r="AA991" s="114">
        <f t="shared" si="3793"/>
        <v>0</v>
      </c>
      <c r="AB991" s="32"/>
      <c r="AC991" s="114">
        <f t="shared" si="3794"/>
        <v>0</v>
      </c>
      <c r="AD991" s="32"/>
      <c r="AE991" s="114">
        <f t="shared" si="3795"/>
        <v>0</v>
      </c>
      <c r="AF991" s="32"/>
      <c r="AG991" s="114">
        <f t="shared" si="3796"/>
        <v>0</v>
      </c>
      <c r="AH991" s="32"/>
      <c r="AI991" s="114">
        <f t="shared" si="3797"/>
        <v>0</v>
      </c>
      <c r="AJ991" s="32"/>
      <c r="AK991" s="114">
        <f t="shared" si="3798"/>
        <v>0</v>
      </c>
      <c r="AL991" s="32"/>
      <c r="AM991" s="114">
        <f t="shared" si="3799"/>
        <v>0</v>
      </c>
      <c r="AN991" s="32"/>
      <c r="AO991" s="114">
        <f t="shared" si="3800"/>
        <v>0</v>
      </c>
      <c r="AP991" s="32"/>
      <c r="AQ991" s="114">
        <f t="shared" si="3801"/>
        <v>0</v>
      </c>
      <c r="AR991" s="32"/>
      <c r="AS991" s="114">
        <f t="shared" si="3802"/>
        <v>0</v>
      </c>
      <c r="AT991" s="32"/>
      <c r="AU991" s="114">
        <f t="shared" si="3803"/>
        <v>0</v>
      </c>
      <c r="AV991" s="32"/>
      <c r="AW991" s="114">
        <f t="shared" si="3804"/>
        <v>0</v>
      </c>
      <c r="AX991" s="32"/>
      <c r="AY991" s="114">
        <f t="shared" si="3805"/>
        <v>0</v>
      </c>
      <c r="AZ991" s="32"/>
      <c r="BA991" s="114">
        <f t="shared" si="3806"/>
        <v>0</v>
      </c>
      <c r="BB991" s="32"/>
      <c r="BC991" s="114">
        <f t="shared" si="3807"/>
        <v>0</v>
      </c>
      <c r="BD991" s="32"/>
      <c r="BE991" s="114">
        <f t="shared" si="3808"/>
        <v>0</v>
      </c>
      <c r="BF991" s="32"/>
      <c r="BG991" s="114">
        <f t="shared" si="3809"/>
        <v>0</v>
      </c>
      <c r="BH991" s="108">
        <f t="shared" ref="BH991:BI991" si="3815">SUM(J991,L991,N991,P991,R991,T991,V991,X991,Z991,AB991,AD991,AF991,AH991,AJ991,AL991,AN991,AP991,AR991,AT991,AV991,AX991,AZ991,BB991,BD991,BF991)</f>
        <v>0</v>
      </c>
      <c r="BI991" s="119">
        <f t="shared" si="3815"/>
        <v>0</v>
      </c>
      <c r="BJ991" s="87">
        <f t="shared" si="3811"/>
        <v>0</v>
      </c>
      <c r="BK991" s="108">
        <f t="shared" si="3812"/>
        <v>6</v>
      </c>
      <c r="BL991" s="119">
        <f t="shared" si="3813"/>
        <v>159.47</v>
      </c>
      <c r="BM991" s="87">
        <f t="shared" si="3814"/>
        <v>1</v>
      </c>
    </row>
    <row r="992" spans="1:65" s="88" customFormat="1" ht="22.5">
      <c r="A992" s="29" t="s">
        <v>1398</v>
      </c>
      <c r="B992" s="29" t="s">
        <v>79</v>
      </c>
      <c r="C992" s="29" t="s">
        <v>1154</v>
      </c>
      <c r="D992" s="101" t="s">
        <v>1155</v>
      </c>
      <c r="E992" s="29" t="s">
        <v>100</v>
      </c>
      <c r="F992" s="30">
        <v>14</v>
      </c>
      <c r="G992" s="31">
        <v>123.4</v>
      </c>
      <c r="H992" s="119">
        <v>151.63064061574428</v>
      </c>
      <c r="I992" s="120">
        <f t="shared" si="3784"/>
        <v>2122.83</v>
      </c>
      <c r="J992" s="111"/>
      <c r="K992" s="114">
        <f t="shared" si="3785"/>
        <v>0</v>
      </c>
      <c r="L992" s="32"/>
      <c r="M992" s="114">
        <f t="shared" si="3786"/>
        <v>0</v>
      </c>
      <c r="N992" s="32"/>
      <c r="O992" s="114">
        <f t="shared" si="3787"/>
        <v>0</v>
      </c>
      <c r="P992" s="32"/>
      <c r="Q992" s="114">
        <f t="shared" si="3788"/>
        <v>0</v>
      </c>
      <c r="R992" s="32"/>
      <c r="S992" s="114">
        <f t="shared" si="3789"/>
        <v>0</v>
      </c>
      <c r="T992" s="32"/>
      <c r="U992" s="114">
        <f t="shared" si="3790"/>
        <v>0</v>
      </c>
      <c r="V992" s="32"/>
      <c r="W992" s="114">
        <f t="shared" si="3791"/>
        <v>0</v>
      </c>
      <c r="X992" s="32"/>
      <c r="Y992" s="114">
        <f t="shared" si="3792"/>
        <v>0</v>
      </c>
      <c r="Z992" s="32"/>
      <c r="AA992" s="114">
        <f t="shared" si="3793"/>
        <v>0</v>
      </c>
      <c r="AB992" s="32"/>
      <c r="AC992" s="114">
        <f t="shared" si="3794"/>
        <v>0</v>
      </c>
      <c r="AD992" s="32"/>
      <c r="AE992" s="114">
        <f t="shared" si="3795"/>
        <v>0</v>
      </c>
      <c r="AF992" s="32"/>
      <c r="AG992" s="114">
        <f t="shared" si="3796"/>
        <v>0</v>
      </c>
      <c r="AH992" s="32"/>
      <c r="AI992" s="114">
        <f t="shared" si="3797"/>
        <v>0</v>
      </c>
      <c r="AJ992" s="32"/>
      <c r="AK992" s="114">
        <f t="shared" si="3798"/>
        <v>0</v>
      </c>
      <c r="AL992" s="32"/>
      <c r="AM992" s="114">
        <f t="shared" si="3799"/>
        <v>0</v>
      </c>
      <c r="AN992" s="32"/>
      <c r="AO992" s="114">
        <f t="shared" si="3800"/>
        <v>0</v>
      </c>
      <c r="AP992" s="32"/>
      <c r="AQ992" s="114">
        <f t="shared" si="3801"/>
        <v>0</v>
      </c>
      <c r="AR992" s="32"/>
      <c r="AS992" s="114">
        <f t="shared" si="3802"/>
        <v>0</v>
      </c>
      <c r="AT992" s="32"/>
      <c r="AU992" s="114">
        <f t="shared" si="3803"/>
        <v>0</v>
      </c>
      <c r="AV992" s="32"/>
      <c r="AW992" s="114">
        <f t="shared" si="3804"/>
        <v>0</v>
      </c>
      <c r="AX992" s="32"/>
      <c r="AY992" s="114">
        <f t="shared" si="3805"/>
        <v>0</v>
      </c>
      <c r="AZ992" s="32"/>
      <c r="BA992" s="114">
        <f t="shared" si="3806"/>
        <v>0</v>
      </c>
      <c r="BB992" s="32"/>
      <c r="BC992" s="114">
        <f t="shared" si="3807"/>
        <v>0</v>
      </c>
      <c r="BD992" s="32"/>
      <c r="BE992" s="114">
        <f t="shared" si="3808"/>
        <v>0</v>
      </c>
      <c r="BF992" s="32"/>
      <c r="BG992" s="114">
        <f t="shared" si="3809"/>
        <v>0</v>
      </c>
      <c r="BH992" s="108">
        <f t="shared" ref="BH992:BI992" si="3816">SUM(J992,L992,N992,P992,R992,T992,V992,X992,Z992,AB992,AD992,AF992,AH992,AJ992,AL992,AN992,AP992,AR992,AT992,AV992,AX992,AZ992,BB992,BD992,BF992)</f>
        <v>0</v>
      </c>
      <c r="BI992" s="119">
        <f t="shared" si="3816"/>
        <v>0</v>
      </c>
      <c r="BJ992" s="87">
        <f t="shared" si="3811"/>
        <v>0</v>
      </c>
      <c r="BK992" s="108">
        <f t="shared" si="3812"/>
        <v>14</v>
      </c>
      <c r="BL992" s="119">
        <f t="shared" si="3813"/>
        <v>2122.83</v>
      </c>
      <c r="BM992" s="87">
        <f t="shared" si="3814"/>
        <v>1</v>
      </c>
    </row>
    <row r="993" spans="1:65" s="88" customFormat="1">
      <c r="A993" s="29" t="s">
        <v>1399</v>
      </c>
      <c r="B993" s="29" t="s">
        <v>66</v>
      </c>
      <c r="C993" s="29">
        <v>91834</v>
      </c>
      <c r="D993" s="101" t="s">
        <v>1157</v>
      </c>
      <c r="E993" s="29" t="s">
        <v>132</v>
      </c>
      <c r="F993" s="30">
        <v>40</v>
      </c>
      <c r="G993" s="31">
        <v>8.4</v>
      </c>
      <c r="H993" s="119">
        <v>10.321696768008525</v>
      </c>
      <c r="I993" s="120">
        <f t="shared" si="3784"/>
        <v>412.87</v>
      </c>
      <c r="J993" s="111"/>
      <c r="K993" s="114">
        <f t="shared" si="3785"/>
        <v>0</v>
      </c>
      <c r="L993" s="32"/>
      <c r="M993" s="114">
        <f t="shared" si="3786"/>
        <v>0</v>
      </c>
      <c r="N993" s="32"/>
      <c r="O993" s="114">
        <f t="shared" si="3787"/>
        <v>0</v>
      </c>
      <c r="P993" s="32"/>
      <c r="Q993" s="114">
        <f t="shared" si="3788"/>
        <v>0</v>
      </c>
      <c r="R993" s="32"/>
      <c r="S993" s="114">
        <f t="shared" si="3789"/>
        <v>0</v>
      </c>
      <c r="T993" s="32"/>
      <c r="U993" s="114">
        <f t="shared" si="3790"/>
        <v>0</v>
      </c>
      <c r="V993" s="32"/>
      <c r="W993" s="114">
        <f t="shared" si="3791"/>
        <v>0</v>
      </c>
      <c r="X993" s="32"/>
      <c r="Y993" s="114">
        <f t="shared" si="3792"/>
        <v>0</v>
      </c>
      <c r="Z993" s="32"/>
      <c r="AA993" s="114">
        <f t="shared" si="3793"/>
        <v>0</v>
      </c>
      <c r="AB993" s="32"/>
      <c r="AC993" s="114">
        <f t="shared" si="3794"/>
        <v>0</v>
      </c>
      <c r="AD993" s="32"/>
      <c r="AE993" s="114">
        <f t="shared" si="3795"/>
        <v>0</v>
      </c>
      <c r="AF993" s="32"/>
      <c r="AG993" s="114">
        <f t="shared" si="3796"/>
        <v>0</v>
      </c>
      <c r="AH993" s="32"/>
      <c r="AI993" s="114">
        <f t="shared" si="3797"/>
        <v>0</v>
      </c>
      <c r="AJ993" s="32"/>
      <c r="AK993" s="114">
        <f t="shared" si="3798"/>
        <v>0</v>
      </c>
      <c r="AL993" s="32"/>
      <c r="AM993" s="114">
        <f t="shared" si="3799"/>
        <v>0</v>
      </c>
      <c r="AN993" s="32"/>
      <c r="AO993" s="114">
        <f t="shared" si="3800"/>
        <v>0</v>
      </c>
      <c r="AP993" s="32"/>
      <c r="AQ993" s="114">
        <f t="shared" si="3801"/>
        <v>0</v>
      </c>
      <c r="AR993" s="32"/>
      <c r="AS993" s="114">
        <f t="shared" si="3802"/>
        <v>0</v>
      </c>
      <c r="AT993" s="32"/>
      <c r="AU993" s="114">
        <f t="shared" si="3803"/>
        <v>0</v>
      </c>
      <c r="AV993" s="32"/>
      <c r="AW993" s="114">
        <f t="shared" si="3804"/>
        <v>0</v>
      </c>
      <c r="AX993" s="32"/>
      <c r="AY993" s="114">
        <f t="shared" si="3805"/>
        <v>0</v>
      </c>
      <c r="AZ993" s="32"/>
      <c r="BA993" s="114">
        <f t="shared" si="3806"/>
        <v>0</v>
      </c>
      <c r="BB993" s="32"/>
      <c r="BC993" s="114">
        <f t="shared" si="3807"/>
        <v>0</v>
      </c>
      <c r="BD993" s="32"/>
      <c r="BE993" s="114">
        <f t="shared" si="3808"/>
        <v>0</v>
      </c>
      <c r="BF993" s="32"/>
      <c r="BG993" s="114">
        <f t="shared" si="3809"/>
        <v>0</v>
      </c>
      <c r="BH993" s="108">
        <f t="shared" ref="BH993:BI993" si="3817">SUM(J993,L993,N993,P993,R993,T993,V993,X993,Z993,AB993,AD993,AF993,AH993,AJ993,AL993,AN993,AP993,AR993,AT993,AV993,AX993,AZ993,BB993,BD993,BF993)</f>
        <v>0</v>
      </c>
      <c r="BI993" s="119">
        <f t="shared" si="3817"/>
        <v>0</v>
      </c>
      <c r="BJ993" s="87">
        <f t="shared" si="3811"/>
        <v>0</v>
      </c>
      <c r="BK993" s="108">
        <f t="shared" si="3812"/>
        <v>40</v>
      </c>
      <c r="BL993" s="119">
        <f t="shared" si="3813"/>
        <v>412.87</v>
      </c>
      <c r="BM993" s="87">
        <f t="shared" si="3814"/>
        <v>1</v>
      </c>
    </row>
    <row r="994" spans="1:65" s="88" customFormat="1" ht="22.5">
      <c r="A994" s="29" t="s">
        <v>1400</v>
      </c>
      <c r="B994" s="29" t="s">
        <v>66</v>
      </c>
      <c r="C994" s="29">
        <v>91926</v>
      </c>
      <c r="D994" s="101" t="s">
        <v>1159</v>
      </c>
      <c r="E994" s="29" t="s">
        <v>132</v>
      </c>
      <c r="F994" s="30">
        <v>142.5</v>
      </c>
      <c r="G994" s="31">
        <v>3.77</v>
      </c>
      <c r="H994" s="119">
        <v>4.6324758113562066</v>
      </c>
      <c r="I994" s="120">
        <f t="shared" si="3784"/>
        <v>660.13</v>
      </c>
      <c r="J994" s="111"/>
      <c r="K994" s="114">
        <f t="shared" si="3785"/>
        <v>0</v>
      </c>
      <c r="L994" s="32"/>
      <c r="M994" s="114">
        <f t="shared" si="3786"/>
        <v>0</v>
      </c>
      <c r="N994" s="32"/>
      <c r="O994" s="114">
        <f t="shared" si="3787"/>
        <v>0</v>
      </c>
      <c r="P994" s="32"/>
      <c r="Q994" s="114">
        <f t="shared" si="3788"/>
        <v>0</v>
      </c>
      <c r="R994" s="32"/>
      <c r="S994" s="114">
        <f t="shared" si="3789"/>
        <v>0</v>
      </c>
      <c r="T994" s="32"/>
      <c r="U994" s="114">
        <f t="shared" si="3790"/>
        <v>0</v>
      </c>
      <c r="V994" s="32"/>
      <c r="W994" s="114">
        <f t="shared" si="3791"/>
        <v>0</v>
      </c>
      <c r="X994" s="32"/>
      <c r="Y994" s="114">
        <f t="shared" si="3792"/>
        <v>0</v>
      </c>
      <c r="Z994" s="32"/>
      <c r="AA994" s="114">
        <f t="shared" si="3793"/>
        <v>0</v>
      </c>
      <c r="AB994" s="32"/>
      <c r="AC994" s="114">
        <f t="shared" si="3794"/>
        <v>0</v>
      </c>
      <c r="AD994" s="32"/>
      <c r="AE994" s="114">
        <f t="shared" si="3795"/>
        <v>0</v>
      </c>
      <c r="AF994" s="32"/>
      <c r="AG994" s="114">
        <f t="shared" si="3796"/>
        <v>0</v>
      </c>
      <c r="AH994" s="32"/>
      <c r="AI994" s="114">
        <f t="shared" si="3797"/>
        <v>0</v>
      </c>
      <c r="AJ994" s="32"/>
      <c r="AK994" s="114">
        <f t="shared" si="3798"/>
        <v>0</v>
      </c>
      <c r="AL994" s="32"/>
      <c r="AM994" s="114">
        <f t="shared" si="3799"/>
        <v>0</v>
      </c>
      <c r="AN994" s="32"/>
      <c r="AO994" s="114">
        <f t="shared" si="3800"/>
        <v>0</v>
      </c>
      <c r="AP994" s="32"/>
      <c r="AQ994" s="114">
        <f t="shared" si="3801"/>
        <v>0</v>
      </c>
      <c r="AR994" s="32"/>
      <c r="AS994" s="114">
        <f t="shared" si="3802"/>
        <v>0</v>
      </c>
      <c r="AT994" s="32"/>
      <c r="AU994" s="114">
        <f t="shared" si="3803"/>
        <v>0</v>
      </c>
      <c r="AV994" s="32"/>
      <c r="AW994" s="114">
        <f t="shared" si="3804"/>
        <v>0</v>
      </c>
      <c r="AX994" s="32"/>
      <c r="AY994" s="114">
        <f t="shared" si="3805"/>
        <v>0</v>
      </c>
      <c r="AZ994" s="32"/>
      <c r="BA994" s="114">
        <f t="shared" si="3806"/>
        <v>0</v>
      </c>
      <c r="BB994" s="32"/>
      <c r="BC994" s="114">
        <f t="shared" si="3807"/>
        <v>0</v>
      </c>
      <c r="BD994" s="32"/>
      <c r="BE994" s="114">
        <f t="shared" si="3808"/>
        <v>0</v>
      </c>
      <c r="BF994" s="32"/>
      <c r="BG994" s="114">
        <f t="shared" si="3809"/>
        <v>0</v>
      </c>
      <c r="BH994" s="108">
        <f t="shared" ref="BH994:BI994" si="3818">SUM(J994,L994,N994,P994,R994,T994,V994,X994,Z994,AB994,AD994,AF994,AH994,AJ994,AL994,AN994,AP994,AR994,AT994,AV994,AX994,AZ994,BB994,BD994,BF994)</f>
        <v>0</v>
      </c>
      <c r="BI994" s="119">
        <f t="shared" si="3818"/>
        <v>0</v>
      </c>
      <c r="BJ994" s="87">
        <f t="shared" si="3811"/>
        <v>0</v>
      </c>
      <c r="BK994" s="108">
        <f t="shared" si="3812"/>
        <v>142.5</v>
      </c>
      <c r="BL994" s="119">
        <f t="shared" si="3813"/>
        <v>660.13</v>
      </c>
      <c r="BM994" s="87">
        <f t="shared" si="3814"/>
        <v>1</v>
      </c>
    </row>
    <row r="995" spans="1:65" s="88" customFormat="1" ht="22.5">
      <c r="A995" s="29" t="s">
        <v>1401</v>
      </c>
      <c r="B995" s="29" t="s">
        <v>66</v>
      </c>
      <c r="C995" s="29">
        <v>91928</v>
      </c>
      <c r="D995" s="101" t="s">
        <v>1161</v>
      </c>
      <c r="E995" s="29" t="s">
        <v>132</v>
      </c>
      <c r="F995" s="30">
        <v>13</v>
      </c>
      <c r="G995" s="31">
        <v>5.87</v>
      </c>
      <c r="H995" s="119">
        <v>7.2129000033583379</v>
      </c>
      <c r="I995" s="120">
        <f t="shared" si="3784"/>
        <v>93.77</v>
      </c>
      <c r="J995" s="111"/>
      <c r="K995" s="114">
        <f t="shared" si="3785"/>
        <v>0</v>
      </c>
      <c r="L995" s="32"/>
      <c r="M995" s="114">
        <f t="shared" si="3786"/>
        <v>0</v>
      </c>
      <c r="N995" s="32"/>
      <c r="O995" s="114">
        <f t="shared" si="3787"/>
        <v>0</v>
      </c>
      <c r="P995" s="32"/>
      <c r="Q995" s="114">
        <f t="shared" si="3788"/>
        <v>0</v>
      </c>
      <c r="R995" s="32"/>
      <c r="S995" s="114">
        <f t="shared" si="3789"/>
        <v>0</v>
      </c>
      <c r="T995" s="32"/>
      <c r="U995" s="114">
        <f t="shared" si="3790"/>
        <v>0</v>
      </c>
      <c r="V995" s="32"/>
      <c r="W995" s="114">
        <f t="shared" si="3791"/>
        <v>0</v>
      </c>
      <c r="X995" s="32"/>
      <c r="Y995" s="114">
        <f t="shared" si="3792"/>
        <v>0</v>
      </c>
      <c r="Z995" s="32"/>
      <c r="AA995" s="114">
        <f t="shared" si="3793"/>
        <v>0</v>
      </c>
      <c r="AB995" s="32"/>
      <c r="AC995" s="114">
        <f t="shared" si="3794"/>
        <v>0</v>
      </c>
      <c r="AD995" s="32"/>
      <c r="AE995" s="114">
        <f t="shared" si="3795"/>
        <v>0</v>
      </c>
      <c r="AF995" s="32"/>
      <c r="AG995" s="114">
        <f t="shared" si="3796"/>
        <v>0</v>
      </c>
      <c r="AH995" s="32"/>
      <c r="AI995" s="114">
        <f t="shared" si="3797"/>
        <v>0</v>
      </c>
      <c r="AJ995" s="32"/>
      <c r="AK995" s="114">
        <f t="shared" si="3798"/>
        <v>0</v>
      </c>
      <c r="AL995" s="32"/>
      <c r="AM995" s="114">
        <f t="shared" si="3799"/>
        <v>0</v>
      </c>
      <c r="AN995" s="32"/>
      <c r="AO995" s="114">
        <f t="shared" si="3800"/>
        <v>0</v>
      </c>
      <c r="AP995" s="32"/>
      <c r="AQ995" s="114">
        <f t="shared" si="3801"/>
        <v>0</v>
      </c>
      <c r="AR995" s="32"/>
      <c r="AS995" s="114">
        <f t="shared" si="3802"/>
        <v>0</v>
      </c>
      <c r="AT995" s="32"/>
      <c r="AU995" s="114">
        <f t="shared" si="3803"/>
        <v>0</v>
      </c>
      <c r="AV995" s="32"/>
      <c r="AW995" s="114">
        <f t="shared" si="3804"/>
        <v>0</v>
      </c>
      <c r="AX995" s="32"/>
      <c r="AY995" s="114">
        <f t="shared" si="3805"/>
        <v>0</v>
      </c>
      <c r="AZ995" s="32"/>
      <c r="BA995" s="114">
        <f t="shared" si="3806"/>
        <v>0</v>
      </c>
      <c r="BB995" s="32"/>
      <c r="BC995" s="114">
        <f t="shared" si="3807"/>
        <v>0</v>
      </c>
      <c r="BD995" s="32"/>
      <c r="BE995" s="114">
        <f t="shared" si="3808"/>
        <v>0</v>
      </c>
      <c r="BF995" s="32"/>
      <c r="BG995" s="114">
        <f t="shared" si="3809"/>
        <v>0</v>
      </c>
      <c r="BH995" s="108">
        <f t="shared" ref="BH995:BI995" si="3819">SUM(J995,L995,N995,P995,R995,T995,V995,X995,Z995,AB995,AD995,AF995,AH995,AJ995,AL995,AN995,AP995,AR995,AT995,AV995,AX995,AZ995,BB995,BD995,BF995)</f>
        <v>0</v>
      </c>
      <c r="BI995" s="119">
        <f t="shared" si="3819"/>
        <v>0</v>
      </c>
      <c r="BJ995" s="87">
        <f t="shared" si="3811"/>
        <v>0</v>
      </c>
      <c r="BK995" s="108">
        <f t="shared" si="3812"/>
        <v>13</v>
      </c>
      <c r="BL995" s="119">
        <f t="shared" si="3813"/>
        <v>93.77</v>
      </c>
      <c r="BM995" s="87">
        <f t="shared" si="3814"/>
        <v>1</v>
      </c>
    </row>
    <row r="996" spans="1:65" s="88" customFormat="1" ht="56.25">
      <c r="A996" s="29" t="s">
        <v>1402</v>
      </c>
      <c r="B996" s="29" t="s">
        <v>79</v>
      </c>
      <c r="C996" s="29" t="s">
        <v>1403</v>
      </c>
      <c r="D996" s="101" t="s">
        <v>1404</v>
      </c>
      <c r="E996" s="29" t="s">
        <v>100</v>
      </c>
      <c r="F996" s="30">
        <v>1</v>
      </c>
      <c r="G996" s="31">
        <v>1074.3800000000001</v>
      </c>
      <c r="H996" s="119">
        <v>1320.1695920967857</v>
      </c>
      <c r="I996" s="120">
        <f t="shared" si="3784"/>
        <v>1320.17</v>
      </c>
      <c r="J996" s="111"/>
      <c r="K996" s="114">
        <f t="shared" si="3785"/>
        <v>0</v>
      </c>
      <c r="L996" s="32"/>
      <c r="M996" s="114">
        <f t="shared" si="3786"/>
        <v>0</v>
      </c>
      <c r="N996" s="32"/>
      <c r="O996" s="114">
        <f t="shared" si="3787"/>
        <v>0</v>
      </c>
      <c r="P996" s="32"/>
      <c r="Q996" s="114">
        <f t="shared" si="3788"/>
        <v>0</v>
      </c>
      <c r="R996" s="32"/>
      <c r="S996" s="114">
        <f t="shared" si="3789"/>
        <v>0</v>
      </c>
      <c r="T996" s="32"/>
      <c r="U996" s="114">
        <f t="shared" si="3790"/>
        <v>0</v>
      </c>
      <c r="V996" s="32"/>
      <c r="W996" s="114">
        <f t="shared" si="3791"/>
        <v>0</v>
      </c>
      <c r="X996" s="32"/>
      <c r="Y996" s="114">
        <f t="shared" si="3792"/>
        <v>0</v>
      </c>
      <c r="Z996" s="32"/>
      <c r="AA996" s="114">
        <f t="shared" si="3793"/>
        <v>0</v>
      </c>
      <c r="AB996" s="32"/>
      <c r="AC996" s="114">
        <f t="shared" si="3794"/>
        <v>0</v>
      </c>
      <c r="AD996" s="32"/>
      <c r="AE996" s="114">
        <f t="shared" si="3795"/>
        <v>0</v>
      </c>
      <c r="AF996" s="32"/>
      <c r="AG996" s="114">
        <f t="shared" si="3796"/>
        <v>0</v>
      </c>
      <c r="AH996" s="32"/>
      <c r="AI996" s="114">
        <f t="shared" si="3797"/>
        <v>0</v>
      </c>
      <c r="AJ996" s="32"/>
      <c r="AK996" s="114">
        <f t="shared" si="3798"/>
        <v>0</v>
      </c>
      <c r="AL996" s="32"/>
      <c r="AM996" s="114">
        <f t="shared" si="3799"/>
        <v>0</v>
      </c>
      <c r="AN996" s="32"/>
      <c r="AO996" s="114">
        <f t="shared" si="3800"/>
        <v>0</v>
      </c>
      <c r="AP996" s="32"/>
      <c r="AQ996" s="114">
        <f t="shared" si="3801"/>
        <v>0</v>
      </c>
      <c r="AR996" s="32"/>
      <c r="AS996" s="114">
        <f t="shared" si="3802"/>
        <v>0</v>
      </c>
      <c r="AT996" s="32"/>
      <c r="AU996" s="114">
        <f t="shared" si="3803"/>
        <v>0</v>
      </c>
      <c r="AV996" s="32"/>
      <c r="AW996" s="114">
        <f t="shared" si="3804"/>
        <v>0</v>
      </c>
      <c r="AX996" s="32"/>
      <c r="AY996" s="114">
        <f t="shared" si="3805"/>
        <v>0</v>
      </c>
      <c r="AZ996" s="32"/>
      <c r="BA996" s="114">
        <f t="shared" si="3806"/>
        <v>0</v>
      </c>
      <c r="BB996" s="32"/>
      <c r="BC996" s="114">
        <f t="shared" si="3807"/>
        <v>0</v>
      </c>
      <c r="BD996" s="32"/>
      <c r="BE996" s="114">
        <f t="shared" si="3808"/>
        <v>0</v>
      </c>
      <c r="BF996" s="32"/>
      <c r="BG996" s="114">
        <f t="shared" si="3809"/>
        <v>0</v>
      </c>
      <c r="BH996" s="108">
        <f t="shared" ref="BH996:BI996" si="3820">SUM(J996,L996,N996,P996,R996,T996,V996,X996,Z996,AB996,AD996,AF996,AH996,AJ996,AL996,AN996,AP996,AR996,AT996,AV996,AX996,AZ996,BB996,BD996,BF996)</f>
        <v>0</v>
      </c>
      <c r="BI996" s="119">
        <f t="shared" si="3820"/>
        <v>0</v>
      </c>
      <c r="BJ996" s="87">
        <f t="shared" si="3811"/>
        <v>0</v>
      </c>
      <c r="BK996" s="108">
        <f t="shared" si="3812"/>
        <v>1</v>
      </c>
      <c r="BL996" s="119">
        <f t="shared" si="3813"/>
        <v>1320.17</v>
      </c>
      <c r="BM996" s="87">
        <f t="shared" si="3814"/>
        <v>1</v>
      </c>
    </row>
    <row r="997" spans="1:65" s="88" customFormat="1" ht="45">
      <c r="A997" s="29" t="s">
        <v>1405</v>
      </c>
      <c r="B997" s="29" t="s">
        <v>79</v>
      </c>
      <c r="C997" s="29" t="s">
        <v>1406</v>
      </c>
      <c r="D997" s="101" t="s">
        <v>1407</v>
      </c>
      <c r="E997" s="29" t="s">
        <v>100</v>
      </c>
      <c r="F997" s="30">
        <v>1</v>
      </c>
      <c r="G997" s="31">
        <v>1073.4100000000001</v>
      </c>
      <c r="H997" s="119">
        <v>1318.9776818747657</v>
      </c>
      <c r="I997" s="120">
        <f t="shared" si="3784"/>
        <v>1318.98</v>
      </c>
      <c r="J997" s="111"/>
      <c r="K997" s="114">
        <f t="shared" si="3785"/>
        <v>0</v>
      </c>
      <c r="L997" s="32"/>
      <c r="M997" s="114">
        <f t="shared" si="3786"/>
        <v>0</v>
      </c>
      <c r="N997" s="32"/>
      <c r="O997" s="114">
        <f t="shared" si="3787"/>
        <v>0</v>
      </c>
      <c r="P997" s="32"/>
      <c r="Q997" s="114">
        <f t="shared" si="3788"/>
        <v>0</v>
      </c>
      <c r="R997" s="32"/>
      <c r="S997" s="114">
        <f t="shared" si="3789"/>
        <v>0</v>
      </c>
      <c r="T997" s="32"/>
      <c r="U997" s="114">
        <f t="shared" si="3790"/>
        <v>0</v>
      </c>
      <c r="V997" s="32"/>
      <c r="W997" s="114">
        <f t="shared" si="3791"/>
        <v>0</v>
      </c>
      <c r="X997" s="32"/>
      <c r="Y997" s="114">
        <f t="shared" si="3792"/>
        <v>0</v>
      </c>
      <c r="Z997" s="32"/>
      <c r="AA997" s="114">
        <f t="shared" si="3793"/>
        <v>0</v>
      </c>
      <c r="AB997" s="32"/>
      <c r="AC997" s="114">
        <f t="shared" si="3794"/>
        <v>0</v>
      </c>
      <c r="AD997" s="32"/>
      <c r="AE997" s="114">
        <f t="shared" si="3795"/>
        <v>0</v>
      </c>
      <c r="AF997" s="32"/>
      <c r="AG997" s="114">
        <f t="shared" si="3796"/>
        <v>0</v>
      </c>
      <c r="AH997" s="32"/>
      <c r="AI997" s="114">
        <f t="shared" si="3797"/>
        <v>0</v>
      </c>
      <c r="AJ997" s="32"/>
      <c r="AK997" s="114">
        <f t="shared" si="3798"/>
        <v>0</v>
      </c>
      <c r="AL997" s="32"/>
      <c r="AM997" s="114">
        <f t="shared" si="3799"/>
        <v>0</v>
      </c>
      <c r="AN997" s="32"/>
      <c r="AO997" s="114">
        <f t="shared" si="3800"/>
        <v>0</v>
      </c>
      <c r="AP997" s="32"/>
      <c r="AQ997" s="114">
        <f t="shared" si="3801"/>
        <v>0</v>
      </c>
      <c r="AR997" s="32"/>
      <c r="AS997" s="114">
        <f t="shared" si="3802"/>
        <v>0</v>
      </c>
      <c r="AT997" s="32"/>
      <c r="AU997" s="114">
        <f t="shared" si="3803"/>
        <v>0</v>
      </c>
      <c r="AV997" s="32"/>
      <c r="AW997" s="114">
        <f t="shared" si="3804"/>
        <v>0</v>
      </c>
      <c r="AX997" s="32"/>
      <c r="AY997" s="114">
        <f t="shared" si="3805"/>
        <v>0</v>
      </c>
      <c r="AZ997" s="32"/>
      <c r="BA997" s="114">
        <f t="shared" si="3806"/>
        <v>0</v>
      </c>
      <c r="BB997" s="32"/>
      <c r="BC997" s="114">
        <f t="shared" si="3807"/>
        <v>0</v>
      </c>
      <c r="BD997" s="32"/>
      <c r="BE997" s="114">
        <f t="shared" si="3808"/>
        <v>0</v>
      </c>
      <c r="BF997" s="32"/>
      <c r="BG997" s="114">
        <f t="shared" si="3809"/>
        <v>0</v>
      </c>
      <c r="BH997" s="108">
        <f t="shared" ref="BH997:BI997" si="3821">SUM(J997,L997,N997,P997,R997,T997,V997,X997,Z997,AB997,AD997,AF997,AH997,AJ997,AL997,AN997,AP997,AR997,AT997,AV997,AX997,AZ997,BB997,BD997,BF997)</f>
        <v>0</v>
      </c>
      <c r="BI997" s="119">
        <f t="shared" si="3821"/>
        <v>0</v>
      </c>
      <c r="BJ997" s="87">
        <f t="shared" si="3811"/>
        <v>0</v>
      </c>
      <c r="BK997" s="108">
        <f t="shared" si="3812"/>
        <v>1</v>
      </c>
      <c r="BL997" s="119">
        <f t="shared" si="3813"/>
        <v>1318.98</v>
      </c>
      <c r="BM997" s="87">
        <f t="shared" si="3814"/>
        <v>1</v>
      </c>
    </row>
    <row r="998" spans="1:65" s="88" customFormat="1">
      <c r="A998" s="29" t="s">
        <v>1408</v>
      </c>
      <c r="B998" s="29" t="s">
        <v>66</v>
      </c>
      <c r="C998" s="29">
        <v>92868</v>
      </c>
      <c r="D998" s="101" t="s">
        <v>1172</v>
      </c>
      <c r="E998" s="29" t="s">
        <v>100</v>
      </c>
      <c r="F998" s="30">
        <v>12</v>
      </c>
      <c r="G998" s="31">
        <v>11.55</v>
      </c>
      <c r="H998" s="119">
        <v>14.192333056011723</v>
      </c>
      <c r="I998" s="120">
        <f t="shared" si="3784"/>
        <v>170.31</v>
      </c>
      <c r="J998" s="111"/>
      <c r="K998" s="114">
        <f t="shared" si="3785"/>
        <v>0</v>
      </c>
      <c r="L998" s="32"/>
      <c r="M998" s="114">
        <f t="shared" si="3786"/>
        <v>0</v>
      </c>
      <c r="N998" s="32"/>
      <c r="O998" s="114">
        <f t="shared" si="3787"/>
        <v>0</v>
      </c>
      <c r="P998" s="32"/>
      <c r="Q998" s="114">
        <f t="shared" si="3788"/>
        <v>0</v>
      </c>
      <c r="R998" s="32"/>
      <c r="S998" s="114">
        <f t="shared" si="3789"/>
        <v>0</v>
      </c>
      <c r="T998" s="32"/>
      <c r="U998" s="114">
        <f t="shared" si="3790"/>
        <v>0</v>
      </c>
      <c r="V998" s="32"/>
      <c r="W998" s="114">
        <f t="shared" si="3791"/>
        <v>0</v>
      </c>
      <c r="X998" s="32"/>
      <c r="Y998" s="114">
        <f t="shared" si="3792"/>
        <v>0</v>
      </c>
      <c r="Z998" s="32"/>
      <c r="AA998" s="114">
        <f t="shared" si="3793"/>
        <v>0</v>
      </c>
      <c r="AB998" s="32"/>
      <c r="AC998" s="114">
        <f t="shared" si="3794"/>
        <v>0</v>
      </c>
      <c r="AD998" s="32"/>
      <c r="AE998" s="114">
        <f t="shared" si="3795"/>
        <v>0</v>
      </c>
      <c r="AF998" s="32"/>
      <c r="AG998" s="114">
        <f t="shared" si="3796"/>
        <v>0</v>
      </c>
      <c r="AH998" s="32"/>
      <c r="AI998" s="114">
        <f t="shared" si="3797"/>
        <v>0</v>
      </c>
      <c r="AJ998" s="32"/>
      <c r="AK998" s="114">
        <f t="shared" si="3798"/>
        <v>0</v>
      </c>
      <c r="AL998" s="32"/>
      <c r="AM998" s="114">
        <f t="shared" si="3799"/>
        <v>0</v>
      </c>
      <c r="AN998" s="32"/>
      <c r="AO998" s="114">
        <f t="shared" si="3800"/>
        <v>0</v>
      </c>
      <c r="AP998" s="32"/>
      <c r="AQ998" s="114">
        <f t="shared" si="3801"/>
        <v>0</v>
      </c>
      <c r="AR998" s="32"/>
      <c r="AS998" s="114">
        <f t="shared" si="3802"/>
        <v>0</v>
      </c>
      <c r="AT998" s="32"/>
      <c r="AU998" s="114">
        <f t="shared" si="3803"/>
        <v>0</v>
      </c>
      <c r="AV998" s="32"/>
      <c r="AW998" s="114">
        <f t="shared" si="3804"/>
        <v>0</v>
      </c>
      <c r="AX998" s="32"/>
      <c r="AY998" s="114">
        <f t="shared" si="3805"/>
        <v>0</v>
      </c>
      <c r="AZ998" s="32"/>
      <c r="BA998" s="114">
        <f t="shared" si="3806"/>
        <v>0</v>
      </c>
      <c r="BB998" s="32"/>
      <c r="BC998" s="114">
        <f t="shared" si="3807"/>
        <v>0</v>
      </c>
      <c r="BD998" s="32"/>
      <c r="BE998" s="114">
        <f t="shared" si="3808"/>
        <v>0</v>
      </c>
      <c r="BF998" s="32"/>
      <c r="BG998" s="114">
        <f t="shared" si="3809"/>
        <v>0</v>
      </c>
      <c r="BH998" s="108">
        <f t="shared" ref="BH998:BI998" si="3822">SUM(J998,L998,N998,P998,R998,T998,V998,X998,Z998,AB998,AD998,AF998,AH998,AJ998,AL998,AN998,AP998,AR998,AT998,AV998,AX998,AZ998,BB998,BD998,BF998)</f>
        <v>0</v>
      </c>
      <c r="BI998" s="119">
        <f t="shared" si="3822"/>
        <v>0</v>
      </c>
      <c r="BJ998" s="87">
        <f t="shared" si="3811"/>
        <v>0</v>
      </c>
      <c r="BK998" s="108">
        <f t="shared" si="3812"/>
        <v>12</v>
      </c>
      <c r="BL998" s="119">
        <f t="shared" si="3813"/>
        <v>170.31</v>
      </c>
      <c r="BM998" s="87">
        <f t="shared" si="3814"/>
        <v>1</v>
      </c>
    </row>
    <row r="999" spans="1:65" s="88" customFormat="1" ht="22.5">
      <c r="A999" s="29" t="s">
        <v>1409</v>
      </c>
      <c r="B999" s="29" t="s">
        <v>66</v>
      </c>
      <c r="C999" s="29">
        <v>95787</v>
      </c>
      <c r="D999" s="101" t="s">
        <v>1190</v>
      </c>
      <c r="E999" s="29" t="s">
        <v>100</v>
      </c>
      <c r="F999" s="30">
        <v>3</v>
      </c>
      <c r="G999" s="31">
        <v>23.51</v>
      </c>
      <c r="H999" s="119">
        <v>28.888463216176241</v>
      </c>
      <c r="I999" s="120">
        <f t="shared" si="3784"/>
        <v>86.67</v>
      </c>
      <c r="J999" s="111"/>
      <c r="K999" s="114">
        <f t="shared" si="3785"/>
        <v>0</v>
      </c>
      <c r="L999" s="32"/>
      <c r="M999" s="114">
        <f t="shared" si="3786"/>
        <v>0</v>
      </c>
      <c r="N999" s="32"/>
      <c r="O999" s="114">
        <f t="shared" si="3787"/>
        <v>0</v>
      </c>
      <c r="P999" s="32"/>
      <c r="Q999" s="114">
        <f t="shared" si="3788"/>
        <v>0</v>
      </c>
      <c r="R999" s="32"/>
      <c r="S999" s="114">
        <f t="shared" si="3789"/>
        <v>0</v>
      </c>
      <c r="T999" s="32"/>
      <c r="U999" s="114">
        <f t="shared" si="3790"/>
        <v>0</v>
      </c>
      <c r="V999" s="32"/>
      <c r="W999" s="114">
        <f t="shared" si="3791"/>
        <v>0</v>
      </c>
      <c r="X999" s="32"/>
      <c r="Y999" s="114">
        <f t="shared" si="3792"/>
        <v>0</v>
      </c>
      <c r="Z999" s="32"/>
      <c r="AA999" s="114">
        <f t="shared" si="3793"/>
        <v>0</v>
      </c>
      <c r="AB999" s="32"/>
      <c r="AC999" s="114">
        <f t="shared" si="3794"/>
        <v>0</v>
      </c>
      <c r="AD999" s="32"/>
      <c r="AE999" s="114">
        <f t="shared" si="3795"/>
        <v>0</v>
      </c>
      <c r="AF999" s="32"/>
      <c r="AG999" s="114">
        <f t="shared" si="3796"/>
        <v>0</v>
      </c>
      <c r="AH999" s="32"/>
      <c r="AI999" s="114">
        <f t="shared" si="3797"/>
        <v>0</v>
      </c>
      <c r="AJ999" s="32"/>
      <c r="AK999" s="114">
        <f t="shared" si="3798"/>
        <v>0</v>
      </c>
      <c r="AL999" s="32"/>
      <c r="AM999" s="114">
        <f t="shared" si="3799"/>
        <v>0</v>
      </c>
      <c r="AN999" s="32"/>
      <c r="AO999" s="114">
        <f t="shared" si="3800"/>
        <v>0</v>
      </c>
      <c r="AP999" s="32"/>
      <c r="AQ999" s="114">
        <f t="shared" si="3801"/>
        <v>0</v>
      </c>
      <c r="AR999" s="32"/>
      <c r="AS999" s="114">
        <f t="shared" si="3802"/>
        <v>0</v>
      </c>
      <c r="AT999" s="32"/>
      <c r="AU999" s="114">
        <f t="shared" si="3803"/>
        <v>0</v>
      </c>
      <c r="AV999" s="32"/>
      <c r="AW999" s="114">
        <f t="shared" si="3804"/>
        <v>0</v>
      </c>
      <c r="AX999" s="32"/>
      <c r="AY999" s="114">
        <f t="shared" si="3805"/>
        <v>0</v>
      </c>
      <c r="AZ999" s="32"/>
      <c r="BA999" s="114">
        <f t="shared" si="3806"/>
        <v>0</v>
      </c>
      <c r="BB999" s="32"/>
      <c r="BC999" s="114">
        <f t="shared" si="3807"/>
        <v>0</v>
      </c>
      <c r="BD999" s="32"/>
      <c r="BE999" s="114">
        <f t="shared" si="3808"/>
        <v>0</v>
      </c>
      <c r="BF999" s="32"/>
      <c r="BG999" s="114">
        <f t="shared" si="3809"/>
        <v>0</v>
      </c>
      <c r="BH999" s="108">
        <f t="shared" ref="BH999:BI999" si="3823">SUM(J999,L999,N999,P999,R999,T999,V999,X999,Z999,AB999,AD999,AF999,AH999,AJ999,AL999,AN999,AP999,AR999,AT999,AV999,AX999,AZ999,BB999,BD999,BF999)</f>
        <v>0</v>
      </c>
      <c r="BI999" s="119">
        <f t="shared" si="3823"/>
        <v>0</v>
      </c>
      <c r="BJ999" s="87">
        <f t="shared" si="3811"/>
        <v>0</v>
      </c>
      <c r="BK999" s="108">
        <f t="shared" si="3812"/>
        <v>3</v>
      </c>
      <c r="BL999" s="119">
        <f t="shared" si="3813"/>
        <v>86.67</v>
      </c>
      <c r="BM999" s="87">
        <f t="shared" si="3814"/>
        <v>1</v>
      </c>
    </row>
    <row r="1000" spans="1:65" s="88" customFormat="1" ht="22.5">
      <c r="A1000" s="29" t="s">
        <v>1410</v>
      </c>
      <c r="B1000" s="29" t="s">
        <v>66</v>
      </c>
      <c r="C1000" s="29">
        <v>95808</v>
      </c>
      <c r="D1000" s="101" t="s">
        <v>1192</v>
      </c>
      <c r="E1000" s="29" t="s">
        <v>100</v>
      </c>
      <c r="F1000" s="30">
        <v>3</v>
      </c>
      <c r="G1000" s="31">
        <v>20.56</v>
      </c>
      <c r="H1000" s="119">
        <v>25.263581613125627</v>
      </c>
      <c r="I1000" s="120">
        <f t="shared" si="3784"/>
        <v>75.790000000000006</v>
      </c>
      <c r="J1000" s="111"/>
      <c r="K1000" s="114">
        <f t="shared" si="3785"/>
        <v>0</v>
      </c>
      <c r="L1000" s="32"/>
      <c r="M1000" s="114">
        <f t="shared" si="3786"/>
        <v>0</v>
      </c>
      <c r="N1000" s="32"/>
      <c r="O1000" s="114">
        <f t="shared" si="3787"/>
        <v>0</v>
      </c>
      <c r="P1000" s="32"/>
      <c r="Q1000" s="114">
        <f t="shared" si="3788"/>
        <v>0</v>
      </c>
      <c r="R1000" s="32"/>
      <c r="S1000" s="114">
        <f t="shared" si="3789"/>
        <v>0</v>
      </c>
      <c r="T1000" s="32"/>
      <c r="U1000" s="114">
        <f t="shared" si="3790"/>
        <v>0</v>
      </c>
      <c r="V1000" s="32"/>
      <c r="W1000" s="114">
        <f t="shared" si="3791"/>
        <v>0</v>
      </c>
      <c r="X1000" s="32"/>
      <c r="Y1000" s="114">
        <f t="shared" si="3792"/>
        <v>0</v>
      </c>
      <c r="Z1000" s="32"/>
      <c r="AA1000" s="114">
        <f t="shared" si="3793"/>
        <v>0</v>
      </c>
      <c r="AB1000" s="32"/>
      <c r="AC1000" s="114">
        <f t="shared" si="3794"/>
        <v>0</v>
      </c>
      <c r="AD1000" s="32"/>
      <c r="AE1000" s="114">
        <f t="shared" si="3795"/>
        <v>0</v>
      </c>
      <c r="AF1000" s="32"/>
      <c r="AG1000" s="114">
        <f t="shared" si="3796"/>
        <v>0</v>
      </c>
      <c r="AH1000" s="32"/>
      <c r="AI1000" s="114">
        <f t="shared" si="3797"/>
        <v>0</v>
      </c>
      <c r="AJ1000" s="32"/>
      <c r="AK1000" s="114">
        <f t="shared" si="3798"/>
        <v>0</v>
      </c>
      <c r="AL1000" s="32"/>
      <c r="AM1000" s="114">
        <f t="shared" si="3799"/>
        <v>0</v>
      </c>
      <c r="AN1000" s="32"/>
      <c r="AO1000" s="114">
        <f t="shared" si="3800"/>
        <v>0</v>
      </c>
      <c r="AP1000" s="32"/>
      <c r="AQ1000" s="114">
        <f t="shared" si="3801"/>
        <v>0</v>
      </c>
      <c r="AR1000" s="32"/>
      <c r="AS1000" s="114">
        <f t="shared" si="3802"/>
        <v>0</v>
      </c>
      <c r="AT1000" s="32"/>
      <c r="AU1000" s="114">
        <f t="shared" si="3803"/>
        <v>0</v>
      </c>
      <c r="AV1000" s="32"/>
      <c r="AW1000" s="114">
        <f t="shared" si="3804"/>
        <v>0</v>
      </c>
      <c r="AX1000" s="32"/>
      <c r="AY1000" s="114">
        <f t="shared" si="3805"/>
        <v>0</v>
      </c>
      <c r="AZ1000" s="32"/>
      <c r="BA1000" s="114">
        <f t="shared" si="3806"/>
        <v>0</v>
      </c>
      <c r="BB1000" s="32"/>
      <c r="BC1000" s="114">
        <f t="shared" si="3807"/>
        <v>0</v>
      </c>
      <c r="BD1000" s="32"/>
      <c r="BE1000" s="114">
        <f t="shared" si="3808"/>
        <v>0</v>
      </c>
      <c r="BF1000" s="32"/>
      <c r="BG1000" s="114">
        <f t="shared" si="3809"/>
        <v>0</v>
      </c>
      <c r="BH1000" s="108">
        <f t="shared" ref="BH1000:BI1000" si="3824">SUM(J1000,L1000,N1000,P1000,R1000,T1000,V1000,X1000,Z1000,AB1000,AD1000,AF1000,AH1000,AJ1000,AL1000,AN1000,AP1000,AR1000,AT1000,AV1000,AX1000,AZ1000,BB1000,BD1000,BF1000)</f>
        <v>0</v>
      </c>
      <c r="BI1000" s="119">
        <f t="shared" si="3824"/>
        <v>0</v>
      </c>
      <c r="BJ1000" s="87">
        <f t="shared" si="3811"/>
        <v>0</v>
      </c>
      <c r="BK1000" s="108">
        <f t="shared" si="3812"/>
        <v>3</v>
      </c>
      <c r="BL1000" s="119">
        <f t="shared" si="3813"/>
        <v>75.790000000000006</v>
      </c>
      <c r="BM1000" s="87">
        <f t="shared" si="3814"/>
        <v>1</v>
      </c>
    </row>
    <row r="1001" spans="1:65" s="88" customFormat="1" ht="22.5">
      <c r="A1001" s="29" t="s">
        <v>1411</v>
      </c>
      <c r="B1001" s="29" t="s">
        <v>66</v>
      </c>
      <c r="C1001" s="29">
        <v>95777</v>
      </c>
      <c r="D1001" s="101" t="s">
        <v>1194</v>
      </c>
      <c r="E1001" s="29" t="s">
        <v>100</v>
      </c>
      <c r="F1001" s="30">
        <v>22</v>
      </c>
      <c r="G1001" s="31">
        <v>21.57</v>
      </c>
      <c r="H1001" s="119">
        <v>26.504642772136176</v>
      </c>
      <c r="I1001" s="120">
        <f t="shared" si="3784"/>
        <v>583.1</v>
      </c>
      <c r="J1001" s="111"/>
      <c r="K1001" s="114">
        <f t="shared" si="3785"/>
        <v>0</v>
      </c>
      <c r="L1001" s="32"/>
      <c r="M1001" s="114">
        <f t="shared" si="3786"/>
        <v>0</v>
      </c>
      <c r="N1001" s="32"/>
      <c r="O1001" s="114">
        <f t="shared" si="3787"/>
        <v>0</v>
      </c>
      <c r="P1001" s="32"/>
      <c r="Q1001" s="114">
        <f t="shared" si="3788"/>
        <v>0</v>
      </c>
      <c r="R1001" s="32"/>
      <c r="S1001" s="114">
        <f t="shared" si="3789"/>
        <v>0</v>
      </c>
      <c r="T1001" s="32"/>
      <c r="U1001" s="114">
        <f t="shared" si="3790"/>
        <v>0</v>
      </c>
      <c r="V1001" s="32"/>
      <c r="W1001" s="114">
        <f t="shared" si="3791"/>
        <v>0</v>
      </c>
      <c r="X1001" s="32"/>
      <c r="Y1001" s="114">
        <f t="shared" si="3792"/>
        <v>0</v>
      </c>
      <c r="Z1001" s="32"/>
      <c r="AA1001" s="114">
        <f t="shared" si="3793"/>
        <v>0</v>
      </c>
      <c r="AB1001" s="32"/>
      <c r="AC1001" s="114">
        <f t="shared" si="3794"/>
        <v>0</v>
      </c>
      <c r="AD1001" s="32"/>
      <c r="AE1001" s="114">
        <f t="shared" si="3795"/>
        <v>0</v>
      </c>
      <c r="AF1001" s="32"/>
      <c r="AG1001" s="114">
        <f t="shared" si="3796"/>
        <v>0</v>
      </c>
      <c r="AH1001" s="32"/>
      <c r="AI1001" s="114">
        <f t="shared" si="3797"/>
        <v>0</v>
      </c>
      <c r="AJ1001" s="32"/>
      <c r="AK1001" s="114">
        <f t="shared" si="3798"/>
        <v>0</v>
      </c>
      <c r="AL1001" s="32"/>
      <c r="AM1001" s="114">
        <f t="shared" si="3799"/>
        <v>0</v>
      </c>
      <c r="AN1001" s="32"/>
      <c r="AO1001" s="114">
        <f t="shared" si="3800"/>
        <v>0</v>
      </c>
      <c r="AP1001" s="32"/>
      <c r="AQ1001" s="114">
        <f t="shared" si="3801"/>
        <v>0</v>
      </c>
      <c r="AR1001" s="32"/>
      <c r="AS1001" s="114">
        <f t="shared" si="3802"/>
        <v>0</v>
      </c>
      <c r="AT1001" s="32"/>
      <c r="AU1001" s="114">
        <f t="shared" si="3803"/>
        <v>0</v>
      </c>
      <c r="AV1001" s="32"/>
      <c r="AW1001" s="114">
        <f t="shared" si="3804"/>
        <v>0</v>
      </c>
      <c r="AX1001" s="32"/>
      <c r="AY1001" s="114">
        <f t="shared" si="3805"/>
        <v>0</v>
      </c>
      <c r="AZ1001" s="32"/>
      <c r="BA1001" s="114">
        <f t="shared" si="3806"/>
        <v>0</v>
      </c>
      <c r="BB1001" s="32"/>
      <c r="BC1001" s="114">
        <f t="shared" si="3807"/>
        <v>0</v>
      </c>
      <c r="BD1001" s="32"/>
      <c r="BE1001" s="114">
        <f t="shared" si="3808"/>
        <v>0</v>
      </c>
      <c r="BF1001" s="32"/>
      <c r="BG1001" s="114">
        <f t="shared" si="3809"/>
        <v>0</v>
      </c>
      <c r="BH1001" s="108">
        <f t="shared" ref="BH1001:BI1001" si="3825">SUM(J1001,L1001,N1001,P1001,R1001,T1001,V1001,X1001,Z1001,AB1001,AD1001,AF1001,AH1001,AJ1001,AL1001,AN1001,AP1001,AR1001,AT1001,AV1001,AX1001,AZ1001,BB1001,BD1001,BF1001)</f>
        <v>0</v>
      </c>
      <c r="BI1001" s="119">
        <f t="shared" si="3825"/>
        <v>0</v>
      </c>
      <c r="BJ1001" s="87">
        <f t="shared" si="3811"/>
        <v>0</v>
      </c>
      <c r="BK1001" s="108">
        <f t="shared" si="3812"/>
        <v>22</v>
      </c>
      <c r="BL1001" s="119">
        <f t="shared" si="3813"/>
        <v>583.1</v>
      </c>
      <c r="BM1001" s="87">
        <f t="shared" si="3814"/>
        <v>1</v>
      </c>
    </row>
    <row r="1002" spans="1:65" s="88" customFormat="1" ht="22.5">
      <c r="A1002" s="29" t="s">
        <v>1412</v>
      </c>
      <c r="B1002" s="29" t="s">
        <v>66</v>
      </c>
      <c r="C1002" s="29">
        <v>95801</v>
      </c>
      <c r="D1002" s="101" t="s">
        <v>1196</v>
      </c>
      <c r="E1002" s="29" t="s">
        <v>100</v>
      </c>
      <c r="F1002" s="30">
        <v>11</v>
      </c>
      <c r="G1002" s="31">
        <v>32.450000000000003</v>
      </c>
      <c r="H1002" s="119">
        <v>39.873697633556745</v>
      </c>
      <c r="I1002" s="120">
        <f t="shared" si="3784"/>
        <v>438.61</v>
      </c>
      <c r="J1002" s="111"/>
      <c r="K1002" s="114">
        <f t="shared" si="3785"/>
        <v>0</v>
      </c>
      <c r="L1002" s="32"/>
      <c r="M1002" s="114">
        <f t="shared" si="3786"/>
        <v>0</v>
      </c>
      <c r="N1002" s="32"/>
      <c r="O1002" s="114">
        <f t="shared" si="3787"/>
        <v>0</v>
      </c>
      <c r="P1002" s="32"/>
      <c r="Q1002" s="114">
        <f t="shared" si="3788"/>
        <v>0</v>
      </c>
      <c r="R1002" s="32"/>
      <c r="S1002" s="114">
        <f t="shared" si="3789"/>
        <v>0</v>
      </c>
      <c r="T1002" s="32"/>
      <c r="U1002" s="114">
        <f t="shared" si="3790"/>
        <v>0</v>
      </c>
      <c r="V1002" s="32"/>
      <c r="W1002" s="114">
        <f t="shared" si="3791"/>
        <v>0</v>
      </c>
      <c r="X1002" s="32"/>
      <c r="Y1002" s="114">
        <f t="shared" si="3792"/>
        <v>0</v>
      </c>
      <c r="Z1002" s="32"/>
      <c r="AA1002" s="114">
        <f t="shared" si="3793"/>
        <v>0</v>
      </c>
      <c r="AB1002" s="32"/>
      <c r="AC1002" s="114">
        <f t="shared" si="3794"/>
        <v>0</v>
      </c>
      <c r="AD1002" s="32"/>
      <c r="AE1002" s="114">
        <f t="shared" si="3795"/>
        <v>0</v>
      </c>
      <c r="AF1002" s="32"/>
      <c r="AG1002" s="114">
        <f t="shared" si="3796"/>
        <v>0</v>
      </c>
      <c r="AH1002" s="32"/>
      <c r="AI1002" s="114">
        <f t="shared" si="3797"/>
        <v>0</v>
      </c>
      <c r="AJ1002" s="32"/>
      <c r="AK1002" s="114">
        <f t="shared" si="3798"/>
        <v>0</v>
      </c>
      <c r="AL1002" s="32"/>
      <c r="AM1002" s="114">
        <f t="shared" si="3799"/>
        <v>0</v>
      </c>
      <c r="AN1002" s="32"/>
      <c r="AO1002" s="114">
        <f t="shared" si="3800"/>
        <v>0</v>
      </c>
      <c r="AP1002" s="32"/>
      <c r="AQ1002" s="114">
        <f t="shared" si="3801"/>
        <v>0</v>
      </c>
      <c r="AR1002" s="32"/>
      <c r="AS1002" s="114">
        <f t="shared" si="3802"/>
        <v>0</v>
      </c>
      <c r="AT1002" s="32"/>
      <c r="AU1002" s="114">
        <f t="shared" si="3803"/>
        <v>0</v>
      </c>
      <c r="AV1002" s="32"/>
      <c r="AW1002" s="114">
        <f t="shared" si="3804"/>
        <v>0</v>
      </c>
      <c r="AX1002" s="32"/>
      <c r="AY1002" s="114">
        <f t="shared" si="3805"/>
        <v>0</v>
      </c>
      <c r="AZ1002" s="32"/>
      <c r="BA1002" s="114">
        <f t="shared" si="3806"/>
        <v>0</v>
      </c>
      <c r="BB1002" s="32"/>
      <c r="BC1002" s="114">
        <f t="shared" si="3807"/>
        <v>0</v>
      </c>
      <c r="BD1002" s="32"/>
      <c r="BE1002" s="114">
        <f t="shared" si="3808"/>
        <v>0</v>
      </c>
      <c r="BF1002" s="32"/>
      <c r="BG1002" s="114">
        <f t="shared" si="3809"/>
        <v>0</v>
      </c>
      <c r="BH1002" s="108">
        <f t="shared" ref="BH1002:BI1002" si="3826">SUM(J1002,L1002,N1002,P1002,R1002,T1002,V1002,X1002,Z1002,AB1002,AD1002,AF1002,AH1002,AJ1002,AL1002,AN1002,AP1002,AR1002,AT1002,AV1002,AX1002,AZ1002,BB1002,BD1002,BF1002)</f>
        <v>0</v>
      </c>
      <c r="BI1002" s="119">
        <f t="shared" si="3826"/>
        <v>0</v>
      </c>
      <c r="BJ1002" s="87">
        <f t="shared" si="3811"/>
        <v>0</v>
      </c>
      <c r="BK1002" s="108">
        <f t="shared" si="3812"/>
        <v>11</v>
      </c>
      <c r="BL1002" s="119">
        <f t="shared" si="3813"/>
        <v>438.61</v>
      </c>
      <c r="BM1002" s="87">
        <f t="shared" si="3814"/>
        <v>1</v>
      </c>
    </row>
    <row r="1003" spans="1:65" s="88" customFormat="1">
      <c r="A1003" s="29" t="s">
        <v>1413</v>
      </c>
      <c r="B1003" s="29" t="s">
        <v>250</v>
      </c>
      <c r="C1003" s="29">
        <v>3624</v>
      </c>
      <c r="D1003" s="101" t="s">
        <v>1198</v>
      </c>
      <c r="E1003" s="29" t="s">
        <v>100</v>
      </c>
      <c r="F1003" s="30">
        <v>60</v>
      </c>
      <c r="G1003" s="31">
        <v>91.44</v>
      </c>
      <c r="H1003" s="119">
        <v>112.35904196032136</v>
      </c>
      <c r="I1003" s="120">
        <f t="shared" si="3784"/>
        <v>6741.54</v>
      </c>
      <c r="J1003" s="111"/>
      <c r="K1003" s="114">
        <f t="shared" si="3785"/>
        <v>0</v>
      </c>
      <c r="L1003" s="32"/>
      <c r="M1003" s="114">
        <f t="shared" si="3786"/>
        <v>0</v>
      </c>
      <c r="N1003" s="32"/>
      <c r="O1003" s="114">
        <f t="shared" si="3787"/>
        <v>0</v>
      </c>
      <c r="P1003" s="32"/>
      <c r="Q1003" s="114">
        <f t="shared" si="3788"/>
        <v>0</v>
      </c>
      <c r="R1003" s="32"/>
      <c r="S1003" s="114">
        <f t="shared" si="3789"/>
        <v>0</v>
      </c>
      <c r="T1003" s="32"/>
      <c r="U1003" s="114">
        <f t="shared" si="3790"/>
        <v>0</v>
      </c>
      <c r="V1003" s="32"/>
      <c r="W1003" s="114">
        <f t="shared" si="3791"/>
        <v>0</v>
      </c>
      <c r="X1003" s="32"/>
      <c r="Y1003" s="114">
        <f t="shared" si="3792"/>
        <v>0</v>
      </c>
      <c r="Z1003" s="32"/>
      <c r="AA1003" s="114">
        <f t="shared" si="3793"/>
        <v>0</v>
      </c>
      <c r="AB1003" s="32"/>
      <c r="AC1003" s="114">
        <f t="shared" si="3794"/>
        <v>0</v>
      </c>
      <c r="AD1003" s="32"/>
      <c r="AE1003" s="114">
        <f t="shared" si="3795"/>
        <v>0</v>
      </c>
      <c r="AF1003" s="32"/>
      <c r="AG1003" s="114">
        <f t="shared" si="3796"/>
        <v>0</v>
      </c>
      <c r="AH1003" s="32"/>
      <c r="AI1003" s="114">
        <f t="shared" si="3797"/>
        <v>0</v>
      </c>
      <c r="AJ1003" s="32"/>
      <c r="AK1003" s="114">
        <f t="shared" si="3798"/>
        <v>0</v>
      </c>
      <c r="AL1003" s="32"/>
      <c r="AM1003" s="114">
        <f t="shared" si="3799"/>
        <v>0</v>
      </c>
      <c r="AN1003" s="32"/>
      <c r="AO1003" s="114">
        <f t="shared" si="3800"/>
        <v>0</v>
      </c>
      <c r="AP1003" s="32"/>
      <c r="AQ1003" s="114">
        <f t="shared" si="3801"/>
        <v>0</v>
      </c>
      <c r="AR1003" s="32"/>
      <c r="AS1003" s="114">
        <f t="shared" si="3802"/>
        <v>0</v>
      </c>
      <c r="AT1003" s="32"/>
      <c r="AU1003" s="114">
        <f t="shared" si="3803"/>
        <v>0</v>
      </c>
      <c r="AV1003" s="32"/>
      <c r="AW1003" s="114">
        <f t="shared" si="3804"/>
        <v>0</v>
      </c>
      <c r="AX1003" s="32"/>
      <c r="AY1003" s="114">
        <f t="shared" si="3805"/>
        <v>0</v>
      </c>
      <c r="AZ1003" s="32"/>
      <c r="BA1003" s="114">
        <f t="shared" si="3806"/>
        <v>0</v>
      </c>
      <c r="BB1003" s="32"/>
      <c r="BC1003" s="114">
        <f t="shared" si="3807"/>
        <v>0</v>
      </c>
      <c r="BD1003" s="32"/>
      <c r="BE1003" s="114">
        <f t="shared" si="3808"/>
        <v>0</v>
      </c>
      <c r="BF1003" s="32"/>
      <c r="BG1003" s="114">
        <f t="shared" si="3809"/>
        <v>0</v>
      </c>
      <c r="BH1003" s="108">
        <f t="shared" ref="BH1003:BI1003" si="3827">SUM(J1003,L1003,N1003,P1003,R1003,T1003,V1003,X1003,Z1003,AB1003,AD1003,AF1003,AH1003,AJ1003,AL1003,AN1003,AP1003,AR1003,AT1003,AV1003,AX1003,AZ1003,BB1003,BD1003,BF1003)</f>
        <v>0</v>
      </c>
      <c r="BI1003" s="119">
        <f t="shared" si="3827"/>
        <v>0</v>
      </c>
      <c r="BJ1003" s="87">
        <f t="shared" si="3811"/>
        <v>0</v>
      </c>
      <c r="BK1003" s="108">
        <f t="shared" si="3812"/>
        <v>60</v>
      </c>
      <c r="BL1003" s="119">
        <f t="shared" si="3813"/>
        <v>6741.54</v>
      </c>
      <c r="BM1003" s="87">
        <f t="shared" si="3814"/>
        <v>1</v>
      </c>
    </row>
    <row r="1004" spans="1:65" s="88" customFormat="1">
      <c r="A1004" s="29" t="s">
        <v>1414</v>
      </c>
      <c r="B1004" s="29" t="s">
        <v>250</v>
      </c>
      <c r="C1004" s="29">
        <v>13378</v>
      </c>
      <c r="D1004" s="101" t="s">
        <v>1200</v>
      </c>
      <c r="E1004" s="29" t="s">
        <v>100</v>
      </c>
      <c r="F1004" s="30">
        <v>27</v>
      </c>
      <c r="G1004" s="31">
        <v>2.88</v>
      </c>
      <c r="H1004" s="119">
        <v>3.5388674633172084</v>
      </c>
      <c r="I1004" s="120">
        <f t="shared" si="3784"/>
        <v>95.55</v>
      </c>
      <c r="J1004" s="111"/>
      <c r="K1004" s="114">
        <f t="shared" si="3785"/>
        <v>0</v>
      </c>
      <c r="L1004" s="32"/>
      <c r="M1004" s="114">
        <f t="shared" si="3786"/>
        <v>0</v>
      </c>
      <c r="N1004" s="32"/>
      <c r="O1004" s="114">
        <f t="shared" si="3787"/>
        <v>0</v>
      </c>
      <c r="P1004" s="32"/>
      <c r="Q1004" s="114">
        <f t="shared" si="3788"/>
        <v>0</v>
      </c>
      <c r="R1004" s="32"/>
      <c r="S1004" s="114">
        <f t="shared" si="3789"/>
        <v>0</v>
      </c>
      <c r="T1004" s="32"/>
      <c r="U1004" s="114">
        <f t="shared" si="3790"/>
        <v>0</v>
      </c>
      <c r="V1004" s="32"/>
      <c r="W1004" s="114">
        <f t="shared" si="3791"/>
        <v>0</v>
      </c>
      <c r="X1004" s="32"/>
      <c r="Y1004" s="114">
        <f t="shared" si="3792"/>
        <v>0</v>
      </c>
      <c r="Z1004" s="32"/>
      <c r="AA1004" s="114">
        <f t="shared" si="3793"/>
        <v>0</v>
      </c>
      <c r="AB1004" s="32"/>
      <c r="AC1004" s="114">
        <f t="shared" si="3794"/>
        <v>0</v>
      </c>
      <c r="AD1004" s="32"/>
      <c r="AE1004" s="114">
        <f t="shared" si="3795"/>
        <v>0</v>
      </c>
      <c r="AF1004" s="32"/>
      <c r="AG1004" s="114">
        <f t="shared" si="3796"/>
        <v>0</v>
      </c>
      <c r="AH1004" s="32"/>
      <c r="AI1004" s="114">
        <f t="shared" si="3797"/>
        <v>0</v>
      </c>
      <c r="AJ1004" s="32"/>
      <c r="AK1004" s="114">
        <f t="shared" si="3798"/>
        <v>0</v>
      </c>
      <c r="AL1004" s="32"/>
      <c r="AM1004" s="114">
        <f t="shared" si="3799"/>
        <v>0</v>
      </c>
      <c r="AN1004" s="32"/>
      <c r="AO1004" s="114">
        <f t="shared" si="3800"/>
        <v>0</v>
      </c>
      <c r="AP1004" s="32"/>
      <c r="AQ1004" s="114">
        <f t="shared" si="3801"/>
        <v>0</v>
      </c>
      <c r="AR1004" s="32"/>
      <c r="AS1004" s="114">
        <f t="shared" si="3802"/>
        <v>0</v>
      </c>
      <c r="AT1004" s="32"/>
      <c r="AU1004" s="114">
        <f t="shared" si="3803"/>
        <v>0</v>
      </c>
      <c r="AV1004" s="32"/>
      <c r="AW1004" s="114">
        <f t="shared" si="3804"/>
        <v>0</v>
      </c>
      <c r="AX1004" s="32"/>
      <c r="AY1004" s="114">
        <f t="shared" si="3805"/>
        <v>0</v>
      </c>
      <c r="AZ1004" s="32"/>
      <c r="BA1004" s="114">
        <f t="shared" si="3806"/>
        <v>0</v>
      </c>
      <c r="BB1004" s="32"/>
      <c r="BC1004" s="114">
        <f t="shared" si="3807"/>
        <v>0</v>
      </c>
      <c r="BD1004" s="32"/>
      <c r="BE1004" s="114">
        <f t="shared" si="3808"/>
        <v>0</v>
      </c>
      <c r="BF1004" s="32"/>
      <c r="BG1004" s="114">
        <f t="shared" si="3809"/>
        <v>0</v>
      </c>
      <c r="BH1004" s="108">
        <f t="shared" ref="BH1004:BI1004" si="3828">SUM(J1004,L1004,N1004,P1004,R1004,T1004,V1004,X1004,Z1004,AB1004,AD1004,AF1004,AH1004,AJ1004,AL1004,AN1004,AP1004,AR1004,AT1004,AV1004,AX1004,AZ1004,BB1004,BD1004,BF1004)</f>
        <v>0</v>
      </c>
      <c r="BI1004" s="119">
        <f t="shared" si="3828"/>
        <v>0</v>
      </c>
      <c r="BJ1004" s="87">
        <f t="shared" si="3811"/>
        <v>0</v>
      </c>
      <c r="BK1004" s="108">
        <f t="shared" si="3812"/>
        <v>27</v>
      </c>
      <c r="BL1004" s="119">
        <f t="shared" si="3813"/>
        <v>95.55</v>
      </c>
      <c r="BM1004" s="87">
        <f t="shared" si="3814"/>
        <v>1</v>
      </c>
    </row>
    <row r="1005" spans="1:65" s="88" customFormat="1" ht="22.5">
      <c r="A1005" s="29" t="s">
        <v>1415</v>
      </c>
      <c r="B1005" s="29" t="s">
        <v>250</v>
      </c>
      <c r="C1005" s="29">
        <v>8358</v>
      </c>
      <c r="D1005" s="101" t="s">
        <v>1309</v>
      </c>
      <c r="E1005" s="29" t="s">
        <v>132</v>
      </c>
      <c r="F1005" s="30">
        <v>30</v>
      </c>
      <c r="G1005" s="31">
        <v>53.04</v>
      </c>
      <c r="H1005" s="119">
        <v>65.174142449425261</v>
      </c>
      <c r="I1005" s="120">
        <f t="shared" si="3784"/>
        <v>1955.22</v>
      </c>
      <c r="J1005" s="111"/>
      <c r="K1005" s="114">
        <f t="shared" si="3785"/>
        <v>0</v>
      </c>
      <c r="L1005" s="32"/>
      <c r="M1005" s="114">
        <f t="shared" si="3786"/>
        <v>0</v>
      </c>
      <c r="N1005" s="32"/>
      <c r="O1005" s="114">
        <f t="shared" si="3787"/>
        <v>0</v>
      </c>
      <c r="P1005" s="32"/>
      <c r="Q1005" s="114">
        <f t="shared" si="3788"/>
        <v>0</v>
      </c>
      <c r="R1005" s="32"/>
      <c r="S1005" s="114">
        <f t="shared" si="3789"/>
        <v>0</v>
      </c>
      <c r="T1005" s="32"/>
      <c r="U1005" s="114">
        <f t="shared" si="3790"/>
        <v>0</v>
      </c>
      <c r="V1005" s="32"/>
      <c r="W1005" s="114">
        <f t="shared" si="3791"/>
        <v>0</v>
      </c>
      <c r="X1005" s="32"/>
      <c r="Y1005" s="114">
        <f t="shared" si="3792"/>
        <v>0</v>
      </c>
      <c r="Z1005" s="32"/>
      <c r="AA1005" s="114">
        <f t="shared" si="3793"/>
        <v>0</v>
      </c>
      <c r="AB1005" s="32"/>
      <c r="AC1005" s="114">
        <f t="shared" si="3794"/>
        <v>0</v>
      </c>
      <c r="AD1005" s="32"/>
      <c r="AE1005" s="114">
        <f t="shared" si="3795"/>
        <v>0</v>
      </c>
      <c r="AF1005" s="32"/>
      <c r="AG1005" s="114">
        <f t="shared" si="3796"/>
        <v>0</v>
      </c>
      <c r="AH1005" s="32"/>
      <c r="AI1005" s="114">
        <f t="shared" si="3797"/>
        <v>0</v>
      </c>
      <c r="AJ1005" s="32"/>
      <c r="AK1005" s="114">
        <f t="shared" si="3798"/>
        <v>0</v>
      </c>
      <c r="AL1005" s="32"/>
      <c r="AM1005" s="114">
        <f t="shared" si="3799"/>
        <v>0</v>
      </c>
      <c r="AN1005" s="32"/>
      <c r="AO1005" s="114">
        <f t="shared" si="3800"/>
        <v>0</v>
      </c>
      <c r="AP1005" s="32"/>
      <c r="AQ1005" s="114">
        <f t="shared" si="3801"/>
        <v>0</v>
      </c>
      <c r="AR1005" s="32"/>
      <c r="AS1005" s="114">
        <f t="shared" si="3802"/>
        <v>0</v>
      </c>
      <c r="AT1005" s="32"/>
      <c r="AU1005" s="114">
        <f t="shared" si="3803"/>
        <v>0</v>
      </c>
      <c r="AV1005" s="32"/>
      <c r="AW1005" s="114">
        <f t="shared" si="3804"/>
        <v>0</v>
      </c>
      <c r="AX1005" s="32"/>
      <c r="AY1005" s="114">
        <f t="shared" si="3805"/>
        <v>0</v>
      </c>
      <c r="AZ1005" s="32"/>
      <c r="BA1005" s="114">
        <f t="shared" si="3806"/>
        <v>0</v>
      </c>
      <c r="BB1005" s="32"/>
      <c r="BC1005" s="114">
        <f t="shared" si="3807"/>
        <v>0</v>
      </c>
      <c r="BD1005" s="32"/>
      <c r="BE1005" s="114">
        <f t="shared" si="3808"/>
        <v>0</v>
      </c>
      <c r="BF1005" s="32"/>
      <c r="BG1005" s="114">
        <f t="shared" si="3809"/>
        <v>0</v>
      </c>
      <c r="BH1005" s="108">
        <f t="shared" ref="BH1005:BI1005" si="3829">SUM(J1005,L1005,N1005,P1005,R1005,T1005,V1005,X1005,Z1005,AB1005,AD1005,AF1005,AH1005,AJ1005,AL1005,AN1005,AP1005,AR1005,AT1005,AV1005,AX1005,AZ1005,BB1005,BD1005,BF1005)</f>
        <v>0</v>
      </c>
      <c r="BI1005" s="119">
        <f t="shared" si="3829"/>
        <v>0</v>
      </c>
      <c r="BJ1005" s="87">
        <f t="shared" si="3811"/>
        <v>0</v>
      </c>
      <c r="BK1005" s="108">
        <f t="shared" si="3812"/>
        <v>30</v>
      </c>
      <c r="BL1005" s="119">
        <f t="shared" si="3813"/>
        <v>1955.22</v>
      </c>
      <c r="BM1005" s="87">
        <f t="shared" si="3814"/>
        <v>1</v>
      </c>
    </row>
    <row r="1006" spans="1:65" s="88" customFormat="1">
      <c r="A1006" s="29" t="s">
        <v>1416</v>
      </c>
      <c r="B1006" s="29" t="s">
        <v>250</v>
      </c>
      <c r="C1006" s="29">
        <v>7803</v>
      </c>
      <c r="D1006" s="101" t="s">
        <v>1311</v>
      </c>
      <c r="E1006" s="29" t="s">
        <v>100</v>
      </c>
      <c r="F1006" s="30">
        <v>20</v>
      </c>
      <c r="G1006" s="31">
        <v>7.93</v>
      </c>
      <c r="H1006" s="119">
        <v>9.744173258369953</v>
      </c>
      <c r="I1006" s="120">
        <f t="shared" si="3784"/>
        <v>194.88</v>
      </c>
      <c r="J1006" s="111"/>
      <c r="K1006" s="114">
        <f t="shared" si="3785"/>
        <v>0</v>
      </c>
      <c r="L1006" s="32"/>
      <c r="M1006" s="114">
        <f t="shared" si="3786"/>
        <v>0</v>
      </c>
      <c r="N1006" s="32"/>
      <c r="O1006" s="114">
        <f t="shared" si="3787"/>
        <v>0</v>
      </c>
      <c r="P1006" s="32"/>
      <c r="Q1006" s="114">
        <f t="shared" si="3788"/>
        <v>0</v>
      </c>
      <c r="R1006" s="32"/>
      <c r="S1006" s="114">
        <f t="shared" si="3789"/>
        <v>0</v>
      </c>
      <c r="T1006" s="32"/>
      <c r="U1006" s="114">
        <f t="shared" si="3790"/>
        <v>0</v>
      </c>
      <c r="V1006" s="32"/>
      <c r="W1006" s="114">
        <f t="shared" si="3791"/>
        <v>0</v>
      </c>
      <c r="X1006" s="32"/>
      <c r="Y1006" s="114">
        <f t="shared" si="3792"/>
        <v>0</v>
      </c>
      <c r="Z1006" s="32"/>
      <c r="AA1006" s="114">
        <f t="shared" si="3793"/>
        <v>0</v>
      </c>
      <c r="AB1006" s="32"/>
      <c r="AC1006" s="114">
        <f t="shared" si="3794"/>
        <v>0</v>
      </c>
      <c r="AD1006" s="32"/>
      <c r="AE1006" s="114">
        <f t="shared" si="3795"/>
        <v>0</v>
      </c>
      <c r="AF1006" s="32"/>
      <c r="AG1006" s="114">
        <f t="shared" si="3796"/>
        <v>0</v>
      </c>
      <c r="AH1006" s="32"/>
      <c r="AI1006" s="114">
        <f t="shared" si="3797"/>
        <v>0</v>
      </c>
      <c r="AJ1006" s="32"/>
      <c r="AK1006" s="114">
        <f t="shared" si="3798"/>
        <v>0</v>
      </c>
      <c r="AL1006" s="32"/>
      <c r="AM1006" s="114">
        <f t="shared" si="3799"/>
        <v>0</v>
      </c>
      <c r="AN1006" s="32"/>
      <c r="AO1006" s="114">
        <f t="shared" si="3800"/>
        <v>0</v>
      </c>
      <c r="AP1006" s="32"/>
      <c r="AQ1006" s="114">
        <f t="shared" si="3801"/>
        <v>0</v>
      </c>
      <c r="AR1006" s="32"/>
      <c r="AS1006" s="114">
        <f t="shared" si="3802"/>
        <v>0</v>
      </c>
      <c r="AT1006" s="32"/>
      <c r="AU1006" s="114">
        <f t="shared" si="3803"/>
        <v>0</v>
      </c>
      <c r="AV1006" s="32"/>
      <c r="AW1006" s="114">
        <f t="shared" si="3804"/>
        <v>0</v>
      </c>
      <c r="AX1006" s="32"/>
      <c r="AY1006" s="114">
        <f t="shared" si="3805"/>
        <v>0</v>
      </c>
      <c r="AZ1006" s="32"/>
      <c r="BA1006" s="114">
        <f t="shared" si="3806"/>
        <v>0</v>
      </c>
      <c r="BB1006" s="32"/>
      <c r="BC1006" s="114">
        <f t="shared" si="3807"/>
        <v>0</v>
      </c>
      <c r="BD1006" s="32"/>
      <c r="BE1006" s="114">
        <f t="shared" si="3808"/>
        <v>0</v>
      </c>
      <c r="BF1006" s="32"/>
      <c r="BG1006" s="114">
        <f t="shared" si="3809"/>
        <v>0</v>
      </c>
      <c r="BH1006" s="108">
        <f t="shared" ref="BH1006:BI1006" si="3830">SUM(J1006,L1006,N1006,P1006,R1006,T1006,V1006,X1006,Z1006,AB1006,AD1006,AF1006,AH1006,AJ1006,AL1006,AN1006,AP1006,AR1006,AT1006,AV1006,AX1006,AZ1006,BB1006,BD1006,BF1006)</f>
        <v>0</v>
      </c>
      <c r="BI1006" s="119">
        <f t="shared" si="3830"/>
        <v>0</v>
      </c>
      <c r="BJ1006" s="87">
        <f t="shared" si="3811"/>
        <v>0</v>
      </c>
      <c r="BK1006" s="108">
        <f t="shared" si="3812"/>
        <v>20</v>
      </c>
      <c r="BL1006" s="119">
        <f t="shared" si="3813"/>
        <v>194.88</v>
      </c>
      <c r="BM1006" s="87">
        <f t="shared" si="3814"/>
        <v>1</v>
      </c>
    </row>
    <row r="1007" spans="1:65" s="88" customFormat="1">
      <c r="A1007" s="90" t="s">
        <v>1417</v>
      </c>
      <c r="B1007" s="22" t="s">
        <v>60</v>
      </c>
      <c r="C1007" s="22" t="s">
        <v>60</v>
      </c>
      <c r="D1007" s="102" t="s">
        <v>1202</v>
      </c>
      <c r="E1007" s="22" t="s">
        <v>60</v>
      </c>
      <c r="F1007" s="89"/>
      <c r="G1007" s="27"/>
      <c r="H1007" s="121"/>
      <c r="I1007" s="118">
        <f>SUM(I1008:I1011)</f>
        <v>11557.28</v>
      </c>
      <c r="J1007" s="112"/>
      <c r="K1007" s="127">
        <f>SUM(K1008:K1011)</f>
        <v>0</v>
      </c>
      <c r="L1007" s="26"/>
      <c r="M1007" s="127">
        <f>SUM(M1008:M1011)</f>
        <v>0</v>
      </c>
      <c r="N1007" s="26"/>
      <c r="O1007" s="127">
        <f>SUM(O1008:O1011)</f>
        <v>0</v>
      </c>
      <c r="P1007" s="26"/>
      <c r="Q1007" s="127">
        <f>SUM(Q1008:Q1011)</f>
        <v>0</v>
      </c>
      <c r="R1007" s="26"/>
      <c r="S1007" s="127">
        <f>SUM(S1008:S1011)</f>
        <v>0</v>
      </c>
      <c r="T1007" s="26"/>
      <c r="U1007" s="127">
        <f>SUM(U1008:U1011)</f>
        <v>0</v>
      </c>
      <c r="V1007" s="26"/>
      <c r="W1007" s="127">
        <f>SUM(W1008:W1011)</f>
        <v>0</v>
      </c>
      <c r="X1007" s="26"/>
      <c r="Y1007" s="127">
        <f>SUM(Y1008:Y1011)</f>
        <v>0</v>
      </c>
      <c r="Z1007" s="26"/>
      <c r="AA1007" s="127">
        <f>SUM(AA1008:AA1011)</f>
        <v>0</v>
      </c>
      <c r="AB1007" s="26"/>
      <c r="AC1007" s="127">
        <f>SUM(AC1008:AC1011)</f>
        <v>0</v>
      </c>
      <c r="AD1007" s="26"/>
      <c r="AE1007" s="127">
        <f>SUM(AE1008:AE1011)</f>
        <v>0</v>
      </c>
      <c r="AF1007" s="26"/>
      <c r="AG1007" s="127">
        <f>SUM(AG1008:AG1011)</f>
        <v>0</v>
      </c>
      <c r="AH1007" s="26"/>
      <c r="AI1007" s="127">
        <f>SUM(AI1008:AI1011)</f>
        <v>0</v>
      </c>
      <c r="AJ1007" s="26"/>
      <c r="AK1007" s="127">
        <f>SUM(AK1008:AK1011)</f>
        <v>0</v>
      </c>
      <c r="AL1007" s="26"/>
      <c r="AM1007" s="127">
        <f>SUM(AM1008:AM1011)</f>
        <v>0</v>
      </c>
      <c r="AN1007" s="26"/>
      <c r="AO1007" s="127">
        <f>SUM(AO1008:AO1011)</f>
        <v>0</v>
      </c>
      <c r="AP1007" s="26"/>
      <c r="AQ1007" s="127">
        <f>SUM(AQ1008:AQ1011)</f>
        <v>0</v>
      </c>
      <c r="AR1007" s="26"/>
      <c r="AS1007" s="127">
        <f>SUM(AS1008:AS1011)</f>
        <v>0</v>
      </c>
      <c r="AT1007" s="26"/>
      <c r="AU1007" s="127">
        <f>SUM(AU1008:AU1011)</f>
        <v>0</v>
      </c>
      <c r="AV1007" s="26"/>
      <c r="AW1007" s="127">
        <f>SUM(AW1008:AW1011)</f>
        <v>0</v>
      </c>
      <c r="AX1007" s="26"/>
      <c r="AY1007" s="127">
        <f>SUM(AY1008:AY1011)</f>
        <v>0</v>
      </c>
      <c r="AZ1007" s="26"/>
      <c r="BA1007" s="127">
        <f>SUM(BA1008:BA1011)</f>
        <v>0</v>
      </c>
      <c r="BB1007" s="26"/>
      <c r="BC1007" s="127">
        <f>SUM(BC1008:BC1011)</f>
        <v>0</v>
      </c>
      <c r="BD1007" s="26"/>
      <c r="BE1007" s="127">
        <f>SUM(BE1008:BE1011)</f>
        <v>0</v>
      </c>
      <c r="BF1007" s="26"/>
      <c r="BG1007" s="127">
        <f>SUM(BG1008:BG1011)</f>
        <v>0</v>
      </c>
      <c r="BH1007" s="109"/>
      <c r="BI1007" s="121">
        <f>SUM(BI1008:BI1011)</f>
        <v>0</v>
      </c>
      <c r="BJ1007" s="27"/>
      <c r="BK1007" s="109"/>
      <c r="BL1007" s="121">
        <f>SUM(BL1008:BL1011)</f>
        <v>11557.28</v>
      </c>
      <c r="BM1007" s="27"/>
    </row>
    <row r="1008" spans="1:65" s="88" customFormat="1" ht="45">
      <c r="A1008" s="29" t="s">
        <v>1418</v>
      </c>
      <c r="B1008" s="29" t="s">
        <v>79</v>
      </c>
      <c r="C1008" s="29" t="s">
        <v>1204</v>
      </c>
      <c r="D1008" s="101" t="s">
        <v>1314</v>
      </c>
      <c r="E1008" s="29" t="s">
        <v>100</v>
      </c>
      <c r="F1008" s="30">
        <v>9</v>
      </c>
      <c r="G1008" s="31">
        <v>704.84</v>
      </c>
      <c r="H1008" s="119">
        <v>866.08866070989632</v>
      </c>
      <c r="I1008" s="120">
        <f t="shared" ref="I1008:I1011" si="3831">ROUND(SUM(F1008*H1008),2)</f>
        <v>7794.8</v>
      </c>
      <c r="J1008" s="111"/>
      <c r="K1008" s="114">
        <f t="shared" ref="K1008:K1011" si="3832">J1008*$H1008</f>
        <v>0</v>
      </c>
      <c r="L1008" s="32"/>
      <c r="M1008" s="114">
        <f t="shared" ref="M1008:M1011" si="3833">L1008*$H1008</f>
        <v>0</v>
      </c>
      <c r="N1008" s="32"/>
      <c r="O1008" s="114">
        <f t="shared" ref="O1008:O1011" si="3834">N1008*$H1008</f>
        <v>0</v>
      </c>
      <c r="P1008" s="32"/>
      <c r="Q1008" s="114">
        <f t="shared" ref="Q1008:Q1011" si="3835">P1008*$H1008</f>
        <v>0</v>
      </c>
      <c r="R1008" s="32"/>
      <c r="S1008" s="114">
        <f t="shared" ref="S1008:S1011" si="3836">R1008*$H1008</f>
        <v>0</v>
      </c>
      <c r="T1008" s="32"/>
      <c r="U1008" s="114">
        <f t="shared" ref="U1008:U1011" si="3837">T1008*$H1008</f>
        <v>0</v>
      </c>
      <c r="V1008" s="32"/>
      <c r="W1008" s="114">
        <f t="shared" ref="W1008:W1011" si="3838">V1008*$H1008</f>
        <v>0</v>
      </c>
      <c r="X1008" s="32"/>
      <c r="Y1008" s="114">
        <f t="shared" ref="Y1008:Y1011" si="3839">X1008*$H1008</f>
        <v>0</v>
      </c>
      <c r="Z1008" s="32"/>
      <c r="AA1008" s="114">
        <f t="shared" ref="AA1008:AA1011" si="3840">Z1008*$H1008</f>
        <v>0</v>
      </c>
      <c r="AB1008" s="32"/>
      <c r="AC1008" s="114">
        <f t="shared" ref="AC1008:AC1011" si="3841">AB1008*$H1008</f>
        <v>0</v>
      </c>
      <c r="AD1008" s="32"/>
      <c r="AE1008" s="114">
        <f t="shared" ref="AE1008:AE1011" si="3842">AD1008*$H1008</f>
        <v>0</v>
      </c>
      <c r="AF1008" s="32"/>
      <c r="AG1008" s="114">
        <f t="shared" ref="AG1008:AG1011" si="3843">AF1008*$H1008</f>
        <v>0</v>
      </c>
      <c r="AH1008" s="32"/>
      <c r="AI1008" s="114">
        <f t="shared" ref="AI1008:AI1011" si="3844">AH1008*$H1008</f>
        <v>0</v>
      </c>
      <c r="AJ1008" s="32"/>
      <c r="AK1008" s="114">
        <f t="shared" ref="AK1008:AK1011" si="3845">AJ1008*$H1008</f>
        <v>0</v>
      </c>
      <c r="AL1008" s="32"/>
      <c r="AM1008" s="114">
        <f t="shared" ref="AM1008:AM1011" si="3846">AL1008*$H1008</f>
        <v>0</v>
      </c>
      <c r="AN1008" s="32"/>
      <c r="AO1008" s="114">
        <f t="shared" ref="AO1008:AO1011" si="3847">AN1008*$H1008</f>
        <v>0</v>
      </c>
      <c r="AP1008" s="32"/>
      <c r="AQ1008" s="114">
        <f t="shared" ref="AQ1008:AQ1011" si="3848">AP1008*$H1008</f>
        <v>0</v>
      </c>
      <c r="AR1008" s="32"/>
      <c r="AS1008" s="114">
        <f t="shared" ref="AS1008:AS1011" si="3849">AR1008*$H1008</f>
        <v>0</v>
      </c>
      <c r="AT1008" s="32"/>
      <c r="AU1008" s="114">
        <f t="shared" ref="AU1008:AU1011" si="3850">AT1008*$H1008</f>
        <v>0</v>
      </c>
      <c r="AV1008" s="32"/>
      <c r="AW1008" s="114">
        <f t="shared" ref="AW1008:AW1011" si="3851">AV1008*$H1008</f>
        <v>0</v>
      </c>
      <c r="AX1008" s="32"/>
      <c r="AY1008" s="114">
        <f t="shared" ref="AY1008:AY1011" si="3852">AX1008*$H1008</f>
        <v>0</v>
      </c>
      <c r="AZ1008" s="32"/>
      <c r="BA1008" s="114">
        <f t="shared" ref="BA1008:BA1011" si="3853">AZ1008*$H1008</f>
        <v>0</v>
      </c>
      <c r="BB1008" s="32"/>
      <c r="BC1008" s="114">
        <f t="shared" ref="BC1008:BC1011" si="3854">BB1008*$H1008</f>
        <v>0</v>
      </c>
      <c r="BD1008" s="32"/>
      <c r="BE1008" s="114">
        <f t="shared" ref="BE1008:BE1011" si="3855">BD1008*$H1008</f>
        <v>0</v>
      </c>
      <c r="BF1008" s="32"/>
      <c r="BG1008" s="114">
        <f t="shared" ref="BG1008:BG1011" si="3856">BF1008*$H1008</f>
        <v>0</v>
      </c>
      <c r="BH1008" s="108">
        <f t="shared" ref="BH1008:BI1008" si="3857">SUM(J1008,L1008,N1008,P1008,R1008,T1008,V1008,X1008,Z1008,AB1008,AD1008,AF1008,AH1008,AJ1008,AL1008,AN1008,AP1008,AR1008,AT1008,AV1008,AX1008,AZ1008,BB1008,BD1008,BF1008)</f>
        <v>0</v>
      </c>
      <c r="BI1008" s="119">
        <f t="shared" si="3857"/>
        <v>0</v>
      </c>
      <c r="BJ1008" s="87">
        <f t="shared" ref="BJ1008:BJ1011" si="3858">BI1008/I1008</f>
        <v>0</v>
      </c>
      <c r="BK1008" s="108">
        <f t="shared" ref="BK1008:BK1011" si="3859">F1008-BH1008</f>
        <v>9</v>
      </c>
      <c r="BL1008" s="119">
        <f t="shared" ref="BL1008:BL1011" si="3860">I1008-BI1008</f>
        <v>7794.8</v>
      </c>
      <c r="BM1008" s="87">
        <f t="shared" ref="BM1008:BM1011" si="3861">1-BJ1008</f>
        <v>1</v>
      </c>
    </row>
    <row r="1009" spans="1:65" s="88" customFormat="1" ht="33.75">
      <c r="A1009" s="29" t="s">
        <v>1419</v>
      </c>
      <c r="B1009" s="29" t="s">
        <v>79</v>
      </c>
      <c r="C1009" s="29" t="s">
        <v>1207</v>
      </c>
      <c r="D1009" s="101" t="s">
        <v>1208</v>
      </c>
      <c r="E1009" s="29" t="s">
        <v>100</v>
      </c>
      <c r="F1009" s="30">
        <v>1</v>
      </c>
      <c r="G1009" s="31">
        <v>670.66</v>
      </c>
      <c r="H1009" s="119">
        <v>824.08918505149961</v>
      </c>
      <c r="I1009" s="120">
        <f t="shared" si="3831"/>
        <v>824.09</v>
      </c>
      <c r="J1009" s="111"/>
      <c r="K1009" s="114">
        <f t="shared" si="3832"/>
        <v>0</v>
      </c>
      <c r="L1009" s="32"/>
      <c r="M1009" s="114">
        <f t="shared" si="3833"/>
        <v>0</v>
      </c>
      <c r="N1009" s="32"/>
      <c r="O1009" s="114">
        <f t="shared" si="3834"/>
        <v>0</v>
      </c>
      <c r="P1009" s="32"/>
      <c r="Q1009" s="114">
        <f t="shared" si="3835"/>
        <v>0</v>
      </c>
      <c r="R1009" s="32"/>
      <c r="S1009" s="114">
        <f t="shared" si="3836"/>
        <v>0</v>
      </c>
      <c r="T1009" s="32"/>
      <c r="U1009" s="114">
        <f t="shared" si="3837"/>
        <v>0</v>
      </c>
      <c r="V1009" s="32"/>
      <c r="W1009" s="114">
        <f t="shared" si="3838"/>
        <v>0</v>
      </c>
      <c r="X1009" s="32"/>
      <c r="Y1009" s="114">
        <f t="shared" si="3839"/>
        <v>0</v>
      </c>
      <c r="Z1009" s="32"/>
      <c r="AA1009" s="114">
        <f t="shared" si="3840"/>
        <v>0</v>
      </c>
      <c r="AB1009" s="32"/>
      <c r="AC1009" s="114">
        <f t="shared" si="3841"/>
        <v>0</v>
      </c>
      <c r="AD1009" s="32"/>
      <c r="AE1009" s="114">
        <f t="shared" si="3842"/>
        <v>0</v>
      </c>
      <c r="AF1009" s="32"/>
      <c r="AG1009" s="114">
        <f t="shared" si="3843"/>
        <v>0</v>
      </c>
      <c r="AH1009" s="32"/>
      <c r="AI1009" s="114">
        <f t="shared" si="3844"/>
        <v>0</v>
      </c>
      <c r="AJ1009" s="32"/>
      <c r="AK1009" s="114">
        <f t="shared" si="3845"/>
        <v>0</v>
      </c>
      <c r="AL1009" s="32"/>
      <c r="AM1009" s="114">
        <f t="shared" si="3846"/>
        <v>0</v>
      </c>
      <c r="AN1009" s="32"/>
      <c r="AO1009" s="114">
        <f t="shared" si="3847"/>
        <v>0</v>
      </c>
      <c r="AP1009" s="32"/>
      <c r="AQ1009" s="114">
        <f t="shared" si="3848"/>
        <v>0</v>
      </c>
      <c r="AR1009" s="32"/>
      <c r="AS1009" s="114">
        <f t="shared" si="3849"/>
        <v>0</v>
      </c>
      <c r="AT1009" s="32"/>
      <c r="AU1009" s="114">
        <f t="shared" si="3850"/>
        <v>0</v>
      </c>
      <c r="AV1009" s="32"/>
      <c r="AW1009" s="114">
        <f t="shared" si="3851"/>
        <v>0</v>
      </c>
      <c r="AX1009" s="32"/>
      <c r="AY1009" s="114">
        <f t="shared" si="3852"/>
        <v>0</v>
      </c>
      <c r="AZ1009" s="32"/>
      <c r="BA1009" s="114">
        <f t="shared" si="3853"/>
        <v>0</v>
      </c>
      <c r="BB1009" s="32"/>
      <c r="BC1009" s="114">
        <f t="shared" si="3854"/>
        <v>0</v>
      </c>
      <c r="BD1009" s="32"/>
      <c r="BE1009" s="114">
        <f t="shared" si="3855"/>
        <v>0</v>
      </c>
      <c r="BF1009" s="32"/>
      <c r="BG1009" s="114">
        <f t="shared" si="3856"/>
        <v>0</v>
      </c>
      <c r="BH1009" s="108">
        <f t="shared" ref="BH1009:BI1009" si="3862">SUM(J1009,L1009,N1009,P1009,R1009,T1009,V1009,X1009,Z1009,AB1009,AD1009,AF1009,AH1009,AJ1009,AL1009,AN1009,AP1009,AR1009,AT1009,AV1009,AX1009,AZ1009,BB1009,BD1009,BF1009)</f>
        <v>0</v>
      </c>
      <c r="BI1009" s="119">
        <f t="shared" si="3862"/>
        <v>0</v>
      </c>
      <c r="BJ1009" s="87">
        <f t="shared" si="3858"/>
        <v>0</v>
      </c>
      <c r="BK1009" s="108">
        <f t="shared" si="3859"/>
        <v>1</v>
      </c>
      <c r="BL1009" s="119">
        <f t="shared" si="3860"/>
        <v>824.09</v>
      </c>
      <c r="BM1009" s="87">
        <f t="shared" si="3861"/>
        <v>1</v>
      </c>
    </row>
    <row r="1010" spans="1:65" s="88" customFormat="1" ht="33.75">
      <c r="A1010" s="29" t="s">
        <v>1420</v>
      </c>
      <c r="B1010" s="29" t="s">
        <v>79</v>
      </c>
      <c r="C1010" s="29" t="s">
        <v>1319</v>
      </c>
      <c r="D1010" s="101" t="s">
        <v>1320</v>
      </c>
      <c r="E1010" s="29" t="s">
        <v>100</v>
      </c>
      <c r="F1010" s="30">
        <v>4</v>
      </c>
      <c r="G1010" s="31">
        <v>168.33</v>
      </c>
      <c r="H1010" s="119">
        <v>206.83943059034229</v>
      </c>
      <c r="I1010" s="120">
        <f t="shared" si="3831"/>
        <v>827.36</v>
      </c>
      <c r="J1010" s="111"/>
      <c r="K1010" s="114">
        <f t="shared" si="3832"/>
        <v>0</v>
      </c>
      <c r="L1010" s="32"/>
      <c r="M1010" s="114">
        <f t="shared" si="3833"/>
        <v>0</v>
      </c>
      <c r="N1010" s="32"/>
      <c r="O1010" s="114">
        <f t="shared" si="3834"/>
        <v>0</v>
      </c>
      <c r="P1010" s="32"/>
      <c r="Q1010" s="114">
        <f t="shared" si="3835"/>
        <v>0</v>
      </c>
      <c r="R1010" s="32"/>
      <c r="S1010" s="114">
        <f t="shared" si="3836"/>
        <v>0</v>
      </c>
      <c r="T1010" s="32"/>
      <c r="U1010" s="114">
        <f t="shared" si="3837"/>
        <v>0</v>
      </c>
      <c r="V1010" s="32"/>
      <c r="W1010" s="114">
        <f t="shared" si="3838"/>
        <v>0</v>
      </c>
      <c r="X1010" s="32"/>
      <c r="Y1010" s="114">
        <f t="shared" si="3839"/>
        <v>0</v>
      </c>
      <c r="Z1010" s="32"/>
      <c r="AA1010" s="114">
        <f t="shared" si="3840"/>
        <v>0</v>
      </c>
      <c r="AB1010" s="32"/>
      <c r="AC1010" s="114">
        <f t="shared" si="3841"/>
        <v>0</v>
      </c>
      <c r="AD1010" s="32"/>
      <c r="AE1010" s="114">
        <f t="shared" si="3842"/>
        <v>0</v>
      </c>
      <c r="AF1010" s="32"/>
      <c r="AG1010" s="114">
        <f t="shared" si="3843"/>
        <v>0</v>
      </c>
      <c r="AH1010" s="32"/>
      <c r="AI1010" s="114">
        <f t="shared" si="3844"/>
        <v>0</v>
      </c>
      <c r="AJ1010" s="32"/>
      <c r="AK1010" s="114">
        <f t="shared" si="3845"/>
        <v>0</v>
      </c>
      <c r="AL1010" s="32"/>
      <c r="AM1010" s="114">
        <f t="shared" si="3846"/>
        <v>0</v>
      </c>
      <c r="AN1010" s="32"/>
      <c r="AO1010" s="114">
        <f t="shared" si="3847"/>
        <v>0</v>
      </c>
      <c r="AP1010" s="32"/>
      <c r="AQ1010" s="114">
        <f t="shared" si="3848"/>
        <v>0</v>
      </c>
      <c r="AR1010" s="32"/>
      <c r="AS1010" s="114">
        <f t="shared" si="3849"/>
        <v>0</v>
      </c>
      <c r="AT1010" s="32"/>
      <c r="AU1010" s="114">
        <f t="shared" si="3850"/>
        <v>0</v>
      </c>
      <c r="AV1010" s="32"/>
      <c r="AW1010" s="114">
        <f t="shared" si="3851"/>
        <v>0</v>
      </c>
      <c r="AX1010" s="32"/>
      <c r="AY1010" s="114">
        <f t="shared" si="3852"/>
        <v>0</v>
      </c>
      <c r="AZ1010" s="32"/>
      <c r="BA1010" s="114">
        <f t="shared" si="3853"/>
        <v>0</v>
      </c>
      <c r="BB1010" s="32"/>
      <c r="BC1010" s="114">
        <f t="shared" si="3854"/>
        <v>0</v>
      </c>
      <c r="BD1010" s="32"/>
      <c r="BE1010" s="114">
        <f t="shared" si="3855"/>
        <v>0</v>
      </c>
      <c r="BF1010" s="32"/>
      <c r="BG1010" s="114">
        <f t="shared" si="3856"/>
        <v>0</v>
      </c>
      <c r="BH1010" s="108">
        <f t="shared" ref="BH1010:BI1010" si="3863">SUM(J1010,L1010,N1010,P1010,R1010,T1010,V1010,X1010,Z1010,AB1010,AD1010,AF1010,AH1010,AJ1010,AL1010,AN1010,AP1010,AR1010,AT1010,AV1010,AX1010,AZ1010,BB1010,BD1010,BF1010)</f>
        <v>0</v>
      </c>
      <c r="BI1010" s="119">
        <f t="shared" si="3863"/>
        <v>0</v>
      </c>
      <c r="BJ1010" s="87">
        <f t="shared" si="3858"/>
        <v>0</v>
      </c>
      <c r="BK1010" s="108">
        <f t="shared" si="3859"/>
        <v>4</v>
      </c>
      <c r="BL1010" s="119">
        <f t="shared" si="3860"/>
        <v>827.36</v>
      </c>
      <c r="BM1010" s="87">
        <f t="shared" si="3861"/>
        <v>1</v>
      </c>
    </row>
    <row r="1011" spans="1:65" s="88" customFormat="1" ht="33.75">
      <c r="A1011" s="29" t="s">
        <v>1421</v>
      </c>
      <c r="B1011" s="29" t="s">
        <v>79</v>
      </c>
      <c r="C1011" s="29" t="s">
        <v>1228</v>
      </c>
      <c r="D1011" s="101" t="s">
        <v>1229</v>
      </c>
      <c r="E1011" s="29" t="s">
        <v>100</v>
      </c>
      <c r="F1011" s="30">
        <v>4</v>
      </c>
      <c r="G1011" s="31">
        <v>429.5</v>
      </c>
      <c r="H1011" s="119">
        <v>527.75818593567396</v>
      </c>
      <c r="I1011" s="120">
        <f t="shared" si="3831"/>
        <v>2111.0300000000002</v>
      </c>
      <c r="J1011" s="111"/>
      <c r="K1011" s="114">
        <f t="shared" si="3832"/>
        <v>0</v>
      </c>
      <c r="L1011" s="32"/>
      <c r="M1011" s="114">
        <f t="shared" si="3833"/>
        <v>0</v>
      </c>
      <c r="N1011" s="32"/>
      <c r="O1011" s="114">
        <f t="shared" si="3834"/>
        <v>0</v>
      </c>
      <c r="P1011" s="32"/>
      <c r="Q1011" s="114">
        <f t="shared" si="3835"/>
        <v>0</v>
      </c>
      <c r="R1011" s="32"/>
      <c r="S1011" s="114">
        <f t="shared" si="3836"/>
        <v>0</v>
      </c>
      <c r="T1011" s="32"/>
      <c r="U1011" s="114">
        <f t="shared" si="3837"/>
        <v>0</v>
      </c>
      <c r="V1011" s="32"/>
      <c r="W1011" s="114">
        <f t="shared" si="3838"/>
        <v>0</v>
      </c>
      <c r="X1011" s="32"/>
      <c r="Y1011" s="114">
        <f t="shared" si="3839"/>
        <v>0</v>
      </c>
      <c r="Z1011" s="32"/>
      <c r="AA1011" s="114">
        <f t="shared" si="3840"/>
        <v>0</v>
      </c>
      <c r="AB1011" s="32"/>
      <c r="AC1011" s="114">
        <f t="shared" si="3841"/>
        <v>0</v>
      </c>
      <c r="AD1011" s="32"/>
      <c r="AE1011" s="114">
        <f t="shared" si="3842"/>
        <v>0</v>
      </c>
      <c r="AF1011" s="32"/>
      <c r="AG1011" s="114">
        <f t="shared" si="3843"/>
        <v>0</v>
      </c>
      <c r="AH1011" s="32"/>
      <c r="AI1011" s="114">
        <f t="shared" si="3844"/>
        <v>0</v>
      </c>
      <c r="AJ1011" s="32"/>
      <c r="AK1011" s="114">
        <f t="shared" si="3845"/>
        <v>0</v>
      </c>
      <c r="AL1011" s="32"/>
      <c r="AM1011" s="114">
        <f t="shared" si="3846"/>
        <v>0</v>
      </c>
      <c r="AN1011" s="32"/>
      <c r="AO1011" s="114">
        <f t="shared" si="3847"/>
        <v>0</v>
      </c>
      <c r="AP1011" s="32"/>
      <c r="AQ1011" s="114">
        <f t="shared" si="3848"/>
        <v>0</v>
      </c>
      <c r="AR1011" s="32"/>
      <c r="AS1011" s="114">
        <f t="shared" si="3849"/>
        <v>0</v>
      </c>
      <c r="AT1011" s="32"/>
      <c r="AU1011" s="114">
        <f t="shared" si="3850"/>
        <v>0</v>
      </c>
      <c r="AV1011" s="32"/>
      <c r="AW1011" s="114">
        <f t="shared" si="3851"/>
        <v>0</v>
      </c>
      <c r="AX1011" s="32"/>
      <c r="AY1011" s="114">
        <f t="shared" si="3852"/>
        <v>0</v>
      </c>
      <c r="AZ1011" s="32"/>
      <c r="BA1011" s="114">
        <f t="shared" si="3853"/>
        <v>0</v>
      </c>
      <c r="BB1011" s="32"/>
      <c r="BC1011" s="114">
        <f t="shared" si="3854"/>
        <v>0</v>
      </c>
      <c r="BD1011" s="32"/>
      <c r="BE1011" s="114">
        <f t="shared" si="3855"/>
        <v>0</v>
      </c>
      <c r="BF1011" s="32"/>
      <c r="BG1011" s="114">
        <f t="shared" si="3856"/>
        <v>0</v>
      </c>
      <c r="BH1011" s="108">
        <f t="shared" ref="BH1011:BI1011" si="3864">SUM(J1011,L1011,N1011,P1011,R1011,T1011,V1011,X1011,Z1011,AB1011,AD1011,AF1011,AH1011,AJ1011,AL1011,AN1011,AP1011,AR1011,AT1011,AV1011,AX1011,AZ1011,BB1011,BD1011,BF1011)</f>
        <v>0</v>
      </c>
      <c r="BI1011" s="119">
        <f t="shared" si="3864"/>
        <v>0</v>
      </c>
      <c r="BJ1011" s="87">
        <f t="shared" si="3858"/>
        <v>0</v>
      </c>
      <c r="BK1011" s="108">
        <f t="shared" si="3859"/>
        <v>4</v>
      </c>
      <c r="BL1011" s="119">
        <f t="shared" si="3860"/>
        <v>2111.0300000000002</v>
      </c>
      <c r="BM1011" s="87">
        <f t="shared" si="3861"/>
        <v>1</v>
      </c>
    </row>
    <row r="1012" spans="1:65" s="88" customFormat="1">
      <c r="A1012" s="22" t="s">
        <v>1422</v>
      </c>
      <c r="B1012" s="22" t="s">
        <v>60</v>
      </c>
      <c r="C1012" s="22" t="s">
        <v>60</v>
      </c>
      <c r="D1012" s="102" t="s">
        <v>1423</v>
      </c>
      <c r="E1012" s="22"/>
      <c r="F1012" s="89"/>
      <c r="G1012" s="27"/>
      <c r="H1012" s="121"/>
      <c r="I1012" s="118">
        <f>I1013</f>
        <v>22828.6</v>
      </c>
      <c r="J1012" s="112"/>
      <c r="K1012" s="127">
        <f>K1013</f>
        <v>0</v>
      </c>
      <c r="L1012" s="26"/>
      <c r="M1012" s="127">
        <f>M1013</f>
        <v>0</v>
      </c>
      <c r="N1012" s="26"/>
      <c r="O1012" s="127">
        <f>O1013</f>
        <v>0</v>
      </c>
      <c r="P1012" s="26"/>
      <c r="Q1012" s="127">
        <f>Q1013</f>
        <v>0</v>
      </c>
      <c r="R1012" s="26"/>
      <c r="S1012" s="127">
        <f>S1013</f>
        <v>0</v>
      </c>
      <c r="T1012" s="26"/>
      <c r="U1012" s="127">
        <f>U1013</f>
        <v>0</v>
      </c>
      <c r="V1012" s="26"/>
      <c r="W1012" s="127">
        <f>W1013</f>
        <v>0</v>
      </c>
      <c r="X1012" s="26"/>
      <c r="Y1012" s="127">
        <f>Y1013</f>
        <v>0</v>
      </c>
      <c r="Z1012" s="26"/>
      <c r="AA1012" s="127">
        <f>AA1013</f>
        <v>0</v>
      </c>
      <c r="AB1012" s="26"/>
      <c r="AC1012" s="127">
        <f>AC1013</f>
        <v>0</v>
      </c>
      <c r="AD1012" s="26"/>
      <c r="AE1012" s="127">
        <f>AE1013</f>
        <v>0</v>
      </c>
      <c r="AF1012" s="26"/>
      <c r="AG1012" s="127">
        <f>AG1013</f>
        <v>0</v>
      </c>
      <c r="AH1012" s="26"/>
      <c r="AI1012" s="127">
        <f>AI1013</f>
        <v>0</v>
      </c>
      <c r="AJ1012" s="26"/>
      <c r="AK1012" s="127">
        <f>AK1013</f>
        <v>0</v>
      </c>
      <c r="AL1012" s="26"/>
      <c r="AM1012" s="127">
        <f>AM1013</f>
        <v>0</v>
      </c>
      <c r="AN1012" s="26"/>
      <c r="AO1012" s="127">
        <f>AO1013</f>
        <v>0</v>
      </c>
      <c r="AP1012" s="26"/>
      <c r="AQ1012" s="127">
        <f>AQ1013</f>
        <v>0</v>
      </c>
      <c r="AR1012" s="26"/>
      <c r="AS1012" s="127">
        <f>AS1013</f>
        <v>0</v>
      </c>
      <c r="AT1012" s="26"/>
      <c r="AU1012" s="127">
        <f>AU1013</f>
        <v>0</v>
      </c>
      <c r="AV1012" s="26"/>
      <c r="AW1012" s="127">
        <f>AW1013</f>
        <v>0</v>
      </c>
      <c r="AX1012" s="26"/>
      <c r="AY1012" s="127">
        <f>AY1013</f>
        <v>0</v>
      </c>
      <c r="AZ1012" s="26"/>
      <c r="BA1012" s="127">
        <f>BA1013</f>
        <v>0</v>
      </c>
      <c r="BB1012" s="26"/>
      <c r="BC1012" s="127">
        <f>BC1013</f>
        <v>0</v>
      </c>
      <c r="BD1012" s="26"/>
      <c r="BE1012" s="127">
        <f>BE1013</f>
        <v>0</v>
      </c>
      <c r="BF1012" s="26"/>
      <c r="BG1012" s="127">
        <f>BG1013</f>
        <v>0</v>
      </c>
      <c r="BH1012" s="109"/>
      <c r="BI1012" s="121">
        <f>BI1013</f>
        <v>0</v>
      </c>
      <c r="BJ1012" s="27"/>
      <c r="BK1012" s="109"/>
      <c r="BL1012" s="121">
        <f>BL1013</f>
        <v>22828.6</v>
      </c>
      <c r="BM1012" s="27"/>
    </row>
    <row r="1013" spans="1:65" s="88" customFormat="1">
      <c r="A1013" s="22" t="s">
        <v>1424</v>
      </c>
      <c r="B1013" s="22" t="s">
        <v>60</v>
      </c>
      <c r="C1013" s="22" t="s">
        <v>60</v>
      </c>
      <c r="D1013" s="102" t="s">
        <v>1146</v>
      </c>
      <c r="E1013" s="22" t="s">
        <v>60</v>
      </c>
      <c r="F1013" s="89"/>
      <c r="G1013" s="27"/>
      <c r="H1013" s="121"/>
      <c r="I1013" s="118">
        <f>SUM(I1014:I1033)</f>
        <v>22828.6</v>
      </c>
      <c r="J1013" s="112"/>
      <c r="K1013" s="127">
        <f>SUM(K1014:K1033)</f>
        <v>0</v>
      </c>
      <c r="L1013" s="26"/>
      <c r="M1013" s="127">
        <f>SUM(M1014:M1033)</f>
        <v>0</v>
      </c>
      <c r="N1013" s="26"/>
      <c r="O1013" s="127">
        <f>SUM(O1014:O1033)</f>
        <v>0</v>
      </c>
      <c r="P1013" s="26"/>
      <c r="Q1013" s="127">
        <f>SUM(Q1014:Q1033)</f>
        <v>0</v>
      </c>
      <c r="R1013" s="26"/>
      <c r="S1013" s="127">
        <f>SUM(S1014:S1033)</f>
        <v>0</v>
      </c>
      <c r="T1013" s="26"/>
      <c r="U1013" s="127">
        <f>SUM(U1014:U1033)</f>
        <v>0</v>
      </c>
      <c r="V1013" s="26"/>
      <c r="W1013" s="127">
        <f>SUM(W1014:W1033)</f>
        <v>0</v>
      </c>
      <c r="X1013" s="26"/>
      <c r="Y1013" s="127">
        <f>SUM(Y1014:Y1033)</f>
        <v>0</v>
      </c>
      <c r="Z1013" s="26"/>
      <c r="AA1013" s="127">
        <f>SUM(AA1014:AA1033)</f>
        <v>0</v>
      </c>
      <c r="AB1013" s="26"/>
      <c r="AC1013" s="127">
        <f>SUM(AC1014:AC1033)</f>
        <v>0</v>
      </c>
      <c r="AD1013" s="26"/>
      <c r="AE1013" s="127">
        <f>SUM(AE1014:AE1033)</f>
        <v>0</v>
      </c>
      <c r="AF1013" s="26"/>
      <c r="AG1013" s="127">
        <f>SUM(AG1014:AG1033)</f>
        <v>0</v>
      </c>
      <c r="AH1013" s="26"/>
      <c r="AI1013" s="127">
        <f>SUM(AI1014:AI1033)</f>
        <v>0</v>
      </c>
      <c r="AJ1013" s="26"/>
      <c r="AK1013" s="127">
        <f>SUM(AK1014:AK1033)</f>
        <v>0</v>
      </c>
      <c r="AL1013" s="26"/>
      <c r="AM1013" s="127">
        <f>SUM(AM1014:AM1033)</f>
        <v>0</v>
      </c>
      <c r="AN1013" s="26"/>
      <c r="AO1013" s="127">
        <f>SUM(AO1014:AO1033)</f>
        <v>0</v>
      </c>
      <c r="AP1013" s="26"/>
      <c r="AQ1013" s="127">
        <f>SUM(AQ1014:AQ1033)</f>
        <v>0</v>
      </c>
      <c r="AR1013" s="26"/>
      <c r="AS1013" s="127">
        <f>SUM(AS1014:AS1033)</f>
        <v>0</v>
      </c>
      <c r="AT1013" s="26"/>
      <c r="AU1013" s="127">
        <f>SUM(AU1014:AU1033)</f>
        <v>0</v>
      </c>
      <c r="AV1013" s="26"/>
      <c r="AW1013" s="127">
        <f>SUM(AW1014:AW1033)</f>
        <v>0</v>
      </c>
      <c r="AX1013" s="26"/>
      <c r="AY1013" s="127">
        <f>SUM(AY1014:AY1033)</f>
        <v>0</v>
      </c>
      <c r="AZ1013" s="26"/>
      <c r="BA1013" s="127">
        <f>SUM(BA1014:BA1033)</f>
        <v>0</v>
      </c>
      <c r="BB1013" s="26"/>
      <c r="BC1013" s="127">
        <f>SUM(BC1014:BC1033)</f>
        <v>0</v>
      </c>
      <c r="BD1013" s="26"/>
      <c r="BE1013" s="127">
        <f>SUM(BE1014:BE1033)</f>
        <v>0</v>
      </c>
      <c r="BF1013" s="26"/>
      <c r="BG1013" s="127">
        <f>SUM(BG1014:BG1033)</f>
        <v>0</v>
      </c>
      <c r="BH1013" s="109"/>
      <c r="BI1013" s="121">
        <f>SUM(BI1014:BI1033)</f>
        <v>0</v>
      </c>
      <c r="BJ1013" s="27"/>
      <c r="BK1013" s="109"/>
      <c r="BL1013" s="121">
        <f>SUM(BL1014:BL1033)</f>
        <v>22828.6</v>
      </c>
      <c r="BM1013" s="27"/>
    </row>
    <row r="1014" spans="1:65" s="88" customFormat="1">
      <c r="A1014" s="29" t="s">
        <v>1425</v>
      </c>
      <c r="B1014" s="29" t="s">
        <v>66</v>
      </c>
      <c r="C1014" s="29">
        <v>91997</v>
      </c>
      <c r="D1014" s="101" t="s">
        <v>1150</v>
      </c>
      <c r="E1014" s="29" t="s">
        <v>100</v>
      </c>
      <c r="F1014" s="30">
        <v>5</v>
      </c>
      <c r="G1014" s="31">
        <v>27.69</v>
      </c>
      <c r="H1014" s="119">
        <v>34.024736131685245</v>
      </c>
      <c r="I1014" s="120">
        <f t="shared" ref="I1014:I1033" si="3865">ROUND(SUM(F1014*H1014),2)</f>
        <v>170.12</v>
      </c>
      <c r="J1014" s="111"/>
      <c r="K1014" s="114">
        <f t="shared" ref="K1014:K1033" si="3866">J1014*$H1014</f>
        <v>0</v>
      </c>
      <c r="L1014" s="32"/>
      <c r="M1014" s="114">
        <f t="shared" ref="M1014:M1033" si="3867">L1014*$H1014</f>
        <v>0</v>
      </c>
      <c r="N1014" s="32"/>
      <c r="O1014" s="114">
        <f t="shared" ref="O1014:O1033" si="3868">N1014*$H1014</f>
        <v>0</v>
      </c>
      <c r="P1014" s="32"/>
      <c r="Q1014" s="114">
        <f t="shared" ref="Q1014:Q1033" si="3869">P1014*$H1014</f>
        <v>0</v>
      </c>
      <c r="R1014" s="32"/>
      <c r="S1014" s="114">
        <f t="shared" ref="S1014:S1033" si="3870">R1014*$H1014</f>
        <v>0</v>
      </c>
      <c r="T1014" s="32"/>
      <c r="U1014" s="114">
        <f t="shared" ref="U1014:U1033" si="3871">T1014*$H1014</f>
        <v>0</v>
      </c>
      <c r="V1014" s="32"/>
      <c r="W1014" s="114">
        <f t="shared" ref="W1014:W1033" si="3872">V1014*$H1014</f>
        <v>0</v>
      </c>
      <c r="X1014" s="32"/>
      <c r="Y1014" s="114">
        <f t="shared" ref="Y1014:Y1033" si="3873">X1014*$H1014</f>
        <v>0</v>
      </c>
      <c r="Z1014" s="32"/>
      <c r="AA1014" s="114">
        <f t="shared" ref="AA1014:AA1033" si="3874">Z1014*$H1014</f>
        <v>0</v>
      </c>
      <c r="AB1014" s="32"/>
      <c r="AC1014" s="114">
        <f t="shared" ref="AC1014:AC1033" si="3875">AB1014*$H1014</f>
        <v>0</v>
      </c>
      <c r="AD1014" s="32"/>
      <c r="AE1014" s="114">
        <f t="shared" ref="AE1014:AE1033" si="3876">AD1014*$H1014</f>
        <v>0</v>
      </c>
      <c r="AF1014" s="32"/>
      <c r="AG1014" s="114">
        <f t="shared" ref="AG1014:AG1033" si="3877">AF1014*$H1014</f>
        <v>0</v>
      </c>
      <c r="AH1014" s="32"/>
      <c r="AI1014" s="114">
        <f t="shared" ref="AI1014:AI1033" si="3878">AH1014*$H1014</f>
        <v>0</v>
      </c>
      <c r="AJ1014" s="32"/>
      <c r="AK1014" s="114">
        <f t="shared" ref="AK1014:AK1033" si="3879">AJ1014*$H1014</f>
        <v>0</v>
      </c>
      <c r="AL1014" s="32"/>
      <c r="AM1014" s="114">
        <f t="shared" ref="AM1014:AM1033" si="3880">AL1014*$H1014</f>
        <v>0</v>
      </c>
      <c r="AN1014" s="32"/>
      <c r="AO1014" s="114">
        <f t="shared" ref="AO1014:AO1033" si="3881">AN1014*$H1014</f>
        <v>0</v>
      </c>
      <c r="AP1014" s="32"/>
      <c r="AQ1014" s="114">
        <f t="shared" ref="AQ1014:AQ1033" si="3882">AP1014*$H1014</f>
        <v>0</v>
      </c>
      <c r="AR1014" s="32"/>
      <c r="AS1014" s="114">
        <f t="shared" ref="AS1014:AS1033" si="3883">AR1014*$H1014</f>
        <v>0</v>
      </c>
      <c r="AT1014" s="32"/>
      <c r="AU1014" s="114">
        <f t="shared" ref="AU1014:AU1033" si="3884">AT1014*$H1014</f>
        <v>0</v>
      </c>
      <c r="AV1014" s="32"/>
      <c r="AW1014" s="114">
        <f t="shared" ref="AW1014:AW1033" si="3885">AV1014*$H1014</f>
        <v>0</v>
      </c>
      <c r="AX1014" s="32"/>
      <c r="AY1014" s="114">
        <f t="shared" ref="AY1014:AY1033" si="3886">AX1014*$H1014</f>
        <v>0</v>
      </c>
      <c r="AZ1014" s="32"/>
      <c r="BA1014" s="114">
        <f t="shared" ref="BA1014:BA1033" si="3887">AZ1014*$H1014</f>
        <v>0</v>
      </c>
      <c r="BB1014" s="32"/>
      <c r="BC1014" s="114">
        <f t="shared" ref="BC1014:BC1033" si="3888">BB1014*$H1014</f>
        <v>0</v>
      </c>
      <c r="BD1014" s="32"/>
      <c r="BE1014" s="114">
        <f t="shared" ref="BE1014:BE1033" si="3889">BD1014*$H1014</f>
        <v>0</v>
      </c>
      <c r="BF1014" s="32"/>
      <c r="BG1014" s="114">
        <f t="shared" ref="BG1014:BG1033" si="3890">BF1014*$H1014</f>
        <v>0</v>
      </c>
      <c r="BH1014" s="108">
        <f t="shared" ref="BH1014:BI1014" si="3891">SUM(J1014,L1014,N1014,P1014,R1014,T1014,V1014,X1014,Z1014,AB1014,AD1014,AF1014,AH1014,AJ1014,AL1014,AN1014,AP1014,AR1014,AT1014,AV1014,AX1014,AZ1014,BB1014,BD1014,BF1014)</f>
        <v>0</v>
      </c>
      <c r="BI1014" s="119">
        <f t="shared" si="3891"/>
        <v>0</v>
      </c>
      <c r="BJ1014" s="87">
        <f t="shared" ref="BJ1014:BJ1033" si="3892">BI1014/I1014</f>
        <v>0</v>
      </c>
      <c r="BK1014" s="108">
        <f t="shared" ref="BK1014:BK1033" si="3893">F1014-BH1014</f>
        <v>5</v>
      </c>
      <c r="BL1014" s="119">
        <f t="shared" ref="BL1014:BL1033" si="3894">I1014-BI1014</f>
        <v>170.12</v>
      </c>
      <c r="BM1014" s="87">
        <f t="shared" ref="BM1014:BM1033" si="3895">1-BJ1014</f>
        <v>1</v>
      </c>
    </row>
    <row r="1015" spans="1:65" s="88" customFormat="1" ht="22.5">
      <c r="A1015" s="29" t="s">
        <v>1426</v>
      </c>
      <c r="B1015" s="29" t="s">
        <v>66</v>
      </c>
      <c r="C1015" s="29">
        <v>92005</v>
      </c>
      <c r="D1015" s="101" t="s">
        <v>1427</v>
      </c>
      <c r="E1015" s="29" t="s">
        <v>100</v>
      </c>
      <c r="F1015" s="30">
        <v>3</v>
      </c>
      <c r="G1015" s="31">
        <v>46.33</v>
      </c>
      <c r="H1015" s="119">
        <v>56.929072769266064</v>
      </c>
      <c r="I1015" s="120">
        <f t="shared" si="3865"/>
        <v>170.79</v>
      </c>
      <c r="J1015" s="111"/>
      <c r="K1015" s="114">
        <f t="shared" si="3866"/>
        <v>0</v>
      </c>
      <c r="L1015" s="32"/>
      <c r="M1015" s="114">
        <f t="shared" si="3867"/>
        <v>0</v>
      </c>
      <c r="N1015" s="32"/>
      <c r="O1015" s="114">
        <f t="shared" si="3868"/>
        <v>0</v>
      </c>
      <c r="P1015" s="32"/>
      <c r="Q1015" s="114">
        <f t="shared" si="3869"/>
        <v>0</v>
      </c>
      <c r="R1015" s="32"/>
      <c r="S1015" s="114">
        <f t="shared" si="3870"/>
        <v>0</v>
      </c>
      <c r="T1015" s="32"/>
      <c r="U1015" s="114">
        <f t="shared" si="3871"/>
        <v>0</v>
      </c>
      <c r="V1015" s="32"/>
      <c r="W1015" s="114">
        <f t="shared" si="3872"/>
        <v>0</v>
      </c>
      <c r="X1015" s="32"/>
      <c r="Y1015" s="114">
        <f t="shared" si="3873"/>
        <v>0</v>
      </c>
      <c r="Z1015" s="32"/>
      <c r="AA1015" s="114">
        <f t="shared" si="3874"/>
        <v>0</v>
      </c>
      <c r="AB1015" s="32"/>
      <c r="AC1015" s="114">
        <f t="shared" si="3875"/>
        <v>0</v>
      </c>
      <c r="AD1015" s="32"/>
      <c r="AE1015" s="114">
        <f t="shared" si="3876"/>
        <v>0</v>
      </c>
      <c r="AF1015" s="32"/>
      <c r="AG1015" s="114">
        <f t="shared" si="3877"/>
        <v>0</v>
      </c>
      <c r="AH1015" s="32"/>
      <c r="AI1015" s="114">
        <f t="shared" si="3878"/>
        <v>0</v>
      </c>
      <c r="AJ1015" s="32"/>
      <c r="AK1015" s="114">
        <f t="shared" si="3879"/>
        <v>0</v>
      </c>
      <c r="AL1015" s="32"/>
      <c r="AM1015" s="114">
        <f t="shared" si="3880"/>
        <v>0</v>
      </c>
      <c r="AN1015" s="32"/>
      <c r="AO1015" s="114">
        <f t="shared" si="3881"/>
        <v>0</v>
      </c>
      <c r="AP1015" s="32"/>
      <c r="AQ1015" s="114">
        <f t="shared" si="3882"/>
        <v>0</v>
      </c>
      <c r="AR1015" s="32"/>
      <c r="AS1015" s="114">
        <f t="shared" si="3883"/>
        <v>0</v>
      </c>
      <c r="AT1015" s="32"/>
      <c r="AU1015" s="114">
        <f t="shared" si="3884"/>
        <v>0</v>
      </c>
      <c r="AV1015" s="32"/>
      <c r="AW1015" s="114">
        <f t="shared" si="3885"/>
        <v>0</v>
      </c>
      <c r="AX1015" s="32"/>
      <c r="AY1015" s="114">
        <f t="shared" si="3886"/>
        <v>0</v>
      </c>
      <c r="AZ1015" s="32"/>
      <c r="BA1015" s="114">
        <f t="shared" si="3887"/>
        <v>0</v>
      </c>
      <c r="BB1015" s="32"/>
      <c r="BC1015" s="114">
        <f t="shared" si="3888"/>
        <v>0</v>
      </c>
      <c r="BD1015" s="32"/>
      <c r="BE1015" s="114">
        <f t="shared" si="3889"/>
        <v>0</v>
      </c>
      <c r="BF1015" s="32"/>
      <c r="BG1015" s="114">
        <f t="shared" si="3890"/>
        <v>0</v>
      </c>
      <c r="BH1015" s="108">
        <f t="shared" ref="BH1015:BI1015" si="3896">SUM(J1015,L1015,N1015,P1015,R1015,T1015,V1015,X1015,Z1015,AB1015,AD1015,AF1015,AH1015,AJ1015,AL1015,AN1015,AP1015,AR1015,AT1015,AV1015,AX1015,AZ1015,BB1015,BD1015,BF1015)</f>
        <v>0</v>
      </c>
      <c r="BI1015" s="119">
        <f t="shared" si="3896"/>
        <v>0</v>
      </c>
      <c r="BJ1015" s="87">
        <f t="shared" si="3892"/>
        <v>0</v>
      </c>
      <c r="BK1015" s="108">
        <f t="shared" si="3893"/>
        <v>3</v>
      </c>
      <c r="BL1015" s="119">
        <f t="shared" si="3894"/>
        <v>170.79</v>
      </c>
      <c r="BM1015" s="87">
        <f t="shared" si="3895"/>
        <v>1</v>
      </c>
    </row>
    <row r="1016" spans="1:65" s="88" customFormat="1">
      <c r="A1016" s="29" t="s">
        <v>1428</v>
      </c>
      <c r="B1016" s="29" t="s">
        <v>66</v>
      </c>
      <c r="C1016" s="29">
        <v>91953</v>
      </c>
      <c r="D1016" s="101" t="s">
        <v>1152</v>
      </c>
      <c r="E1016" s="29" t="s">
        <v>100</v>
      </c>
      <c r="F1016" s="30">
        <v>2</v>
      </c>
      <c r="G1016" s="31">
        <v>21.63</v>
      </c>
      <c r="H1016" s="119">
        <v>26.578369177621951</v>
      </c>
      <c r="I1016" s="120">
        <f t="shared" si="3865"/>
        <v>53.16</v>
      </c>
      <c r="J1016" s="111"/>
      <c r="K1016" s="114">
        <f t="shared" si="3866"/>
        <v>0</v>
      </c>
      <c r="L1016" s="32"/>
      <c r="M1016" s="114">
        <f t="shared" si="3867"/>
        <v>0</v>
      </c>
      <c r="N1016" s="32"/>
      <c r="O1016" s="114">
        <f t="shared" si="3868"/>
        <v>0</v>
      </c>
      <c r="P1016" s="32"/>
      <c r="Q1016" s="114">
        <f t="shared" si="3869"/>
        <v>0</v>
      </c>
      <c r="R1016" s="32"/>
      <c r="S1016" s="114">
        <f t="shared" si="3870"/>
        <v>0</v>
      </c>
      <c r="T1016" s="32"/>
      <c r="U1016" s="114">
        <f t="shared" si="3871"/>
        <v>0</v>
      </c>
      <c r="V1016" s="32"/>
      <c r="W1016" s="114">
        <f t="shared" si="3872"/>
        <v>0</v>
      </c>
      <c r="X1016" s="32"/>
      <c r="Y1016" s="114">
        <f t="shared" si="3873"/>
        <v>0</v>
      </c>
      <c r="Z1016" s="32"/>
      <c r="AA1016" s="114">
        <f t="shared" si="3874"/>
        <v>0</v>
      </c>
      <c r="AB1016" s="32"/>
      <c r="AC1016" s="114">
        <f t="shared" si="3875"/>
        <v>0</v>
      </c>
      <c r="AD1016" s="32"/>
      <c r="AE1016" s="114">
        <f t="shared" si="3876"/>
        <v>0</v>
      </c>
      <c r="AF1016" s="32"/>
      <c r="AG1016" s="114">
        <f t="shared" si="3877"/>
        <v>0</v>
      </c>
      <c r="AH1016" s="32"/>
      <c r="AI1016" s="114">
        <f t="shared" si="3878"/>
        <v>0</v>
      </c>
      <c r="AJ1016" s="32"/>
      <c r="AK1016" s="114">
        <f t="shared" si="3879"/>
        <v>0</v>
      </c>
      <c r="AL1016" s="32"/>
      <c r="AM1016" s="114">
        <f t="shared" si="3880"/>
        <v>0</v>
      </c>
      <c r="AN1016" s="32"/>
      <c r="AO1016" s="114">
        <f t="shared" si="3881"/>
        <v>0</v>
      </c>
      <c r="AP1016" s="32"/>
      <c r="AQ1016" s="114">
        <f t="shared" si="3882"/>
        <v>0</v>
      </c>
      <c r="AR1016" s="32"/>
      <c r="AS1016" s="114">
        <f t="shared" si="3883"/>
        <v>0</v>
      </c>
      <c r="AT1016" s="32"/>
      <c r="AU1016" s="114">
        <f t="shared" si="3884"/>
        <v>0</v>
      </c>
      <c r="AV1016" s="32"/>
      <c r="AW1016" s="114">
        <f t="shared" si="3885"/>
        <v>0</v>
      </c>
      <c r="AX1016" s="32"/>
      <c r="AY1016" s="114">
        <f t="shared" si="3886"/>
        <v>0</v>
      </c>
      <c r="AZ1016" s="32"/>
      <c r="BA1016" s="114">
        <f t="shared" si="3887"/>
        <v>0</v>
      </c>
      <c r="BB1016" s="32"/>
      <c r="BC1016" s="114">
        <f t="shared" si="3888"/>
        <v>0</v>
      </c>
      <c r="BD1016" s="32"/>
      <c r="BE1016" s="114">
        <f t="shared" si="3889"/>
        <v>0</v>
      </c>
      <c r="BF1016" s="32"/>
      <c r="BG1016" s="114">
        <f t="shared" si="3890"/>
        <v>0</v>
      </c>
      <c r="BH1016" s="108">
        <f t="shared" ref="BH1016:BI1016" si="3897">SUM(J1016,L1016,N1016,P1016,R1016,T1016,V1016,X1016,Z1016,AB1016,AD1016,AF1016,AH1016,AJ1016,AL1016,AN1016,AP1016,AR1016,AT1016,AV1016,AX1016,AZ1016,BB1016,BD1016,BF1016)</f>
        <v>0</v>
      </c>
      <c r="BI1016" s="119">
        <f t="shared" si="3897"/>
        <v>0</v>
      </c>
      <c r="BJ1016" s="87">
        <f t="shared" si="3892"/>
        <v>0</v>
      </c>
      <c r="BK1016" s="108">
        <f t="shared" si="3893"/>
        <v>2</v>
      </c>
      <c r="BL1016" s="119">
        <f t="shared" si="3894"/>
        <v>53.16</v>
      </c>
      <c r="BM1016" s="87">
        <f t="shared" si="3895"/>
        <v>1</v>
      </c>
    </row>
    <row r="1017" spans="1:65" s="88" customFormat="1">
      <c r="A1017" s="29" t="s">
        <v>1429</v>
      </c>
      <c r="B1017" s="29" t="s">
        <v>66</v>
      </c>
      <c r="C1017" s="29">
        <v>91959</v>
      </c>
      <c r="D1017" s="101" t="s">
        <v>1430</v>
      </c>
      <c r="E1017" s="29" t="s">
        <v>100</v>
      </c>
      <c r="F1017" s="30">
        <v>2</v>
      </c>
      <c r="G1017" s="31">
        <v>34.25</v>
      </c>
      <c r="H1017" s="119">
        <v>42.085489798129998</v>
      </c>
      <c r="I1017" s="120">
        <f t="shared" si="3865"/>
        <v>84.17</v>
      </c>
      <c r="J1017" s="111"/>
      <c r="K1017" s="114">
        <f t="shared" si="3866"/>
        <v>0</v>
      </c>
      <c r="L1017" s="32"/>
      <c r="M1017" s="114">
        <f t="shared" si="3867"/>
        <v>0</v>
      </c>
      <c r="N1017" s="32"/>
      <c r="O1017" s="114">
        <f t="shared" si="3868"/>
        <v>0</v>
      </c>
      <c r="P1017" s="32"/>
      <c r="Q1017" s="114">
        <f t="shared" si="3869"/>
        <v>0</v>
      </c>
      <c r="R1017" s="32"/>
      <c r="S1017" s="114">
        <f t="shared" si="3870"/>
        <v>0</v>
      </c>
      <c r="T1017" s="32"/>
      <c r="U1017" s="114">
        <f t="shared" si="3871"/>
        <v>0</v>
      </c>
      <c r="V1017" s="32"/>
      <c r="W1017" s="114">
        <f t="shared" si="3872"/>
        <v>0</v>
      </c>
      <c r="X1017" s="32"/>
      <c r="Y1017" s="114">
        <f t="shared" si="3873"/>
        <v>0</v>
      </c>
      <c r="Z1017" s="32"/>
      <c r="AA1017" s="114">
        <f t="shared" si="3874"/>
        <v>0</v>
      </c>
      <c r="AB1017" s="32"/>
      <c r="AC1017" s="114">
        <f t="shared" si="3875"/>
        <v>0</v>
      </c>
      <c r="AD1017" s="32"/>
      <c r="AE1017" s="114">
        <f t="shared" si="3876"/>
        <v>0</v>
      </c>
      <c r="AF1017" s="32"/>
      <c r="AG1017" s="114">
        <f t="shared" si="3877"/>
        <v>0</v>
      </c>
      <c r="AH1017" s="32"/>
      <c r="AI1017" s="114">
        <f t="shared" si="3878"/>
        <v>0</v>
      </c>
      <c r="AJ1017" s="32"/>
      <c r="AK1017" s="114">
        <f t="shared" si="3879"/>
        <v>0</v>
      </c>
      <c r="AL1017" s="32"/>
      <c r="AM1017" s="114">
        <f t="shared" si="3880"/>
        <v>0</v>
      </c>
      <c r="AN1017" s="32"/>
      <c r="AO1017" s="114">
        <f t="shared" si="3881"/>
        <v>0</v>
      </c>
      <c r="AP1017" s="32"/>
      <c r="AQ1017" s="114">
        <f t="shared" si="3882"/>
        <v>0</v>
      </c>
      <c r="AR1017" s="32"/>
      <c r="AS1017" s="114">
        <f t="shared" si="3883"/>
        <v>0</v>
      </c>
      <c r="AT1017" s="32"/>
      <c r="AU1017" s="114">
        <f t="shared" si="3884"/>
        <v>0</v>
      </c>
      <c r="AV1017" s="32"/>
      <c r="AW1017" s="114">
        <f t="shared" si="3885"/>
        <v>0</v>
      </c>
      <c r="AX1017" s="32"/>
      <c r="AY1017" s="114">
        <f t="shared" si="3886"/>
        <v>0</v>
      </c>
      <c r="AZ1017" s="32"/>
      <c r="BA1017" s="114">
        <f t="shared" si="3887"/>
        <v>0</v>
      </c>
      <c r="BB1017" s="32"/>
      <c r="BC1017" s="114">
        <f t="shared" si="3888"/>
        <v>0</v>
      </c>
      <c r="BD1017" s="32"/>
      <c r="BE1017" s="114">
        <f t="shared" si="3889"/>
        <v>0</v>
      </c>
      <c r="BF1017" s="32"/>
      <c r="BG1017" s="114">
        <f t="shared" si="3890"/>
        <v>0</v>
      </c>
      <c r="BH1017" s="108">
        <f t="shared" ref="BH1017:BI1017" si="3898">SUM(J1017,L1017,N1017,P1017,R1017,T1017,V1017,X1017,Z1017,AB1017,AD1017,AF1017,AH1017,AJ1017,AL1017,AN1017,AP1017,AR1017,AT1017,AV1017,AX1017,AZ1017,BB1017,BD1017,BF1017)</f>
        <v>0</v>
      </c>
      <c r="BI1017" s="119">
        <f t="shared" si="3898"/>
        <v>0</v>
      </c>
      <c r="BJ1017" s="87">
        <f t="shared" si="3892"/>
        <v>0</v>
      </c>
      <c r="BK1017" s="108">
        <f t="shared" si="3893"/>
        <v>2</v>
      </c>
      <c r="BL1017" s="119">
        <f t="shared" si="3894"/>
        <v>84.17</v>
      </c>
      <c r="BM1017" s="87">
        <f t="shared" si="3895"/>
        <v>1</v>
      </c>
    </row>
    <row r="1018" spans="1:65" s="88" customFormat="1">
      <c r="A1018" s="29" t="s">
        <v>1431</v>
      </c>
      <c r="B1018" s="29" t="s">
        <v>66</v>
      </c>
      <c r="C1018" s="29">
        <v>91834</v>
      </c>
      <c r="D1018" s="101" t="s">
        <v>1157</v>
      </c>
      <c r="E1018" s="29" t="s">
        <v>132</v>
      </c>
      <c r="F1018" s="30">
        <v>50</v>
      </c>
      <c r="G1018" s="31">
        <v>8.4</v>
      </c>
      <c r="H1018" s="119">
        <v>10.321696768008525</v>
      </c>
      <c r="I1018" s="120">
        <f t="shared" si="3865"/>
        <v>516.08000000000004</v>
      </c>
      <c r="J1018" s="111"/>
      <c r="K1018" s="114">
        <f t="shared" si="3866"/>
        <v>0</v>
      </c>
      <c r="L1018" s="32"/>
      <c r="M1018" s="114">
        <f t="shared" si="3867"/>
        <v>0</v>
      </c>
      <c r="N1018" s="32"/>
      <c r="O1018" s="114">
        <f t="shared" si="3868"/>
        <v>0</v>
      </c>
      <c r="P1018" s="32"/>
      <c r="Q1018" s="114">
        <f t="shared" si="3869"/>
        <v>0</v>
      </c>
      <c r="R1018" s="32"/>
      <c r="S1018" s="114">
        <f t="shared" si="3870"/>
        <v>0</v>
      </c>
      <c r="T1018" s="32"/>
      <c r="U1018" s="114">
        <f t="shared" si="3871"/>
        <v>0</v>
      </c>
      <c r="V1018" s="32"/>
      <c r="W1018" s="114">
        <f t="shared" si="3872"/>
        <v>0</v>
      </c>
      <c r="X1018" s="32"/>
      <c r="Y1018" s="114">
        <f t="shared" si="3873"/>
        <v>0</v>
      </c>
      <c r="Z1018" s="32"/>
      <c r="AA1018" s="114">
        <f t="shared" si="3874"/>
        <v>0</v>
      </c>
      <c r="AB1018" s="32"/>
      <c r="AC1018" s="114">
        <f t="shared" si="3875"/>
        <v>0</v>
      </c>
      <c r="AD1018" s="32"/>
      <c r="AE1018" s="114">
        <f t="shared" si="3876"/>
        <v>0</v>
      </c>
      <c r="AF1018" s="32"/>
      <c r="AG1018" s="114">
        <f t="shared" si="3877"/>
        <v>0</v>
      </c>
      <c r="AH1018" s="32"/>
      <c r="AI1018" s="114">
        <f t="shared" si="3878"/>
        <v>0</v>
      </c>
      <c r="AJ1018" s="32"/>
      <c r="AK1018" s="114">
        <f t="shared" si="3879"/>
        <v>0</v>
      </c>
      <c r="AL1018" s="32"/>
      <c r="AM1018" s="114">
        <f t="shared" si="3880"/>
        <v>0</v>
      </c>
      <c r="AN1018" s="32"/>
      <c r="AO1018" s="114">
        <f t="shared" si="3881"/>
        <v>0</v>
      </c>
      <c r="AP1018" s="32"/>
      <c r="AQ1018" s="114">
        <f t="shared" si="3882"/>
        <v>0</v>
      </c>
      <c r="AR1018" s="32"/>
      <c r="AS1018" s="114">
        <f t="shared" si="3883"/>
        <v>0</v>
      </c>
      <c r="AT1018" s="32"/>
      <c r="AU1018" s="114">
        <f t="shared" si="3884"/>
        <v>0</v>
      </c>
      <c r="AV1018" s="32"/>
      <c r="AW1018" s="114">
        <f t="shared" si="3885"/>
        <v>0</v>
      </c>
      <c r="AX1018" s="32"/>
      <c r="AY1018" s="114">
        <f t="shared" si="3886"/>
        <v>0</v>
      </c>
      <c r="AZ1018" s="32"/>
      <c r="BA1018" s="114">
        <f t="shared" si="3887"/>
        <v>0</v>
      </c>
      <c r="BB1018" s="32"/>
      <c r="BC1018" s="114">
        <f t="shared" si="3888"/>
        <v>0</v>
      </c>
      <c r="BD1018" s="32"/>
      <c r="BE1018" s="114">
        <f t="shared" si="3889"/>
        <v>0</v>
      </c>
      <c r="BF1018" s="32"/>
      <c r="BG1018" s="114">
        <f t="shared" si="3890"/>
        <v>0</v>
      </c>
      <c r="BH1018" s="108">
        <f t="shared" ref="BH1018:BI1018" si="3899">SUM(J1018,L1018,N1018,P1018,R1018,T1018,V1018,X1018,Z1018,AB1018,AD1018,AF1018,AH1018,AJ1018,AL1018,AN1018,AP1018,AR1018,AT1018,AV1018,AX1018,AZ1018,BB1018,BD1018,BF1018)</f>
        <v>0</v>
      </c>
      <c r="BI1018" s="119">
        <f t="shared" si="3899"/>
        <v>0</v>
      </c>
      <c r="BJ1018" s="87">
        <f t="shared" si="3892"/>
        <v>0</v>
      </c>
      <c r="BK1018" s="108">
        <f t="shared" si="3893"/>
        <v>50</v>
      </c>
      <c r="BL1018" s="119">
        <f t="shared" si="3894"/>
        <v>516.08000000000004</v>
      </c>
      <c r="BM1018" s="87">
        <f t="shared" si="3895"/>
        <v>1</v>
      </c>
    </row>
    <row r="1019" spans="1:65" s="88" customFormat="1">
      <c r="A1019" s="29" t="s">
        <v>1432</v>
      </c>
      <c r="B1019" s="29" t="s">
        <v>66</v>
      </c>
      <c r="C1019" s="29">
        <v>91836</v>
      </c>
      <c r="D1019" s="101" t="s">
        <v>1433</v>
      </c>
      <c r="E1019" s="29" t="s">
        <v>132</v>
      </c>
      <c r="F1019" s="30">
        <v>8</v>
      </c>
      <c r="G1019" s="31">
        <v>11.15</v>
      </c>
      <c r="H1019" s="119">
        <v>13.700823686106554</v>
      </c>
      <c r="I1019" s="120">
        <f t="shared" si="3865"/>
        <v>109.61</v>
      </c>
      <c r="J1019" s="111"/>
      <c r="K1019" s="114">
        <f t="shared" si="3866"/>
        <v>0</v>
      </c>
      <c r="L1019" s="32"/>
      <c r="M1019" s="114">
        <f t="shared" si="3867"/>
        <v>0</v>
      </c>
      <c r="N1019" s="32"/>
      <c r="O1019" s="114">
        <f t="shared" si="3868"/>
        <v>0</v>
      </c>
      <c r="P1019" s="32"/>
      <c r="Q1019" s="114">
        <f t="shared" si="3869"/>
        <v>0</v>
      </c>
      <c r="R1019" s="32"/>
      <c r="S1019" s="114">
        <f t="shared" si="3870"/>
        <v>0</v>
      </c>
      <c r="T1019" s="32"/>
      <c r="U1019" s="114">
        <f t="shared" si="3871"/>
        <v>0</v>
      </c>
      <c r="V1019" s="32"/>
      <c r="W1019" s="114">
        <f t="shared" si="3872"/>
        <v>0</v>
      </c>
      <c r="X1019" s="32"/>
      <c r="Y1019" s="114">
        <f t="shared" si="3873"/>
        <v>0</v>
      </c>
      <c r="Z1019" s="32"/>
      <c r="AA1019" s="114">
        <f t="shared" si="3874"/>
        <v>0</v>
      </c>
      <c r="AB1019" s="32"/>
      <c r="AC1019" s="114">
        <f t="shared" si="3875"/>
        <v>0</v>
      </c>
      <c r="AD1019" s="32"/>
      <c r="AE1019" s="114">
        <f t="shared" si="3876"/>
        <v>0</v>
      </c>
      <c r="AF1019" s="32"/>
      <c r="AG1019" s="114">
        <f t="shared" si="3877"/>
        <v>0</v>
      </c>
      <c r="AH1019" s="32"/>
      <c r="AI1019" s="114">
        <f t="shared" si="3878"/>
        <v>0</v>
      </c>
      <c r="AJ1019" s="32"/>
      <c r="AK1019" s="114">
        <f t="shared" si="3879"/>
        <v>0</v>
      </c>
      <c r="AL1019" s="32"/>
      <c r="AM1019" s="114">
        <f t="shared" si="3880"/>
        <v>0</v>
      </c>
      <c r="AN1019" s="32"/>
      <c r="AO1019" s="114">
        <f t="shared" si="3881"/>
        <v>0</v>
      </c>
      <c r="AP1019" s="32"/>
      <c r="AQ1019" s="114">
        <f t="shared" si="3882"/>
        <v>0</v>
      </c>
      <c r="AR1019" s="32"/>
      <c r="AS1019" s="114">
        <f t="shared" si="3883"/>
        <v>0</v>
      </c>
      <c r="AT1019" s="32"/>
      <c r="AU1019" s="114">
        <f t="shared" si="3884"/>
        <v>0</v>
      </c>
      <c r="AV1019" s="32"/>
      <c r="AW1019" s="114">
        <f t="shared" si="3885"/>
        <v>0</v>
      </c>
      <c r="AX1019" s="32"/>
      <c r="AY1019" s="114">
        <f t="shared" si="3886"/>
        <v>0</v>
      </c>
      <c r="AZ1019" s="32"/>
      <c r="BA1019" s="114">
        <f t="shared" si="3887"/>
        <v>0</v>
      </c>
      <c r="BB1019" s="32"/>
      <c r="BC1019" s="114">
        <f t="shared" si="3888"/>
        <v>0</v>
      </c>
      <c r="BD1019" s="32"/>
      <c r="BE1019" s="114">
        <f t="shared" si="3889"/>
        <v>0</v>
      </c>
      <c r="BF1019" s="32"/>
      <c r="BG1019" s="114">
        <f t="shared" si="3890"/>
        <v>0</v>
      </c>
      <c r="BH1019" s="108">
        <f t="shared" ref="BH1019:BI1019" si="3900">SUM(J1019,L1019,N1019,P1019,R1019,T1019,V1019,X1019,Z1019,AB1019,AD1019,AF1019,AH1019,AJ1019,AL1019,AN1019,AP1019,AR1019,AT1019,AV1019,AX1019,AZ1019,BB1019,BD1019,BF1019)</f>
        <v>0</v>
      </c>
      <c r="BI1019" s="119">
        <f t="shared" si="3900"/>
        <v>0</v>
      </c>
      <c r="BJ1019" s="87">
        <f t="shared" si="3892"/>
        <v>0</v>
      </c>
      <c r="BK1019" s="108">
        <f t="shared" si="3893"/>
        <v>8</v>
      </c>
      <c r="BL1019" s="119">
        <f t="shared" si="3894"/>
        <v>109.61</v>
      </c>
      <c r="BM1019" s="87">
        <f t="shared" si="3895"/>
        <v>1</v>
      </c>
    </row>
    <row r="1020" spans="1:65" s="88" customFormat="1" ht="22.5">
      <c r="A1020" s="29" t="s">
        <v>1434</v>
      </c>
      <c r="B1020" s="29" t="s">
        <v>250</v>
      </c>
      <c r="C1020" s="29">
        <v>9973</v>
      </c>
      <c r="D1020" s="101" t="s">
        <v>1435</v>
      </c>
      <c r="E1020" s="29" t="s">
        <v>100</v>
      </c>
      <c r="F1020" s="30">
        <v>10</v>
      </c>
      <c r="G1020" s="31">
        <v>117.99</v>
      </c>
      <c r="H1020" s="119">
        <v>144.98297638777689</v>
      </c>
      <c r="I1020" s="120">
        <f t="shared" si="3865"/>
        <v>1449.83</v>
      </c>
      <c r="J1020" s="111"/>
      <c r="K1020" s="114">
        <f t="shared" si="3866"/>
        <v>0</v>
      </c>
      <c r="L1020" s="32"/>
      <c r="M1020" s="114">
        <f t="shared" si="3867"/>
        <v>0</v>
      </c>
      <c r="N1020" s="32"/>
      <c r="O1020" s="114">
        <f t="shared" si="3868"/>
        <v>0</v>
      </c>
      <c r="P1020" s="32"/>
      <c r="Q1020" s="114">
        <f t="shared" si="3869"/>
        <v>0</v>
      </c>
      <c r="R1020" s="32"/>
      <c r="S1020" s="114">
        <f t="shared" si="3870"/>
        <v>0</v>
      </c>
      <c r="T1020" s="32"/>
      <c r="U1020" s="114">
        <f t="shared" si="3871"/>
        <v>0</v>
      </c>
      <c r="V1020" s="32"/>
      <c r="W1020" s="114">
        <f t="shared" si="3872"/>
        <v>0</v>
      </c>
      <c r="X1020" s="32"/>
      <c r="Y1020" s="114">
        <f t="shared" si="3873"/>
        <v>0</v>
      </c>
      <c r="Z1020" s="32"/>
      <c r="AA1020" s="114">
        <f t="shared" si="3874"/>
        <v>0</v>
      </c>
      <c r="AB1020" s="32"/>
      <c r="AC1020" s="114">
        <f t="shared" si="3875"/>
        <v>0</v>
      </c>
      <c r="AD1020" s="32"/>
      <c r="AE1020" s="114">
        <f t="shared" si="3876"/>
        <v>0</v>
      </c>
      <c r="AF1020" s="32"/>
      <c r="AG1020" s="114">
        <f t="shared" si="3877"/>
        <v>0</v>
      </c>
      <c r="AH1020" s="32"/>
      <c r="AI1020" s="114">
        <f t="shared" si="3878"/>
        <v>0</v>
      </c>
      <c r="AJ1020" s="32"/>
      <c r="AK1020" s="114">
        <f t="shared" si="3879"/>
        <v>0</v>
      </c>
      <c r="AL1020" s="32"/>
      <c r="AM1020" s="114">
        <f t="shared" si="3880"/>
        <v>0</v>
      </c>
      <c r="AN1020" s="32"/>
      <c r="AO1020" s="114">
        <f t="shared" si="3881"/>
        <v>0</v>
      </c>
      <c r="AP1020" s="32"/>
      <c r="AQ1020" s="114">
        <f t="shared" si="3882"/>
        <v>0</v>
      </c>
      <c r="AR1020" s="32"/>
      <c r="AS1020" s="114">
        <f t="shared" si="3883"/>
        <v>0</v>
      </c>
      <c r="AT1020" s="32"/>
      <c r="AU1020" s="114">
        <f t="shared" si="3884"/>
        <v>0</v>
      </c>
      <c r="AV1020" s="32"/>
      <c r="AW1020" s="114">
        <f t="shared" si="3885"/>
        <v>0</v>
      </c>
      <c r="AX1020" s="32"/>
      <c r="AY1020" s="114">
        <f t="shared" si="3886"/>
        <v>0</v>
      </c>
      <c r="AZ1020" s="32"/>
      <c r="BA1020" s="114">
        <f t="shared" si="3887"/>
        <v>0</v>
      </c>
      <c r="BB1020" s="32"/>
      <c r="BC1020" s="114">
        <f t="shared" si="3888"/>
        <v>0</v>
      </c>
      <c r="BD1020" s="32"/>
      <c r="BE1020" s="114">
        <f t="shared" si="3889"/>
        <v>0</v>
      </c>
      <c r="BF1020" s="32"/>
      <c r="BG1020" s="114">
        <f t="shared" si="3890"/>
        <v>0</v>
      </c>
      <c r="BH1020" s="108">
        <f t="shared" ref="BH1020:BI1020" si="3901">SUM(J1020,L1020,N1020,P1020,R1020,T1020,V1020,X1020,Z1020,AB1020,AD1020,AF1020,AH1020,AJ1020,AL1020,AN1020,AP1020,AR1020,AT1020,AV1020,AX1020,AZ1020,BB1020,BD1020,BF1020)</f>
        <v>0</v>
      </c>
      <c r="BI1020" s="119">
        <f t="shared" si="3901"/>
        <v>0</v>
      </c>
      <c r="BJ1020" s="87">
        <f t="shared" si="3892"/>
        <v>0</v>
      </c>
      <c r="BK1020" s="108">
        <f t="shared" si="3893"/>
        <v>10</v>
      </c>
      <c r="BL1020" s="119">
        <f t="shared" si="3894"/>
        <v>1449.83</v>
      </c>
      <c r="BM1020" s="87">
        <f t="shared" si="3895"/>
        <v>1</v>
      </c>
    </row>
    <row r="1021" spans="1:65" s="88" customFormat="1" ht="22.5">
      <c r="A1021" s="29" t="s">
        <v>1436</v>
      </c>
      <c r="B1021" s="29" t="s">
        <v>250</v>
      </c>
      <c r="C1021" s="29">
        <v>9199</v>
      </c>
      <c r="D1021" s="101" t="s">
        <v>1437</v>
      </c>
      <c r="E1021" s="29" t="s">
        <v>100</v>
      </c>
      <c r="F1021" s="30">
        <v>30</v>
      </c>
      <c r="G1021" s="31">
        <v>220.24</v>
      </c>
      <c r="H1021" s="119">
        <v>270.62505906978544</v>
      </c>
      <c r="I1021" s="120">
        <f t="shared" si="3865"/>
        <v>8118.75</v>
      </c>
      <c r="J1021" s="111"/>
      <c r="K1021" s="114">
        <f t="shared" si="3866"/>
        <v>0</v>
      </c>
      <c r="L1021" s="32"/>
      <c r="M1021" s="114">
        <f t="shared" si="3867"/>
        <v>0</v>
      </c>
      <c r="N1021" s="32"/>
      <c r="O1021" s="114">
        <f t="shared" si="3868"/>
        <v>0</v>
      </c>
      <c r="P1021" s="32"/>
      <c r="Q1021" s="114">
        <f t="shared" si="3869"/>
        <v>0</v>
      </c>
      <c r="R1021" s="32"/>
      <c r="S1021" s="114">
        <f t="shared" si="3870"/>
        <v>0</v>
      </c>
      <c r="T1021" s="32"/>
      <c r="U1021" s="114">
        <f t="shared" si="3871"/>
        <v>0</v>
      </c>
      <c r="V1021" s="32"/>
      <c r="W1021" s="114">
        <f t="shared" si="3872"/>
        <v>0</v>
      </c>
      <c r="X1021" s="32"/>
      <c r="Y1021" s="114">
        <f t="shared" si="3873"/>
        <v>0</v>
      </c>
      <c r="Z1021" s="32"/>
      <c r="AA1021" s="114">
        <f t="shared" si="3874"/>
        <v>0</v>
      </c>
      <c r="AB1021" s="32"/>
      <c r="AC1021" s="114">
        <f t="shared" si="3875"/>
        <v>0</v>
      </c>
      <c r="AD1021" s="32"/>
      <c r="AE1021" s="114">
        <f t="shared" si="3876"/>
        <v>0</v>
      </c>
      <c r="AF1021" s="32"/>
      <c r="AG1021" s="114">
        <f t="shared" si="3877"/>
        <v>0</v>
      </c>
      <c r="AH1021" s="32"/>
      <c r="AI1021" s="114">
        <f t="shared" si="3878"/>
        <v>0</v>
      </c>
      <c r="AJ1021" s="32"/>
      <c r="AK1021" s="114">
        <f t="shared" si="3879"/>
        <v>0</v>
      </c>
      <c r="AL1021" s="32"/>
      <c r="AM1021" s="114">
        <f t="shared" si="3880"/>
        <v>0</v>
      </c>
      <c r="AN1021" s="32"/>
      <c r="AO1021" s="114">
        <f t="shared" si="3881"/>
        <v>0</v>
      </c>
      <c r="AP1021" s="32"/>
      <c r="AQ1021" s="114">
        <f t="shared" si="3882"/>
        <v>0</v>
      </c>
      <c r="AR1021" s="32"/>
      <c r="AS1021" s="114">
        <f t="shared" si="3883"/>
        <v>0</v>
      </c>
      <c r="AT1021" s="32"/>
      <c r="AU1021" s="114">
        <f t="shared" si="3884"/>
        <v>0</v>
      </c>
      <c r="AV1021" s="32"/>
      <c r="AW1021" s="114">
        <f t="shared" si="3885"/>
        <v>0</v>
      </c>
      <c r="AX1021" s="32"/>
      <c r="AY1021" s="114">
        <f t="shared" si="3886"/>
        <v>0</v>
      </c>
      <c r="AZ1021" s="32"/>
      <c r="BA1021" s="114">
        <f t="shared" si="3887"/>
        <v>0</v>
      </c>
      <c r="BB1021" s="32"/>
      <c r="BC1021" s="114">
        <f t="shared" si="3888"/>
        <v>0</v>
      </c>
      <c r="BD1021" s="32"/>
      <c r="BE1021" s="114">
        <f t="shared" si="3889"/>
        <v>0</v>
      </c>
      <c r="BF1021" s="32"/>
      <c r="BG1021" s="114">
        <f t="shared" si="3890"/>
        <v>0</v>
      </c>
      <c r="BH1021" s="108">
        <f t="shared" ref="BH1021:BI1021" si="3902">SUM(J1021,L1021,N1021,P1021,R1021,T1021,V1021,X1021,Z1021,AB1021,AD1021,AF1021,AH1021,AJ1021,AL1021,AN1021,AP1021,AR1021,AT1021,AV1021,AX1021,AZ1021,BB1021,BD1021,BF1021)</f>
        <v>0</v>
      </c>
      <c r="BI1021" s="119">
        <f t="shared" si="3902"/>
        <v>0</v>
      </c>
      <c r="BJ1021" s="87">
        <f t="shared" si="3892"/>
        <v>0</v>
      </c>
      <c r="BK1021" s="108">
        <f t="shared" si="3893"/>
        <v>30</v>
      </c>
      <c r="BL1021" s="119">
        <f t="shared" si="3894"/>
        <v>8118.75</v>
      </c>
      <c r="BM1021" s="87">
        <f t="shared" si="3895"/>
        <v>1</v>
      </c>
    </row>
    <row r="1022" spans="1:65" s="88" customFormat="1" ht="22.5">
      <c r="A1022" s="29" t="s">
        <v>1438</v>
      </c>
      <c r="B1022" s="29" t="s">
        <v>66</v>
      </c>
      <c r="C1022" s="29">
        <v>91926</v>
      </c>
      <c r="D1022" s="101" t="s">
        <v>1159</v>
      </c>
      <c r="E1022" s="29" t="s">
        <v>100</v>
      </c>
      <c r="F1022" s="30">
        <v>330</v>
      </c>
      <c r="G1022" s="31">
        <v>3.77</v>
      </c>
      <c r="H1022" s="119">
        <v>4.6324758113562066</v>
      </c>
      <c r="I1022" s="120">
        <f t="shared" si="3865"/>
        <v>1528.72</v>
      </c>
      <c r="J1022" s="111"/>
      <c r="K1022" s="114">
        <f t="shared" si="3866"/>
        <v>0</v>
      </c>
      <c r="L1022" s="32"/>
      <c r="M1022" s="114">
        <f t="shared" si="3867"/>
        <v>0</v>
      </c>
      <c r="N1022" s="32"/>
      <c r="O1022" s="114">
        <f t="shared" si="3868"/>
        <v>0</v>
      </c>
      <c r="P1022" s="32"/>
      <c r="Q1022" s="114">
        <f t="shared" si="3869"/>
        <v>0</v>
      </c>
      <c r="R1022" s="32"/>
      <c r="S1022" s="114">
        <f t="shared" si="3870"/>
        <v>0</v>
      </c>
      <c r="T1022" s="32"/>
      <c r="U1022" s="114">
        <f t="shared" si="3871"/>
        <v>0</v>
      </c>
      <c r="V1022" s="32"/>
      <c r="W1022" s="114">
        <f t="shared" si="3872"/>
        <v>0</v>
      </c>
      <c r="X1022" s="32"/>
      <c r="Y1022" s="114">
        <f t="shared" si="3873"/>
        <v>0</v>
      </c>
      <c r="Z1022" s="32"/>
      <c r="AA1022" s="114">
        <f t="shared" si="3874"/>
        <v>0</v>
      </c>
      <c r="AB1022" s="32"/>
      <c r="AC1022" s="114">
        <f t="shared" si="3875"/>
        <v>0</v>
      </c>
      <c r="AD1022" s="32"/>
      <c r="AE1022" s="114">
        <f t="shared" si="3876"/>
        <v>0</v>
      </c>
      <c r="AF1022" s="32"/>
      <c r="AG1022" s="114">
        <f t="shared" si="3877"/>
        <v>0</v>
      </c>
      <c r="AH1022" s="32"/>
      <c r="AI1022" s="114">
        <f t="shared" si="3878"/>
        <v>0</v>
      </c>
      <c r="AJ1022" s="32"/>
      <c r="AK1022" s="114">
        <f t="shared" si="3879"/>
        <v>0</v>
      </c>
      <c r="AL1022" s="32"/>
      <c r="AM1022" s="114">
        <f t="shared" si="3880"/>
        <v>0</v>
      </c>
      <c r="AN1022" s="32"/>
      <c r="AO1022" s="114">
        <f t="shared" si="3881"/>
        <v>0</v>
      </c>
      <c r="AP1022" s="32"/>
      <c r="AQ1022" s="114">
        <f t="shared" si="3882"/>
        <v>0</v>
      </c>
      <c r="AR1022" s="32"/>
      <c r="AS1022" s="114">
        <f t="shared" si="3883"/>
        <v>0</v>
      </c>
      <c r="AT1022" s="32"/>
      <c r="AU1022" s="114">
        <f t="shared" si="3884"/>
        <v>0</v>
      </c>
      <c r="AV1022" s="32"/>
      <c r="AW1022" s="114">
        <f t="shared" si="3885"/>
        <v>0</v>
      </c>
      <c r="AX1022" s="32"/>
      <c r="AY1022" s="114">
        <f t="shared" si="3886"/>
        <v>0</v>
      </c>
      <c r="AZ1022" s="32"/>
      <c r="BA1022" s="114">
        <f t="shared" si="3887"/>
        <v>0</v>
      </c>
      <c r="BB1022" s="32"/>
      <c r="BC1022" s="114">
        <f t="shared" si="3888"/>
        <v>0</v>
      </c>
      <c r="BD1022" s="32"/>
      <c r="BE1022" s="114">
        <f t="shared" si="3889"/>
        <v>0</v>
      </c>
      <c r="BF1022" s="32"/>
      <c r="BG1022" s="114">
        <f t="shared" si="3890"/>
        <v>0</v>
      </c>
      <c r="BH1022" s="108">
        <f t="shared" ref="BH1022:BI1022" si="3903">SUM(J1022,L1022,N1022,P1022,R1022,T1022,V1022,X1022,Z1022,AB1022,AD1022,AF1022,AH1022,AJ1022,AL1022,AN1022,AP1022,AR1022,AT1022,AV1022,AX1022,AZ1022,BB1022,BD1022,BF1022)</f>
        <v>0</v>
      </c>
      <c r="BI1022" s="119">
        <f t="shared" si="3903"/>
        <v>0</v>
      </c>
      <c r="BJ1022" s="87">
        <f t="shared" si="3892"/>
        <v>0</v>
      </c>
      <c r="BK1022" s="108">
        <f t="shared" si="3893"/>
        <v>330</v>
      </c>
      <c r="BL1022" s="119">
        <f t="shared" si="3894"/>
        <v>1528.72</v>
      </c>
      <c r="BM1022" s="87">
        <f t="shared" si="3895"/>
        <v>1</v>
      </c>
    </row>
    <row r="1023" spans="1:65" s="88" customFormat="1" ht="22.5">
      <c r="A1023" s="29" t="s">
        <v>1439</v>
      </c>
      <c r="B1023" s="29" t="s">
        <v>66</v>
      </c>
      <c r="C1023" s="29">
        <v>92981</v>
      </c>
      <c r="D1023" s="101" t="s">
        <v>1440</v>
      </c>
      <c r="E1023" s="29" t="s">
        <v>100</v>
      </c>
      <c r="F1023" s="30">
        <v>90</v>
      </c>
      <c r="G1023" s="31">
        <v>15.12</v>
      </c>
      <c r="H1023" s="119">
        <v>18.579054182415344</v>
      </c>
      <c r="I1023" s="120">
        <f t="shared" si="3865"/>
        <v>1672.11</v>
      </c>
      <c r="J1023" s="111"/>
      <c r="K1023" s="114">
        <f t="shared" si="3866"/>
        <v>0</v>
      </c>
      <c r="L1023" s="32"/>
      <c r="M1023" s="114">
        <f t="shared" si="3867"/>
        <v>0</v>
      </c>
      <c r="N1023" s="32"/>
      <c r="O1023" s="114">
        <f t="shared" si="3868"/>
        <v>0</v>
      </c>
      <c r="P1023" s="32"/>
      <c r="Q1023" s="114">
        <f t="shared" si="3869"/>
        <v>0</v>
      </c>
      <c r="R1023" s="32"/>
      <c r="S1023" s="114">
        <f t="shared" si="3870"/>
        <v>0</v>
      </c>
      <c r="T1023" s="32"/>
      <c r="U1023" s="114">
        <f t="shared" si="3871"/>
        <v>0</v>
      </c>
      <c r="V1023" s="32"/>
      <c r="W1023" s="114">
        <f t="shared" si="3872"/>
        <v>0</v>
      </c>
      <c r="X1023" s="32"/>
      <c r="Y1023" s="114">
        <f t="shared" si="3873"/>
        <v>0</v>
      </c>
      <c r="Z1023" s="32"/>
      <c r="AA1023" s="114">
        <f t="shared" si="3874"/>
        <v>0</v>
      </c>
      <c r="AB1023" s="32"/>
      <c r="AC1023" s="114">
        <f t="shared" si="3875"/>
        <v>0</v>
      </c>
      <c r="AD1023" s="32"/>
      <c r="AE1023" s="114">
        <f t="shared" si="3876"/>
        <v>0</v>
      </c>
      <c r="AF1023" s="32"/>
      <c r="AG1023" s="114">
        <f t="shared" si="3877"/>
        <v>0</v>
      </c>
      <c r="AH1023" s="32"/>
      <c r="AI1023" s="114">
        <f t="shared" si="3878"/>
        <v>0</v>
      </c>
      <c r="AJ1023" s="32"/>
      <c r="AK1023" s="114">
        <f t="shared" si="3879"/>
        <v>0</v>
      </c>
      <c r="AL1023" s="32"/>
      <c r="AM1023" s="114">
        <f t="shared" si="3880"/>
        <v>0</v>
      </c>
      <c r="AN1023" s="32"/>
      <c r="AO1023" s="114">
        <f t="shared" si="3881"/>
        <v>0</v>
      </c>
      <c r="AP1023" s="32"/>
      <c r="AQ1023" s="114">
        <f t="shared" si="3882"/>
        <v>0</v>
      </c>
      <c r="AR1023" s="32"/>
      <c r="AS1023" s="114">
        <f t="shared" si="3883"/>
        <v>0</v>
      </c>
      <c r="AT1023" s="32"/>
      <c r="AU1023" s="114">
        <f t="shared" si="3884"/>
        <v>0</v>
      </c>
      <c r="AV1023" s="32"/>
      <c r="AW1023" s="114">
        <f t="shared" si="3885"/>
        <v>0</v>
      </c>
      <c r="AX1023" s="32"/>
      <c r="AY1023" s="114">
        <f t="shared" si="3886"/>
        <v>0</v>
      </c>
      <c r="AZ1023" s="32"/>
      <c r="BA1023" s="114">
        <f t="shared" si="3887"/>
        <v>0</v>
      </c>
      <c r="BB1023" s="32"/>
      <c r="BC1023" s="114">
        <f t="shared" si="3888"/>
        <v>0</v>
      </c>
      <c r="BD1023" s="32"/>
      <c r="BE1023" s="114">
        <f t="shared" si="3889"/>
        <v>0</v>
      </c>
      <c r="BF1023" s="32"/>
      <c r="BG1023" s="114">
        <f t="shared" si="3890"/>
        <v>0</v>
      </c>
      <c r="BH1023" s="108">
        <f t="shared" ref="BH1023:BI1023" si="3904">SUM(J1023,L1023,N1023,P1023,R1023,T1023,V1023,X1023,Z1023,AB1023,AD1023,AF1023,AH1023,AJ1023,AL1023,AN1023,AP1023,AR1023,AT1023,AV1023,AX1023,AZ1023,BB1023,BD1023,BF1023)</f>
        <v>0</v>
      </c>
      <c r="BI1023" s="119">
        <f t="shared" si="3904"/>
        <v>0</v>
      </c>
      <c r="BJ1023" s="87">
        <f t="shared" si="3892"/>
        <v>0</v>
      </c>
      <c r="BK1023" s="108">
        <f t="shared" si="3893"/>
        <v>90</v>
      </c>
      <c r="BL1023" s="119">
        <f t="shared" si="3894"/>
        <v>1672.11</v>
      </c>
      <c r="BM1023" s="87">
        <f t="shared" si="3895"/>
        <v>1</v>
      </c>
    </row>
    <row r="1024" spans="1:65" s="88" customFormat="1" ht="22.5">
      <c r="A1024" s="29" t="s">
        <v>1441</v>
      </c>
      <c r="B1024" s="29" t="s">
        <v>66</v>
      </c>
      <c r="C1024" s="29">
        <v>92981</v>
      </c>
      <c r="D1024" s="101" t="s">
        <v>1442</v>
      </c>
      <c r="E1024" s="29" t="s">
        <v>100</v>
      </c>
      <c r="F1024" s="30">
        <v>90</v>
      </c>
      <c r="G1024" s="31">
        <v>15.12</v>
      </c>
      <c r="H1024" s="119">
        <v>18.579054182415344</v>
      </c>
      <c r="I1024" s="120">
        <f t="shared" si="3865"/>
        <v>1672.11</v>
      </c>
      <c r="J1024" s="111"/>
      <c r="K1024" s="114">
        <f t="shared" si="3866"/>
        <v>0</v>
      </c>
      <c r="L1024" s="32"/>
      <c r="M1024" s="114">
        <f t="shared" si="3867"/>
        <v>0</v>
      </c>
      <c r="N1024" s="32"/>
      <c r="O1024" s="114">
        <f t="shared" si="3868"/>
        <v>0</v>
      </c>
      <c r="P1024" s="32"/>
      <c r="Q1024" s="114">
        <f t="shared" si="3869"/>
        <v>0</v>
      </c>
      <c r="R1024" s="32"/>
      <c r="S1024" s="114">
        <f t="shared" si="3870"/>
        <v>0</v>
      </c>
      <c r="T1024" s="32"/>
      <c r="U1024" s="114">
        <f t="shared" si="3871"/>
        <v>0</v>
      </c>
      <c r="V1024" s="32"/>
      <c r="W1024" s="114">
        <f t="shared" si="3872"/>
        <v>0</v>
      </c>
      <c r="X1024" s="32"/>
      <c r="Y1024" s="114">
        <f t="shared" si="3873"/>
        <v>0</v>
      </c>
      <c r="Z1024" s="32"/>
      <c r="AA1024" s="114">
        <f t="shared" si="3874"/>
        <v>0</v>
      </c>
      <c r="AB1024" s="32"/>
      <c r="AC1024" s="114">
        <f t="shared" si="3875"/>
        <v>0</v>
      </c>
      <c r="AD1024" s="32"/>
      <c r="AE1024" s="114">
        <f t="shared" si="3876"/>
        <v>0</v>
      </c>
      <c r="AF1024" s="32"/>
      <c r="AG1024" s="114">
        <f t="shared" si="3877"/>
        <v>0</v>
      </c>
      <c r="AH1024" s="32"/>
      <c r="AI1024" s="114">
        <f t="shared" si="3878"/>
        <v>0</v>
      </c>
      <c r="AJ1024" s="32"/>
      <c r="AK1024" s="114">
        <f t="shared" si="3879"/>
        <v>0</v>
      </c>
      <c r="AL1024" s="32"/>
      <c r="AM1024" s="114">
        <f t="shared" si="3880"/>
        <v>0</v>
      </c>
      <c r="AN1024" s="32"/>
      <c r="AO1024" s="114">
        <f t="shared" si="3881"/>
        <v>0</v>
      </c>
      <c r="AP1024" s="32"/>
      <c r="AQ1024" s="114">
        <f t="shared" si="3882"/>
        <v>0</v>
      </c>
      <c r="AR1024" s="32"/>
      <c r="AS1024" s="114">
        <f t="shared" si="3883"/>
        <v>0</v>
      </c>
      <c r="AT1024" s="32"/>
      <c r="AU1024" s="114">
        <f t="shared" si="3884"/>
        <v>0</v>
      </c>
      <c r="AV1024" s="32"/>
      <c r="AW1024" s="114">
        <f t="shared" si="3885"/>
        <v>0</v>
      </c>
      <c r="AX1024" s="32"/>
      <c r="AY1024" s="114">
        <f t="shared" si="3886"/>
        <v>0</v>
      </c>
      <c r="AZ1024" s="32"/>
      <c r="BA1024" s="114">
        <f t="shared" si="3887"/>
        <v>0</v>
      </c>
      <c r="BB1024" s="32"/>
      <c r="BC1024" s="114">
        <f t="shared" si="3888"/>
        <v>0</v>
      </c>
      <c r="BD1024" s="32"/>
      <c r="BE1024" s="114">
        <f t="shared" si="3889"/>
        <v>0</v>
      </c>
      <c r="BF1024" s="32"/>
      <c r="BG1024" s="114">
        <f t="shared" si="3890"/>
        <v>0</v>
      </c>
      <c r="BH1024" s="108">
        <f t="shared" ref="BH1024:BI1024" si="3905">SUM(J1024,L1024,N1024,P1024,R1024,T1024,V1024,X1024,Z1024,AB1024,AD1024,AF1024,AH1024,AJ1024,AL1024,AN1024,AP1024,AR1024,AT1024,AV1024,AX1024,AZ1024,BB1024,BD1024,BF1024)</f>
        <v>0</v>
      </c>
      <c r="BI1024" s="119">
        <f t="shared" si="3905"/>
        <v>0</v>
      </c>
      <c r="BJ1024" s="87">
        <f t="shared" si="3892"/>
        <v>0</v>
      </c>
      <c r="BK1024" s="108">
        <f t="shared" si="3893"/>
        <v>90</v>
      </c>
      <c r="BL1024" s="119">
        <f t="shared" si="3894"/>
        <v>1672.11</v>
      </c>
      <c r="BM1024" s="87">
        <f t="shared" si="3895"/>
        <v>1</v>
      </c>
    </row>
    <row r="1025" spans="1:65" s="88" customFormat="1" ht="22.5">
      <c r="A1025" s="29" t="s">
        <v>1443</v>
      </c>
      <c r="B1025" s="29" t="s">
        <v>66</v>
      </c>
      <c r="C1025" s="29">
        <v>92981</v>
      </c>
      <c r="D1025" s="101" t="s">
        <v>1444</v>
      </c>
      <c r="E1025" s="29" t="s">
        <v>100</v>
      </c>
      <c r="F1025" s="30">
        <v>270</v>
      </c>
      <c r="G1025" s="31">
        <v>15.12</v>
      </c>
      <c r="H1025" s="119">
        <v>18.579054182415344</v>
      </c>
      <c r="I1025" s="120">
        <f t="shared" si="3865"/>
        <v>5016.34</v>
      </c>
      <c r="J1025" s="111"/>
      <c r="K1025" s="114">
        <f t="shared" si="3866"/>
        <v>0</v>
      </c>
      <c r="L1025" s="32"/>
      <c r="M1025" s="114">
        <f t="shared" si="3867"/>
        <v>0</v>
      </c>
      <c r="N1025" s="32"/>
      <c r="O1025" s="114">
        <f t="shared" si="3868"/>
        <v>0</v>
      </c>
      <c r="P1025" s="32"/>
      <c r="Q1025" s="114">
        <f t="shared" si="3869"/>
        <v>0</v>
      </c>
      <c r="R1025" s="32"/>
      <c r="S1025" s="114">
        <f t="shared" si="3870"/>
        <v>0</v>
      </c>
      <c r="T1025" s="32"/>
      <c r="U1025" s="114">
        <f t="shared" si="3871"/>
        <v>0</v>
      </c>
      <c r="V1025" s="32"/>
      <c r="W1025" s="114">
        <f t="shared" si="3872"/>
        <v>0</v>
      </c>
      <c r="X1025" s="32"/>
      <c r="Y1025" s="114">
        <f t="shared" si="3873"/>
        <v>0</v>
      </c>
      <c r="Z1025" s="32"/>
      <c r="AA1025" s="114">
        <f t="shared" si="3874"/>
        <v>0</v>
      </c>
      <c r="AB1025" s="32"/>
      <c r="AC1025" s="114">
        <f t="shared" si="3875"/>
        <v>0</v>
      </c>
      <c r="AD1025" s="32"/>
      <c r="AE1025" s="114">
        <f t="shared" si="3876"/>
        <v>0</v>
      </c>
      <c r="AF1025" s="32"/>
      <c r="AG1025" s="114">
        <f t="shared" si="3877"/>
        <v>0</v>
      </c>
      <c r="AH1025" s="32"/>
      <c r="AI1025" s="114">
        <f t="shared" si="3878"/>
        <v>0</v>
      </c>
      <c r="AJ1025" s="32"/>
      <c r="AK1025" s="114">
        <f t="shared" si="3879"/>
        <v>0</v>
      </c>
      <c r="AL1025" s="32"/>
      <c r="AM1025" s="114">
        <f t="shared" si="3880"/>
        <v>0</v>
      </c>
      <c r="AN1025" s="32"/>
      <c r="AO1025" s="114">
        <f t="shared" si="3881"/>
        <v>0</v>
      </c>
      <c r="AP1025" s="32"/>
      <c r="AQ1025" s="114">
        <f t="shared" si="3882"/>
        <v>0</v>
      </c>
      <c r="AR1025" s="32"/>
      <c r="AS1025" s="114">
        <f t="shared" si="3883"/>
        <v>0</v>
      </c>
      <c r="AT1025" s="32"/>
      <c r="AU1025" s="114">
        <f t="shared" si="3884"/>
        <v>0</v>
      </c>
      <c r="AV1025" s="32"/>
      <c r="AW1025" s="114">
        <f t="shared" si="3885"/>
        <v>0</v>
      </c>
      <c r="AX1025" s="32"/>
      <c r="AY1025" s="114">
        <f t="shared" si="3886"/>
        <v>0</v>
      </c>
      <c r="AZ1025" s="32"/>
      <c r="BA1025" s="114">
        <f t="shared" si="3887"/>
        <v>0</v>
      </c>
      <c r="BB1025" s="32"/>
      <c r="BC1025" s="114">
        <f t="shared" si="3888"/>
        <v>0</v>
      </c>
      <c r="BD1025" s="32"/>
      <c r="BE1025" s="114">
        <f t="shared" si="3889"/>
        <v>0</v>
      </c>
      <c r="BF1025" s="32"/>
      <c r="BG1025" s="114">
        <f t="shared" si="3890"/>
        <v>0</v>
      </c>
      <c r="BH1025" s="108">
        <f t="shared" ref="BH1025:BI1025" si="3906">SUM(J1025,L1025,N1025,P1025,R1025,T1025,V1025,X1025,Z1025,AB1025,AD1025,AF1025,AH1025,AJ1025,AL1025,AN1025,AP1025,AR1025,AT1025,AV1025,AX1025,AZ1025,BB1025,BD1025,BF1025)</f>
        <v>0</v>
      </c>
      <c r="BI1025" s="119">
        <f t="shared" si="3906"/>
        <v>0</v>
      </c>
      <c r="BJ1025" s="87">
        <f t="shared" si="3892"/>
        <v>0</v>
      </c>
      <c r="BK1025" s="108">
        <f t="shared" si="3893"/>
        <v>270</v>
      </c>
      <c r="BL1025" s="119">
        <f t="shared" si="3894"/>
        <v>5016.34</v>
      </c>
      <c r="BM1025" s="87">
        <f t="shared" si="3895"/>
        <v>1</v>
      </c>
    </row>
    <row r="1026" spans="1:65" s="88" customFormat="1" ht="67.5">
      <c r="A1026" s="29" t="s">
        <v>1445</v>
      </c>
      <c r="B1026" s="29" t="s">
        <v>79</v>
      </c>
      <c r="C1026" s="29" t="s">
        <v>1446</v>
      </c>
      <c r="D1026" s="101" t="s">
        <v>1447</v>
      </c>
      <c r="E1026" s="29" t="s">
        <v>100</v>
      </c>
      <c r="F1026" s="30">
        <v>1</v>
      </c>
      <c r="G1026" s="31">
        <v>1380.39</v>
      </c>
      <c r="H1026" s="119">
        <v>1696.1865478084867</v>
      </c>
      <c r="I1026" s="120">
        <f t="shared" si="3865"/>
        <v>1696.19</v>
      </c>
      <c r="J1026" s="111"/>
      <c r="K1026" s="114">
        <f t="shared" si="3866"/>
        <v>0</v>
      </c>
      <c r="L1026" s="32"/>
      <c r="M1026" s="114">
        <f t="shared" si="3867"/>
        <v>0</v>
      </c>
      <c r="N1026" s="32"/>
      <c r="O1026" s="114">
        <f t="shared" si="3868"/>
        <v>0</v>
      </c>
      <c r="P1026" s="32"/>
      <c r="Q1026" s="114">
        <f t="shared" si="3869"/>
        <v>0</v>
      </c>
      <c r="R1026" s="32"/>
      <c r="S1026" s="114">
        <f t="shared" si="3870"/>
        <v>0</v>
      </c>
      <c r="T1026" s="32"/>
      <c r="U1026" s="114">
        <f t="shared" si="3871"/>
        <v>0</v>
      </c>
      <c r="V1026" s="32"/>
      <c r="W1026" s="114">
        <f t="shared" si="3872"/>
        <v>0</v>
      </c>
      <c r="X1026" s="32"/>
      <c r="Y1026" s="114">
        <f t="shared" si="3873"/>
        <v>0</v>
      </c>
      <c r="Z1026" s="32"/>
      <c r="AA1026" s="114">
        <f t="shared" si="3874"/>
        <v>0</v>
      </c>
      <c r="AB1026" s="32"/>
      <c r="AC1026" s="114">
        <f t="shared" si="3875"/>
        <v>0</v>
      </c>
      <c r="AD1026" s="32"/>
      <c r="AE1026" s="114">
        <f t="shared" si="3876"/>
        <v>0</v>
      </c>
      <c r="AF1026" s="32"/>
      <c r="AG1026" s="114">
        <f t="shared" si="3877"/>
        <v>0</v>
      </c>
      <c r="AH1026" s="32"/>
      <c r="AI1026" s="114">
        <f t="shared" si="3878"/>
        <v>0</v>
      </c>
      <c r="AJ1026" s="32"/>
      <c r="AK1026" s="114">
        <f t="shared" si="3879"/>
        <v>0</v>
      </c>
      <c r="AL1026" s="32"/>
      <c r="AM1026" s="114">
        <f t="shared" si="3880"/>
        <v>0</v>
      </c>
      <c r="AN1026" s="32"/>
      <c r="AO1026" s="114">
        <f t="shared" si="3881"/>
        <v>0</v>
      </c>
      <c r="AP1026" s="32"/>
      <c r="AQ1026" s="114">
        <f t="shared" si="3882"/>
        <v>0</v>
      </c>
      <c r="AR1026" s="32"/>
      <c r="AS1026" s="114">
        <f t="shared" si="3883"/>
        <v>0</v>
      </c>
      <c r="AT1026" s="32"/>
      <c r="AU1026" s="114">
        <f t="shared" si="3884"/>
        <v>0</v>
      </c>
      <c r="AV1026" s="32"/>
      <c r="AW1026" s="114">
        <f t="shared" si="3885"/>
        <v>0</v>
      </c>
      <c r="AX1026" s="32"/>
      <c r="AY1026" s="114">
        <f t="shared" si="3886"/>
        <v>0</v>
      </c>
      <c r="AZ1026" s="32"/>
      <c r="BA1026" s="114">
        <f t="shared" si="3887"/>
        <v>0</v>
      </c>
      <c r="BB1026" s="32"/>
      <c r="BC1026" s="114">
        <f t="shared" si="3888"/>
        <v>0</v>
      </c>
      <c r="BD1026" s="32"/>
      <c r="BE1026" s="114">
        <f t="shared" si="3889"/>
        <v>0</v>
      </c>
      <c r="BF1026" s="32"/>
      <c r="BG1026" s="114">
        <f t="shared" si="3890"/>
        <v>0</v>
      </c>
      <c r="BH1026" s="108">
        <f t="shared" ref="BH1026:BI1026" si="3907">SUM(J1026,L1026,N1026,P1026,R1026,T1026,V1026,X1026,Z1026,AB1026,AD1026,AF1026,AH1026,AJ1026,AL1026,AN1026,AP1026,AR1026,AT1026,AV1026,AX1026,AZ1026,BB1026,BD1026,BF1026)</f>
        <v>0</v>
      </c>
      <c r="BI1026" s="119">
        <f t="shared" si="3907"/>
        <v>0</v>
      </c>
      <c r="BJ1026" s="87">
        <f t="shared" si="3892"/>
        <v>0</v>
      </c>
      <c r="BK1026" s="108">
        <f t="shared" si="3893"/>
        <v>1</v>
      </c>
      <c r="BL1026" s="119">
        <f t="shared" si="3894"/>
        <v>1696.19</v>
      </c>
      <c r="BM1026" s="87">
        <f t="shared" si="3895"/>
        <v>1</v>
      </c>
    </row>
    <row r="1027" spans="1:65" s="88" customFormat="1">
      <c r="A1027" s="29" t="s">
        <v>1448</v>
      </c>
      <c r="B1027" s="29" t="s">
        <v>66</v>
      </c>
      <c r="C1027" s="29">
        <v>92868</v>
      </c>
      <c r="D1027" s="101" t="s">
        <v>1172</v>
      </c>
      <c r="E1027" s="29" t="s">
        <v>100</v>
      </c>
      <c r="F1027" s="30">
        <v>9</v>
      </c>
      <c r="G1027" s="31">
        <v>11.55</v>
      </c>
      <c r="H1027" s="119">
        <v>14.192333056011723</v>
      </c>
      <c r="I1027" s="120">
        <f t="shared" si="3865"/>
        <v>127.73</v>
      </c>
      <c r="J1027" s="111"/>
      <c r="K1027" s="114">
        <f t="shared" si="3866"/>
        <v>0</v>
      </c>
      <c r="L1027" s="32"/>
      <c r="M1027" s="114">
        <f t="shared" si="3867"/>
        <v>0</v>
      </c>
      <c r="N1027" s="32"/>
      <c r="O1027" s="114">
        <f t="shared" si="3868"/>
        <v>0</v>
      </c>
      <c r="P1027" s="32"/>
      <c r="Q1027" s="114">
        <f t="shared" si="3869"/>
        <v>0</v>
      </c>
      <c r="R1027" s="32"/>
      <c r="S1027" s="114">
        <f t="shared" si="3870"/>
        <v>0</v>
      </c>
      <c r="T1027" s="32"/>
      <c r="U1027" s="114">
        <f t="shared" si="3871"/>
        <v>0</v>
      </c>
      <c r="V1027" s="32"/>
      <c r="W1027" s="114">
        <f t="shared" si="3872"/>
        <v>0</v>
      </c>
      <c r="X1027" s="32"/>
      <c r="Y1027" s="114">
        <f t="shared" si="3873"/>
        <v>0</v>
      </c>
      <c r="Z1027" s="32"/>
      <c r="AA1027" s="114">
        <f t="shared" si="3874"/>
        <v>0</v>
      </c>
      <c r="AB1027" s="32"/>
      <c r="AC1027" s="114">
        <f t="shared" si="3875"/>
        <v>0</v>
      </c>
      <c r="AD1027" s="32"/>
      <c r="AE1027" s="114">
        <f t="shared" si="3876"/>
        <v>0</v>
      </c>
      <c r="AF1027" s="32"/>
      <c r="AG1027" s="114">
        <f t="shared" si="3877"/>
        <v>0</v>
      </c>
      <c r="AH1027" s="32"/>
      <c r="AI1027" s="114">
        <f t="shared" si="3878"/>
        <v>0</v>
      </c>
      <c r="AJ1027" s="32"/>
      <c r="AK1027" s="114">
        <f t="shared" si="3879"/>
        <v>0</v>
      </c>
      <c r="AL1027" s="32"/>
      <c r="AM1027" s="114">
        <f t="shared" si="3880"/>
        <v>0</v>
      </c>
      <c r="AN1027" s="32"/>
      <c r="AO1027" s="114">
        <f t="shared" si="3881"/>
        <v>0</v>
      </c>
      <c r="AP1027" s="32"/>
      <c r="AQ1027" s="114">
        <f t="shared" si="3882"/>
        <v>0</v>
      </c>
      <c r="AR1027" s="32"/>
      <c r="AS1027" s="114">
        <f t="shared" si="3883"/>
        <v>0</v>
      </c>
      <c r="AT1027" s="32"/>
      <c r="AU1027" s="114">
        <f t="shared" si="3884"/>
        <v>0</v>
      </c>
      <c r="AV1027" s="32"/>
      <c r="AW1027" s="114">
        <f t="shared" si="3885"/>
        <v>0</v>
      </c>
      <c r="AX1027" s="32"/>
      <c r="AY1027" s="114">
        <f t="shared" si="3886"/>
        <v>0</v>
      </c>
      <c r="AZ1027" s="32"/>
      <c r="BA1027" s="114">
        <f t="shared" si="3887"/>
        <v>0</v>
      </c>
      <c r="BB1027" s="32"/>
      <c r="BC1027" s="114">
        <f t="shared" si="3888"/>
        <v>0</v>
      </c>
      <c r="BD1027" s="32"/>
      <c r="BE1027" s="114">
        <f t="shared" si="3889"/>
        <v>0</v>
      </c>
      <c r="BF1027" s="32"/>
      <c r="BG1027" s="114">
        <f t="shared" si="3890"/>
        <v>0</v>
      </c>
      <c r="BH1027" s="108">
        <f t="shared" ref="BH1027:BI1027" si="3908">SUM(J1027,L1027,N1027,P1027,R1027,T1027,V1027,X1027,Z1027,AB1027,AD1027,AF1027,AH1027,AJ1027,AL1027,AN1027,AP1027,AR1027,AT1027,AV1027,AX1027,AZ1027,BB1027,BD1027,BF1027)</f>
        <v>0</v>
      </c>
      <c r="BI1027" s="119">
        <f t="shared" si="3908"/>
        <v>0</v>
      </c>
      <c r="BJ1027" s="87">
        <f t="shared" si="3892"/>
        <v>0</v>
      </c>
      <c r="BK1027" s="108">
        <f t="shared" si="3893"/>
        <v>9</v>
      </c>
      <c r="BL1027" s="119">
        <f t="shared" si="3894"/>
        <v>127.73</v>
      </c>
      <c r="BM1027" s="87">
        <f t="shared" si="3895"/>
        <v>1</v>
      </c>
    </row>
    <row r="1028" spans="1:65" s="88" customFormat="1">
      <c r="A1028" s="29" t="s">
        <v>1449</v>
      </c>
      <c r="B1028" s="29" t="s">
        <v>66</v>
      </c>
      <c r="C1028" s="29">
        <v>92871</v>
      </c>
      <c r="D1028" s="101" t="s">
        <v>1265</v>
      </c>
      <c r="E1028" s="29" t="s">
        <v>100</v>
      </c>
      <c r="F1028" s="30">
        <v>3</v>
      </c>
      <c r="G1028" s="31">
        <v>14.69</v>
      </c>
      <c r="H1028" s="119">
        <v>18.050681609767288</v>
      </c>
      <c r="I1028" s="120">
        <f t="shared" si="3865"/>
        <v>54.15</v>
      </c>
      <c r="J1028" s="111"/>
      <c r="K1028" s="114">
        <f t="shared" si="3866"/>
        <v>0</v>
      </c>
      <c r="L1028" s="32"/>
      <c r="M1028" s="114">
        <f t="shared" si="3867"/>
        <v>0</v>
      </c>
      <c r="N1028" s="32"/>
      <c r="O1028" s="114">
        <f t="shared" si="3868"/>
        <v>0</v>
      </c>
      <c r="P1028" s="32"/>
      <c r="Q1028" s="114">
        <f t="shared" si="3869"/>
        <v>0</v>
      </c>
      <c r="R1028" s="32"/>
      <c r="S1028" s="114">
        <f t="shared" si="3870"/>
        <v>0</v>
      </c>
      <c r="T1028" s="32"/>
      <c r="U1028" s="114">
        <f t="shared" si="3871"/>
        <v>0</v>
      </c>
      <c r="V1028" s="32"/>
      <c r="W1028" s="114">
        <f t="shared" si="3872"/>
        <v>0</v>
      </c>
      <c r="X1028" s="32"/>
      <c r="Y1028" s="114">
        <f t="shared" si="3873"/>
        <v>0</v>
      </c>
      <c r="Z1028" s="32"/>
      <c r="AA1028" s="114">
        <f t="shared" si="3874"/>
        <v>0</v>
      </c>
      <c r="AB1028" s="32"/>
      <c r="AC1028" s="114">
        <f t="shared" si="3875"/>
        <v>0</v>
      </c>
      <c r="AD1028" s="32"/>
      <c r="AE1028" s="114">
        <f t="shared" si="3876"/>
        <v>0</v>
      </c>
      <c r="AF1028" s="32"/>
      <c r="AG1028" s="114">
        <f t="shared" si="3877"/>
        <v>0</v>
      </c>
      <c r="AH1028" s="32"/>
      <c r="AI1028" s="114">
        <f t="shared" si="3878"/>
        <v>0</v>
      </c>
      <c r="AJ1028" s="32"/>
      <c r="AK1028" s="114">
        <f t="shared" si="3879"/>
        <v>0</v>
      </c>
      <c r="AL1028" s="32"/>
      <c r="AM1028" s="114">
        <f t="shared" si="3880"/>
        <v>0</v>
      </c>
      <c r="AN1028" s="32"/>
      <c r="AO1028" s="114">
        <f t="shared" si="3881"/>
        <v>0</v>
      </c>
      <c r="AP1028" s="32"/>
      <c r="AQ1028" s="114">
        <f t="shared" si="3882"/>
        <v>0</v>
      </c>
      <c r="AR1028" s="32"/>
      <c r="AS1028" s="114">
        <f t="shared" si="3883"/>
        <v>0</v>
      </c>
      <c r="AT1028" s="32"/>
      <c r="AU1028" s="114">
        <f t="shared" si="3884"/>
        <v>0</v>
      </c>
      <c r="AV1028" s="32"/>
      <c r="AW1028" s="114">
        <f t="shared" si="3885"/>
        <v>0</v>
      </c>
      <c r="AX1028" s="32"/>
      <c r="AY1028" s="114">
        <f t="shared" si="3886"/>
        <v>0</v>
      </c>
      <c r="AZ1028" s="32"/>
      <c r="BA1028" s="114">
        <f t="shared" si="3887"/>
        <v>0</v>
      </c>
      <c r="BB1028" s="32"/>
      <c r="BC1028" s="114">
        <f t="shared" si="3888"/>
        <v>0</v>
      </c>
      <c r="BD1028" s="32"/>
      <c r="BE1028" s="114">
        <f t="shared" si="3889"/>
        <v>0</v>
      </c>
      <c r="BF1028" s="32"/>
      <c r="BG1028" s="114">
        <f t="shared" si="3890"/>
        <v>0</v>
      </c>
      <c r="BH1028" s="108">
        <f t="shared" ref="BH1028:BI1028" si="3909">SUM(J1028,L1028,N1028,P1028,R1028,T1028,V1028,X1028,Z1028,AB1028,AD1028,AF1028,AH1028,AJ1028,AL1028,AN1028,AP1028,AR1028,AT1028,AV1028,AX1028,AZ1028,BB1028,BD1028,BF1028)</f>
        <v>0</v>
      </c>
      <c r="BI1028" s="119">
        <f t="shared" si="3909"/>
        <v>0</v>
      </c>
      <c r="BJ1028" s="87">
        <f t="shared" si="3892"/>
        <v>0</v>
      </c>
      <c r="BK1028" s="108">
        <f t="shared" si="3893"/>
        <v>3</v>
      </c>
      <c r="BL1028" s="119">
        <f t="shared" si="3894"/>
        <v>54.15</v>
      </c>
      <c r="BM1028" s="87">
        <f t="shared" si="3895"/>
        <v>1</v>
      </c>
    </row>
    <row r="1029" spans="1:65" s="88" customFormat="1" ht="22.5">
      <c r="A1029" s="29" t="s">
        <v>1450</v>
      </c>
      <c r="B1029" s="29" t="s">
        <v>66</v>
      </c>
      <c r="C1029" s="29">
        <v>95787</v>
      </c>
      <c r="D1029" s="101" t="s">
        <v>1190</v>
      </c>
      <c r="E1029" s="29" t="s">
        <v>100</v>
      </c>
      <c r="F1029" s="30">
        <v>1</v>
      </c>
      <c r="G1029" s="31">
        <v>23.51</v>
      </c>
      <c r="H1029" s="119">
        <v>28.888463216176241</v>
      </c>
      <c r="I1029" s="120">
        <f t="shared" si="3865"/>
        <v>28.89</v>
      </c>
      <c r="J1029" s="111"/>
      <c r="K1029" s="114">
        <f t="shared" si="3866"/>
        <v>0</v>
      </c>
      <c r="L1029" s="32"/>
      <c r="M1029" s="114">
        <f t="shared" si="3867"/>
        <v>0</v>
      </c>
      <c r="N1029" s="32"/>
      <c r="O1029" s="114">
        <f t="shared" si="3868"/>
        <v>0</v>
      </c>
      <c r="P1029" s="32"/>
      <c r="Q1029" s="114">
        <f t="shared" si="3869"/>
        <v>0</v>
      </c>
      <c r="R1029" s="32"/>
      <c r="S1029" s="114">
        <f t="shared" si="3870"/>
        <v>0</v>
      </c>
      <c r="T1029" s="32"/>
      <c r="U1029" s="114">
        <f t="shared" si="3871"/>
        <v>0</v>
      </c>
      <c r="V1029" s="32"/>
      <c r="W1029" s="114">
        <f t="shared" si="3872"/>
        <v>0</v>
      </c>
      <c r="X1029" s="32"/>
      <c r="Y1029" s="114">
        <f t="shared" si="3873"/>
        <v>0</v>
      </c>
      <c r="Z1029" s="32"/>
      <c r="AA1029" s="114">
        <f t="shared" si="3874"/>
        <v>0</v>
      </c>
      <c r="AB1029" s="32"/>
      <c r="AC1029" s="114">
        <f t="shared" si="3875"/>
        <v>0</v>
      </c>
      <c r="AD1029" s="32"/>
      <c r="AE1029" s="114">
        <f t="shared" si="3876"/>
        <v>0</v>
      </c>
      <c r="AF1029" s="32"/>
      <c r="AG1029" s="114">
        <f t="shared" si="3877"/>
        <v>0</v>
      </c>
      <c r="AH1029" s="32"/>
      <c r="AI1029" s="114">
        <f t="shared" si="3878"/>
        <v>0</v>
      </c>
      <c r="AJ1029" s="32"/>
      <c r="AK1029" s="114">
        <f t="shared" si="3879"/>
        <v>0</v>
      </c>
      <c r="AL1029" s="32"/>
      <c r="AM1029" s="114">
        <f t="shared" si="3880"/>
        <v>0</v>
      </c>
      <c r="AN1029" s="32"/>
      <c r="AO1029" s="114">
        <f t="shared" si="3881"/>
        <v>0</v>
      </c>
      <c r="AP1029" s="32"/>
      <c r="AQ1029" s="114">
        <f t="shared" si="3882"/>
        <v>0</v>
      </c>
      <c r="AR1029" s="32"/>
      <c r="AS1029" s="114">
        <f t="shared" si="3883"/>
        <v>0</v>
      </c>
      <c r="AT1029" s="32"/>
      <c r="AU1029" s="114">
        <f t="shared" si="3884"/>
        <v>0</v>
      </c>
      <c r="AV1029" s="32"/>
      <c r="AW1029" s="114">
        <f t="shared" si="3885"/>
        <v>0</v>
      </c>
      <c r="AX1029" s="32"/>
      <c r="AY1029" s="114">
        <f t="shared" si="3886"/>
        <v>0</v>
      </c>
      <c r="AZ1029" s="32"/>
      <c r="BA1029" s="114">
        <f t="shared" si="3887"/>
        <v>0</v>
      </c>
      <c r="BB1029" s="32"/>
      <c r="BC1029" s="114">
        <f t="shared" si="3888"/>
        <v>0</v>
      </c>
      <c r="BD1029" s="32"/>
      <c r="BE1029" s="114">
        <f t="shared" si="3889"/>
        <v>0</v>
      </c>
      <c r="BF1029" s="32"/>
      <c r="BG1029" s="114">
        <f t="shared" si="3890"/>
        <v>0</v>
      </c>
      <c r="BH1029" s="108">
        <f t="shared" ref="BH1029:BI1029" si="3910">SUM(J1029,L1029,N1029,P1029,R1029,T1029,V1029,X1029,Z1029,AB1029,AD1029,AF1029,AH1029,AJ1029,AL1029,AN1029,AP1029,AR1029,AT1029,AV1029,AX1029,AZ1029,BB1029,BD1029,BF1029)</f>
        <v>0</v>
      </c>
      <c r="BI1029" s="119">
        <f t="shared" si="3910"/>
        <v>0</v>
      </c>
      <c r="BJ1029" s="87">
        <f t="shared" si="3892"/>
        <v>0</v>
      </c>
      <c r="BK1029" s="108">
        <f t="shared" si="3893"/>
        <v>1</v>
      </c>
      <c r="BL1029" s="119">
        <f t="shared" si="3894"/>
        <v>28.89</v>
      </c>
      <c r="BM1029" s="87">
        <f t="shared" si="3895"/>
        <v>1</v>
      </c>
    </row>
    <row r="1030" spans="1:65" s="88" customFormat="1" ht="22.5">
      <c r="A1030" s="29" t="s">
        <v>1451</v>
      </c>
      <c r="B1030" s="29" t="s">
        <v>66</v>
      </c>
      <c r="C1030" s="29">
        <v>95808</v>
      </c>
      <c r="D1030" s="101" t="s">
        <v>1192</v>
      </c>
      <c r="E1030" s="29" t="s">
        <v>100</v>
      </c>
      <c r="F1030" s="30">
        <v>1</v>
      </c>
      <c r="G1030" s="31">
        <v>20.56</v>
      </c>
      <c r="H1030" s="119">
        <v>25.263581613125627</v>
      </c>
      <c r="I1030" s="120">
        <f t="shared" si="3865"/>
        <v>25.26</v>
      </c>
      <c r="J1030" s="111"/>
      <c r="K1030" s="114">
        <f t="shared" si="3866"/>
        <v>0</v>
      </c>
      <c r="L1030" s="32"/>
      <c r="M1030" s="114">
        <f t="shared" si="3867"/>
        <v>0</v>
      </c>
      <c r="N1030" s="32"/>
      <c r="O1030" s="114">
        <f t="shared" si="3868"/>
        <v>0</v>
      </c>
      <c r="P1030" s="32"/>
      <c r="Q1030" s="114">
        <f t="shared" si="3869"/>
        <v>0</v>
      </c>
      <c r="R1030" s="32"/>
      <c r="S1030" s="114">
        <f t="shared" si="3870"/>
        <v>0</v>
      </c>
      <c r="T1030" s="32"/>
      <c r="U1030" s="114">
        <f t="shared" si="3871"/>
        <v>0</v>
      </c>
      <c r="V1030" s="32"/>
      <c r="W1030" s="114">
        <f t="shared" si="3872"/>
        <v>0</v>
      </c>
      <c r="X1030" s="32"/>
      <c r="Y1030" s="114">
        <f t="shared" si="3873"/>
        <v>0</v>
      </c>
      <c r="Z1030" s="32"/>
      <c r="AA1030" s="114">
        <f t="shared" si="3874"/>
        <v>0</v>
      </c>
      <c r="AB1030" s="32"/>
      <c r="AC1030" s="114">
        <f t="shared" si="3875"/>
        <v>0</v>
      </c>
      <c r="AD1030" s="32"/>
      <c r="AE1030" s="114">
        <f t="shared" si="3876"/>
        <v>0</v>
      </c>
      <c r="AF1030" s="32"/>
      <c r="AG1030" s="114">
        <f t="shared" si="3877"/>
        <v>0</v>
      </c>
      <c r="AH1030" s="32"/>
      <c r="AI1030" s="114">
        <f t="shared" si="3878"/>
        <v>0</v>
      </c>
      <c r="AJ1030" s="32"/>
      <c r="AK1030" s="114">
        <f t="shared" si="3879"/>
        <v>0</v>
      </c>
      <c r="AL1030" s="32"/>
      <c r="AM1030" s="114">
        <f t="shared" si="3880"/>
        <v>0</v>
      </c>
      <c r="AN1030" s="32"/>
      <c r="AO1030" s="114">
        <f t="shared" si="3881"/>
        <v>0</v>
      </c>
      <c r="AP1030" s="32"/>
      <c r="AQ1030" s="114">
        <f t="shared" si="3882"/>
        <v>0</v>
      </c>
      <c r="AR1030" s="32"/>
      <c r="AS1030" s="114">
        <f t="shared" si="3883"/>
        <v>0</v>
      </c>
      <c r="AT1030" s="32"/>
      <c r="AU1030" s="114">
        <f t="shared" si="3884"/>
        <v>0</v>
      </c>
      <c r="AV1030" s="32"/>
      <c r="AW1030" s="114">
        <f t="shared" si="3885"/>
        <v>0</v>
      </c>
      <c r="AX1030" s="32"/>
      <c r="AY1030" s="114">
        <f t="shared" si="3886"/>
        <v>0</v>
      </c>
      <c r="AZ1030" s="32"/>
      <c r="BA1030" s="114">
        <f t="shared" si="3887"/>
        <v>0</v>
      </c>
      <c r="BB1030" s="32"/>
      <c r="BC1030" s="114">
        <f t="shared" si="3888"/>
        <v>0</v>
      </c>
      <c r="BD1030" s="32"/>
      <c r="BE1030" s="114">
        <f t="shared" si="3889"/>
        <v>0</v>
      </c>
      <c r="BF1030" s="32"/>
      <c r="BG1030" s="114">
        <f t="shared" si="3890"/>
        <v>0</v>
      </c>
      <c r="BH1030" s="108">
        <f t="shared" ref="BH1030:BI1030" si="3911">SUM(J1030,L1030,N1030,P1030,R1030,T1030,V1030,X1030,Z1030,AB1030,AD1030,AF1030,AH1030,AJ1030,AL1030,AN1030,AP1030,AR1030,AT1030,AV1030,AX1030,AZ1030,BB1030,BD1030,BF1030)</f>
        <v>0</v>
      </c>
      <c r="BI1030" s="119">
        <f t="shared" si="3911"/>
        <v>0</v>
      </c>
      <c r="BJ1030" s="87">
        <f t="shared" si="3892"/>
        <v>0</v>
      </c>
      <c r="BK1030" s="108">
        <f t="shared" si="3893"/>
        <v>1</v>
      </c>
      <c r="BL1030" s="119">
        <f t="shared" si="3894"/>
        <v>25.26</v>
      </c>
      <c r="BM1030" s="87">
        <f t="shared" si="3895"/>
        <v>1</v>
      </c>
    </row>
    <row r="1031" spans="1:65" s="88" customFormat="1" ht="22.5">
      <c r="A1031" s="29" t="s">
        <v>1452</v>
      </c>
      <c r="B1031" s="29" t="s">
        <v>66</v>
      </c>
      <c r="C1031" s="29">
        <v>95777</v>
      </c>
      <c r="D1031" s="101" t="s">
        <v>1194</v>
      </c>
      <c r="E1031" s="29" t="s">
        <v>100</v>
      </c>
      <c r="F1031" s="30">
        <v>5</v>
      </c>
      <c r="G1031" s="31">
        <v>21.57</v>
      </c>
      <c r="H1031" s="119">
        <v>26.504642772136176</v>
      </c>
      <c r="I1031" s="120">
        <f t="shared" si="3865"/>
        <v>132.52000000000001</v>
      </c>
      <c r="J1031" s="111"/>
      <c r="K1031" s="114">
        <f t="shared" si="3866"/>
        <v>0</v>
      </c>
      <c r="L1031" s="32"/>
      <c r="M1031" s="114">
        <f t="shared" si="3867"/>
        <v>0</v>
      </c>
      <c r="N1031" s="32"/>
      <c r="O1031" s="114">
        <f t="shared" si="3868"/>
        <v>0</v>
      </c>
      <c r="P1031" s="32"/>
      <c r="Q1031" s="114">
        <f t="shared" si="3869"/>
        <v>0</v>
      </c>
      <c r="R1031" s="32"/>
      <c r="S1031" s="114">
        <f t="shared" si="3870"/>
        <v>0</v>
      </c>
      <c r="T1031" s="32"/>
      <c r="U1031" s="114">
        <f t="shared" si="3871"/>
        <v>0</v>
      </c>
      <c r="V1031" s="32"/>
      <c r="W1031" s="114">
        <f t="shared" si="3872"/>
        <v>0</v>
      </c>
      <c r="X1031" s="32"/>
      <c r="Y1031" s="114">
        <f t="shared" si="3873"/>
        <v>0</v>
      </c>
      <c r="Z1031" s="32"/>
      <c r="AA1031" s="114">
        <f t="shared" si="3874"/>
        <v>0</v>
      </c>
      <c r="AB1031" s="32"/>
      <c r="AC1031" s="114">
        <f t="shared" si="3875"/>
        <v>0</v>
      </c>
      <c r="AD1031" s="32"/>
      <c r="AE1031" s="114">
        <f t="shared" si="3876"/>
        <v>0</v>
      </c>
      <c r="AF1031" s="32"/>
      <c r="AG1031" s="114">
        <f t="shared" si="3877"/>
        <v>0</v>
      </c>
      <c r="AH1031" s="32"/>
      <c r="AI1031" s="114">
        <f t="shared" si="3878"/>
        <v>0</v>
      </c>
      <c r="AJ1031" s="32"/>
      <c r="AK1031" s="114">
        <f t="shared" si="3879"/>
        <v>0</v>
      </c>
      <c r="AL1031" s="32"/>
      <c r="AM1031" s="114">
        <f t="shared" si="3880"/>
        <v>0</v>
      </c>
      <c r="AN1031" s="32"/>
      <c r="AO1031" s="114">
        <f t="shared" si="3881"/>
        <v>0</v>
      </c>
      <c r="AP1031" s="32"/>
      <c r="AQ1031" s="114">
        <f t="shared" si="3882"/>
        <v>0</v>
      </c>
      <c r="AR1031" s="32"/>
      <c r="AS1031" s="114">
        <f t="shared" si="3883"/>
        <v>0</v>
      </c>
      <c r="AT1031" s="32"/>
      <c r="AU1031" s="114">
        <f t="shared" si="3884"/>
        <v>0</v>
      </c>
      <c r="AV1031" s="32"/>
      <c r="AW1031" s="114">
        <f t="shared" si="3885"/>
        <v>0</v>
      </c>
      <c r="AX1031" s="32"/>
      <c r="AY1031" s="114">
        <f t="shared" si="3886"/>
        <v>0</v>
      </c>
      <c r="AZ1031" s="32"/>
      <c r="BA1031" s="114">
        <f t="shared" si="3887"/>
        <v>0</v>
      </c>
      <c r="BB1031" s="32"/>
      <c r="BC1031" s="114">
        <f t="shared" si="3888"/>
        <v>0</v>
      </c>
      <c r="BD1031" s="32"/>
      <c r="BE1031" s="114">
        <f t="shared" si="3889"/>
        <v>0</v>
      </c>
      <c r="BF1031" s="32"/>
      <c r="BG1031" s="114">
        <f t="shared" si="3890"/>
        <v>0</v>
      </c>
      <c r="BH1031" s="108">
        <f t="shared" ref="BH1031:BI1031" si="3912">SUM(J1031,L1031,N1031,P1031,R1031,T1031,V1031,X1031,Z1031,AB1031,AD1031,AF1031,AH1031,AJ1031,AL1031,AN1031,AP1031,AR1031,AT1031,AV1031,AX1031,AZ1031,BB1031,BD1031,BF1031)</f>
        <v>0</v>
      </c>
      <c r="BI1031" s="119">
        <f t="shared" si="3912"/>
        <v>0</v>
      </c>
      <c r="BJ1031" s="87">
        <f t="shared" si="3892"/>
        <v>0</v>
      </c>
      <c r="BK1031" s="108">
        <f t="shared" si="3893"/>
        <v>5</v>
      </c>
      <c r="BL1031" s="119">
        <f t="shared" si="3894"/>
        <v>132.52000000000001</v>
      </c>
      <c r="BM1031" s="87">
        <f t="shared" si="3895"/>
        <v>1</v>
      </c>
    </row>
    <row r="1032" spans="1:65" s="88" customFormat="1" ht="22.5">
      <c r="A1032" s="29" t="s">
        <v>1453</v>
      </c>
      <c r="B1032" s="29" t="s">
        <v>66</v>
      </c>
      <c r="C1032" s="29">
        <v>95801</v>
      </c>
      <c r="D1032" s="101" t="s">
        <v>1196</v>
      </c>
      <c r="E1032" s="29" t="s">
        <v>100</v>
      </c>
      <c r="F1032" s="30">
        <v>3</v>
      </c>
      <c r="G1032" s="31">
        <v>32.450000000000003</v>
      </c>
      <c r="H1032" s="119">
        <v>39.873697633556745</v>
      </c>
      <c r="I1032" s="120">
        <f t="shared" si="3865"/>
        <v>119.62</v>
      </c>
      <c r="J1032" s="111"/>
      <c r="K1032" s="114">
        <f t="shared" si="3866"/>
        <v>0</v>
      </c>
      <c r="L1032" s="32"/>
      <c r="M1032" s="114">
        <f t="shared" si="3867"/>
        <v>0</v>
      </c>
      <c r="N1032" s="32"/>
      <c r="O1032" s="114">
        <f t="shared" si="3868"/>
        <v>0</v>
      </c>
      <c r="P1032" s="32"/>
      <c r="Q1032" s="114">
        <f t="shared" si="3869"/>
        <v>0</v>
      </c>
      <c r="R1032" s="32"/>
      <c r="S1032" s="114">
        <f t="shared" si="3870"/>
        <v>0</v>
      </c>
      <c r="T1032" s="32"/>
      <c r="U1032" s="114">
        <f t="shared" si="3871"/>
        <v>0</v>
      </c>
      <c r="V1032" s="32"/>
      <c r="W1032" s="114">
        <f t="shared" si="3872"/>
        <v>0</v>
      </c>
      <c r="X1032" s="32"/>
      <c r="Y1032" s="114">
        <f t="shared" si="3873"/>
        <v>0</v>
      </c>
      <c r="Z1032" s="32"/>
      <c r="AA1032" s="114">
        <f t="shared" si="3874"/>
        <v>0</v>
      </c>
      <c r="AB1032" s="32"/>
      <c r="AC1032" s="114">
        <f t="shared" si="3875"/>
        <v>0</v>
      </c>
      <c r="AD1032" s="32"/>
      <c r="AE1032" s="114">
        <f t="shared" si="3876"/>
        <v>0</v>
      </c>
      <c r="AF1032" s="32"/>
      <c r="AG1032" s="114">
        <f t="shared" si="3877"/>
        <v>0</v>
      </c>
      <c r="AH1032" s="32"/>
      <c r="AI1032" s="114">
        <f t="shared" si="3878"/>
        <v>0</v>
      </c>
      <c r="AJ1032" s="32"/>
      <c r="AK1032" s="114">
        <f t="shared" si="3879"/>
        <v>0</v>
      </c>
      <c r="AL1032" s="32"/>
      <c r="AM1032" s="114">
        <f t="shared" si="3880"/>
        <v>0</v>
      </c>
      <c r="AN1032" s="32"/>
      <c r="AO1032" s="114">
        <f t="shared" si="3881"/>
        <v>0</v>
      </c>
      <c r="AP1032" s="32"/>
      <c r="AQ1032" s="114">
        <f t="shared" si="3882"/>
        <v>0</v>
      </c>
      <c r="AR1032" s="32"/>
      <c r="AS1032" s="114">
        <f t="shared" si="3883"/>
        <v>0</v>
      </c>
      <c r="AT1032" s="32"/>
      <c r="AU1032" s="114">
        <f t="shared" si="3884"/>
        <v>0</v>
      </c>
      <c r="AV1032" s="32"/>
      <c r="AW1032" s="114">
        <f t="shared" si="3885"/>
        <v>0</v>
      </c>
      <c r="AX1032" s="32"/>
      <c r="AY1032" s="114">
        <f t="shared" si="3886"/>
        <v>0</v>
      </c>
      <c r="AZ1032" s="32"/>
      <c r="BA1032" s="114">
        <f t="shared" si="3887"/>
        <v>0</v>
      </c>
      <c r="BB1032" s="32"/>
      <c r="BC1032" s="114">
        <f t="shared" si="3888"/>
        <v>0</v>
      </c>
      <c r="BD1032" s="32"/>
      <c r="BE1032" s="114">
        <f t="shared" si="3889"/>
        <v>0</v>
      </c>
      <c r="BF1032" s="32"/>
      <c r="BG1032" s="114">
        <f t="shared" si="3890"/>
        <v>0</v>
      </c>
      <c r="BH1032" s="108">
        <f t="shared" ref="BH1032:BI1032" si="3913">SUM(J1032,L1032,N1032,P1032,R1032,T1032,V1032,X1032,Z1032,AB1032,AD1032,AF1032,AH1032,AJ1032,AL1032,AN1032,AP1032,AR1032,AT1032,AV1032,AX1032,AZ1032,BB1032,BD1032,BF1032)</f>
        <v>0</v>
      </c>
      <c r="BI1032" s="119">
        <f t="shared" si="3913"/>
        <v>0</v>
      </c>
      <c r="BJ1032" s="87">
        <f t="shared" si="3892"/>
        <v>0</v>
      </c>
      <c r="BK1032" s="108">
        <f t="shared" si="3893"/>
        <v>3</v>
      </c>
      <c r="BL1032" s="119">
        <f t="shared" si="3894"/>
        <v>119.62</v>
      </c>
      <c r="BM1032" s="87">
        <f t="shared" si="3895"/>
        <v>1</v>
      </c>
    </row>
    <row r="1033" spans="1:65" s="88" customFormat="1">
      <c r="A1033" s="29" t="s">
        <v>1454</v>
      </c>
      <c r="B1033" s="29" t="s">
        <v>66</v>
      </c>
      <c r="C1033" s="29">
        <v>100556</v>
      </c>
      <c r="D1033" s="101" t="s">
        <v>1455</v>
      </c>
      <c r="E1033" s="29" t="s">
        <v>100</v>
      </c>
      <c r="F1033" s="30">
        <v>2</v>
      </c>
      <c r="G1033" s="31">
        <v>33.549999999999997</v>
      </c>
      <c r="H1033" s="119">
        <v>41.225348400795951</v>
      </c>
      <c r="I1033" s="120">
        <f t="shared" si="3865"/>
        <v>82.45</v>
      </c>
      <c r="J1033" s="111"/>
      <c r="K1033" s="114">
        <f t="shared" si="3866"/>
        <v>0</v>
      </c>
      <c r="L1033" s="32"/>
      <c r="M1033" s="114">
        <f t="shared" si="3867"/>
        <v>0</v>
      </c>
      <c r="N1033" s="32"/>
      <c r="O1033" s="114">
        <f t="shared" si="3868"/>
        <v>0</v>
      </c>
      <c r="P1033" s="32"/>
      <c r="Q1033" s="114">
        <f t="shared" si="3869"/>
        <v>0</v>
      </c>
      <c r="R1033" s="32"/>
      <c r="S1033" s="114">
        <f t="shared" si="3870"/>
        <v>0</v>
      </c>
      <c r="T1033" s="32"/>
      <c r="U1033" s="114">
        <f t="shared" si="3871"/>
        <v>0</v>
      </c>
      <c r="V1033" s="32"/>
      <c r="W1033" s="114">
        <f t="shared" si="3872"/>
        <v>0</v>
      </c>
      <c r="X1033" s="32"/>
      <c r="Y1033" s="114">
        <f t="shared" si="3873"/>
        <v>0</v>
      </c>
      <c r="Z1033" s="32"/>
      <c r="AA1033" s="114">
        <f t="shared" si="3874"/>
        <v>0</v>
      </c>
      <c r="AB1033" s="32"/>
      <c r="AC1033" s="114">
        <f t="shared" si="3875"/>
        <v>0</v>
      </c>
      <c r="AD1033" s="32"/>
      <c r="AE1033" s="114">
        <f t="shared" si="3876"/>
        <v>0</v>
      </c>
      <c r="AF1033" s="32"/>
      <c r="AG1033" s="114">
        <f t="shared" si="3877"/>
        <v>0</v>
      </c>
      <c r="AH1033" s="32"/>
      <c r="AI1033" s="114">
        <f t="shared" si="3878"/>
        <v>0</v>
      </c>
      <c r="AJ1033" s="32"/>
      <c r="AK1033" s="114">
        <f t="shared" si="3879"/>
        <v>0</v>
      </c>
      <c r="AL1033" s="32"/>
      <c r="AM1033" s="114">
        <f t="shared" si="3880"/>
        <v>0</v>
      </c>
      <c r="AN1033" s="32"/>
      <c r="AO1033" s="114">
        <f t="shared" si="3881"/>
        <v>0</v>
      </c>
      <c r="AP1033" s="32"/>
      <c r="AQ1033" s="114">
        <f t="shared" si="3882"/>
        <v>0</v>
      </c>
      <c r="AR1033" s="32"/>
      <c r="AS1033" s="114">
        <f t="shared" si="3883"/>
        <v>0</v>
      </c>
      <c r="AT1033" s="32"/>
      <c r="AU1033" s="114">
        <f t="shared" si="3884"/>
        <v>0</v>
      </c>
      <c r="AV1033" s="32"/>
      <c r="AW1033" s="114">
        <f t="shared" si="3885"/>
        <v>0</v>
      </c>
      <c r="AX1033" s="32"/>
      <c r="AY1033" s="114">
        <f t="shared" si="3886"/>
        <v>0</v>
      </c>
      <c r="AZ1033" s="32"/>
      <c r="BA1033" s="114">
        <f t="shared" si="3887"/>
        <v>0</v>
      </c>
      <c r="BB1033" s="32"/>
      <c r="BC1033" s="114">
        <f t="shared" si="3888"/>
        <v>0</v>
      </c>
      <c r="BD1033" s="32"/>
      <c r="BE1033" s="114">
        <f t="shared" si="3889"/>
        <v>0</v>
      </c>
      <c r="BF1033" s="32"/>
      <c r="BG1033" s="114">
        <f t="shared" si="3890"/>
        <v>0</v>
      </c>
      <c r="BH1033" s="108">
        <f t="shared" ref="BH1033:BI1033" si="3914">SUM(J1033,L1033,N1033,P1033,R1033,T1033,V1033,X1033,Z1033,AB1033,AD1033,AF1033,AH1033,AJ1033,AL1033,AN1033,AP1033,AR1033,AT1033,AV1033,AX1033,AZ1033,BB1033,BD1033,BF1033)</f>
        <v>0</v>
      </c>
      <c r="BI1033" s="119">
        <f t="shared" si="3914"/>
        <v>0</v>
      </c>
      <c r="BJ1033" s="87">
        <f t="shared" si="3892"/>
        <v>0</v>
      </c>
      <c r="BK1033" s="108">
        <f t="shared" si="3893"/>
        <v>2</v>
      </c>
      <c r="BL1033" s="119">
        <f t="shared" si="3894"/>
        <v>82.45</v>
      </c>
      <c r="BM1033" s="87">
        <f t="shared" si="3895"/>
        <v>1</v>
      </c>
    </row>
    <row r="1034" spans="1:65" s="88" customFormat="1">
      <c r="A1034" s="22" t="s">
        <v>1456</v>
      </c>
      <c r="B1034" s="22" t="s">
        <v>60</v>
      </c>
      <c r="C1034" s="22" t="s">
        <v>60</v>
      </c>
      <c r="D1034" s="102" t="s">
        <v>1457</v>
      </c>
      <c r="E1034" s="22"/>
      <c r="F1034" s="89"/>
      <c r="G1034" s="27"/>
      <c r="H1034" s="121"/>
      <c r="I1034" s="118">
        <f>I1035</f>
        <v>20887.149999999998</v>
      </c>
      <c r="J1034" s="112"/>
      <c r="K1034" s="127">
        <f>K1035</f>
        <v>0</v>
      </c>
      <c r="L1034" s="26"/>
      <c r="M1034" s="127">
        <f>M1035</f>
        <v>0</v>
      </c>
      <c r="N1034" s="26"/>
      <c r="O1034" s="127">
        <f>O1035</f>
        <v>0</v>
      </c>
      <c r="P1034" s="26"/>
      <c r="Q1034" s="127">
        <f>Q1035</f>
        <v>0</v>
      </c>
      <c r="R1034" s="26"/>
      <c r="S1034" s="127">
        <f>S1035</f>
        <v>0</v>
      </c>
      <c r="T1034" s="26"/>
      <c r="U1034" s="127">
        <f>U1035</f>
        <v>0</v>
      </c>
      <c r="V1034" s="26"/>
      <c r="W1034" s="127">
        <f>W1035</f>
        <v>0</v>
      </c>
      <c r="X1034" s="26"/>
      <c r="Y1034" s="127">
        <f>Y1035</f>
        <v>0</v>
      </c>
      <c r="Z1034" s="26"/>
      <c r="AA1034" s="127">
        <f>AA1035</f>
        <v>0</v>
      </c>
      <c r="AB1034" s="26"/>
      <c r="AC1034" s="127">
        <f>AC1035</f>
        <v>0</v>
      </c>
      <c r="AD1034" s="26"/>
      <c r="AE1034" s="127">
        <f>AE1035</f>
        <v>0</v>
      </c>
      <c r="AF1034" s="26"/>
      <c r="AG1034" s="127">
        <f>AG1035</f>
        <v>0</v>
      </c>
      <c r="AH1034" s="26"/>
      <c r="AI1034" s="127">
        <f>AI1035</f>
        <v>0</v>
      </c>
      <c r="AJ1034" s="26"/>
      <c r="AK1034" s="127">
        <f>AK1035</f>
        <v>0</v>
      </c>
      <c r="AL1034" s="26"/>
      <c r="AM1034" s="127">
        <f>AM1035</f>
        <v>0</v>
      </c>
      <c r="AN1034" s="26"/>
      <c r="AO1034" s="127">
        <f>AO1035</f>
        <v>0</v>
      </c>
      <c r="AP1034" s="26"/>
      <c r="AQ1034" s="127">
        <f>AQ1035</f>
        <v>0</v>
      </c>
      <c r="AR1034" s="26"/>
      <c r="AS1034" s="127">
        <f>AS1035</f>
        <v>0</v>
      </c>
      <c r="AT1034" s="26"/>
      <c r="AU1034" s="127">
        <f>AU1035</f>
        <v>0</v>
      </c>
      <c r="AV1034" s="26"/>
      <c r="AW1034" s="127">
        <f>AW1035</f>
        <v>0</v>
      </c>
      <c r="AX1034" s="26"/>
      <c r="AY1034" s="127">
        <f>AY1035</f>
        <v>0</v>
      </c>
      <c r="AZ1034" s="26"/>
      <c r="BA1034" s="127">
        <f>BA1035</f>
        <v>0</v>
      </c>
      <c r="BB1034" s="26"/>
      <c r="BC1034" s="127">
        <f>BC1035</f>
        <v>0</v>
      </c>
      <c r="BD1034" s="26"/>
      <c r="BE1034" s="127">
        <f>BE1035</f>
        <v>0</v>
      </c>
      <c r="BF1034" s="26"/>
      <c r="BG1034" s="127">
        <f>BG1035</f>
        <v>0</v>
      </c>
      <c r="BH1034" s="109"/>
      <c r="BI1034" s="121">
        <f>BI1035</f>
        <v>0</v>
      </c>
      <c r="BJ1034" s="27"/>
      <c r="BK1034" s="109"/>
      <c r="BL1034" s="121">
        <f>BL1035</f>
        <v>20887.149999999998</v>
      </c>
      <c r="BM1034" s="27"/>
    </row>
    <row r="1035" spans="1:65" s="88" customFormat="1">
      <c r="A1035" s="22" t="s">
        <v>1458</v>
      </c>
      <c r="B1035" s="22" t="s">
        <v>60</v>
      </c>
      <c r="C1035" s="22" t="s">
        <v>60</v>
      </c>
      <c r="D1035" s="102" t="s">
        <v>1146</v>
      </c>
      <c r="E1035" s="22" t="s">
        <v>60</v>
      </c>
      <c r="F1035" s="89"/>
      <c r="G1035" s="27"/>
      <c r="H1035" s="121"/>
      <c r="I1035" s="118">
        <f>SUM(I1036:I1055)</f>
        <v>20887.149999999998</v>
      </c>
      <c r="J1035" s="112"/>
      <c r="K1035" s="127">
        <f>SUM(K1036:K1055)</f>
        <v>0</v>
      </c>
      <c r="L1035" s="26"/>
      <c r="M1035" s="127">
        <f>SUM(M1036:M1055)</f>
        <v>0</v>
      </c>
      <c r="N1035" s="26"/>
      <c r="O1035" s="127">
        <f>SUM(O1036:O1055)</f>
        <v>0</v>
      </c>
      <c r="P1035" s="26"/>
      <c r="Q1035" s="127">
        <f>SUM(Q1036:Q1055)</f>
        <v>0</v>
      </c>
      <c r="R1035" s="26"/>
      <c r="S1035" s="127">
        <f>SUM(S1036:S1055)</f>
        <v>0</v>
      </c>
      <c r="T1035" s="26"/>
      <c r="U1035" s="127">
        <f>SUM(U1036:U1055)</f>
        <v>0</v>
      </c>
      <c r="V1035" s="26"/>
      <c r="W1035" s="127">
        <f>SUM(W1036:W1055)</f>
        <v>0</v>
      </c>
      <c r="X1035" s="26"/>
      <c r="Y1035" s="127">
        <f>SUM(Y1036:Y1055)</f>
        <v>0</v>
      </c>
      <c r="Z1035" s="26"/>
      <c r="AA1035" s="127">
        <f>SUM(AA1036:AA1055)</f>
        <v>0</v>
      </c>
      <c r="AB1035" s="26"/>
      <c r="AC1035" s="127">
        <f>SUM(AC1036:AC1055)</f>
        <v>0</v>
      </c>
      <c r="AD1035" s="26"/>
      <c r="AE1035" s="127">
        <f>SUM(AE1036:AE1055)</f>
        <v>0</v>
      </c>
      <c r="AF1035" s="26"/>
      <c r="AG1035" s="127">
        <f>SUM(AG1036:AG1055)</f>
        <v>0</v>
      </c>
      <c r="AH1035" s="26"/>
      <c r="AI1035" s="127">
        <f>SUM(AI1036:AI1055)</f>
        <v>0</v>
      </c>
      <c r="AJ1035" s="26"/>
      <c r="AK1035" s="127">
        <f>SUM(AK1036:AK1055)</f>
        <v>0</v>
      </c>
      <c r="AL1035" s="26"/>
      <c r="AM1035" s="127">
        <f>SUM(AM1036:AM1055)</f>
        <v>0</v>
      </c>
      <c r="AN1035" s="26"/>
      <c r="AO1035" s="127">
        <f>SUM(AO1036:AO1055)</f>
        <v>0</v>
      </c>
      <c r="AP1035" s="26"/>
      <c r="AQ1035" s="127">
        <f>SUM(AQ1036:AQ1055)</f>
        <v>0</v>
      </c>
      <c r="AR1035" s="26"/>
      <c r="AS1035" s="127">
        <f>SUM(AS1036:AS1055)</f>
        <v>0</v>
      </c>
      <c r="AT1035" s="26"/>
      <c r="AU1035" s="127">
        <f>SUM(AU1036:AU1055)</f>
        <v>0</v>
      </c>
      <c r="AV1035" s="26"/>
      <c r="AW1035" s="127">
        <f>SUM(AW1036:AW1055)</f>
        <v>0</v>
      </c>
      <c r="AX1035" s="26"/>
      <c r="AY1035" s="127">
        <f>SUM(AY1036:AY1055)</f>
        <v>0</v>
      </c>
      <c r="AZ1035" s="26"/>
      <c r="BA1035" s="127">
        <f>SUM(BA1036:BA1055)</f>
        <v>0</v>
      </c>
      <c r="BB1035" s="26"/>
      <c r="BC1035" s="127">
        <f>SUM(BC1036:BC1055)</f>
        <v>0</v>
      </c>
      <c r="BD1035" s="26"/>
      <c r="BE1035" s="127">
        <f>SUM(BE1036:BE1055)</f>
        <v>0</v>
      </c>
      <c r="BF1035" s="26"/>
      <c r="BG1035" s="127">
        <f>SUM(BG1036:BG1055)</f>
        <v>0</v>
      </c>
      <c r="BH1035" s="109"/>
      <c r="BI1035" s="121">
        <f>SUM(BI1036:BI1055)</f>
        <v>0</v>
      </c>
      <c r="BJ1035" s="27"/>
      <c r="BK1035" s="109"/>
      <c r="BL1035" s="121">
        <f>SUM(BL1036:BL1055)</f>
        <v>20887.149999999998</v>
      </c>
      <c r="BM1035" s="27"/>
    </row>
    <row r="1036" spans="1:65" s="88" customFormat="1">
      <c r="A1036" s="29" t="s">
        <v>1459</v>
      </c>
      <c r="B1036" s="29" t="s">
        <v>66</v>
      </c>
      <c r="C1036" s="29">
        <v>91997</v>
      </c>
      <c r="D1036" s="101" t="s">
        <v>1150</v>
      </c>
      <c r="E1036" s="29" t="s">
        <v>100</v>
      </c>
      <c r="F1036" s="30">
        <v>4</v>
      </c>
      <c r="G1036" s="31">
        <v>27.69</v>
      </c>
      <c r="H1036" s="119">
        <v>34.024736131685245</v>
      </c>
      <c r="I1036" s="120">
        <f t="shared" ref="I1036:I1055" si="3915">ROUND(SUM(F1036*H1036),2)</f>
        <v>136.1</v>
      </c>
      <c r="J1036" s="111"/>
      <c r="K1036" s="114">
        <f t="shared" ref="K1036:K1055" si="3916">J1036*$H1036</f>
        <v>0</v>
      </c>
      <c r="L1036" s="32"/>
      <c r="M1036" s="114">
        <f t="shared" ref="M1036:M1055" si="3917">L1036*$H1036</f>
        <v>0</v>
      </c>
      <c r="N1036" s="32"/>
      <c r="O1036" s="114">
        <f t="shared" ref="O1036:O1055" si="3918">N1036*$H1036</f>
        <v>0</v>
      </c>
      <c r="P1036" s="32"/>
      <c r="Q1036" s="114">
        <f t="shared" ref="Q1036:Q1055" si="3919">P1036*$H1036</f>
        <v>0</v>
      </c>
      <c r="R1036" s="32"/>
      <c r="S1036" s="114">
        <f t="shared" ref="S1036:S1055" si="3920">R1036*$H1036</f>
        <v>0</v>
      </c>
      <c r="T1036" s="32"/>
      <c r="U1036" s="114">
        <f t="shared" ref="U1036:U1055" si="3921">T1036*$H1036</f>
        <v>0</v>
      </c>
      <c r="V1036" s="32"/>
      <c r="W1036" s="114">
        <f t="shared" ref="W1036:W1055" si="3922">V1036*$H1036</f>
        <v>0</v>
      </c>
      <c r="X1036" s="32"/>
      <c r="Y1036" s="114">
        <f t="shared" ref="Y1036:Y1055" si="3923">X1036*$H1036</f>
        <v>0</v>
      </c>
      <c r="Z1036" s="32"/>
      <c r="AA1036" s="114">
        <f t="shared" ref="AA1036:AA1055" si="3924">Z1036*$H1036</f>
        <v>0</v>
      </c>
      <c r="AB1036" s="32"/>
      <c r="AC1036" s="114">
        <f t="shared" ref="AC1036:AC1055" si="3925">AB1036*$H1036</f>
        <v>0</v>
      </c>
      <c r="AD1036" s="32"/>
      <c r="AE1036" s="114">
        <f t="shared" ref="AE1036:AE1055" si="3926">AD1036*$H1036</f>
        <v>0</v>
      </c>
      <c r="AF1036" s="32"/>
      <c r="AG1036" s="114">
        <f t="shared" ref="AG1036:AG1055" si="3927">AF1036*$H1036</f>
        <v>0</v>
      </c>
      <c r="AH1036" s="32"/>
      <c r="AI1036" s="114">
        <f t="shared" ref="AI1036:AI1055" si="3928">AH1036*$H1036</f>
        <v>0</v>
      </c>
      <c r="AJ1036" s="32"/>
      <c r="AK1036" s="114">
        <f t="shared" ref="AK1036:AK1055" si="3929">AJ1036*$H1036</f>
        <v>0</v>
      </c>
      <c r="AL1036" s="32"/>
      <c r="AM1036" s="114">
        <f t="shared" ref="AM1036:AM1055" si="3930">AL1036*$H1036</f>
        <v>0</v>
      </c>
      <c r="AN1036" s="32"/>
      <c r="AO1036" s="114">
        <f t="shared" ref="AO1036:AO1055" si="3931">AN1036*$H1036</f>
        <v>0</v>
      </c>
      <c r="AP1036" s="32"/>
      <c r="AQ1036" s="114">
        <f t="shared" ref="AQ1036:AQ1055" si="3932">AP1036*$H1036</f>
        <v>0</v>
      </c>
      <c r="AR1036" s="32"/>
      <c r="AS1036" s="114">
        <f t="shared" ref="AS1036:AS1055" si="3933">AR1036*$H1036</f>
        <v>0</v>
      </c>
      <c r="AT1036" s="32"/>
      <c r="AU1036" s="114">
        <f t="shared" ref="AU1036:AU1055" si="3934">AT1036*$H1036</f>
        <v>0</v>
      </c>
      <c r="AV1036" s="32"/>
      <c r="AW1036" s="114">
        <f t="shared" ref="AW1036:AW1055" si="3935">AV1036*$H1036</f>
        <v>0</v>
      </c>
      <c r="AX1036" s="32"/>
      <c r="AY1036" s="114">
        <f t="shared" ref="AY1036:AY1055" si="3936">AX1036*$H1036</f>
        <v>0</v>
      </c>
      <c r="AZ1036" s="32"/>
      <c r="BA1036" s="114">
        <f t="shared" ref="BA1036:BA1055" si="3937">AZ1036*$H1036</f>
        <v>0</v>
      </c>
      <c r="BB1036" s="32"/>
      <c r="BC1036" s="114">
        <f t="shared" ref="BC1036:BC1055" si="3938">BB1036*$H1036</f>
        <v>0</v>
      </c>
      <c r="BD1036" s="32"/>
      <c r="BE1036" s="114">
        <f t="shared" ref="BE1036:BE1055" si="3939">BD1036*$H1036</f>
        <v>0</v>
      </c>
      <c r="BF1036" s="32"/>
      <c r="BG1036" s="114">
        <f t="shared" ref="BG1036:BG1055" si="3940">BF1036*$H1036</f>
        <v>0</v>
      </c>
      <c r="BH1036" s="108">
        <f t="shared" ref="BH1036:BI1036" si="3941">SUM(J1036,L1036,N1036,P1036,R1036,T1036,V1036,X1036,Z1036,AB1036,AD1036,AF1036,AH1036,AJ1036,AL1036,AN1036,AP1036,AR1036,AT1036,AV1036,AX1036,AZ1036,BB1036,BD1036,BF1036)</f>
        <v>0</v>
      </c>
      <c r="BI1036" s="119">
        <f t="shared" si="3941"/>
        <v>0</v>
      </c>
      <c r="BJ1036" s="87">
        <f t="shared" ref="BJ1036:BJ1055" si="3942">BI1036/I1036</f>
        <v>0</v>
      </c>
      <c r="BK1036" s="108">
        <f t="shared" ref="BK1036:BK1055" si="3943">F1036-BH1036</f>
        <v>4</v>
      </c>
      <c r="BL1036" s="119">
        <f t="shared" ref="BL1036:BL1055" si="3944">I1036-BI1036</f>
        <v>136.1</v>
      </c>
      <c r="BM1036" s="87">
        <f t="shared" ref="BM1036:BM1055" si="3945">1-BJ1036</f>
        <v>1</v>
      </c>
    </row>
    <row r="1037" spans="1:65" s="88" customFormat="1" ht="22.5">
      <c r="A1037" s="29" t="s">
        <v>1460</v>
      </c>
      <c r="B1037" s="29" t="s">
        <v>66</v>
      </c>
      <c r="C1037" s="29">
        <v>92005</v>
      </c>
      <c r="D1037" s="101" t="s">
        <v>1427</v>
      </c>
      <c r="E1037" s="29" t="s">
        <v>100</v>
      </c>
      <c r="F1037" s="30">
        <v>3</v>
      </c>
      <c r="G1037" s="31">
        <v>46.33</v>
      </c>
      <c r="H1037" s="119">
        <v>56.929072769266064</v>
      </c>
      <c r="I1037" s="120">
        <f t="shared" si="3915"/>
        <v>170.79</v>
      </c>
      <c r="J1037" s="111"/>
      <c r="K1037" s="114">
        <f t="shared" si="3916"/>
        <v>0</v>
      </c>
      <c r="L1037" s="32"/>
      <c r="M1037" s="114">
        <f t="shared" si="3917"/>
        <v>0</v>
      </c>
      <c r="N1037" s="32"/>
      <c r="O1037" s="114">
        <f t="shared" si="3918"/>
        <v>0</v>
      </c>
      <c r="P1037" s="32"/>
      <c r="Q1037" s="114">
        <f t="shared" si="3919"/>
        <v>0</v>
      </c>
      <c r="R1037" s="32"/>
      <c r="S1037" s="114">
        <f t="shared" si="3920"/>
        <v>0</v>
      </c>
      <c r="T1037" s="32"/>
      <c r="U1037" s="114">
        <f t="shared" si="3921"/>
        <v>0</v>
      </c>
      <c r="V1037" s="32"/>
      <c r="W1037" s="114">
        <f t="shared" si="3922"/>
        <v>0</v>
      </c>
      <c r="X1037" s="32"/>
      <c r="Y1037" s="114">
        <f t="shared" si="3923"/>
        <v>0</v>
      </c>
      <c r="Z1037" s="32"/>
      <c r="AA1037" s="114">
        <f t="shared" si="3924"/>
        <v>0</v>
      </c>
      <c r="AB1037" s="32"/>
      <c r="AC1037" s="114">
        <f t="shared" si="3925"/>
        <v>0</v>
      </c>
      <c r="AD1037" s="32"/>
      <c r="AE1037" s="114">
        <f t="shared" si="3926"/>
        <v>0</v>
      </c>
      <c r="AF1037" s="32"/>
      <c r="AG1037" s="114">
        <f t="shared" si="3927"/>
        <v>0</v>
      </c>
      <c r="AH1037" s="32"/>
      <c r="AI1037" s="114">
        <f t="shared" si="3928"/>
        <v>0</v>
      </c>
      <c r="AJ1037" s="32"/>
      <c r="AK1037" s="114">
        <f t="shared" si="3929"/>
        <v>0</v>
      </c>
      <c r="AL1037" s="32"/>
      <c r="AM1037" s="114">
        <f t="shared" si="3930"/>
        <v>0</v>
      </c>
      <c r="AN1037" s="32"/>
      <c r="AO1037" s="114">
        <f t="shared" si="3931"/>
        <v>0</v>
      </c>
      <c r="AP1037" s="32"/>
      <c r="AQ1037" s="114">
        <f t="shared" si="3932"/>
        <v>0</v>
      </c>
      <c r="AR1037" s="32"/>
      <c r="AS1037" s="114">
        <f t="shared" si="3933"/>
        <v>0</v>
      </c>
      <c r="AT1037" s="32"/>
      <c r="AU1037" s="114">
        <f t="shared" si="3934"/>
        <v>0</v>
      </c>
      <c r="AV1037" s="32"/>
      <c r="AW1037" s="114">
        <f t="shared" si="3935"/>
        <v>0</v>
      </c>
      <c r="AX1037" s="32"/>
      <c r="AY1037" s="114">
        <f t="shared" si="3936"/>
        <v>0</v>
      </c>
      <c r="AZ1037" s="32"/>
      <c r="BA1037" s="114">
        <f t="shared" si="3937"/>
        <v>0</v>
      </c>
      <c r="BB1037" s="32"/>
      <c r="BC1037" s="114">
        <f t="shared" si="3938"/>
        <v>0</v>
      </c>
      <c r="BD1037" s="32"/>
      <c r="BE1037" s="114">
        <f t="shared" si="3939"/>
        <v>0</v>
      </c>
      <c r="BF1037" s="32"/>
      <c r="BG1037" s="114">
        <f t="shared" si="3940"/>
        <v>0</v>
      </c>
      <c r="BH1037" s="108">
        <f t="shared" ref="BH1037:BI1037" si="3946">SUM(J1037,L1037,N1037,P1037,R1037,T1037,V1037,X1037,Z1037,AB1037,AD1037,AF1037,AH1037,AJ1037,AL1037,AN1037,AP1037,AR1037,AT1037,AV1037,AX1037,AZ1037,BB1037,BD1037,BF1037)</f>
        <v>0</v>
      </c>
      <c r="BI1037" s="119">
        <f t="shared" si="3946"/>
        <v>0</v>
      </c>
      <c r="BJ1037" s="87">
        <f t="shared" si="3942"/>
        <v>0</v>
      </c>
      <c r="BK1037" s="108">
        <f t="shared" si="3943"/>
        <v>3</v>
      </c>
      <c r="BL1037" s="119">
        <f t="shared" si="3944"/>
        <v>170.79</v>
      </c>
      <c r="BM1037" s="87">
        <f t="shared" si="3945"/>
        <v>1</v>
      </c>
    </row>
    <row r="1038" spans="1:65" s="88" customFormat="1">
      <c r="A1038" s="29" t="s">
        <v>1461</v>
      </c>
      <c r="B1038" s="29" t="s">
        <v>66</v>
      </c>
      <c r="C1038" s="29">
        <v>91953</v>
      </c>
      <c r="D1038" s="101" t="s">
        <v>1152</v>
      </c>
      <c r="E1038" s="29" t="s">
        <v>100</v>
      </c>
      <c r="F1038" s="30">
        <v>2</v>
      </c>
      <c r="G1038" s="31">
        <v>21.63</v>
      </c>
      <c r="H1038" s="119">
        <v>26.578369177621951</v>
      </c>
      <c r="I1038" s="120">
        <f t="shared" si="3915"/>
        <v>53.16</v>
      </c>
      <c r="J1038" s="111"/>
      <c r="K1038" s="114">
        <f t="shared" si="3916"/>
        <v>0</v>
      </c>
      <c r="L1038" s="32"/>
      <c r="M1038" s="114">
        <f t="shared" si="3917"/>
        <v>0</v>
      </c>
      <c r="N1038" s="32"/>
      <c r="O1038" s="114">
        <f t="shared" si="3918"/>
        <v>0</v>
      </c>
      <c r="P1038" s="32"/>
      <c r="Q1038" s="114">
        <f t="shared" si="3919"/>
        <v>0</v>
      </c>
      <c r="R1038" s="32"/>
      <c r="S1038" s="114">
        <f t="shared" si="3920"/>
        <v>0</v>
      </c>
      <c r="T1038" s="32"/>
      <c r="U1038" s="114">
        <f t="shared" si="3921"/>
        <v>0</v>
      </c>
      <c r="V1038" s="32"/>
      <c r="W1038" s="114">
        <f t="shared" si="3922"/>
        <v>0</v>
      </c>
      <c r="X1038" s="32"/>
      <c r="Y1038" s="114">
        <f t="shared" si="3923"/>
        <v>0</v>
      </c>
      <c r="Z1038" s="32"/>
      <c r="AA1038" s="114">
        <f t="shared" si="3924"/>
        <v>0</v>
      </c>
      <c r="AB1038" s="32"/>
      <c r="AC1038" s="114">
        <f t="shared" si="3925"/>
        <v>0</v>
      </c>
      <c r="AD1038" s="32"/>
      <c r="AE1038" s="114">
        <f t="shared" si="3926"/>
        <v>0</v>
      </c>
      <c r="AF1038" s="32"/>
      <c r="AG1038" s="114">
        <f t="shared" si="3927"/>
        <v>0</v>
      </c>
      <c r="AH1038" s="32"/>
      <c r="AI1038" s="114">
        <f t="shared" si="3928"/>
        <v>0</v>
      </c>
      <c r="AJ1038" s="32"/>
      <c r="AK1038" s="114">
        <f t="shared" si="3929"/>
        <v>0</v>
      </c>
      <c r="AL1038" s="32"/>
      <c r="AM1038" s="114">
        <f t="shared" si="3930"/>
        <v>0</v>
      </c>
      <c r="AN1038" s="32"/>
      <c r="AO1038" s="114">
        <f t="shared" si="3931"/>
        <v>0</v>
      </c>
      <c r="AP1038" s="32"/>
      <c r="AQ1038" s="114">
        <f t="shared" si="3932"/>
        <v>0</v>
      </c>
      <c r="AR1038" s="32"/>
      <c r="AS1038" s="114">
        <f t="shared" si="3933"/>
        <v>0</v>
      </c>
      <c r="AT1038" s="32"/>
      <c r="AU1038" s="114">
        <f t="shared" si="3934"/>
        <v>0</v>
      </c>
      <c r="AV1038" s="32"/>
      <c r="AW1038" s="114">
        <f t="shared" si="3935"/>
        <v>0</v>
      </c>
      <c r="AX1038" s="32"/>
      <c r="AY1038" s="114">
        <f t="shared" si="3936"/>
        <v>0</v>
      </c>
      <c r="AZ1038" s="32"/>
      <c r="BA1038" s="114">
        <f t="shared" si="3937"/>
        <v>0</v>
      </c>
      <c r="BB1038" s="32"/>
      <c r="BC1038" s="114">
        <f t="shared" si="3938"/>
        <v>0</v>
      </c>
      <c r="BD1038" s="32"/>
      <c r="BE1038" s="114">
        <f t="shared" si="3939"/>
        <v>0</v>
      </c>
      <c r="BF1038" s="32"/>
      <c r="BG1038" s="114">
        <f t="shared" si="3940"/>
        <v>0</v>
      </c>
      <c r="BH1038" s="108">
        <f t="shared" ref="BH1038:BI1038" si="3947">SUM(J1038,L1038,N1038,P1038,R1038,T1038,V1038,X1038,Z1038,AB1038,AD1038,AF1038,AH1038,AJ1038,AL1038,AN1038,AP1038,AR1038,AT1038,AV1038,AX1038,AZ1038,BB1038,BD1038,BF1038)</f>
        <v>0</v>
      </c>
      <c r="BI1038" s="119">
        <f t="shared" si="3947"/>
        <v>0</v>
      </c>
      <c r="BJ1038" s="87">
        <f t="shared" si="3942"/>
        <v>0</v>
      </c>
      <c r="BK1038" s="108">
        <f t="shared" si="3943"/>
        <v>2</v>
      </c>
      <c r="BL1038" s="119">
        <f t="shared" si="3944"/>
        <v>53.16</v>
      </c>
      <c r="BM1038" s="87">
        <f t="shared" si="3945"/>
        <v>1</v>
      </c>
    </row>
    <row r="1039" spans="1:65" s="88" customFormat="1">
      <c r="A1039" s="29" t="s">
        <v>1462</v>
      </c>
      <c r="B1039" s="29" t="s">
        <v>66</v>
      </c>
      <c r="C1039" s="29">
        <v>91959</v>
      </c>
      <c r="D1039" s="101" t="s">
        <v>1430</v>
      </c>
      <c r="E1039" s="29" t="s">
        <v>100</v>
      </c>
      <c r="F1039" s="30">
        <v>2</v>
      </c>
      <c r="G1039" s="31">
        <v>34.25</v>
      </c>
      <c r="H1039" s="119">
        <v>42.085489798129998</v>
      </c>
      <c r="I1039" s="120">
        <f t="shared" si="3915"/>
        <v>84.17</v>
      </c>
      <c r="J1039" s="111"/>
      <c r="K1039" s="114">
        <f t="shared" si="3916"/>
        <v>0</v>
      </c>
      <c r="L1039" s="32"/>
      <c r="M1039" s="114">
        <f t="shared" si="3917"/>
        <v>0</v>
      </c>
      <c r="N1039" s="32"/>
      <c r="O1039" s="114">
        <f t="shared" si="3918"/>
        <v>0</v>
      </c>
      <c r="P1039" s="32"/>
      <c r="Q1039" s="114">
        <f t="shared" si="3919"/>
        <v>0</v>
      </c>
      <c r="R1039" s="32"/>
      <c r="S1039" s="114">
        <f t="shared" si="3920"/>
        <v>0</v>
      </c>
      <c r="T1039" s="32"/>
      <c r="U1039" s="114">
        <f t="shared" si="3921"/>
        <v>0</v>
      </c>
      <c r="V1039" s="32"/>
      <c r="W1039" s="114">
        <f t="shared" si="3922"/>
        <v>0</v>
      </c>
      <c r="X1039" s="32"/>
      <c r="Y1039" s="114">
        <f t="shared" si="3923"/>
        <v>0</v>
      </c>
      <c r="Z1039" s="32"/>
      <c r="AA1039" s="114">
        <f t="shared" si="3924"/>
        <v>0</v>
      </c>
      <c r="AB1039" s="32"/>
      <c r="AC1039" s="114">
        <f t="shared" si="3925"/>
        <v>0</v>
      </c>
      <c r="AD1039" s="32"/>
      <c r="AE1039" s="114">
        <f t="shared" si="3926"/>
        <v>0</v>
      </c>
      <c r="AF1039" s="32"/>
      <c r="AG1039" s="114">
        <f t="shared" si="3927"/>
        <v>0</v>
      </c>
      <c r="AH1039" s="32"/>
      <c r="AI1039" s="114">
        <f t="shared" si="3928"/>
        <v>0</v>
      </c>
      <c r="AJ1039" s="32"/>
      <c r="AK1039" s="114">
        <f t="shared" si="3929"/>
        <v>0</v>
      </c>
      <c r="AL1039" s="32"/>
      <c r="AM1039" s="114">
        <f t="shared" si="3930"/>
        <v>0</v>
      </c>
      <c r="AN1039" s="32"/>
      <c r="AO1039" s="114">
        <f t="shared" si="3931"/>
        <v>0</v>
      </c>
      <c r="AP1039" s="32"/>
      <c r="AQ1039" s="114">
        <f t="shared" si="3932"/>
        <v>0</v>
      </c>
      <c r="AR1039" s="32"/>
      <c r="AS1039" s="114">
        <f t="shared" si="3933"/>
        <v>0</v>
      </c>
      <c r="AT1039" s="32"/>
      <c r="AU1039" s="114">
        <f t="shared" si="3934"/>
        <v>0</v>
      </c>
      <c r="AV1039" s="32"/>
      <c r="AW1039" s="114">
        <f t="shared" si="3935"/>
        <v>0</v>
      </c>
      <c r="AX1039" s="32"/>
      <c r="AY1039" s="114">
        <f t="shared" si="3936"/>
        <v>0</v>
      </c>
      <c r="AZ1039" s="32"/>
      <c r="BA1039" s="114">
        <f t="shared" si="3937"/>
        <v>0</v>
      </c>
      <c r="BB1039" s="32"/>
      <c r="BC1039" s="114">
        <f t="shared" si="3938"/>
        <v>0</v>
      </c>
      <c r="BD1039" s="32"/>
      <c r="BE1039" s="114">
        <f t="shared" si="3939"/>
        <v>0</v>
      </c>
      <c r="BF1039" s="32"/>
      <c r="BG1039" s="114">
        <f t="shared" si="3940"/>
        <v>0</v>
      </c>
      <c r="BH1039" s="108">
        <f t="shared" ref="BH1039:BI1039" si="3948">SUM(J1039,L1039,N1039,P1039,R1039,T1039,V1039,X1039,Z1039,AB1039,AD1039,AF1039,AH1039,AJ1039,AL1039,AN1039,AP1039,AR1039,AT1039,AV1039,AX1039,AZ1039,BB1039,BD1039,BF1039)</f>
        <v>0</v>
      </c>
      <c r="BI1039" s="119">
        <f t="shared" si="3948"/>
        <v>0</v>
      </c>
      <c r="BJ1039" s="87">
        <f t="shared" si="3942"/>
        <v>0</v>
      </c>
      <c r="BK1039" s="108">
        <f t="shared" si="3943"/>
        <v>2</v>
      </c>
      <c r="BL1039" s="119">
        <f t="shared" si="3944"/>
        <v>84.17</v>
      </c>
      <c r="BM1039" s="87">
        <f t="shared" si="3945"/>
        <v>1</v>
      </c>
    </row>
    <row r="1040" spans="1:65" s="88" customFormat="1">
      <c r="A1040" s="29" t="s">
        <v>1463</v>
      </c>
      <c r="B1040" s="29" t="s">
        <v>66</v>
      </c>
      <c r="C1040" s="29">
        <v>91834</v>
      </c>
      <c r="D1040" s="101" t="s">
        <v>1157</v>
      </c>
      <c r="E1040" s="29" t="s">
        <v>132</v>
      </c>
      <c r="F1040" s="30">
        <v>25</v>
      </c>
      <c r="G1040" s="31">
        <v>8.4</v>
      </c>
      <c r="H1040" s="119">
        <v>10.321696768008525</v>
      </c>
      <c r="I1040" s="120">
        <f t="shared" si="3915"/>
        <v>258.04000000000002</v>
      </c>
      <c r="J1040" s="111"/>
      <c r="K1040" s="114">
        <f t="shared" si="3916"/>
        <v>0</v>
      </c>
      <c r="L1040" s="32"/>
      <c r="M1040" s="114">
        <f t="shared" si="3917"/>
        <v>0</v>
      </c>
      <c r="N1040" s="32"/>
      <c r="O1040" s="114">
        <f t="shared" si="3918"/>
        <v>0</v>
      </c>
      <c r="P1040" s="32"/>
      <c r="Q1040" s="114">
        <f t="shared" si="3919"/>
        <v>0</v>
      </c>
      <c r="R1040" s="32"/>
      <c r="S1040" s="114">
        <f t="shared" si="3920"/>
        <v>0</v>
      </c>
      <c r="T1040" s="32"/>
      <c r="U1040" s="114">
        <f t="shared" si="3921"/>
        <v>0</v>
      </c>
      <c r="V1040" s="32"/>
      <c r="W1040" s="114">
        <f t="shared" si="3922"/>
        <v>0</v>
      </c>
      <c r="X1040" s="32"/>
      <c r="Y1040" s="114">
        <f t="shared" si="3923"/>
        <v>0</v>
      </c>
      <c r="Z1040" s="32"/>
      <c r="AA1040" s="114">
        <f t="shared" si="3924"/>
        <v>0</v>
      </c>
      <c r="AB1040" s="32"/>
      <c r="AC1040" s="114">
        <f t="shared" si="3925"/>
        <v>0</v>
      </c>
      <c r="AD1040" s="32"/>
      <c r="AE1040" s="114">
        <f t="shared" si="3926"/>
        <v>0</v>
      </c>
      <c r="AF1040" s="32"/>
      <c r="AG1040" s="114">
        <f t="shared" si="3927"/>
        <v>0</v>
      </c>
      <c r="AH1040" s="32"/>
      <c r="AI1040" s="114">
        <f t="shared" si="3928"/>
        <v>0</v>
      </c>
      <c r="AJ1040" s="32"/>
      <c r="AK1040" s="114">
        <f t="shared" si="3929"/>
        <v>0</v>
      </c>
      <c r="AL1040" s="32"/>
      <c r="AM1040" s="114">
        <f t="shared" si="3930"/>
        <v>0</v>
      </c>
      <c r="AN1040" s="32"/>
      <c r="AO1040" s="114">
        <f t="shared" si="3931"/>
        <v>0</v>
      </c>
      <c r="AP1040" s="32"/>
      <c r="AQ1040" s="114">
        <f t="shared" si="3932"/>
        <v>0</v>
      </c>
      <c r="AR1040" s="32"/>
      <c r="AS1040" s="114">
        <f t="shared" si="3933"/>
        <v>0</v>
      </c>
      <c r="AT1040" s="32"/>
      <c r="AU1040" s="114">
        <f t="shared" si="3934"/>
        <v>0</v>
      </c>
      <c r="AV1040" s="32"/>
      <c r="AW1040" s="114">
        <f t="shared" si="3935"/>
        <v>0</v>
      </c>
      <c r="AX1040" s="32"/>
      <c r="AY1040" s="114">
        <f t="shared" si="3936"/>
        <v>0</v>
      </c>
      <c r="AZ1040" s="32"/>
      <c r="BA1040" s="114">
        <f t="shared" si="3937"/>
        <v>0</v>
      </c>
      <c r="BB1040" s="32"/>
      <c r="BC1040" s="114">
        <f t="shared" si="3938"/>
        <v>0</v>
      </c>
      <c r="BD1040" s="32"/>
      <c r="BE1040" s="114">
        <f t="shared" si="3939"/>
        <v>0</v>
      </c>
      <c r="BF1040" s="32"/>
      <c r="BG1040" s="114">
        <f t="shared" si="3940"/>
        <v>0</v>
      </c>
      <c r="BH1040" s="108">
        <f t="shared" ref="BH1040:BI1040" si="3949">SUM(J1040,L1040,N1040,P1040,R1040,T1040,V1040,X1040,Z1040,AB1040,AD1040,AF1040,AH1040,AJ1040,AL1040,AN1040,AP1040,AR1040,AT1040,AV1040,AX1040,AZ1040,BB1040,BD1040,BF1040)</f>
        <v>0</v>
      </c>
      <c r="BI1040" s="119">
        <f t="shared" si="3949"/>
        <v>0</v>
      </c>
      <c r="BJ1040" s="87">
        <f t="shared" si="3942"/>
        <v>0</v>
      </c>
      <c r="BK1040" s="108">
        <f t="shared" si="3943"/>
        <v>25</v>
      </c>
      <c r="BL1040" s="119">
        <f t="shared" si="3944"/>
        <v>258.04000000000002</v>
      </c>
      <c r="BM1040" s="87">
        <f t="shared" si="3945"/>
        <v>1</v>
      </c>
    </row>
    <row r="1041" spans="1:65" s="88" customFormat="1">
      <c r="A1041" s="29" t="s">
        <v>1464</v>
      </c>
      <c r="B1041" s="29" t="s">
        <v>66</v>
      </c>
      <c r="C1041" s="29">
        <v>91836</v>
      </c>
      <c r="D1041" s="101" t="s">
        <v>1433</v>
      </c>
      <c r="E1041" s="29" t="s">
        <v>132</v>
      </c>
      <c r="F1041" s="30">
        <v>8</v>
      </c>
      <c r="G1041" s="31">
        <v>11.15</v>
      </c>
      <c r="H1041" s="119">
        <v>13.700823686106554</v>
      </c>
      <c r="I1041" s="120">
        <f t="shared" si="3915"/>
        <v>109.61</v>
      </c>
      <c r="J1041" s="111"/>
      <c r="K1041" s="114">
        <f t="shared" si="3916"/>
        <v>0</v>
      </c>
      <c r="L1041" s="32"/>
      <c r="M1041" s="114">
        <f t="shared" si="3917"/>
        <v>0</v>
      </c>
      <c r="N1041" s="32"/>
      <c r="O1041" s="114">
        <f t="shared" si="3918"/>
        <v>0</v>
      </c>
      <c r="P1041" s="32"/>
      <c r="Q1041" s="114">
        <f t="shared" si="3919"/>
        <v>0</v>
      </c>
      <c r="R1041" s="32"/>
      <c r="S1041" s="114">
        <f t="shared" si="3920"/>
        <v>0</v>
      </c>
      <c r="T1041" s="32"/>
      <c r="U1041" s="114">
        <f t="shared" si="3921"/>
        <v>0</v>
      </c>
      <c r="V1041" s="32"/>
      <c r="W1041" s="114">
        <f t="shared" si="3922"/>
        <v>0</v>
      </c>
      <c r="X1041" s="32"/>
      <c r="Y1041" s="114">
        <f t="shared" si="3923"/>
        <v>0</v>
      </c>
      <c r="Z1041" s="32"/>
      <c r="AA1041" s="114">
        <f t="shared" si="3924"/>
        <v>0</v>
      </c>
      <c r="AB1041" s="32"/>
      <c r="AC1041" s="114">
        <f t="shared" si="3925"/>
        <v>0</v>
      </c>
      <c r="AD1041" s="32"/>
      <c r="AE1041" s="114">
        <f t="shared" si="3926"/>
        <v>0</v>
      </c>
      <c r="AF1041" s="32"/>
      <c r="AG1041" s="114">
        <f t="shared" si="3927"/>
        <v>0</v>
      </c>
      <c r="AH1041" s="32"/>
      <c r="AI1041" s="114">
        <f t="shared" si="3928"/>
        <v>0</v>
      </c>
      <c r="AJ1041" s="32"/>
      <c r="AK1041" s="114">
        <f t="shared" si="3929"/>
        <v>0</v>
      </c>
      <c r="AL1041" s="32"/>
      <c r="AM1041" s="114">
        <f t="shared" si="3930"/>
        <v>0</v>
      </c>
      <c r="AN1041" s="32"/>
      <c r="AO1041" s="114">
        <f t="shared" si="3931"/>
        <v>0</v>
      </c>
      <c r="AP1041" s="32"/>
      <c r="AQ1041" s="114">
        <f t="shared" si="3932"/>
        <v>0</v>
      </c>
      <c r="AR1041" s="32"/>
      <c r="AS1041" s="114">
        <f t="shared" si="3933"/>
        <v>0</v>
      </c>
      <c r="AT1041" s="32"/>
      <c r="AU1041" s="114">
        <f t="shared" si="3934"/>
        <v>0</v>
      </c>
      <c r="AV1041" s="32"/>
      <c r="AW1041" s="114">
        <f t="shared" si="3935"/>
        <v>0</v>
      </c>
      <c r="AX1041" s="32"/>
      <c r="AY1041" s="114">
        <f t="shared" si="3936"/>
        <v>0</v>
      </c>
      <c r="AZ1041" s="32"/>
      <c r="BA1041" s="114">
        <f t="shared" si="3937"/>
        <v>0</v>
      </c>
      <c r="BB1041" s="32"/>
      <c r="BC1041" s="114">
        <f t="shared" si="3938"/>
        <v>0</v>
      </c>
      <c r="BD1041" s="32"/>
      <c r="BE1041" s="114">
        <f t="shared" si="3939"/>
        <v>0</v>
      </c>
      <c r="BF1041" s="32"/>
      <c r="BG1041" s="114">
        <f t="shared" si="3940"/>
        <v>0</v>
      </c>
      <c r="BH1041" s="108">
        <f t="shared" ref="BH1041:BI1041" si="3950">SUM(J1041,L1041,N1041,P1041,R1041,T1041,V1041,X1041,Z1041,AB1041,AD1041,AF1041,AH1041,AJ1041,AL1041,AN1041,AP1041,AR1041,AT1041,AV1041,AX1041,AZ1041,BB1041,BD1041,BF1041)</f>
        <v>0</v>
      </c>
      <c r="BI1041" s="119">
        <f t="shared" si="3950"/>
        <v>0</v>
      </c>
      <c r="BJ1041" s="87">
        <f t="shared" si="3942"/>
        <v>0</v>
      </c>
      <c r="BK1041" s="108">
        <f t="shared" si="3943"/>
        <v>8</v>
      </c>
      <c r="BL1041" s="119">
        <f t="shared" si="3944"/>
        <v>109.61</v>
      </c>
      <c r="BM1041" s="87">
        <f t="shared" si="3945"/>
        <v>1</v>
      </c>
    </row>
    <row r="1042" spans="1:65" s="88" customFormat="1" ht="22.5">
      <c r="A1042" s="29" t="s">
        <v>1465</v>
      </c>
      <c r="B1042" s="29" t="s">
        <v>250</v>
      </c>
      <c r="C1042" s="29">
        <v>9973</v>
      </c>
      <c r="D1042" s="101" t="s">
        <v>1435</v>
      </c>
      <c r="E1042" s="29" t="s">
        <v>100</v>
      </c>
      <c r="F1042" s="30">
        <v>4</v>
      </c>
      <c r="G1042" s="31">
        <v>117.99</v>
      </c>
      <c r="H1042" s="119">
        <v>144.98297638777689</v>
      </c>
      <c r="I1042" s="120">
        <f t="shared" si="3915"/>
        <v>579.92999999999995</v>
      </c>
      <c r="J1042" s="111"/>
      <c r="K1042" s="114">
        <f t="shared" si="3916"/>
        <v>0</v>
      </c>
      <c r="L1042" s="32"/>
      <c r="M1042" s="114">
        <f t="shared" si="3917"/>
        <v>0</v>
      </c>
      <c r="N1042" s="32"/>
      <c r="O1042" s="114">
        <f t="shared" si="3918"/>
        <v>0</v>
      </c>
      <c r="P1042" s="32"/>
      <c r="Q1042" s="114">
        <f t="shared" si="3919"/>
        <v>0</v>
      </c>
      <c r="R1042" s="32"/>
      <c r="S1042" s="114">
        <f t="shared" si="3920"/>
        <v>0</v>
      </c>
      <c r="T1042" s="32"/>
      <c r="U1042" s="114">
        <f t="shared" si="3921"/>
        <v>0</v>
      </c>
      <c r="V1042" s="32"/>
      <c r="W1042" s="114">
        <f t="shared" si="3922"/>
        <v>0</v>
      </c>
      <c r="X1042" s="32"/>
      <c r="Y1042" s="114">
        <f t="shared" si="3923"/>
        <v>0</v>
      </c>
      <c r="Z1042" s="32"/>
      <c r="AA1042" s="114">
        <f t="shared" si="3924"/>
        <v>0</v>
      </c>
      <c r="AB1042" s="32"/>
      <c r="AC1042" s="114">
        <f t="shared" si="3925"/>
        <v>0</v>
      </c>
      <c r="AD1042" s="32"/>
      <c r="AE1042" s="114">
        <f t="shared" si="3926"/>
        <v>0</v>
      </c>
      <c r="AF1042" s="32"/>
      <c r="AG1042" s="114">
        <f t="shared" si="3927"/>
        <v>0</v>
      </c>
      <c r="AH1042" s="32"/>
      <c r="AI1042" s="114">
        <f t="shared" si="3928"/>
        <v>0</v>
      </c>
      <c r="AJ1042" s="32"/>
      <c r="AK1042" s="114">
        <f t="shared" si="3929"/>
        <v>0</v>
      </c>
      <c r="AL1042" s="32"/>
      <c r="AM1042" s="114">
        <f t="shared" si="3930"/>
        <v>0</v>
      </c>
      <c r="AN1042" s="32"/>
      <c r="AO1042" s="114">
        <f t="shared" si="3931"/>
        <v>0</v>
      </c>
      <c r="AP1042" s="32"/>
      <c r="AQ1042" s="114">
        <f t="shared" si="3932"/>
        <v>0</v>
      </c>
      <c r="AR1042" s="32"/>
      <c r="AS1042" s="114">
        <f t="shared" si="3933"/>
        <v>0</v>
      </c>
      <c r="AT1042" s="32"/>
      <c r="AU1042" s="114">
        <f t="shared" si="3934"/>
        <v>0</v>
      </c>
      <c r="AV1042" s="32"/>
      <c r="AW1042" s="114">
        <f t="shared" si="3935"/>
        <v>0</v>
      </c>
      <c r="AX1042" s="32"/>
      <c r="AY1042" s="114">
        <f t="shared" si="3936"/>
        <v>0</v>
      </c>
      <c r="AZ1042" s="32"/>
      <c r="BA1042" s="114">
        <f t="shared" si="3937"/>
        <v>0</v>
      </c>
      <c r="BB1042" s="32"/>
      <c r="BC1042" s="114">
        <f t="shared" si="3938"/>
        <v>0</v>
      </c>
      <c r="BD1042" s="32"/>
      <c r="BE1042" s="114">
        <f t="shared" si="3939"/>
        <v>0</v>
      </c>
      <c r="BF1042" s="32"/>
      <c r="BG1042" s="114">
        <f t="shared" si="3940"/>
        <v>0</v>
      </c>
      <c r="BH1042" s="108">
        <f t="shared" ref="BH1042:BI1042" si="3951">SUM(J1042,L1042,N1042,P1042,R1042,T1042,V1042,X1042,Z1042,AB1042,AD1042,AF1042,AH1042,AJ1042,AL1042,AN1042,AP1042,AR1042,AT1042,AV1042,AX1042,AZ1042,BB1042,BD1042,BF1042)</f>
        <v>0</v>
      </c>
      <c r="BI1042" s="119">
        <f t="shared" si="3951"/>
        <v>0</v>
      </c>
      <c r="BJ1042" s="87">
        <f t="shared" si="3942"/>
        <v>0</v>
      </c>
      <c r="BK1042" s="108">
        <f t="shared" si="3943"/>
        <v>4</v>
      </c>
      <c r="BL1042" s="119">
        <f t="shared" si="3944"/>
        <v>579.92999999999995</v>
      </c>
      <c r="BM1042" s="87">
        <f t="shared" si="3945"/>
        <v>1</v>
      </c>
    </row>
    <row r="1043" spans="1:65" s="88" customFormat="1" ht="22.5">
      <c r="A1043" s="29" t="s">
        <v>1466</v>
      </c>
      <c r="B1043" s="29" t="s">
        <v>250</v>
      </c>
      <c r="C1043" s="29">
        <v>9199</v>
      </c>
      <c r="D1043" s="101" t="s">
        <v>1437</v>
      </c>
      <c r="E1043" s="29" t="s">
        <v>100</v>
      </c>
      <c r="F1043" s="30">
        <v>45</v>
      </c>
      <c r="G1043" s="31">
        <v>220.24</v>
      </c>
      <c r="H1043" s="119">
        <v>270.62505906978544</v>
      </c>
      <c r="I1043" s="120">
        <f t="shared" si="3915"/>
        <v>12178.13</v>
      </c>
      <c r="J1043" s="111"/>
      <c r="K1043" s="114">
        <f t="shared" si="3916"/>
        <v>0</v>
      </c>
      <c r="L1043" s="32"/>
      <c r="M1043" s="114">
        <f t="shared" si="3917"/>
        <v>0</v>
      </c>
      <c r="N1043" s="32"/>
      <c r="O1043" s="114">
        <f t="shared" si="3918"/>
        <v>0</v>
      </c>
      <c r="P1043" s="32"/>
      <c r="Q1043" s="114">
        <f t="shared" si="3919"/>
        <v>0</v>
      </c>
      <c r="R1043" s="32"/>
      <c r="S1043" s="114">
        <f t="shared" si="3920"/>
        <v>0</v>
      </c>
      <c r="T1043" s="32"/>
      <c r="U1043" s="114">
        <f t="shared" si="3921"/>
        <v>0</v>
      </c>
      <c r="V1043" s="32"/>
      <c r="W1043" s="114">
        <f t="shared" si="3922"/>
        <v>0</v>
      </c>
      <c r="X1043" s="32"/>
      <c r="Y1043" s="114">
        <f t="shared" si="3923"/>
        <v>0</v>
      </c>
      <c r="Z1043" s="32"/>
      <c r="AA1043" s="114">
        <f t="shared" si="3924"/>
        <v>0</v>
      </c>
      <c r="AB1043" s="32"/>
      <c r="AC1043" s="114">
        <f t="shared" si="3925"/>
        <v>0</v>
      </c>
      <c r="AD1043" s="32"/>
      <c r="AE1043" s="114">
        <f t="shared" si="3926"/>
        <v>0</v>
      </c>
      <c r="AF1043" s="32"/>
      <c r="AG1043" s="114">
        <f t="shared" si="3927"/>
        <v>0</v>
      </c>
      <c r="AH1043" s="32"/>
      <c r="AI1043" s="114">
        <f t="shared" si="3928"/>
        <v>0</v>
      </c>
      <c r="AJ1043" s="32"/>
      <c r="AK1043" s="114">
        <f t="shared" si="3929"/>
        <v>0</v>
      </c>
      <c r="AL1043" s="32"/>
      <c r="AM1043" s="114">
        <f t="shared" si="3930"/>
        <v>0</v>
      </c>
      <c r="AN1043" s="32"/>
      <c r="AO1043" s="114">
        <f t="shared" si="3931"/>
        <v>0</v>
      </c>
      <c r="AP1043" s="32"/>
      <c r="AQ1043" s="114">
        <f t="shared" si="3932"/>
        <v>0</v>
      </c>
      <c r="AR1043" s="32"/>
      <c r="AS1043" s="114">
        <f t="shared" si="3933"/>
        <v>0</v>
      </c>
      <c r="AT1043" s="32"/>
      <c r="AU1043" s="114">
        <f t="shared" si="3934"/>
        <v>0</v>
      </c>
      <c r="AV1043" s="32"/>
      <c r="AW1043" s="114">
        <f t="shared" si="3935"/>
        <v>0</v>
      </c>
      <c r="AX1043" s="32"/>
      <c r="AY1043" s="114">
        <f t="shared" si="3936"/>
        <v>0</v>
      </c>
      <c r="AZ1043" s="32"/>
      <c r="BA1043" s="114">
        <f t="shared" si="3937"/>
        <v>0</v>
      </c>
      <c r="BB1043" s="32"/>
      <c r="BC1043" s="114">
        <f t="shared" si="3938"/>
        <v>0</v>
      </c>
      <c r="BD1043" s="32"/>
      <c r="BE1043" s="114">
        <f t="shared" si="3939"/>
        <v>0</v>
      </c>
      <c r="BF1043" s="32"/>
      <c r="BG1043" s="114">
        <f t="shared" si="3940"/>
        <v>0</v>
      </c>
      <c r="BH1043" s="108">
        <f t="shared" ref="BH1043:BI1043" si="3952">SUM(J1043,L1043,N1043,P1043,R1043,T1043,V1043,X1043,Z1043,AB1043,AD1043,AF1043,AH1043,AJ1043,AL1043,AN1043,AP1043,AR1043,AT1043,AV1043,AX1043,AZ1043,BB1043,BD1043,BF1043)</f>
        <v>0</v>
      </c>
      <c r="BI1043" s="119">
        <f t="shared" si="3952"/>
        <v>0</v>
      </c>
      <c r="BJ1043" s="87">
        <f t="shared" si="3942"/>
        <v>0</v>
      </c>
      <c r="BK1043" s="108">
        <f t="shared" si="3943"/>
        <v>45</v>
      </c>
      <c r="BL1043" s="119">
        <f t="shared" si="3944"/>
        <v>12178.13</v>
      </c>
      <c r="BM1043" s="87">
        <f t="shared" si="3945"/>
        <v>1</v>
      </c>
    </row>
    <row r="1044" spans="1:65" s="88" customFormat="1" ht="22.5">
      <c r="A1044" s="29" t="s">
        <v>1467</v>
      </c>
      <c r="B1044" s="29" t="s">
        <v>66</v>
      </c>
      <c r="C1044" s="29">
        <v>91926</v>
      </c>
      <c r="D1044" s="101" t="s">
        <v>1159</v>
      </c>
      <c r="E1044" s="29" t="s">
        <v>100</v>
      </c>
      <c r="F1044" s="30">
        <v>220</v>
      </c>
      <c r="G1044" s="31">
        <v>3.77</v>
      </c>
      <c r="H1044" s="119">
        <v>4.6324758113562066</v>
      </c>
      <c r="I1044" s="120">
        <f t="shared" si="3915"/>
        <v>1019.14</v>
      </c>
      <c r="J1044" s="111"/>
      <c r="K1044" s="114">
        <f t="shared" si="3916"/>
        <v>0</v>
      </c>
      <c r="L1044" s="32"/>
      <c r="M1044" s="114">
        <f t="shared" si="3917"/>
        <v>0</v>
      </c>
      <c r="N1044" s="32"/>
      <c r="O1044" s="114">
        <f t="shared" si="3918"/>
        <v>0</v>
      </c>
      <c r="P1044" s="32"/>
      <c r="Q1044" s="114">
        <f t="shared" si="3919"/>
        <v>0</v>
      </c>
      <c r="R1044" s="32"/>
      <c r="S1044" s="114">
        <f t="shared" si="3920"/>
        <v>0</v>
      </c>
      <c r="T1044" s="32"/>
      <c r="U1044" s="114">
        <f t="shared" si="3921"/>
        <v>0</v>
      </c>
      <c r="V1044" s="32"/>
      <c r="W1044" s="114">
        <f t="shared" si="3922"/>
        <v>0</v>
      </c>
      <c r="X1044" s="32"/>
      <c r="Y1044" s="114">
        <f t="shared" si="3923"/>
        <v>0</v>
      </c>
      <c r="Z1044" s="32"/>
      <c r="AA1044" s="114">
        <f t="shared" si="3924"/>
        <v>0</v>
      </c>
      <c r="AB1044" s="32"/>
      <c r="AC1044" s="114">
        <f t="shared" si="3925"/>
        <v>0</v>
      </c>
      <c r="AD1044" s="32"/>
      <c r="AE1044" s="114">
        <f t="shared" si="3926"/>
        <v>0</v>
      </c>
      <c r="AF1044" s="32"/>
      <c r="AG1044" s="114">
        <f t="shared" si="3927"/>
        <v>0</v>
      </c>
      <c r="AH1044" s="32"/>
      <c r="AI1044" s="114">
        <f t="shared" si="3928"/>
        <v>0</v>
      </c>
      <c r="AJ1044" s="32"/>
      <c r="AK1044" s="114">
        <f t="shared" si="3929"/>
        <v>0</v>
      </c>
      <c r="AL1044" s="32"/>
      <c r="AM1044" s="114">
        <f t="shared" si="3930"/>
        <v>0</v>
      </c>
      <c r="AN1044" s="32"/>
      <c r="AO1044" s="114">
        <f t="shared" si="3931"/>
        <v>0</v>
      </c>
      <c r="AP1044" s="32"/>
      <c r="AQ1044" s="114">
        <f t="shared" si="3932"/>
        <v>0</v>
      </c>
      <c r="AR1044" s="32"/>
      <c r="AS1044" s="114">
        <f t="shared" si="3933"/>
        <v>0</v>
      </c>
      <c r="AT1044" s="32"/>
      <c r="AU1044" s="114">
        <f t="shared" si="3934"/>
        <v>0</v>
      </c>
      <c r="AV1044" s="32"/>
      <c r="AW1044" s="114">
        <f t="shared" si="3935"/>
        <v>0</v>
      </c>
      <c r="AX1044" s="32"/>
      <c r="AY1044" s="114">
        <f t="shared" si="3936"/>
        <v>0</v>
      </c>
      <c r="AZ1044" s="32"/>
      <c r="BA1044" s="114">
        <f t="shared" si="3937"/>
        <v>0</v>
      </c>
      <c r="BB1044" s="32"/>
      <c r="BC1044" s="114">
        <f t="shared" si="3938"/>
        <v>0</v>
      </c>
      <c r="BD1044" s="32"/>
      <c r="BE1044" s="114">
        <f t="shared" si="3939"/>
        <v>0</v>
      </c>
      <c r="BF1044" s="32"/>
      <c r="BG1044" s="114">
        <f t="shared" si="3940"/>
        <v>0</v>
      </c>
      <c r="BH1044" s="108">
        <f t="shared" ref="BH1044:BI1044" si="3953">SUM(J1044,L1044,N1044,P1044,R1044,T1044,V1044,X1044,Z1044,AB1044,AD1044,AF1044,AH1044,AJ1044,AL1044,AN1044,AP1044,AR1044,AT1044,AV1044,AX1044,AZ1044,BB1044,BD1044,BF1044)</f>
        <v>0</v>
      </c>
      <c r="BI1044" s="119">
        <f t="shared" si="3953"/>
        <v>0</v>
      </c>
      <c r="BJ1044" s="87">
        <f t="shared" si="3942"/>
        <v>0</v>
      </c>
      <c r="BK1044" s="108">
        <f t="shared" si="3943"/>
        <v>220</v>
      </c>
      <c r="BL1044" s="119">
        <f t="shared" si="3944"/>
        <v>1019.14</v>
      </c>
      <c r="BM1044" s="87">
        <f t="shared" si="3945"/>
        <v>1</v>
      </c>
    </row>
    <row r="1045" spans="1:65" s="88" customFormat="1" ht="22.5">
      <c r="A1045" s="29" t="s">
        <v>1468</v>
      </c>
      <c r="B1045" s="29" t="s">
        <v>66</v>
      </c>
      <c r="C1045" s="29">
        <v>92981</v>
      </c>
      <c r="D1045" s="101" t="s">
        <v>1440</v>
      </c>
      <c r="E1045" s="29" t="s">
        <v>100</v>
      </c>
      <c r="F1045" s="30">
        <v>45</v>
      </c>
      <c r="G1045" s="31">
        <v>15.12</v>
      </c>
      <c r="H1045" s="119">
        <v>18.579054182415344</v>
      </c>
      <c r="I1045" s="120">
        <f t="shared" si="3915"/>
        <v>836.06</v>
      </c>
      <c r="J1045" s="111"/>
      <c r="K1045" s="114">
        <f t="shared" si="3916"/>
        <v>0</v>
      </c>
      <c r="L1045" s="32"/>
      <c r="M1045" s="114">
        <f t="shared" si="3917"/>
        <v>0</v>
      </c>
      <c r="N1045" s="32"/>
      <c r="O1045" s="114">
        <f t="shared" si="3918"/>
        <v>0</v>
      </c>
      <c r="P1045" s="32"/>
      <c r="Q1045" s="114">
        <f t="shared" si="3919"/>
        <v>0</v>
      </c>
      <c r="R1045" s="32"/>
      <c r="S1045" s="114">
        <f t="shared" si="3920"/>
        <v>0</v>
      </c>
      <c r="T1045" s="32"/>
      <c r="U1045" s="114">
        <f t="shared" si="3921"/>
        <v>0</v>
      </c>
      <c r="V1045" s="32"/>
      <c r="W1045" s="114">
        <f t="shared" si="3922"/>
        <v>0</v>
      </c>
      <c r="X1045" s="32"/>
      <c r="Y1045" s="114">
        <f t="shared" si="3923"/>
        <v>0</v>
      </c>
      <c r="Z1045" s="32"/>
      <c r="AA1045" s="114">
        <f t="shared" si="3924"/>
        <v>0</v>
      </c>
      <c r="AB1045" s="32"/>
      <c r="AC1045" s="114">
        <f t="shared" si="3925"/>
        <v>0</v>
      </c>
      <c r="AD1045" s="32"/>
      <c r="AE1045" s="114">
        <f t="shared" si="3926"/>
        <v>0</v>
      </c>
      <c r="AF1045" s="32"/>
      <c r="AG1045" s="114">
        <f t="shared" si="3927"/>
        <v>0</v>
      </c>
      <c r="AH1045" s="32"/>
      <c r="AI1045" s="114">
        <f t="shared" si="3928"/>
        <v>0</v>
      </c>
      <c r="AJ1045" s="32"/>
      <c r="AK1045" s="114">
        <f t="shared" si="3929"/>
        <v>0</v>
      </c>
      <c r="AL1045" s="32"/>
      <c r="AM1045" s="114">
        <f t="shared" si="3930"/>
        <v>0</v>
      </c>
      <c r="AN1045" s="32"/>
      <c r="AO1045" s="114">
        <f t="shared" si="3931"/>
        <v>0</v>
      </c>
      <c r="AP1045" s="32"/>
      <c r="AQ1045" s="114">
        <f t="shared" si="3932"/>
        <v>0</v>
      </c>
      <c r="AR1045" s="32"/>
      <c r="AS1045" s="114">
        <f t="shared" si="3933"/>
        <v>0</v>
      </c>
      <c r="AT1045" s="32"/>
      <c r="AU1045" s="114">
        <f t="shared" si="3934"/>
        <v>0</v>
      </c>
      <c r="AV1045" s="32"/>
      <c r="AW1045" s="114">
        <f t="shared" si="3935"/>
        <v>0</v>
      </c>
      <c r="AX1045" s="32"/>
      <c r="AY1045" s="114">
        <f t="shared" si="3936"/>
        <v>0</v>
      </c>
      <c r="AZ1045" s="32"/>
      <c r="BA1045" s="114">
        <f t="shared" si="3937"/>
        <v>0</v>
      </c>
      <c r="BB1045" s="32"/>
      <c r="BC1045" s="114">
        <f t="shared" si="3938"/>
        <v>0</v>
      </c>
      <c r="BD1045" s="32"/>
      <c r="BE1045" s="114">
        <f t="shared" si="3939"/>
        <v>0</v>
      </c>
      <c r="BF1045" s="32"/>
      <c r="BG1045" s="114">
        <f t="shared" si="3940"/>
        <v>0</v>
      </c>
      <c r="BH1045" s="108">
        <f t="shared" ref="BH1045:BI1045" si="3954">SUM(J1045,L1045,N1045,P1045,R1045,T1045,V1045,X1045,Z1045,AB1045,AD1045,AF1045,AH1045,AJ1045,AL1045,AN1045,AP1045,AR1045,AT1045,AV1045,AX1045,AZ1045,BB1045,BD1045,BF1045)</f>
        <v>0</v>
      </c>
      <c r="BI1045" s="119">
        <f t="shared" si="3954"/>
        <v>0</v>
      </c>
      <c r="BJ1045" s="87">
        <f t="shared" si="3942"/>
        <v>0</v>
      </c>
      <c r="BK1045" s="108">
        <f t="shared" si="3943"/>
        <v>45</v>
      </c>
      <c r="BL1045" s="119">
        <f t="shared" si="3944"/>
        <v>836.06</v>
      </c>
      <c r="BM1045" s="87">
        <f t="shared" si="3945"/>
        <v>1</v>
      </c>
    </row>
    <row r="1046" spans="1:65" s="88" customFormat="1" ht="22.5">
      <c r="A1046" s="29" t="s">
        <v>1469</v>
      </c>
      <c r="B1046" s="29" t="s">
        <v>66</v>
      </c>
      <c r="C1046" s="29">
        <v>92981</v>
      </c>
      <c r="D1046" s="101" t="s">
        <v>1442</v>
      </c>
      <c r="E1046" s="29" t="s">
        <v>100</v>
      </c>
      <c r="F1046" s="30">
        <v>45</v>
      </c>
      <c r="G1046" s="31">
        <v>15.12</v>
      </c>
      <c r="H1046" s="119">
        <v>18.579054182415344</v>
      </c>
      <c r="I1046" s="120">
        <f t="shared" si="3915"/>
        <v>836.06</v>
      </c>
      <c r="J1046" s="111"/>
      <c r="K1046" s="114">
        <f t="shared" si="3916"/>
        <v>0</v>
      </c>
      <c r="L1046" s="32"/>
      <c r="M1046" s="114">
        <f t="shared" si="3917"/>
        <v>0</v>
      </c>
      <c r="N1046" s="32"/>
      <c r="O1046" s="114">
        <f t="shared" si="3918"/>
        <v>0</v>
      </c>
      <c r="P1046" s="32"/>
      <c r="Q1046" s="114">
        <f t="shared" si="3919"/>
        <v>0</v>
      </c>
      <c r="R1046" s="32"/>
      <c r="S1046" s="114">
        <f t="shared" si="3920"/>
        <v>0</v>
      </c>
      <c r="T1046" s="32"/>
      <c r="U1046" s="114">
        <f t="shared" si="3921"/>
        <v>0</v>
      </c>
      <c r="V1046" s="32"/>
      <c r="W1046" s="114">
        <f t="shared" si="3922"/>
        <v>0</v>
      </c>
      <c r="X1046" s="32"/>
      <c r="Y1046" s="114">
        <f t="shared" si="3923"/>
        <v>0</v>
      </c>
      <c r="Z1046" s="32"/>
      <c r="AA1046" s="114">
        <f t="shared" si="3924"/>
        <v>0</v>
      </c>
      <c r="AB1046" s="32"/>
      <c r="AC1046" s="114">
        <f t="shared" si="3925"/>
        <v>0</v>
      </c>
      <c r="AD1046" s="32"/>
      <c r="AE1046" s="114">
        <f t="shared" si="3926"/>
        <v>0</v>
      </c>
      <c r="AF1046" s="32"/>
      <c r="AG1046" s="114">
        <f t="shared" si="3927"/>
        <v>0</v>
      </c>
      <c r="AH1046" s="32"/>
      <c r="AI1046" s="114">
        <f t="shared" si="3928"/>
        <v>0</v>
      </c>
      <c r="AJ1046" s="32"/>
      <c r="AK1046" s="114">
        <f t="shared" si="3929"/>
        <v>0</v>
      </c>
      <c r="AL1046" s="32"/>
      <c r="AM1046" s="114">
        <f t="shared" si="3930"/>
        <v>0</v>
      </c>
      <c r="AN1046" s="32"/>
      <c r="AO1046" s="114">
        <f t="shared" si="3931"/>
        <v>0</v>
      </c>
      <c r="AP1046" s="32"/>
      <c r="AQ1046" s="114">
        <f t="shared" si="3932"/>
        <v>0</v>
      </c>
      <c r="AR1046" s="32"/>
      <c r="AS1046" s="114">
        <f t="shared" si="3933"/>
        <v>0</v>
      </c>
      <c r="AT1046" s="32"/>
      <c r="AU1046" s="114">
        <f t="shared" si="3934"/>
        <v>0</v>
      </c>
      <c r="AV1046" s="32"/>
      <c r="AW1046" s="114">
        <f t="shared" si="3935"/>
        <v>0</v>
      </c>
      <c r="AX1046" s="32"/>
      <c r="AY1046" s="114">
        <f t="shared" si="3936"/>
        <v>0</v>
      </c>
      <c r="AZ1046" s="32"/>
      <c r="BA1046" s="114">
        <f t="shared" si="3937"/>
        <v>0</v>
      </c>
      <c r="BB1046" s="32"/>
      <c r="BC1046" s="114">
        <f t="shared" si="3938"/>
        <v>0</v>
      </c>
      <c r="BD1046" s="32"/>
      <c r="BE1046" s="114">
        <f t="shared" si="3939"/>
        <v>0</v>
      </c>
      <c r="BF1046" s="32"/>
      <c r="BG1046" s="114">
        <f t="shared" si="3940"/>
        <v>0</v>
      </c>
      <c r="BH1046" s="108">
        <f t="shared" ref="BH1046:BI1046" si="3955">SUM(J1046,L1046,N1046,P1046,R1046,T1046,V1046,X1046,Z1046,AB1046,AD1046,AF1046,AH1046,AJ1046,AL1046,AN1046,AP1046,AR1046,AT1046,AV1046,AX1046,AZ1046,BB1046,BD1046,BF1046)</f>
        <v>0</v>
      </c>
      <c r="BI1046" s="119">
        <f t="shared" si="3955"/>
        <v>0</v>
      </c>
      <c r="BJ1046" s="87">
        <f t="shared" si="3942"/>
        <v>0</v>
      </c>
      <c r="BK1046" s="108">
        <f t="shared" si="3943"/>
        <v>45</v>
      </c>
      <c r="BL1046" s="119">
        <f t="shared" si="3944"/>
        <v>836.06</v>
      </c>
      <c r="BM1046" s="87">
        <f t="shared" si="3945"/>
        <v>1</v>
      </c>
    </row>
    <row r="1047" spans="1:65" s="88" customFormat="1" ht="22.5">
      <c r="A1047" s="29" t="s">
        <v>1470</v>
      </c>
      <c r="B1047" s="29" t="s">
        <v>66</v>
      </c>
      <c r="C1047" s="29">
        <v>92981</v>
      </c>
      <c r="D1047" s="101" t="s">
        <v>1444</v>
      </c>
      <c r="E1047" s="29" t="s">
        <v>100</v>
      </c>
      <c r="F1047" s="30">
        <v>135</v>
      </c>
      <c r="G1047" s="31">
        <v>15.12</v>
      </c>
      <c r="H1047" s="119">
        <v>18.579054182415344</v>
      </c>
      <c r="I1047" s="120">
        <f t="shared" si="3915"/>
        <v>2508.17</v>
      </c>
      <c r="J1047" s="111"/>
      <c r="K1047" s="114">
        <f t="shared" si="3916"/>
        <v>0</v>
      </c>
      <c r="L1047" s="32"/>
      <c r="M1047" s="114">
        <f t="shared" si="3917"/>
        <v>0</v>
      </c>
      <c r="N1047" s="32"/>
      <c r="O1047" s="114">
        <f t="shared" si="3918"/>
        <v>0</v>
      </c>
      <c r="P1047" s="32"/>
      <c r="Q1047" s="114">
        <f t="shared" si="3919"/>
        <v>0</v>
      </c>
      <c r="R1047" s="32"/>
      <c r="S1047" s="114">
        <f t="shared" si="3920"/>
        <v>0</v>
      </c>
      <c r="T1047" s="32"/>
      <c r="U1047" s="114">
        <f t="shared" si="3921"/>
        <v>0</v>
      </c>
      <c r="V1047" s="32"/>
      <c r="W1047" s="114">
        <f t="shared" si="3922"/>
        <v>0</v>
      </c>
      <c r="X1047" s="32"/>
      <c r="Y1047" s="114">
        <f t="shared" si="3923"/>
        <v>0</v>
      </c>
      <c r="Z1047" s="32"/>
      <c r="AA1047" s="114">
        <f t="shared" si="3924"/>
        <v>0</v>
      </c>
      <c r="AB1047" s="32"/>
      <c r="AC1047" s="114">
        <f t="shared" si="3925"/>
        <v>0</v>
      </c>
      <c r="AD1047" s="32"/>
      <c r="AE1047" s="114">
        <f t="shared" si="3926"/>
        <v>0</v>
      </c>
      <c r="AF1047" s="32"/>
      <c r="AG1047" s="114">
        <f t="shared" si="3927"/>
        <v>0</v>
      </c>
      <c r="AH1047" s="32"/>
      <c r="AI1047" s="114">
        <f t="shared" si="3928"/>
        <v>0</v>
      </c>
      <c r="AJ1047" s="32"/>
      <c r="AK1047" s="114">
        <f t="shared" si="3929"/>
        <v>0</v>
      </c>
      <c r="AL1047" s="32"/>
      <c r="AM1047" s="114">
        <f t="shared" si="3930"/>
        <v>0</v>
      </c>
      <c r="AN1047" s="32"/>
      <c r="AO1047" s="114">
        <f t="shared" si="3931"/>
        <v>0</v>
      </c>
      <c r="AP1047" s="32"/>
      <c r="AQ1047" s="114">
        <f t="shared" si="3932"/>
        <v>0</v>
      </c>
      <c r="AR1047" s="32"/>
      <c r="AS1047" s="114">
        <f t="shared" si="3933"/>
        <v>0</v>
      </c>
      <c r="AT1047" s="32"/>
      <c r="AU1047" s="114">
        <f t="shared" si="3934"/>
        <v>0</v>
      </c>
      <c r="AV1047" s="32"/>
      <c r="AW1047" s="114">
        <f t="shared" si="3935"/>
        <v>0</v>
      </c>
      <c r="AX1047" s="32"/>
      <c r="AY1047" s="114">
        <f t="shared" si="3936"/>
        <v>0</v>
      </c>
      <c r="AZ1047" s="32"/>
      <c r="BA1047" s="114">
        <f t="shared" si="3937"/>
        <v>0</v>
      </c>
      <c r="BB1047" s="32"/>
      <c r="BC1047" s="114">
        <f t="shared" si="3938"/>
        <v>0</v>
      </c>
      <c r="BD1047" s="32"/>
      <c r="BE1047" s="114">
        <f t="shared" si="3939"/>
        <v>0</v>
      </c>
      <c r="BF1047" s="32"/>
      <c r="BG1047" s="114">
        <f t="shared" si="3940"/>
        <v>0</v>
      </c>
      <c r="BH1047" s="108">
        <f t="shared" ref="BH1047:BI1047" si="3956">SUM(J1047,L1047,N1047,P1047,R1047,T1047,V1047,X1047,Z1047,AB1047,AD1047,AF1047,AH1047,AJ1047,AL1047,AN1047,AP1047,AR1047,AT1047,AV1047,AX1047,AZ1047,BB1047,BD1047,BF1047)</f>
        <v>0</v>
      </c>
      <c r="BI1047" s="119">
        <f t="shared" si="3956"/>
        <v>0</v>
      </c>
      <c r="BJ1047" s="87">
        <f t="shared" si="3942"/>
        <v>0</v>
      </c>
      <c r="BK1047" s="108">
        <f t="shared" si="3943"/>
        <v>135</v>
      </c>
      <c r="BL1047" s="119">
        <f t="shared" si="3944"/>
        <v>2508.17</v>
      </c>
      <c r="BM1047" s="87">
        <f t="shared" si="3945"/>
        <v>1</v>
      </c>
    </row>
    <row r="1048" spans="1:65" s="88" customFormat="1" ht="67.5">
      <c r="A1048" s="29" t="s">
        <v>1471</v>
      </c>
      <c r="B1048" s="29" t="s">
        <v>79</v>
      </c>
      <c r="C1048" s="29" t="s">
        <v>1472</v>
      </c>
      <c r="D1048" s="101" t="s">
        <v>1473</v>
      </c>
      <c r="E1048" s="29" t="s">
        <v>100</v>
      </c>
      <c r="F1048" s="30">
        <v>1</v>
      </c>
      <c r="G1048" s="31">
        <v>1346.25</v>
      </c>
      <c r="H1048" s="119">
        <v>1654.2362230870806</v>
      </c>
      <c r="I1048" s="120">
        <f t="shared" si="3915"/>
        <v>1654.24</v>
      </c>
      <c r="J1048" s="111"/>
      <c r="K1048" s="114">
        <f t="shared" si="3916"/>
        <v>0</v>
      </c>
      <c r="L1048" s="32"/>
      <c r="M1048" s="114">
        <f t="shared" si="3917"/>
        <v>0</v>
      </c>
      <c r="N1048" s="32"/>
      <c r="O1048" s="114">
        <f t="shared" si="3918"/>
        <v>0</v>
      </c>
      <c r="P1048" s="32"/>
      <c r="Q1048" s="114">
        <f t="shared" si="3919"/>
        <v>0</v>
      </c>
      <c r="R1048" s="32"/>
      <c r="S1048" s="114">
        <f t="shared" si="3920"/>
        <v>0</v>
      </c>
      <c r="T1048" s="32"/>
      <c r="U1048" s="114">
        <f t="shared" si="3921"/>
        <v>0</v>
      </c>
      <c r="V1048" s="32"/>
      <c r="W1048" s="114">
        <f t="shared" si="3922"/>
        <v>0</v>
      </c>
      <c r="X1048" s="32"/>
      <c r="Y1048" s="114">
        <f t="shared" si="3923"/>
        <v>0</v>
      </c>
      <c r="Z1048" s="32"/>
      <c r="AA1048" s="114">
        <f t="shared" si="3924"/>
        <v>0</v>
      </c>
      <c r="AB1048" s="32"/>
      <c r="AC1048" s="114">
        <f t="shared" si="3925"/>
        <v>0</v>
      </c>
      <c r="AD1048" s="32"/>
      <c r="AE1048" s="114">
        <f t="shared" si="3926"/>
        <v>0</v>
      </c>
      <c r="AF1048" s="32"/>
      <c r="AG1048" s="114">
        <f t="shared" si="3927"/>
        <v>0</v>
      </c>
      <c r="AH1048" s="32"/>
      <c r="AI1048" s="114">
        <f t="shared" si="3928"/>
        <v>0</v>
      </c>
      <c r="AJ1048" s="32"/>
      <c r="AK1048" s="114">
        <f t="shared" si="3929"/>
        <v>0</v>
      </c>
      <c r="AL1048" s="32"/>
      <c r="AM1048" s="114">
        <f t="shared" si="3930"/>
        <v>0</v>
      </c>
      <c r="AN1048" s="32"/>
      <c r="AO1048" s="114">
        <f t="shared" si="3931"/>
        <v>0</v>
      </c>
      <c r="AP1048" s="32"/>
      <c r="AQ1048" s="114">
        <f t="shared" si="3932"/>
        <v>0</v>
      </c>
      <c r="AR1048" s="32"/>
      <c r="AS1048" s="114">
        <f t="shared" si="3933"/>
        <v>0</v>
      </c>
      <c r="AT1048" s="32"/>
      <c r="AU1048" s="114">
        <f t="shared" si="3934"/>
        <v>0</v>
      </c>
      <c r="AV1048" s="32"/>
      <c r="AW1048" s="114">
        <f t="shared" si="3935"/>
        <v>0</v>
      </c>
      <c r="AX1048" s="32"/>
      <c r="AY1048" s="114">
        <f t="shared" si="3936"/>
        <v>0</v>
      </c>
      <c r="AZ1048" s="32"/>
      <c r="BA1048" s="114">
        <f t="shared" si="3937"/>
        <v>0</v>
      </c>
      <c r="BB1048" s="32"/>
      <c r="BC1048" s="114">
        <f t="shared" si="3938"/>
        <v>0</v>
      </c>
      <c r="BD1048" s="32"/>
      <c r="BE1048" s="114">
        <f t="shared" si="3939"/>
        <v>0</v>
      </c>
      <c r="BF1048" s="32"/>
      <c r="BG1048" s="114">
        <f t="shared" si="3940"/>
        <v>0</v>
      </c>
      <c r="BH1048" s="108">
        <f t="shared" ref="BH1048:BI1048" si="3957">SUM(J1048,L1048,N1048,P1048,R1048,T1048,V1048,X1048,Z1048,AB1048,AD1048,AF1048,AH1048,AJ1048,AL1048,AN1048,AP1048,AR1048,AT1048,AV1048,AX1048,AZ1048,BB1048,BD1048,BF1048)</f>
        <v>0</v>
      </c>
      <c r="BI1048" s="119">
        <f t="shared" si="3957"/>
        <v>0</v>
      </c>
      <c r="BJ1048" s="87">
        <f t="shared" si="3942"/>
        <v>0</v>
      </c>
      <c r="BK1048" s="108">
        <f t="shared" si="3943"/>
        <v>1</v>
      </c>
      <c r="BL1048" s="119">
        <f t="shared" si="3944"/>
        <v>1654.24</v>
      </c>
      <c r="BM1048" s="87">
        <f t="shared" si="3945"/>
        <v>1</v>
      </c>
    </row>
    <row r="1049" spans="1:65" s="88" customFormat="1">
      <c r="A1049" s="29" t="s">
        <v>1474</v>
      </c>
      <c r="B1049" s="29" t="s">
        <v>66</v>
      </c>
      <c r="C1049" s="29">
        <v>92868</v>
      </c>
      <c r="D1049" s="101" t="s">
        <v>1172</v>
      </c>
      <c r="E1049" s="29" t="s">
        <v>100</v>
      </c>
      <c r="F1049" s="30">
        <v>8</v>
      </c>
      <c r="G1049" s="31">
        <v>11.55</v>
      </c>
      <c r="H1049" s="119">
        <v>14.192333056011723</v>
      </c>
      <c r="I1049" s="120">
        <f t="shared" si="3915"/>
        <v>113.54</v>
      </c>
      <c r="J1049" s="111"/>
      <c r="K1049" s="114">
        <f t="shared" si="3916"/>
        <v>0</v>
      </c>
      <c r="L1049" s="32"/>
      <c r="M1049" s="114">
        <f t="shared" si="3917"/>
        <v>0</v>
      </c>
      <c r="N1049" s="32"/>
      <c r="O1049" s="114">
        <f t="shared" si="3918"/>
        <v>0</v>
      </c>
      <c r="P1049" s="32"/>
      <c r="Q1049" s="114">
        <f t="shared" si="3919"/>
        <v>0</v>
      </c>
      <c r="R1049" s="32"/>
      <c r="S1049" s="114">
        <f t="shared" si="3920"/>
        <v>0</v>
      </c>
      <c r="T1049" s="32"/>
      <c r="U1049" s="114">
        <f t="shared" si="3921"/>
        <v>0</v>
      </c>
      <c r="V1049" s="32"/>
      <c r="W1049" s="114">
        <f t="shared" si="3922"/>
        <v>0</v>
      </c>
      <c r="X1049" s="32"/>
      <c r="Y1049" s="114">
        <f t="shared" si="3923"/>
        <v>0</v>
      </c>
      <c r="Z1049" s="32"/>
      <c r="AA1049" s="114">
        <f t="shared" si="3924"/>
        <v>0</v>
      </c>
      <c r="AB1049" s="32"/>
      <c r="AC1049" s="114">
        <f t="shared" si="3925"/>
        <v>0</v>
      </c>
      <c r="AD1049" s="32"/>
      <c r="AE1049" s="114">
        <f t="shared" si="3926"/>
        <v>0</v>
      </c>
      <c r="AF1049" s="32"/>
      <c r="AG1049" s="114">
        <f t="shared" si="3927"/>
        <v>0</v>
      </c>
      <c r="AH1049" s="32"/>
      <c r="AI1049" s="114">
        <f t="shared" si="3928"/>
        <v>0</v>
      </c>
      <c r="AJ1049" s="32"/>
      <c r="AK1049" s="114">
        <f t="shared" si="3929"/>
        <v>0</v>
      </c>
      <c r="AL1049" s="32"/>
      <c r="AM1049" s="114">
        <f t="shared" si="3930"/>
        <v>0</v>
      </c>
      <c r="AN1049" s="32"/>
      <c r="AO1049" s="114">
        <f t="shared" si="3931"/>
        <v>0</v>
      </c>
      <c r="AP1049" s="32"/>
      <c r="AQ1049" s="114">
        <f t="shared" si="3932"/>
        <v>0</v>
      </c>
      <c r="AR1049" s="32"/>
      <c r="AS1049" s="114">
        <f t="shared" si="3933"/>
        <v>0</v>
      </c>
      <c r="AT1049" s="32"/>
      <c r="AU1049" s="114">
        <f t="shared" si="3934"/>
        <v>0</v>
      </c>
      <c r="AV1049" s="32"/>
      <c r="AW1049" s="114">
        <f t="shared" si="3935"/>
        <v>0</v>
      </c>
      <c r="AX1049" s="32"/>
      <c r="AY1049" s="114">
        <f t="shared" si="3936"/>
        <v>0</v>
      </c>
      <c r="AZ1049" s="32"/>
      <c r="BA1049" s="114">
        <f t="shared" si="3937"/>
        <v>0</v>
      </c>
      <c r="BB1049" s="32"/>
      <c r="BC1049" s="114">
        <f t="shared" si="3938"/>
        <v>0</v>
      </c>
      <c r="BD1049" s="32"/>
      <c r="BE1049" s="114">
        <f t="shared" si="3939"/>
        <v>0</v>
      </c>
      <c r="BF1049" s="32"/>
      <c r="BG1049" s="114">
        <f t="shared" si="3940"/>
        <v>0</v>
      </c>
      <c r="BH1049" s="108">
        <f t="shared" ref="BH1049:BI1049" si="3958">SUM(J1049,L1049,N1049,P1049,R1049,T1049,V1049,X1049,Z1049,AB1049,AD1049,AF1049,AH1049,AJ1049,AL1049,AN1049,AP1049,AR1049,AT1049,AV1049,AX1049,AZ1049,BB1049,BD1049,BF1049)</f>
        <v>0</v>
      </c>
      <c r="BI1049" s="119">
        <f t="shared" si="3958"/>
        <v>0</v>
      </c>
      <c r="BJ1049" s="87">
        <f t="shared" si="3942"/>
        <v>0</v>
      </c>
      <c r="BK1049" s="108">
        <f t="shared" si="3943"/>
        <v>8</v>
      </c>
      <c r="BL1049" s="119">
        <f t="shared" si="3944"/>
        <v>113.54</v>
      </c>
      <c r="BM1049" s="87">
        <f t="shared" si="3945"/>
        <v>1</v>
      </c>
    </row>
    <row r="1050" spans="1:65" s="88" customFormat="1">
      <c r="A1050" s="29" t="s">
        <v>1475</v>
      </c>
      <c r="B1050" s="29" t="s">
        <v>66</v>
      </c>
      <c r="C1050" s="29">
        <v>92871</v>
      </c>
      <c r="D1050" s="101" t="s">
        <v>1265</v>
      </c>
      <c r="E1050" s="29" t="s">
        <v>100</v>
      </c>
      <c r="F1050" s="30">
        <v>3</v>
      </c>
      <c r="G1050" s="31">
        <v>14.69</v>
      </c>
      <c r="H1050" s="119">
        <v>18.050681609767288</v>
      </c>
      <c r="I1050" s="120">
        <f t="shared" si="3915"/>
        <v>54.15</v>
      </c>
      <c r="J1050" s="111"/>
      <c r="K1050" s="114">
        <f t="shared" si="3916"/>
        <v>0</v>
      </c>
      <c r="L1050" s="32"/>
      <c r="M1050" s="114">
        <f t="shared" si="3917"/>
        <v>0</v>
      </c>
      <c r="N1050" s="32"/>
      <c r="O1050" s="114">
        <f t="shared" si="3918"/>
        <v>0</v>
      </c>
      <c r="P1050" s="32"/>
      <c r="Q1050" s="114">
        <f t="shared" si="3919"/>
        <v>0</v>
      </c>
      <c r="R1050" s="32"/>
      <c r="S1050" s="114">
        <f t="shared" si="3920"/>
        <v>0</v>
      </c>
      <c r="T1050" s="32"/>
      <c r="U1050" s="114">
        <f t="shared" si="3921"/>
        <v>0</v>
      </c>
      <c r="V1050" s="32"/>
      <c r="W1050" s="114">
        <f t="shared" si="3922"/>
        <v>0</v>
      </c>
      <c r="X1050" s="32"/>
      <c r="Y1050" s="114">
        <f t="shared" si="3923"/>
        <v>0</v>
      </c>
      <c r="Z1050" s="32"/>
      <c r="AA1050" s="114">
        <f t="shared" si="3924"/>
        <v>0</v>
      </c>
      <c r="AB1050" s="32"/>
      <c r="AC1050" s="114">
        <f t="shared" si="3925"/>
        <v>0</v>
      </c>
      <c r="AD1050" s="32"/>
      <c r="AE1050" s="114">
        <f t="shared" si="3926"/>
        <v>0</v>
      </c>
      <c r="AF1050" s="32"/>
      <c r="AG1050" s="114">
        <f t="shared" si="3927"/>
        <v>0</v>
      </c>
      <c r="AH1050" s="32"/>
      <c r="AI1050" s="114">
        <f t="shared" si="3928"/>
        <v>0</v>
      </c>
      <c r="AJ1050" s="32"/>
      <c r="AK1050" s="114">
        <f t="shared" si="3929"/>
        <v>0</v>
      </c>
      <c r="AL1050" s="32"/>
      <c r="AM1050" s="114">
        <f t="shared" si="3930"/>
        <v>0</v>
      </c>
      <c r="AN1050" s="32"/>
      <c r="AO1050" s="114">
        <f t="shared" si="3931"/>
        <v>0</v>
      </c>
      <c r="AP1050" s="32"/>
      <c r="AQ1050" s="114">
        <f t="shared" si="3932"/>
        <v>0</v>
      </c>
      <c r="AR1050" s="32"/>
      <c r="AS1050" s="114">
        <f t="shared" si="3933"/>
        <v>0</v>
      </c>
      <c r="AT1050" s="32"/>
      <c r="AU1050" s="114">
        <f t="shared" si="3934"/>
        <v>0</v>
      </c>
      <c r="AV1050" s="32"/>
      <c r="AW1050" s="114">
        <f t="shared" si="3935"/>
        <v>0</v>
      </c>
      <c r="AX1050" s="32"/>
      <c r="AY1050" s="114">
        <f t="shared" si="3936"/>
        <v>0</v>
      </c>
      <c r="AZ1050" s="32"/>
      <c r="BA1050" s="114">
        <f t="shared" si="3937"/>
        <v>0</v>
      </c>
      <c r="BB1050" s="32"/>
      <c r="BC1050" s="114">
        <f t="shared" si="3938"/>
        <v>0</v>
      </c>
      <c r="BD1050" s="32"/>
      <c r="BE1050" s="114">
        <f t="shared" si="3939"/>
        <v>0</v>
      </c>
      <c r="BF1050" s="32"/>
      <c r="BG1050" s="114">
        <f t="shared" si="3940"/>
        <v>0</v>
      </c>
      <c r="BH1050" s="108">
        <f t="shared" ref="BH1050:BI1050" si="3959">SUM(J1050,L1050,N1050,P1050,R1050,T1050,V1050,X1050,Z1050,AB1050,AD1050,AF1050,AH1050,AJ1050,AL1050,AN1050,AP1050,AR1050,AT1050,AV1050,AX1050,AZ1050,BB1050,BD1050,BF1050)</f>
        <v>0</v>
      </c>
      <c r="BI1050" s="119">
        <f t="shared" si="3959"/>
        <v>0</v>
      </c>
      <c r="BJ1050" s="87">
        <f t="shared" si="3942"/>
        <v>0</v>
      </c>
      <c r="BK1050" s="108">
        <f t="shared" si="3943"/>
        <v>3</v>
      </c>
      <c r="BL1050" s="119">
        <f t="shared" si="3944"/>
        <v>54.15</v>
      </c>
      <c r="BM1050" s="87">
        <f t="shared" si="3945"/>
        <v>1</v>
      </c>
    </row>
    <row r="1051" spans="1:65" s="88" customFormat="1" ht="22.5">
      <c r="A1051" s="29" t="s">
        <v>1476</v>
      </c>
      <c r="B1051" s="29" t="s">
        <v>66</v>
      </c>
      <c r="C1051" s="29">
        <v>95787</v>
      </c>
      <c r="D1051" s="101" t="s">
        <v>1190</v>
      </c>
      <c r="E1051" s="29" t="s">
        <v>100</v>
      </c>
      <c r="F1051" s="30">
        <v>1</v>
      </c>
      <c r="G1051" s="31">
        <v>23.51</v>
      </c>
      <c r="H1051" s="119">
        <v>28.888463216176241</v>
      </c>
      <c r="I1051" s="120">
        <f t="shared" si="3915"/>
        <v>28.89</v>
      </c>
      <c r="J1051" s="111"/>
      <c r="K1051" s="114">
        <f t="shared" si="3916"/>
        <v>0</v>
      </c>
      <c r="L1051" s="32"/>
      <c r="M1051" s="114">
        <f t="shared" si="3917"/>
        <v>0</v>
      </c>
      <c r="N1051" s="32"/>
      <c r="O1051" s="114">
        <f t="shared" si="3918"/>
        <v>0</v>
      </c>
      <c r="P1051" s="32"/>
      <c r="Q1051" s="114">
        <f t="shared" si="3919"/>
        <v>0</v>
      </c>
      <c r="R1051" s="32"/>
      <c r="S1051" s="114">
        <f t="shared" si="3920"/>
        <v>0</v>
      </c>
      <c r="T1051" s="32"/>
      <c r="U1051" s="114">
        <f t="shared" si="3921"/>
        <v>0</v>
      </c>
      <c r="V1051" s="32"/>
      <c r="W1051" s="114">
        <f t="shared" si="3922"/>
        <v>0</v>
      </c>
      <c r="X1051" s="32"/>
      <c r="Y1051" s="114">
        <f t="shared" si="3923"/>
        <v>0</v>
      </c>
      <c r="Z1051" s="32"/>
      <c r="AA1051" s="114">
        <f t="shared" si="3924"/>
        <v>0</v>
      </c>
      <c r="AB1051" s="32"/>
      <c r="AC1051" s="114">
        <f t="shared" si="3925"/>
        <v>0</v>
      </c>
      <c r="AD1051" s="32"/>
      <c r="AE1051" s="114">
        <f t="shared" si="3926"/>
        <v>0</v>
      </c>
      <c r="AF1051" s="32"/>
      <c r="AG1051" s="114">
        <f t="shared" si="3927"/>
        <v>0</v>
      </c>
      <c r="AH1051" s="32"/>
      <c r="AI1051" s="114">
        <f t="shared" si="3928"/>
        <v>0</v>
      </c>
      <c r="AJ1051" s="32"/>
      <c r="AK1051" s="114">
        <f t="shared" si="3929"/>
        <v>0</v>
      </c>
      <c r="AL1051" s="32"/>
      <c r="AM1051" s="114">
        <f t="shared" si="3930"/>
        <v>0</v>
      </c>
      <c r="AN1051" s="32"/>
      <c r="AO1051" s="114">
        <f t="shared" si="3931"/>
        <v>0</v>
      </c>
      <c r="AP1051" s="32"/>
      <c r="AQ1051" s="114">
        <f t="shared" si="3932"/>
        <v>0</v>
      </c>
      <c r="AR1051" s="32"/>
      <c r="AS1051" s="114">
        <f t="shared" si="3933"/>
        <v>0</v>
      </c>
      <c r="AT1051" s="32"/>
      <c r="AU1051" s="114">
        <f t="shared" si="3934"/>
        <v>0</v>
      </c>
      <c r="AV1051" s="32"/>
      <c r="AW1051" s="114">
        <f t="shared" si="3935"/>
        <v>0</v>
      </c>
      <c r="AX1051" s="32"/>
      <c r="AY1051" s="114">
        <f t="shared" si="3936"/>
        <v>0</v>
      </c>
      <c r="AZ1051" s="32"/>
      <c r="BA1051" s="114">
        <f t="shared" si="3937"/>
        <v>0</v>
      </c>
      <c r="BB1051" s="32"/>
      <c r="BC1051" s="114">
        <f t="shared" si="3938"/>
        <v>0</v>
      </c>
      <c r="BD1051" s="32"/>
      <c r="BE1051" s="114">
        <f t="shared" si="3939"/>
        <v>0</v>
      </c>
      <c r="BF1051" s="32"/>
      <c r="BG1051" s="114">
        <f t="shared" si="3940"/>
        <v>0</v>
      </c>
      <c r="BH1051" s="108">
        <f t="shared" ref="BH1051:BI1051" si="3960">SUM(J1051,L1051,N1051,P1051,R1051,T1051,V1051,X1051,Z1051,AB1051,AD1051,AF1051,AH1051,AJ1051,AL1051,AN1051,AP1051,AR1051,AT1051,AV1051,AX1051,AZ1051,BB1051,BD1051,BF1051)</f>
        <v>0</v>
      </c>
      <c r="BI1051" s="119">
        <f t="shared" si="3960"/>
        <v>0</v>
      </c>
      <c r="BJ1051" s="87">
        <f t="shared" si="3942"/>
        <v>0</v>
      </c>
      <c r="BK1051" s="108">
        <f t="shared" si="3943"/>
        <v>1</v>
      </c>
      <c r="BL1051" s="119">
        <f t="shared" si="3944"/>
        <v>28.89</v>
      </c>
      <c r="BM1051" s="87">
        <f t="shared" si="3945"/>
        <v>1</v>
      </c>
    </row>
    <row r="1052" spans="1:65" s="88" customFormat="1" ht="22.5">
      <c r="A1052" s="29" t="s">
        <v>1477</v>
      </c>
      <c r="B1052" s="29" t="s">
        <v>66</v>
      </c>
      <c r="C1052" s="29">
        <v>95808</v>
      </c>
      <c r="D1052" s="101" t="s">
        <v>1192</v>
      </c>
      <c r="E1052" s="29" t="s">
        <v>100</v>
      </c>
      <c r="F1052" s="30">
        <v>1</v>
      </c>
      <c r="G1052" s="31">
        <v>20.56</v>
      </c>
      <c r="H1052" s="119">
        <v>25.263581613125627</v>
      </c>
      <c r="I1052" s="120">
        <f t="shared" si="3915"/>
        <v>25.26</v>
      </c>
      <c r="J1052" s="111"/>
      <c r="K1052" s="114">
        <f t="shared" si="3916"/>
        <v>0</v>
      </c>
      <c r="L1052" s="32"/>
      <c r="M1052" s="114">
        <f t="shared" si="3917"/>
        <v>0</v>
      </c>
      <c r="N1052" s="32"/>
      <c r="O1052" s="114">
        <f t="shared" si="3918"/>
        <v>0</v>
      </c>
      <c r="P1052" s="32"/>
      <c r="Q1052" s="114">
        <f t="shared" si="3919"/>
        <v>0</v>
      </c>
      <c r="R1052" s="32"/>
      <c r="S1052" s="114">
        <f t="shared" si="3920"/>
        <v>0</v>
      </c>
      <c r="T1052" s="32"/>
      <c r="U1052" s="114">
        <f t="shared" si="3921"/>
        <v>0</v>
      </c>
      <c r="V1052" s="32"/>
      <c r="W1052" s="114">
        <f t="shared" si="3922"/>
        <v>0</v>
      </c>
      <c r="X1052" s="32"/>
      <c r="Y1052" s="114">
        <f t="shared" si="3923"/>
        <v>0</v>
      </c>
      <c r="Z1052" s="32"/>
      <c r="AA1052" s="114">
        <f t="shared" si="3924"/>
        <v>0</v>
      </c>
      <c r="AB1052" s="32"/>
      <c r="AC1052" s="114">
        <f t="shared" si="3925"/>
        <v>0</v>
      </c>
      <c r="AD1052" s="32"/>
      <c r="AE1052" s="114">
        <f t="shared" si="3926"/>
        <v>0</v>
      </c>
      <c r="AF1052" s="32"/>
      <c r="AG1052" s="114">
        <f t="shared" si="3927"/>
        <v>0</v>
      </c>
      <c r="AH1052" s="32"/>
      <c r="AI1052" s="114">
        <f t="shared" si="3928"/>
        <v>0</v>
      </c>
      <c r="AJ1052" s="32"/>
      <c r="AK1052" s="114">
        <f t="shared" si="3929"/>
        <v>0</v>
      </c>
      <c r="AL1052" s="32"/>
      <c r="AM1052" s="114">
        <f t="shared" si="3930"/>
        <v>0</v>
      </c>
      <c r="AN1052" s="32"/>
      <c r="AO1052" s="114">
        <f t="shared" si="3931"/>
        <v>0</v>
      </c>
      <c r="AP1052" s="32"/>
      <c r="AQ1052" s="114">
        <f t="shared" si="3932"/>
        <v>0</v>
      </c>
      <c r="AR1052" s="32"/>
      <c r="AS1052" s="114">
        <f t="shared" si="3933"/>
        <v>0</v>
      </c>
      <c r="AT1052" s="32"/>
      <c r="AU1052" s="114">
        <f t="shared" si="3934"/>
        <v>0</v>
      </c>
      <c r="AV1052" s="32"/>
      <c r="AW1052" s="114">
        <f t="shared" si="3935"/>
        <v>0</v>
      </c>
      <c r="AX1052" s="32"/>
      <c r="AY1052" s="114">
        <f t="shared" si="3936"/>
        <v>0</v>
      </c>
      <c r="AZ1052" s="32"/>
      <c r="BA1052" s="114">
        <f t="shared" si="3937"/>
        <v>0</v>
      </c>
      <c r="BB1052" s="32"/>
      <c r="BC1052" s="114">
        <f t="shared" si="3938"/>
        <v>0</v>
      </c>
      <c r="BD1052" s="32"/>
      <c r="BE1052" s="114">
        <f t="shared" si="3939"/>
        <v>0</v>
      </c>
      <c r="BF1052" s="32"/>
      <c r="BG1052" s="114">
        <f t="shared" si="3940"/>
        <v>0</v>
      </c>
      <c r="BH1052" s="108">
        <f t="shared" ref="BH1052:BI1052" si="3961">SUM(J1052,L1052,N1052,P1052,R1052,T1052,V1052,X1052,Z1052,AB1052,AD1052,AF1052,AH1052,AJ1052,AL1052,AN1052,AP1052,AR1052,AT1052,AV1052,AX1052,AZ1052,BB1052,BD1052,BF1052)</f>
        <v>0</v>
      </c>
      <c r="BI1052" s="119">
        <f t="shared" si="3961"/>
        <v>0</v>
      </c>
      <c r="BJ1052" s="87">
        <f t="shared" si="3942"/>
        <v>0</v>
      </c>
      <c r="BK1052" s="108">
        <f t="shared" si="3943"/>
        <v>1</v>
      </c>
      <c r="BL1052" s="119">
        <f t="shared" si="3944"/>
        <v>25.26</v>
      </c>
      <c r="BM1052" s="87">
        <f t="shared" si="3945"/>
        <v>1</v>
      </c>
    </row>
    <row r="1053" spans="1:65" s="88" customFormat="1" ht="22.5">
      <c r="A1053" s="29" t="s">
        <v>1478</v>
      </c>
      <c r="B1053" s="29" t="s">
        <v>66</v>
      </c>
      <c r="C1053" s="29">
        <v>95777</v>
      </c>
      <c r="D1053" s="101" t="s">
        <v>1194</v>
      </c>
      <c r="E1053" s="29" t="s">
        <v>100</v>
      </c>
      <c r="F1053" s="30">
        <v>3</v>
      </c>
      <c r="G1053" s="31">
        <v>21.57</v>
      </c>
      <c r="H1053" s="119">
        <v>26.504642772136176</v>
      </c>
      <c r="I1053" s="120">
        <f t="shared" si="3915"/>
        <v>79.510000000000005</v>
      </c>
      <c r="J1053" s="111"/>
      <c r="K1053" s="114">
        <f t="shared" si="3916"/>
        <v>0</v>
      </c>
      <c r="L1053" s="32"/>
      <c r="M1053" s="114">
        <f t="shared" si="3917"/>
        <v>0</v>
      </c>
      <c r="N1053" s="32"/>
      <c r="O1053" s="114">
        <f t="shared" si="3918"/>
        <v>0</v>
      </c>
      <c r="P1053" s="32"/>
      <c r="Q1053" s="114">
        <f t="shared" si="3919"/>
        <v>0</v>
      </c>
      <c r="R1053" s="32"/>
      <c r="S1053" s="114">
        <f t="shared" si="3920"/>
        <v>0</v>
      </c>
      <c r="T1053" s="32"/>
      <c r="U1053" s="114">
        <f t="shared" si="3921"/>
        <v>0</v>
      </c>
      <c r="V1053" s="32"/>
      <c r="W1053" s="114">
        <f t="shared" si="3922"/>
        <v>0</v>
      </c>
      <c r="X1053" s="32"/>
      <c r="Y1053" s="114">
        <f t="shared" si="3923"/>
        <v>0</v>
      </c>
      <c r="Z1053" s="32"/>
      <c r="AA1053" s="114">
        <f t="shared" si="3924"/>
        <v>0</v>
      </c>
      <c r="AB1053" s="32"/>
      <c r="AC1053" s="114">
        <f t="shared" si="3925"/>
        <v>0</v>
      </c>
      <c r="AD1053" s="32"/>
      <c r="AE1053" s="114">
        <f t="shared" si="3926"/>
        <v>0</v>
      </c>
      <c r="AF1053" s="32"/>
      <c r="AG1053" s="114">
        <f t="shared" si="3927"/>
        <v>0</v>
      </c>
      <c r="AH1053" s="32"/>
      <c r="AI1053" s="114">
        <f t="shared" si="3928"/>
        <v>0</v>
      </c>
      <c r="AJ1053" s="32"/>
      <c r="AK1053" s="114">
        <f t="shared" si="3929"/>
        <v>0</v>
      </c>
      <c r="AL1053" s="32"/>
      <c r="AM1053" s="114">
        <f t="shared" si="3930"/>
        <v>0</v>
      </c>
      <c r="AN1053" s="32"/>
      <c r="AO1053" s="114">
        <f t="shared" si="3931"/>
        <v>0</v>
      </c>
      <c r="AP1053" s="32"/>
      <c r="AQ1053" s="114">
        <f t="shared" si="3932"/>
        <v>0</v>
      </c>
      <c r="AR1053" s="32"/>
      <c r="AS1053" s="114">
        <f t="shared" si="3933"/>
        <v>0</v>
      </c>
      <c r="AT1053" s="32"/>
      <c r="AU1053" s="114">
        <f t="shared" si="3934"/>
        <v>0</v>
      </c>
      <c r="AV1053" s="32"/>
      <c r="AW1053" s="114">
        <f t="shared" si="3935"/>
        <v>0</v>
      </c>
      <c r="AX1053" s="32"/>
      <c r="AY1053" s="114">
        <f t="shared" si="3936"/>
        <v>0</v>
      </c>
      <c r="AZ1053" s="32"/>
      <c r="BA1053" s="114">
        <f t="shared" si="3937"/>
        <v>0</v>
      </c>
      <c r="BB1053" s="32"/>
      <c r="BC1053" s="114">
        <f t="shared" si="3938"/>
        <v>0</v>
      </c>
      <c r="BD1053" s="32"/>
      <c r="BE1053" s="114">
        <f t="shared" si="3939"/>
        <v>0</v>
      </c>
      <c r="BF1053" s="32"/>
      <c r="BG1053" s="114">
        <f t="shared" si="3940"/>
        <v>0</v>
      </c>
      <c r="BH1053" s="108">
        <f t="shared" ref="BH1053:BI1053" si="3962">SUM(J1053,L1053,N1053,P1053,R1053,T1053,V1053,X1053,Z1053,AB1053,AD1053,AF1053,AH1053,AJ1053,AL1053,AN1053,AP1053,AR1053,AT1053,AV1053,AX1053,AZ1053,BB1053,BD1053,BF1053)</f>
        <v>0</v>
      </c>
      <c r="BI1053" s="119">
        <f t="shared" si="3962"/>
        <v>0</v>
      </c>
      <c r="BJ1053" s="87">
        <f t="shared" si="3942"/>
        <v>0</v>
      </c>
      <c r="BK1053" s="108">
        <f t="shared" si="3943"/>
        <v>3</v>
      </c>
      <c r="BL1053" s="119">
        <f t="shared" si="3944"/>
        <v>79.510000000000005</v>
      </c>
      <c r="BM1053" s="87">
        <f t="shared" si="3945"/>
        <v>1</v>
      </c>
    </row>
    <row r="1054" spans="1:65" s="88" customFormat="1" ht="22.5">
      <c r="A1054" s="29" t="s">
        <v>1479</v>
      </c>
      <c r="B1054" s="29" t="s">
        <v>66</v>
      </c>
      <c r="C1054" s="29">
        <v>95801</v>
      </c>
      <c r="D1054" s="101" t="s">
        <v>1196</v>
      </c>
      <c r="E1054" s="29" t="s">
        <v>100</v>
      </c>
      <c r="F1054" s="30">
        <v>2</v>
      </c>
      <c r="G1054" s="31">
        <v>32.450000000000003</v>
      </c>
      <c r="H1054" s="119">
        <v>39.873697633556745</v>
      </c>
      <c r="I1054" s="120">
        <f t="shared" si="3915"/>
        <v>79.75</v>
      </c>
      <c r="J1054" s="111"/>
      <c r="K1054" s="114">
        <f t="shared" si="3916"/>
        <v>0</v>
      </c>
      <c r="L1054" s="32"/>
      <c r="M1054" s="114">
        <f t="shared" si="3917"/>
        <v>0</v>
      </c>
      <c r="N1054" s="32"/>
      <c r="O1054" s="114">
        <f t="shared" si="3918"/>
        <v>0</v>
      </c>
      <c r="P1054" s="32"/>
      <c r="Q1054" s="114">
        <f t="shared" si="3919"/>
        <v>0</v>
      </c>
      <c r="R1054" s="32"/>
      <c r="S1054" s="114">
        <f t="shared" si="3920"/>
        <v>0</v>
      </c>
      <c r="T1054" s="32"/>
      <c r="U1054" s="114">
        <f t="shared" si="3921"/>
        <v>0</v>
      </c>
      <c r="V1054" s="32"/>
      <c r="W1054" s="114">
        <f t="shared" si="3922"/>
        <v>0</v>
      </c>
      <c r="X1054" s="32"/>
      <c r="Y1054" s="114">
        <f t="shared" si="3923"/>
        <v>0</v>
      </c>
      <c r="Z1054" s="32"/>
      <c r="AA1054" s="114">
        <f t="shared" si="3924"/>
        <v>0</v>
      </c>
      <c r="AB1054" s="32"/>
      <c r="AC1054" s="114">
        <f t="shared" si="3925"/>
        <v>0</v>
      </c>
      <c r="AD1054" s="32"/>
      <c r="AE1054" s="114">
        <f t="shared" si="3926"/>
        <v>0</v>
      </c>
      <c r="AF1054" s="32"/>
      <c r="AG1054" s="114">
        <f t="shared" si="3927"/>
        <v>0</v>
      </c>
      <c r="AH1054" s="32"/>
      <c r="AI1054" s="114">
        <f t="shared" si="3928"/>
        <v>0</v>
      </c>
      <c r="AJ1054" s="32"/>
      <c r="AK1054" s="114">
        <f t="shared" si="3929"/>
        <v>0</v>
      </c>
      <c r="AL1054" s="32"/>
      <c r="AM1054" s="114">
        <f t="shared" si="3930"/>
        <v>0</v>
      </c>
      <c r="AN1054" s="32"/>
      <c r="AO1054" s="114">
        <f t="shared" si="3931"/>
        <v>0</v>
      </c>
      <c r="AP1054" s="32"/>
      <c r="AQ1054" s="114">
        <f t="shared" si="3932"/>
        <v>0</v>
      </c>
      <c r="AR1054" s="32"/>
      <c r="AS1054" s="114">
        <f t="shared" si="3933"/>
        <v>0</v>
      </c>
      <c r="AT1054" s="32"/>
      <c r="AU1054" s="114">
        <f t="shared" si="3934"/>
        <v>0</v>
      </c>
      <c r="AV1054" s="32"/>
      <c r="AW1054" s="114">
        <f t="shared" si="3935"/>
        <v>0</v>
      </c>
      <c r="AX1054" s="32"/>
      <c r="AY1054" s="114">
        <f t="shared" si="3936"/>
        <v>0</v>
      </c>
      <c r="AZ1054" s="32"/>
      <c r="BA1054" s="114">
        <f t="shared" si="3937"/>
        <v>0</v>
      </c>
      <c r="BB1054" s="32"/>
      <c r="BC1054" s="114">
        <f t="shared" si="3938"/>
        <v>0</v>
      </c>
      <c r="BD1054" s="32"/>
      <c r="BE1054" s="114">
        <f t="shared" si="3939"/>
        <v>0</v>
      </c>
      <c r="BF1054" s="32"/>
      <c r="BG1054" s="114">
        <f t="shared" si="3940"/>
        <v>0</v>
      </c>
      <c r="BH1054" s="108">
        <f t="shared" ref="BH1054:BI1054" si="3963">SUM(J1054,L1054,N1054,P1054,R1054,T1054,V1054,X1054,Z1054,AB1054,AD1054,AF1054,AH1054,AJ1054,AL1054,AN1054,AP1054,AR1054,AT1054,AV1054,AX1054,AZ1054,BB1054,BD1054,BF1054)</f>
        <v>0</v>
      </c>
      <c r="BI1054" s="119">
        <f t="shared" si="3963"/>
        <v>0</v>
      </c>
      <c r="BJ1054" s="87">
        <f t="shared" si="3942"/>
        <v>0</v>
      </c>
      <c r="BK1054" s="108">
        <f t="shared" si="3943"/>
        <v>2</v>
      </c>
      <c r="BL1054" s="119">
        <f t="shared" si="3944"/>
        <v>79.75</v>
      </c>
      <c r="BM1054" s="87">
        <f t="shared" si="3945"/>
        <v>1</v>
      </c>
    </row>
    <row r="1055" spans="1:65" s="88" customFormat="1">
      <c r="A1055" s="29" t="s">
        <v>1480</v>
      </c>
      <c r="B1055" s="29" t="s">
        <v>66</v>
      </c>
      <c r="C1055" s="29">
        <v>100556</v>
      </c>
      <c r="D1055" s="101" t="s">
        <v>1455</v>
      </c>
      <c r="E1055" s="29" t="s">
        <v>100</v>
      </c>
      <c r="F1055" s="30">
        <v>2</v>
      </c>
      <c r="G1055" s="31">
        <v>33.549999999999997</v>
      </c>
      <c r="H1055" s="119">
        <v>41.225348400795951</v>
      </c>
      <c r="I1055" s="120">
        <f t="shared" si="3915"/>
        <v>82.45</v>
      </c>
      <c r="J1055" s="111"/>
      <c r="K1055" s="114">
        <f t="shared" si="3916"/>
        <v>0</v>
      </c>
      <c r="L1055" s="32"/>
      <c r="M1055" s="114">
        <f t="shared" si="3917"/>
        <v>0</v>
      </c>
      <c r="N1055" s="32"/>
      <c r="O1055" s="114">
        <f t="shared" si="3918"/>
        <v>0</v>
      </c>
      <c r="P1055" s="32"/>
      <c r="Q1055" s="114">
        <f t="shared" si="3919"/>
        <v>0</v>
      </c>
      <c r="R1055" s="32"/>
      <c r="S1055" s="114">
        <f t="shared" si="3920"/>
        <v>0</v>
      </c>
      <c r="T1055" s="32"/>
      <c r="U1055" s="114">
        <f t="shared" si="3921"/>
        <v>0</v>
      </c>
      <c r="V1055" s="32"/>
      <c r="W1055" s="114">
        <f t="shared" si="3922"/>
        <v>0</v>
      </c>
      <c r="X1055" s="32"/>
      <c r="Y1055" s="114">
        <f t="shared" si="3923"/>
        <v>0</v>
      </c>
      <c r="Z1055" s="32"/>
      <c r="AA1055" s="114">
        <f t="shared" si="3924"/>
        <v>0</v>
      </c>
      <c r="AB1055" s="32"/>
      <c r="AC1055" s="114">
        <f t="shared" si="3925"/>
        <v>0</v>
      </c>
      <c r="AD1055" s="32"/>
      <c r="AE1055" s="114">
        <f t="shared" si="3926"/>
        <v>0</v>
      </c>
      <c r="AF1055" s="32"/>
      <c r="AG1055" s="114">
        <f t="shared" si="3927"/>
        <v>0</v>
      </c>
      <c r="AH1055" s="32"/>
      <c r="AI1055" s="114">
        <f t="shared" si="3928"/>
        <v>0</v>
      </c>
      <c r="AJ1055" s="32"/>
      <c r="AK1055" s="114">
        <f t="shared" si="3929"/>
        <v>0</v>
      </c>
      <c r="AL1055" s="32"/>
      <c r="AM1055" s="114">
        <f t="shared" si="3930"/>
        <v>0</v>
      </c>
      <c r="AN1055" s="32"/>
      <c r="AO1055" s="114">
        <f t="shared" si="3931"/>
        <v>0</v>
      </c>
      <c r="AP1055" s="32"/>
      <c r="AQ1055" s="114">
        <f t="shared" si="3932"/>
        <v>0</v>
      </c>
      <c r="AR1055" s="32"/>
      <c r="AS1055" s="114">
        <f t="shared" si="3933"/>
        <v>0</v>
      </c>
      <c r="AT1055" s="32"/>
      <c r="AU1055" s="114">
        <f t="shared" si="3934"/>
        <v>0</v>
      </c>
      <c r="AV1055" s="32"/>
      <c r="AW1055" s="114">
        <f t="shared" si="3935"/>
        <v>0</v>
      </c>
      <c r="AX1055" s="32"/>
      <c r="AY1055" s="114">
        <f t="shared" si="3936"/>
        <v>0</v>
      </c>
      <c r="AZ1055" s="32"/>
      <c r="BA1055" s="114">
        <f t="shared" si="3937"/>
        <v>0</v>
      </c>
      <c r="BB1055" s="32"/>
      <c r="BC1055" s="114">
        <f t="shared" si="3938"/>
        <v>0</v>
      </c>
      <c r="BD1055" s="32"/>
      <c r="BE1055" s="114">
        <f t="shared" si="3939"/>
        <v>0</v>
      </c>
      <c r="BF1055" s="32"/>
      <c r="BG1055" s="114">
        <f t="shared" si="3940"/>
        <v>0</v>
      </c>
      <c r="BH1055" s="108">
        <f t="shared" ref="BH1055:BI1055" si="3964">SUM(J1055,L1055,N1055,P1055,R1055,T1055,V1055,X1055,Z1055,AB1055,AD1055,AF1055,AH1055,AJ1055,AL1055,AN1055,AP1055,AR1055,AT1055,AV1055,AX1055,AZ1055,BB1055,BD1055,BF1055)</f>
        <v>0</v>
      </c>
      <c r="BI1055" s="119">
        <f t="shared" si="3964"/>
        <v>0</v>
      </c>
      <c r="BJ1055" s="87">
        <f t="shared" si="3942"/>
        <v>0</v>
      </c>
      <c r="BK1055" s="108">
        <f t="shared" si="3943"/>
        <v>2</v>
      </c>
      <c r="BL1055" s="119">
        <f t="shared" si="3944"/>
        <v>82.45</v>
      </c>
      <c r="BM1055" s="87">
        <f t="shared" si="3945"/>
        <v>1</v>
      </c>
    </row>
    <row r="1056" spans="1:65" s="88" customFormat="1">
      <c r="A1056" s="14">
        <v>15</v>
      </c>
      <c r="B1056" s="14" t="s">
        <v>60</v>
      </c>
      <c r="C1056" s="14" t="s">
        <v>60</v>
      </c>
      <c r="D1056" s="103" t="s">
        <v>1481</v>
      </c>
      <c r="E1056" s="16"/>
      <c r="F1056" s="17"/>
      <c r="G1056" s="20"/>
      <c r="H1056" s="122"/>
      <c r="I1056" s="116">
        <f>I1057+I1067+I1080+I1090+I1102+I1114+I1126</f>
        <v>228080.41000000003</v>
      </c>
      <c r="J1056" s="113"/>
      <c r="K1056" s="126">
        <f>K1057+K1067+K1080+K1090+K1102+K1114+K1126</f>
        <v>0</v>
      </c>
      <c r="L1056" s="19"/>
      <c r="M1056" s="126">
        <f>M1057+M1067+M1080+M1090+M1102+M1114+M1126</f>
        <v>0</v>
      </c>
      <c r="N1056" s="19"/>
      <c r="O1056" s="126">
        <f>O1057+O1067+O1080+O1090+O1102+O1114+O1126</f>
        <v>0</v>
      </c>
      <c r="P1056" s="19"/>
      <c r="Q1056" s="126">
        <f>Q1057+Q1067+Q1080+Q1090+Q1102+Q1114+Q1126</f>
        <v>0</v>
      </c>
      <c r="R1056" s="19"/>
      <c r="S1056" s="126">
        <f>S1057+S1067+S1080+S1090+S1102+S1114+S1126</f>
        <v>0</v>
      </c>
      <c r="T1056" s="19"/>
      <c r="U1056" s="126">
        <f>U1057+U1067+U1080+U1090+U1102+U1114+U1126</f>
        <v>0</v>
      </c>
      <c r="V1056" s="19"/>
      <c r="W1056" s="126">
        <f>W1057+W1067+W1080+W1090+W1102+W1114+W1126</f>
        <v>0</v>
      </c>
      <c r="X1056" s="19"/>
      <c r="Y1056" s="126">
        <f>Y1057+Y1067+Y1080+Y1090+Y1102+Y1114+Y1126</f>
        <v>0</v>
      </c>
      <c r="Z1056" s="19"/>
      <c r="AA1056" s="126">
        <f>AA1057+AA1067+AA1080+AA1090+AA1102+AA1114+AA1126</f>
        <v>0</v>
      </c>
      <c r="AB1056" s="19"/>
      <c r="AC1056" s="126">
        <f>AC1057+AC1067+AC1080+AC1090+AC1102+AC1114+AC1126</f>
        <v>0</v>
      </c>
      <c r="AD1056" s="19"/>
      <c r="AE1056" s="126">
        <f>AE1057+AE1067+AE1080+AE1090+AE1102+AE1114+AE1126</f>
        <v>0</v>
      </c>
      <c r="AF1056" s="19"/>
      <c r="AG1056" s="126">
        <f>AG1057+AG1067+AG1080+AG1090+AG1102+AG1114+AG1126</f>
        <v>0</v>
      </c>
      <c r="AH1056" s="19"/>
      <c r="AI1056" s="126">
        <f>AI1057+AI1067+AI1080+AI1090+AI1102+AI1114+AI1126</f>
        <v>0</v>
      </c>
      <c r="AJ1056" s="19"/>
      <c r="AK1056" s="126">
        <f>AK1057+AK1067+AK1080+AK1090+AK1102+AK1114+AK1126</f>
        <v>0</v>
      </c>
      <c r="AL1056" s="19"/>
      <c r="AM1056" s="126">
        <f>AM1057+AM1067+AM1080+AM1090+AM1102+AM1114+AM1126</f>
        <v>0</v>
      </c>
      <c r="AN1056" s="19"/>
      <c r="AO1056" s="126">
        <f>AO1057+AO1067+AO1080+AO1090+AO1102+AO1114+AO1126</f>
        <v>0</v>
      </c>
      <c r="AP1056" s="19"/>
      <c r="AQ1056" s="126">
        <f>AQ1057+AQ1067+AQ1080+AQ1090+AQ1102+AQ1114+AQ1126</f>
        <v>0</v>
      </c>
      <c r="AR1056" s="19"/>
      <c r="AS1056" s="126">
        <f>AS1057+AS1067+AS1080+AS1090+AS1102+AS1114+AS1126</f>
        <v>0</v>
      </c>
      <c r="AT1056" s="19"/>
      <c r="AU1056" s="126">
        <f>AU1057+AU1067+AU1080+AU1090+AU1102+AU1114+AU1126</f>
        <v>0</v>
      </c>
      <c r="AV1056" s="19"/>
      <c r="AW1056" s="126">
        <f>AW1057+AW1067+AW1080+AW1090+AW1102+AW1114+AW1126</f>
        <v>0</v>
      </c>
      <c r="AX1056" s="19"/>
      <c r="AY1056" s="126">
        <f>AY1057+AY1067+AY1080+AY1090+AY1102+AY1114+AY1126</f>
        <v>0</v>
      </c>
      <c r="AZ1056" s="19"/>
      <c r="BA1056" s="126">
        <f>BA1057+BA1067+BA1080+BA1090+BA1102+BA1114+BA1126</f>
        <v>0</v>
      </c>
      <c r="BB1056" s="19"/>
      <c r="BC1056" s="126">
        <f>BC1057+BC1067+BC1080+BC1090+BC1102+BC1114+BC1126</f>
        <v>0</v>
      </c>
      <c r="BD1056" s="19"/>
      <c r="BE1056" s="126">
        <f>BE1057+BE1067+BE1080+BE1090+BE1102+BE1114+BE1126</f>
        <v>0</v>
      </c>
      <c r="BF1056" s="19"/>
      <c r="BG1056" s="126">
        <f>BG1057+BG1067+BG1080+BG1090+BG1102+BG1114+BG1126</f>
        <v>0</v>
      </c>
      <c r="BH1056" s="110"/>
      <c r="BI1056" s="122">
        <f>BI1057+BI1067+BI1080+BI1090+BI1102+BI1114+BI1126</f>
        <v>0</v>
      </c>
      <c r="BJ1056" s="20"/>
      <c r="BK1056" s="110"/>
      <c r="BL1056" s="122">
        <f>BL1057+BL1067+BL1080+BL1090+BL1102+BL1114+BL1126</f>
        <v>228080.41000000003</v>
      </c>
      <c r="BM1056" s="20"/>
    </row>
    <row r="1057" spans="1:65" s="88" customFormat="1">
      <c r="A1057" s="22" t="s">
        <v>1482</v>
      </c>
      <c r="B1057" s="22" t="s">
        <v>60</v>
      </c>
      <c r="C1057" s="22" t="s">
        <v>60</v>
      </c>
      <c r="D1057" s="102" t="s">
        <v>1483</v>
      </c>
      <c r="E1057" s="22"/>
      <c r="F1057" s="89"/>
      <c r="G1057" s="27"/>
      <c r="H1057" s="121"/>
      <c r="I1057" s="118">
        <f>I1058+I1061</f>
        <v>15440.02</v>
      </c>
      <c r="J1057" s="112"/>
      <c r="K1057" s="127">
        <f>K1058+K1061</f>
        <v>0</v>
      </c>
      <c r="L1057" s="26"/>
      <c r="M1057" s="127">
        <f>M1058+M1061</f>
        <v>0</v>
      </c>
      <c r="N1057" s="26"/>
      <c r="O1057" s="127">
        <f>O1058+O1061</f>
        <v>0</v>
      </c>
      <c r="P1057" s="26"/>
      <c r="Q1057" s="127">
        <f>Q1058+Q1061</f>
        <v>0</v>
      </c>
      <c r="R1057" s="26"/>
      <c r="S1057" s="127">
        <f>S1058+S1061</f>
        <v>0</v>
      </c>
      <c r="T1057" s="26"/>
      <c r="U1057" s="127">
        <f>U1058+U1061</f>
        <v>0</v>
      </c>
      <c r="V1057" s="26"/>
      <c r="W1057" s="127">
        <f>W1058+W1061</f>
        <v>0</v>
      </c>
      <c r="X1057" s="26"/>
      <c r="Y1057" s="127">
        <f>Y1058+Y1061</f>
        <v>0</v>
      </c>
      <c r="Z1057" s="26"/>
      <c r="AA1057" s="127">
        <f>AA1058+AA1061</f>
        <v>0</v>
      </c>
      <c r="AB1057" s="26"/>
      <c r="AC1057" s="127">
        <f>AC1058+AC1061</f>
        <v>0</v>
      </c>
      <c r="AD1057" s="26"/>
      <c r="AE1057" s="127">
        <f>AE1058+AE1061</f>
        <v>0</v>
      </c>
      <c r="AF1057" s="26"/>
      <c r="AG1057" s="127">
        <f>AG1058+AG1061</f>
        <v>0</v>
      </c>
      <c r="AH1057" s="26"/>
      <c r="AI1057" s="127">
        <f>AI1058+AI1061</f>
        <v>0</v>
      </c>
      <c r="AJ1057" s="26"/>
      <c r="AK1057" s="127">
        <f>AK1058+AK1061</f>
        <v>0</v>
      </c>
      <c r="AL1057" s="26"/>
      <c r="AM1057" s="127">
        <f>AM1058+AM1061</f>
        <v>0</v>
      </c>
      <c r="AN1057" s="26"/>
      <c r="AO1057" s="127">
        <f>AO1058+AO1061</f>
        <v>0</v>
      </c>
      <c r="AP1057" s="26"/>
      <c r="AQ1057" s="127">
        <f>AQ1058+AQ1061</f>
        <v>0</v>
      </c>
      <c r="AR1057" s="26"/>
      <c r="AS1057" s="127">
        <f>AS1058+AS1061</f>
        <v>0</v>
      </c>
      <c r="AT1057" s="26"/>
      <c r="AU1057" s="127">
        <f>AU1058+AU1061</f>
        <v>0</v>
      </c>
      <c r="AV1057" s="26"/>
      <c r="AW1057" s="127">
        <f>AW1058+AW1061</f>
        <v>0</v>
      </c>
      <c r="AX1057" s="26"/>
      <c r="AY1057" s="127">
        <f>AY1058+AY1061</f>
        <v>0</v>
      </c>
      <c r="AZ1057" s="26"/>
      <c r="BA1057" s="127">
        <f>BA1058+BA1061</f>
        <v>0</v>
      </c>
      <c r="BB1057" s="26"/>
      <c r="BC1057" s="127">
        <f>BC1058+BC1061</f>
        <v>0</v>
      </c>
      <c r="BD1057" s="26"/>
      <c r="BE1057" s="127">
        <f>BE1058+BE1061</f>
        <v>0</v>
      </c>
      <c r="BF1057" s="26"/>
      <c r="BG1057" s="127">
        <f>BG1058+BG1061</f>
        <v>0</v>
      </c>
      <c r="BH1057" s="109"/>
      <c r="BI1057" s="121">
        <f>BI1058+BI1061</f>
        <v>0</v>
      </c>
      <c r="BJ1057" s="27"/>
      <c r="BK1057" s="109"/>
      <c r="BL1057" s="121">
        <f>BL1058+BL1061</f>
        <v>15440.02</v>
      </c>
      <c r="BM1057" s="27"/>
    </row>
    <row r="1058" spans="1:65" s="88" customFormat="1">
      <c r="A1058" s="22" t="s">
        <v>1484</v>
      </c>
      <c r="B1058" s="22" t="s">
        <v>60</v>
      </c>
      <c r="C1058" s="22" t="s">
        <v>60</v>
      </c>
      <c r="D1058" s="102" t="s">
        <v>1485</v>
      </c>
      <c r="E1058" s="22" t="s">
        <v>60</v>
      </c>
      <c r="F1058" s="89"/>
      <c r="G1058" s="27"/>
      <c r="H1058" s="121"/>
      <c r="I1058" s="118">
        <f>SUM(I1059:I1060)</f>
        <v>8974.2899999999991</v>
      </c>
      <c r="J1058" s="112"/>
      <c r="K1058" s="127">
        <f>SUM(K1059:K1060)</f>
        <v>0</v>
      </c>
      <c r="L1058" s="26"/>
      <c r="M1058" s="127">
        <f>SUM(M1059:M1060)</f>
        <v>0</v>
      </c>
      <c r="N1058" s="26"/>
      <c r="O1058" s="127">
        <f>SUM(O1059:O1060)</f>
        <v>0</v>
      </c>
      <c r="P1058" s="26"/>
      <c r="Q1058" s="127">
        <f>SUM(Q1059:Q1060)</f>
        <v>0</v>
      </c>
      <c r="R1058" s="26"/>
      <c r="S1058" s="127">
        <f>SUM(S1059:S1060)</f>
        <v>0</v>
      </c>
      <c r="T1058" s="26"/>
      <c r="U1058" s="127">
        <f>SUM(U1059:U1060)</f>
        <v>0</v>
      </c>
      <c r="V1058" s="26"/>
      <c r="W1058" s="127">
        <f>SUM(W1059:W1060)</f>
        <v>0</v>
      </c>
      <c r="X1058" s="26"/>
      <c r="Y1058" s="127">
        <f>SUM(Y1059:Y1060)</f>
        <v>0</v>
      </c>
      <c r="Z1058" s="26"/>
      <c r="AA1058" s="127">
        <f>SUM(AA1059:AA1060)</f>
        <v>0</v>
      </c>
      <c r="AB1058" s="26"/>
      <c r="AC1058" s="127">
        <f>SUM(AC1059:AC1060)</f>
        <v>0</v>
      </c>
      <c r="AD1058" s="26"/>
      <c r="AE1058" s="127">
        <f>SUM(AE1059:AE1060)</f>
        <v>0</v>
      </c>
      <c r="AF1058" s="26"/>
      <c r="AG1058" s="127">
        <f>SUM(AG1059:AG1060)</f>
        <v>0</v>
      </c>
      <c r="AH1058" s="26"/>
      <c r="AI1058" s="127">
        <f>SUM(AI1059:AI1060)</f>
        <v>0</v>
      </c>
      <c r="AJ1058" s="26"/>
      <c r="AK1058" s="127">
        <f>SUM(AK1059:AK1060)</f>
        <v>0</v>
      </c>
      <c r="AL1058" s="26"/>
      <c r="AM1058" s="127">
        <f>SUM(AM1059:AM1060)</f>
        <v>0</v>
      </c>
      <c r="AN1058" s="26"/>
      <c r="AO1058" s="127">
        <f>SUM(AO1059:AO1060)</f>
        <v>0</v>
      </c>
      <c r="AP1058" s="26"/>
      <c r="AQ1058" s="127">
        <f>SUM(AQ1059:AQ1060)</f>
        <v>0</v>
      </c>
      <c r="AR1058" s="26"/>
      <c r="AS1058" s="127">
        <f>SUM(AS1059:AS1060)</f>
        <v>0</v>
      </c>
      <c r="AT1058" s="26"/>
      <c r="AU1058" s="127">
        <f>SUM(AU1059:AU1060)</f>
        <v>0</v>
      </c>
      <c r="AV1058" s="26"/>
      <c r="AW1058" s="127">
        <f>SUM(AW1059:AW1060)</f>
        <v>0</v>
      </c>
      <c r="AX1058" s="26"/>
      <c r="AY1058" s="127">
        <f>SUM(AY1059:AY1060)</f>
        <v>0</v>
      </c>
      <c r="AZ1058" s="26"/>
      <c r="BA1058" s="127">
        <f>SUM(BA1059:BA1060)</f>
        <v>0</v>
      </c>
      <c r="BB1058" s="26"/>
      <c r="BC1058" s="127">
        <f>SUM(BC1059:BC1060)</f>
        <v>0</v>
      </c>
      <c r="BD1058" s="26"/>
      <c r="BE1058" s="127">
        <f>SUM(BE1059:BE1060)</f>
        <v>0</v>
      </c>
      <c r="BF1058" s="26"/>
      <c r="BG1058" s="127">
        <f>SUM(BG1059:BG1060)</f>
        <v>0</v>
      </c>
      <c r="BH1058" s="109"/>
      <c r="BI1058" s="121">
        <f>SUM(BI1059:BI1060)</f>
        <v>0</v>
      </c>
      <c r="BJ1058" s="27"/>
      <c r="BK1058" s="109"/>
      <c r="BL1058" s="121">
        <f>SUM(BL1059:BL1060)</f>
        <v>8974.2899999999991</v>
      </c>
      <c r="BM1058" s="27"/>
    </row>
    <row r="1059" spans="1:65" s="88" customFormat="1">
      <c r="A1059" s="29" t="s">
        <v>1486</v>
      </c>
      <c r="B1059" s="29" t="s">
        <v>66</v>
      </c>
      <c r="C1059" s="29">
        <v>102494</v>
      </c>
      <c r="D1059" s="101" t="s">
        <v>1487</v>
      </c>
      <c r="E1059" s="29" t="s">
        <v>82</v>
      </c>
      <c r="F1059" s="30">
        <v>129.5</v>
      </c>
      <c r="G1059" s="31">
        <v>53.9</v>
      </c>
      <c r="H1059" s="119">
        <v>66.230887594721366</v>
      </c>
      <c r="I1059" s="120">
        <f t="shared" ref="I1059:I1060" si="3965">ROUND(SUM(F1059*H1059),2)</f>
        <v>8576.9</v>
      </c>
      <c r="J1059" s="111"/>
      <c r="K1059" s="114">
        <f t="shared" ref="K1059:K1060" si="3966">J1059*$H1059</f>
        <v>0</v>
      </c>
      <c r="L1059" s="32"/>
      <c r="M1059" s="114">
        <f t="shared" ref="M1059:M1060" si="3967">L1059*$H1059</f>
        <v>0</v>
      </c>
      <c r="N1059" s="32"/>
      <c r="O1059" s="114">
        <f t="shared" ref="O1059:O1060" si="3968">N1059*$H1059</f>
        <v>0</v>
      </c>
      <c r="P1059" s="32"/>
      <c r="Q1059" s="114">
        <f t="shared" ref="Q1059:Q1060" si="3969">P1059*$H1059</f>
        <v>0</v>
      </c>
      <c r="R1059" s="32"/>
      <c r="S1059" s="114">
        <f t="shared" ref="S1059:S1060" si="3970">R1059*$H1059</f>
        <v>0</v>
      </c>
      <c r="T1059" s="32"/>
      <c r="U1059" s="114">
        <f t="shared" ref="U1059:U1060" si="3971">T1059*$H1059</f>
        <v>0</v>
      </c>
      <c r="V1059" s="32"/>
      <c r="W1059" s="114">
        <f t="shared" ref="W1059:W1060" si="3972">V1059*$H1059</f>
        <v>0</v>
      </c>
      <c r="X1059" s="32"/>
      <c r="Y1059" s="114">
        <f t="shared" ref="Y1059:Y1060" si="3973">X1059*$H1059</f>
        <v>0</v>
      </c>
      <c r="Z1059" s="32"/>
      <c r="AA1059" s="114">
        <f t="shared" ref="AA1059:AA1060" si="3974">Z1059*$H1059</f>
        <v>0</v>
      </c>
      <c r="AB1059" s="32"/>
      <c r="AC1059" s="114">
        <f t="shared" ref="AC1059:AC1060" si="3975">AB1059*$H1059</f>
        <v>0</v>
      </c>
      <c r="AD1059" s="32"/>
      <c r="AE1059" s="114">
        <f t="shared" ref="AE1059:AE1060" si="3976">AD1059*$H1059</f>
        <v>0</v>
      </c>
      <c r="AF1059" s="32"/>
      <c r="AG1059" s="114">
        <f t="shared" ref="AG1059:AG1060" si="3977">AF1059*$H1059</f>
        <v>0</v>
      </c>
      <c r="AH1059" s="32"/>
      <c r="AI1059" s="114">
        <f t="shared" ref="AI1059:AI1060" si="3978">AH1059*$H1059</f>
        <v>0</v>
      </c>
      <c r="AJ1059" s="32"/>
      <c r="AK1059" s="114">
        <f t="shared" ref="AK1059:AK1060" si="3979">AJ1059*$H1059</f>
        <v>0</v>
      </c>
      <c r="AL1059" s="32"/>
      <c r="AM1059" s="114">
        <f t="shared" ref="AM1059:AM1060" si="3980">AL1059*$H1059</f>
        <v>0</v>
      </c>
      <c r="AN1059" s="32"/>
      <c r="AO1059" s="114">
        <f t="shared" ref="AO1059:AO1060" si="3981">AN1059*$H1059</f>
        <v>0</v>
      </c>
      <c r="AP1059" s="32"/>
      <c r="AQ1059" s="114">
        <f t="shared" ref="AQ1059:AQ1060" si="3982">AP1059*$H1059</f>
        <v>0</v>
      </c>
      <c r="AR1059" s="32"/>
      <c r="AS1059" s="114">
        <f t="shared" ref="AS1059:AS1060" si="3983">AR1059*$H1059</f>
        <v>0</v>
      </c>
      <c r="AT1059" s="32"/>
      <c r="AU1059" s="114">
        <f t="shared" ref="AU1059:AU1060" si="3984">AT1059*$H1059</f>
        <v>0</v>
      </c>
      <c r="AV1059" s="32"/>
      <c r="AW1059" s="114">
        <f t="shared" ref="AW1059:AW1060" si="3985">AV1059*$H1059</f>
        <v>0</v>
      </c>
      <c r="AX1059" s="32"/>
      <c r="AY1059" s="114">
        <f t="shared" ref="AY1059:AY1060" si="3986">AX1059*$H1059</f>
        <v>0</v>
      </c>
      <c r="AZ1059" s="32"/>
      <c r="BA1059" s="114">
        <f t="shared" ref="BA1059:BA1060" si="3987">AZ1059*$H1059</f>
        <v>0</v>
      </c>
      <c r="BB1059" s="32"/>
      <c r="BC1059" s="114">
        <f t="shared" ref="BC1059:BC1060" si="3988">BB1059*$H1059</f>
        <v>0</v>
      </c>
      <c r="BD1059" s="32"/>
      <c r="BE1059" s="114">
        <f t="shared" ref="BE1059:BE1060" si="3989">BD1059*$H1059</f>
        <v>0</v>
      </c>
      <c r="BF1059" s="32"/>
      <c r="BG1059" s="114">
        <f t="shared" ref="BG1059:BG1060" si="3990">BF1059*$H1059</f>
        <v>0</v>
      </c>
      <c r="BH1059" s="108">
        <f t="shared" ref="BH1059:BI1059" si="3991">SUM(J1059,L1059,N1059,P1059,R1059,T1059,V1059,X1059,Z1059,AB1059,AD1059,AF1059,AH1059,AJ1059,AL1059,AN1059,AP1059,AR1059,AT1059,AV1059,AX1059,AZ1059,BB1059,BD1059,BF1059)</f>
        <v>0</v>
      </c>
      <c r="BI1059" s="119">
        <f t="shared" si="3991"/>
        <v>0</v>
      </c>
      <c r="BJ1059" s="87">
        <f t="shared" ref="BJ1059:BJ1060" si="3992">BI1059/I1059</f>
        <v>0</v>
      </c>
      <c r="BK1059" s="108">
        <f t="shared" ref="BK1059:BK1060" si="3993">F1059-BH1059</f>
        <v>129.5</v>
      </c>
      <c r="BL1059" s="119">
        <f t="shared" ref="BL1059:BL1060" si="3994">I1059-BI1059</f>
        <v>8576.9</v>
      </c>
      <c r="BM1059" s="87">
        <f t="shared" ref="BM1059:BM1060" si="3995">1-BJ1059</f>
        <v>1</v>
      </c>
    </row>
    <row r="1060" spans="1:65" s="88" customFormat="1">
      <c r="A1060" s="29" t="s">
        <v>1488</v>
      </c>
      <c r="B1060" s="29" t="s">
        <v>66</v>
      </c>
      <c r="C1060" s="29">
        <v>102494</v>
      </c>
      <c r="D1060" s="101" t="s">
        <v>1489</v>
      </c>
      <c r="E1060" s="29" t="s">
        <v>82</v>
      </c>
      <c r="F1060" s="30">
        <v>6</v>
      </c>
      <c r="G1060" s="31">
        <v>53.9</v>
      </c>
      <c r="H1060" s="119">
        <v>66.230887594721366</v>
      </c>
      <c r="I1060" s="120">
        <f t="shared" si="3965"/>
        <v>397.39</v>
      </c>
      <c r="J1060" s="111"/>
      <c r="K1060" s="114">
        <f t="shared" si="3966"/>
        <v>0</v>
      </c>
      <c r="L1060" s="32"/>
      <c r="M1060" s="114">
        <f t="shared" si="3967"/>
        <v>0</v>
      </c>
      <c r="N1060" s="32"/>
      <c r="O1060" s="114">
        <f t="shared" si="3968"/>
        <v>0</v>
      </c>
      <c r="P1060" s="32"/>
      <c r="Q1060" s="114">
        <f t="shared" si="3969"/>
        <v>0</v>
      </c>
      <c r="R1060" s="32"/>
      <c r="S1060" s="114">
        <f t="shared" si="3970"/>
        <v>0</v>
      </c>
      <c r="T1060" s="32"/>
      <c r="U1060" s="114">
        <f t="shared" si="3971"/>
        <v>0</v>
      </c>
      <c r="V1060" s="32"/>
      <c r="W1060" s="114">
        <f t="shared" si="3972"/>
        <v>0</v>
      </c>
      <c r="X1060" s="32"/>
      <c r="Y1060" s="114">
        <f t="shared" si="3973"/>
        <v>0</v>
      </c>
      <c r="Z1060" s="32"/>
      <c r="AA1060" s="114">
        <f t="shared" si="3974"/>
        <v>0</v>
      </c>
      <c r="AB1060" s="32"/>
      <c r="AC1060" s="114">
        <f t="shared" si="3975"/>
        <v>0</v>
      </c>
      <c r="AD1060" s="32"/>
      <c r="AE1060" s="114">
        <f t="shared" si="3976"/>
        <v>0</v>
      </c>
      <c r="AF1060" s="32"/>
      <c r="AG1060" s="114">
        <f t="shared" si="3977"/>
        <v>0</v>
      </c>
      <c r="AH1060" s="32"/>
      <c r="AI1060" s="114">
        <f t="shared" si="3978"/>
        <v>0</v>
      </c>
      <c r="AJ1060" s="32"/>
      <c r="AK1060" s="114">
        <f t="shared" si="3979"/>
        <v>0</v>
      </c>
      <c r="AL1060" s="32"/>
      <c r="AM1060" s="114">
        <f t="shared" si="3980"/>
        <v>0</v>
      </c>
      <c r="AN1060" s="32"/>
      <c r="AO1060" s="114">
        <f t="shared" si="3981"/>
        <v>0</v>
      </c>
      <c r="AP1060" s="32"/>
      <c r="AQ1060" s="114">
        <f t="shared" si="3982"/>
        <v>0</v>
      </c>
      <c r="AR1060" s="32"/>
      <c r="AS1060" s="114">
        <f t="shared" si="3983"/>
        <v>0</v>
      </c>
      <c r="AT1060" s="32"/>
      <c r="AU1060" s="114">
        <f t="shared" si="3984"/>
        <v>0</v>
      </c>
      <c r="AV1060" s="32"/>
      <c r="AW1060" s="114">
        <f t="shared" si="3985"/>
        <v>0</v>
      </c>
      <c r="AX1060" s="32"/>
      <c r="AY1060" s="114">
        <f t="shared" si="3986"/>
        <v>0</v>
      </c>
      <c r="AZ1060" s="32"/>
      <c r="BA1060" s="114">
        <f t="shared" si="3987"/>
        <v>0</v>
      </c>
      <c r="BB1060" s="32"/>
      <c r="BC1060" s="114">
        <f t="shared" si="3988"/>
        <v>0</v>
      </c>
      <c r="BD1060" s="32"/>
      <c r="BE1060" s="114">
        <f t="shared" si="3989"/>
        <v>0</v>
      </c>
      <c r="BF1060" s="32"/>
      <c r="BG1060" s="114">
        <f t="shared" si="3990"/>
        <v>0</v>
      </c>
      <c r="BH1060" s="108">
        <f t="shared" ref="BH1060:BI1060" si="3996">SUM(J1060,L1060,N1060,P1060,R1060,T1060,V1060,X1060,Z1060,AB1060,AD1060,AF1060,AH1060,AJ1060,AL1060,AN1060,AP1060,AR1060,AT1060,AV1060,AX1060,AZ1060,BB1060,BD1060,BF1060)</f>
        <v>0</v>
      </c>
      <c r="BI1060" s="119">
        <f t="shared" si="3996"/>
        <v>0</v>
      </c>
      <c r="BJ1060" s="87">
        <f t="shared" si="3992"/>
        <v>0</v>
      </c>
      <c r="BK1060" s="108">
        <f t="shared" si="3993"/>
        <v>6</v>
      </c>
      <c r="BL1060" s="119">
        <f t="shared" si="3994"/>
        <v>397.39</v>
      </c>
      <c r="BM1060" s="87">
        <f t="shared" si="3995"/>
        <v>1</v>
      </c>
    </row>
    <row r="1061" spans="1:65" s="88" customFormat="1">
      <c r="A1061" s="22" t="s">
        <v>1490</v>
      </c>
      <c r="B1061" s="22" t="s">
        <v>60</v>
      </c>
      <c r="C1061" s="22" t="s">
        <v>60</v>
      </c>
      <c r="D1061" s="102" t="s">
        <v>1491</v>
      </c>
      <c r="E1061" s="22" t="s">
        <v>60</v>
      </c>
      <c r="F1061" s="89"/>
      <c r="G1061" s="27"/>
      <c r="H1061" s="121"/>
      <c r="I1061" s="118">
        <f>SUM(I1062:I1066)</f>
        <v>6465.7300000000005</v>
      </c>
      <c r="J1061" s="112"/>
      <c r="K1061" s="127">
        <f>SUM(K1062:K1066)</f>
        <v>0</v>
      </c>
      <c r="L1061" s="26"/>
      <c r="M1061" s="127">
        <f>SUM(M1062:M1066)</f>
        <v>0</v>
      </c>
      <c r="N1061" s="26"/>
      <c r="O1061" s="127">
        <f>SUM(O1062:O1066)</f>
        <v>0</v>
      </c>
      <c r="P1061" s="26"/>
      <c r="Q1061" s="127">
        <f>SUM(Q1062:Q1066)</f>
        <v>0</v>
      </c>
      <c r="R1061" s="26"/>
      <c r="S1061" s="127">
        <f>SUM(S1062:S1066)</f>
        <v>0</v>
      </c>
      <c r="T1061" s="26"/>
      <c r="U1061" s="127">
        <f>SUM(U1062:U1066)</f>
        <v>0</v>
      </c>
      <c r="V1061" s="26"/>
      <c r="W1061" s="127">
        <f>SUM(W1062:W1066)</f>
        <v>0</v>
      </c>
      <c r="X1061" s="26"/>
      <c r="Y1061" s="127">
        <f>SUM(Y1062:Y1066)</f>
        <v>0</v>
      </c>
      <c r="Z1061" s="26"/>
      <c r="AA1061" s="127">
        <f>SUM(AA1062:AA1066)</f>
        <v>0</v>
      </c>
      <c r="AB1061" s="26"/>
      <c r="AC1061" s="127">
        <f>SUM(AC1062:AC1066)</f>
        <v>0</v>
      </c>
      <c r="AD1061" s="26"/>
      <c r="AE1061" s="127">
        <f>SUM(AE1062:AE1066)</f>
        <v>0</v>
      </c>
      <c r="AF1061" s="26"/>
      <c r="AG1061" s="127">
        <f>SUM(AG1062:AG1066)</f>
        <v>0</v>
      </c>
      <c r="AH1061" s="26"/>
      <c r="AI1061" s="127">
        <f>SUM(AI1062:AI1066)</f>
        <v>0</v>
      </c>
      <c r="AJ1061" s="26"/>
      <c r="AK1061" s="127">
        <f>SUM(AK1062:AK1066)</f>
        <v>0</v>
      </c>
      <c r="AL1061" s="26"/>
      <c r="AM1061" s="127">
        <f>SUM(AM1062:AM1066)</f>
        <v>0</v>
      </c>
      <c r="AN1061" s="26"/>
      <c r="AO1061" s="127">
        <f>SUM(AO1062:AO1066)</f>
        <v>0</v>
      </c>
      <c r="AP1061" s="26"/>
      <c r="AQ1061" s="127">
        <f>SUM(AQ1062:AQ1066)</f>
        <v>0</v>
      </c>
      <c r="AR1061" s="26"/>
      <c r="AS1061" s="127">
        <f>SUM(AS1062:AS1066)</f>
        <v>0</v>
      </c>
      <c r="AT1061" s="26"/>
      <c r="AU1061" s="127">
        <f>SUM(AU1062:AU1066)</f>
        <v>0</v>
      </c>
      <c r="AV1061" s="26"/>
      <c r="AW1061" s="127">
        <f>SUM(AW1062:AW1066)</f>
        <v>0</v>
      </c>
      <c r="AX1061" s="26"/>
      <c r="AY1061" s="127">
        <f>SUM(AY1062:AY1066)</f>
        <v>0</v>
      </c>
      <c r="AZ1061" s="26"/>
      <c r="BA1061" s="127">
        <f>SUM(BA1062:BA1066)</f>
        <v>0</v>
      </c>
      <c r="BB1061" s="26"/>
      <c r="BC1061" s="127">
        <f>SUM(BC1062:BC1066)</f>
        <v>0</v>
      </c>
      <c r="BD1061" s="26"/>
      <c r="BE1061" s="127">
        <f>SUM(BE1062:BE1066)</f>
        <v>0</v>
      </c>
      <c r="BF1061" s="26"/>
      <c r="BG1061" s="127">
        <f>SUM(BG1062:BG1066)</f>
        <v>0</v>
      </c>
      <c r="BH1061" s="109"/>
      <c r="BI1061" s="121">
        <f>SUM(BI1062:BI1066)</f>
        <v>0</v>
      </c>
      <c r="BJ1061" s="27"/>
      <c r="BK1061" s="109"/>
      <c r="BL1061" s="121">
        <f>SUM(BL1062:BL1066)</f>
        <v>6465.7300000000005</v>
      </c>
      <c r="BM1061" s="27"/>
    </row>
    <row r="1062" spans="1:65" s="88" customFormat="1" ht="45">
      <c r="A1062" s="29" t="s">
        <v>1492</v>
      </c>
      <c r="B1062" s="29" t="s">
        <v>250</v>
      </c>
      <c r="C1062" s="29">
        <v>2228</v>
      </c>
      <c r="D1062" s="101" t="s">
        <v>1493</v>
      </c>
      <c r="E1062" s="29" t="s">
        <v>132</v>
      </c>
      <c r="F1062" s="30">
        <v>102</v>
      </c>
      <c r="G1062" s="31">
        <v>9.6999999999999993</v>
      </c>
      <c r="H1062" s="119">
        <v>11.919102220200319</v>
      </c>
      <c r="I1062" s="120">
        <f t="shared" ref="I1062:I1066" si="3997">ROUND(SUM(F1062*H1062),2)</f>
        <v>1215.75</v>
      </c>
      <c r="J1062" s="111"/>
      <c r="K1062" s="114">
        <f t="shared" ref="K1062:K1066" si="3998">J1062*$H1062</f>
        <v>0</v>
      </c>
      <c r="L1062" s="32"/>
      <c r="M1062" s="114">
        <f t="shared" ref="M1062:M1066" si="3999">L1062*$H1062</f>
        <v>0</v>
      </c>
      <c r="N1062" s="32"/>
      <c r="O1062" s="114">
        <f t="shared" ref="O1062:O1066" si="4000">N1062*$H1062</f>
        <v>0</v>
      </c>
      <c r="P1062" s="32"/>
      <c r="Q1062" s="114">
        <f t="shared" ref="Q1062:Q1066" si="4001">P1062*$H1062</f>
        <v>0</v>
      </c>
      <c r="R1062" s="32"/>
      <c r="S1062" s="114">
        <f t="shared" ref="S1062:S1066" si="4002">R1062*$H1062</f>
        <v>0</v>
      </c>
      <c r="T1062" s="32"/>
      <c r="U1062" s="114">
        <f t="shared" ref="U1062:U1066" si="4003">T1062*$H1062</f>
        <v>0</v>
      </c>
      <c r="V1062" s="32"/>
      <c r="W1062" s="114">
        <f t="shared" ref="W1062:W1066" si="4004">V1062*$H1062</f>
        <v>0</v>
      </c>
      <c r="X1062" s="32"/>
      <c r="Y1062" s="114">
        <f t="shared" ref="Y1062:Y1066" si="4005">X1062*$H1062</f>
        <v>0</v>
      </c>
      <c r="Z1062" s="32"/>
      <c r="AA1062" s="114">
        <f t="shared" ref="AA1062:AA1066" si="4006">Z1062*$H1062</f>
        <v>0</v>
      </c>
      <c r="AB1062" s="32"/>
      <c r="AC1062" s="114">
        <f t="shared" ref="AC1062:AC1066" si="4007">AB1062*$H1062</f>
        <v>0</v>
      </c>
      <c r="AD1062" s="32"/>
      <c r="AE1062" s="114">
        <f t="shared" ref="AE1062:AE1066" si="4008">AD1062*$H1062</f>
        <v>0</v>
      </c>
      <c r="AF1062" s="32"/>
      <c r="AG1062" s="114">
        <f t="shared" ref="AG1062:AG1066" si="4009">AF1062*$H1062</f>
        <v>0</v>
      </c>
      <c r="AH1062" s="32"/>
      <c r="AI1062" s="114">
        <f t="shared" ref="AI1062:AI1066" si="4010">AH1062*$H1062</f>
        <v>0</v>
      </c>
      <c r="AJ1062" s="32"/>
      <c r="AK1062" s="114">
        <f t="shared" ref="AK1062:AK1066" si="4011">AJ1062*$H1062</f>
        <v>0</v>
      </c>
      <c r="AL1062" s="32"/>
      <c r="AM1062" s="114">
        <f t="shared" ref="AM1062:AM1066" si="4012">AL1062*$H1062</f>
        <v>0</v>
      </c>
      <c r="AN1062" s="32"/>
      <c r="AO1062" s="114">
        <f t="shared" ref="AO1062:AO1066" si="4013">AN1062*$H1062</f>
        <v>0</v>
      </c>
      <c r="AP1062" s="32"/>
      <c r="AQ1062" s="114">
        <f t="shared" ref="AQ1062:AQ1066" si="4014">AP1062*$H1062</f>
        <v>0</v>
      </c>
      <c r="AR1062" s="32"/>
      <c r="AS1062" s="114">
        <f t="shared" ref="AS1062:AS1066" si="4015">AR1062*$H1062</f>
        <v>0</v>
      </c>
      <c r="AT1062" s="32"/>
      <c r="AU1062" s="114">
        <f t="shared" ref="AU1062:AU1066" si="4016">AT1062*$H1062</f>
        <v>0</v>
      </c>
      <c r="AV1062" s="32"/>
      <c r="AW1062" s="114">
        <f t="shared" ref="AW1062:AW1066" si="4017">AV1062*$H1062</f>
        <v>0</v>
      </c>
      <c r="AX1062" s="32"/>
      <c r="AY1062" s="114">
        <f t="shared" ref="AY1062:AY1066" si="4018">AX1062*$H1062</f>
        <v>0</v>
      </c>
      <c r="AZ1062" s="32"/>
      <c r="BA1062" s="114">
        <f t="shared" ref="BA1062:BA1066" si="4019">AZ1062*$H1062</f>
        <v>0</v>
      </c>
      <c r="BB1062" s="32"/>
      <c r="BC1062" s="114">
        <f t="shared" ref="BC1062:BC1066" si="4020">BB1062*$H1062</f>
        <v>0</v>
      </c>
      <c r="BD1062" s="32"/>
      <c r="BE1062" s="114">
        <f t="shared" ref="BE1062:BE1066" si="4021">BD1062*$H1062</f>
        <v>0</v>
      </c>
      <c r="BF1062" s="32"/>
      <c r="BG1062" s="114">
        <f t="shared" ref="BG1062:BG1066" si="4022">BF1062*$H1062</f>
        <v>0</v>
      </c>
      <c r="BH1062" s="108">
        <f t="shared" ref="BH1062:BI1062" si="4023">SUM(J1062,L1062,N1062,P1062,R1062,T1062,V1062,X1062,Z1062,AB1062,AD1062,AF1062,AH1062,AJ1062,AL1062,AN1062,AP1062,AR1062,AT1062,AV1062,AX1062,AZ1062,BB1062,BD1062,BF1062)</f>
        <v>0</v>
      </c>
      <c r="BI1062" s="119">
        <f t="shared" si="4023"/>
        <v>0</v>
      </c>
      <c r="BJ1062" s="87">
        <f t="shared" ref="BJ1062:BJ1066" si="4024">BI1062/I1062</f>
        <v>0</v>
      </c>
      <c r="BK1062" s="108">
        <f t="shared" ref="BK1062:BK1066" si="4025">F1062-BH1062</f>
        <v>102</v>
      </c>
      <c r="BL1062" s="119">
        <f t="shared" ref="BL1062:BL1066" si="4026">I1062-BI1062</f>
        <v>1215.75</v>
      </c>
      <c r="BM1062" s="87">
        <f t="shared" ref="BM1062:BM1066" si="4027">1-BJ1062</f>
        <v>1</v>
      </c>
    </row>
    <row r="1063" spans="1:65" s="88" customFormat="1" ht="45">
      <c r="A1063" s="29" t="s">
        <v>1494</v>
      </c>
      <c r="B1063" s="29" t="s">
        <v>250</v>
      </c>
      <c r="C1063" s="29">
        <v>7322</v>
      </c>
      <c r="D1063" s="101" t="s">
        <v>1495</v>
      </c>
      <c r="E1063" s="29" t="s">
        <v>100</v>
      </c>
      <c r="F1063" s="30">
        <v>136</v>
      </c>
      <c r="G1063" s="31">
        <v>5.26</v>
      </c>
      <c r="H1063" s="119">
        <v>6.4633482142529566</v>
      </c>
      <c r="I1063" s="120">
        <f t="shared" si="3997"/>
        <v>879.02</v>
      </c>
      <c r="J1063" s="111"/>
      <c r="K1063" s="114">
        <f t="shared" si="3998"/>
        <v>0</v>
      </c>
      <c r="L1063" s="32"/>
      <c r="M1063" s="114">
        <f t="shared" si="3999"/>
        <v>0</v>
      </c>
      <c r="N1063" s="32"/>
      <c r="O1063" s="114">
        <f t="shared" si="4000"/>
        <v>0</v>
      </c>
      <c r="P1063" s="32"/>
      <c r="Q1063" s="114">
        <f t="shared" si="4001"/>
        <v>0</v>
      </c>
      <c r="R1063" s="32"/>
      <c r="S1063" s="114">
        <f t="shared" si="4002"/>
        <v>0</v>
      </c>
      <c r="T1063" s="32"/>
      <c r="U1063" s="114">
        <f t="shared" si="4003"/>
        <v>0</v>
      </c>
      <c r="V1063" s="32"/>
      <c r="W1063" s="114">
        <f t="shared" si="4004"/>
        <v>0</v>
      </c>
      <c r="X1063" s="32"/>
      <c r="Y1063" s="114">
        <f t="shared" si="4005"/>
        <v>0</v>
      </c>
      <c r="Z1063" s="32"/>
      <c r="AA1063" s="114">
        <f t="shared" si="4006"/>
        <v>0</v>
      </c>
      <c r="AB1063" s="32"/>
      <c r="AC1063" s="114">
        <f t="shared" si="4007"/>
        <v>0</v>
      </c>
      <c r="AD1063" s="32"/>
      <c r="AE1063" s="114">
        <f t="shared" si="4008"/>
        <v>0</v>
      </c>
      <c r="AF1063" s="32"/>
      <c r="AG1063" s="114">
        <f t="shared" si="4009"/>
        <v>0</v>
      </c>
      <c r="AH1063" s="32"/>
      <c r="AI1063" s="114">
        <f t="shared" si="4010"/>
        <v>0</v>
      </c>
      <c r="AJ1063" s="32"/>
      <c r="AK1063" s="114">
        <f t="shared" si="4011"/>
        <v>0</v>
      </c>
      <c r="AL1063" s="32"/>
      <c r="AM1063" s="114">
        <f t="shared" si="4012"/>
        <v>0</v>
      </c>
      <c r="AN1063" s="32"/>
      <c r="AO1063" s="114">
        <f t="shared" si="4013"/>
        <v>0</v>
      </c>
      <c r="AP1063" s="32"/>
      <c r="AQ1063" s="114">
        <f t="shared" si="4014"/>
        <v>0</v>
      </c>
      <c r="AR1063" s="32"/>
      <c r="AS1063" s="114">
        <f t="shared" si="4015"/>
        <v>0</v>
      </c>
      <c r="AT1063" s="32"/>
      <c r="AU1063" s="114">
        <f t="shared" si="4016"/>
        <v>0</v>
      </c>
      <c r="AV1063" s="32"/>
      <c r="AW1063" s="114">
        <f t="shared" si="4017"/>
        <v>0</v>
      </c>
      <c r="AX1063" s="32"/>
      <c r="AY1063" s="114">
        <f t="shared" si="4018"/>
        <v>0</v>
      </c>
      <c r="AZ1063" s="32"/>
      <c r="BA1063" s="114">
        <f t="shared" si="4019"/>
        <v>0</v>
      </c>
      <c r="BB1063" s="32"/>
      <c r="BC1063" s="114">
        <f t="shared" si="4020"/>
        <v>0</v>
      </c>
      <c r="BD1063" s="32"/>
      <c r="BE1063" s="114">
        <f t="shared" si="4021"/>
        <v>0</v>
      </c>
      <c r="BF1063" s="32"/>
      <c r="BG1063" s="114">
        <f t="shared" si="4022"/>
        <v>0</v>
      </c>
      <c r="BH1063" s="108">
        <f t="shared" ref="BH1063:BI1063" si="4028">SUM(J1063,L1063,N1063,P1063,R1063,T1063,V1063,X1063,Z1063,AB1063,AD1063,AF1063,AH1063,AJ1063,AL1063,AN1063,AP1063,AR1063,AT1063,AV1063,AX1063,AZ1063,BB1063,BD1063,BF1063)</f>
        <v>0</v>
      </c>
      <c r="BI1063" s="119">
        <f t="shared" si="4028"/>
        <v>0</v>
      </c>
      <c r="BJ1063" s="87">
        <f t="shared" si="4024"/>
        <v>0</v>
      </c>
      <c r="BK1063" s="108">
        <f t="shared" si="4025"/>
        <v>136</v>
      </c>
      <c r="BL1063" s="119">
        <f t="shared" si="4026"/>
        <v>879.02</v>
      </c>
      <c r="BM1063" s="87">
        <f t="shared" si="4027"/>
        <v>1</v>
      </c>
    </row>
    <row r="1064" spans="1:65" s="88" customFormat="1">
      <c r="A1064" s="29" t="s">
        <v>1496</v>
      </c>
      <c r="B1064" s="29" t="s">
        <v>250</v>
      </c>
      <c r="C1064" s="29">
        <v>7320</v>
      </c>
      <c r="D1064" s="101" t="s">
        <v>1497</v>
      </c>
      <c r="E1064" s="29" t="s">
        <v>100</v>
      </c>
      <c r="F1064" s="30">
        <v>5</v>
      </c>
      <c r="G1064" s="31">
        <v>112.38</v>
      </c>
      <c r="H1064" s="119">
        <v>138.08955747485689</v>
      </c>
      <c r="I1064" s="120">
        <f t="shared" si="3997"/>
        <v>690.45</v>
      </c>
      <c r="J1064" s="111"/>
      <c r="K1064" s="114">
        <f t="shared" si="3998"/>
        <v>0</v>
      </c>
      <c r="L1064" s="32"/>
      <c r="M1064" s="114">
        <f t="shared" si="3999"/>
        <v>0</v>
      </c>
      <c r="N1064" s="32"/>
      <c r="O1064" s="114">
        <f t="shared" si="4000"/>
        <v>0</v>
      </c>
      <c r="P1064" s="32"/>
      <c r="Q1064" s="114">
        <f t="shared" si="4001"/>
        <v>0</v>
      </c>
      <c r="R1064" s="32"/>
      <c r="S1064" s="114">
        <f t="shared" si="4002"/>
        <v>0</v>
      </c>
      <c r="T1064" s="32"/>
      <c r="U1064" s="114">
        <f t="shared" si="4003"/>
        <v>0</v>
      </c>
      <c r="V1064" s="32"/>
      <c r="W1064" s="114">
        <f t="shared" si="4004"/>
        <v>0</v>
      </c>
      <c r="X1064" s="32"/>
      <c r="Y1064" s="114">
        <f t="shared" si="4005"/>
        <v>0</v>
      </c>
      <c r="Z1064" s="32"/>
      <c r="AA1064" s="114">
        <f t="shared" si="4006"/>
        <v>0</v>
      </c>
      <c r="AB1064" s="32"/>
      <c r="AC1064" s="114">
        <f t="shared" si="4007"/>
        <v>0</v>
      </c>
      <c r="AD1064" s="32"/>
      <c r="AE1064" s="114">
        <f t="shared" si="4008"/>
        <v>0</v>
      </c>
      <c r="AF1064" s="32"/>
      <c r="AG1064" s="114">
        <f t="shared" si="4009"/>
        <v>0</v>
      </c>
      <c r="AH1064" s="32"/>
      <c r="AI1064" s="114">
        <f t="shared" si="4010"/>
        <v>0</v>
      </c>
      <c r="AJ1064" s="32"/>
      <c r="AK1064" s="114">
        <f t="shared" si="4011"/>
        <v>0</v>
      </c>
      <c r="AL1064" s="32"/>
      <c r="AM1064" s="114">
        <f t="shared" si="4012"/>
        <v>0</v>
      </c>
      <c r="AN1064" s="32"/>
      <c r="AO1064" s="114">
        <f t="shared" si="4013"/>
        <v>0</v>
      </c>
      <c r="AP1064" s="32"/>
      <c r="AQ1064" s="114">
        <f t="shared" si="4014"/>
        <v>0</v>
      </c>
      <c r="AR1064" s="32"/>
      <c r="AS1064" s="114">
        <f t="shared" si="4015"/>
        <v>0</v>
      </c>
      <c r="AT1064" s="32"/>
      <c r="AU1064" s="114">
        <f t="shared" si="4016"/>
        <v>0</v>
      </c>
      <c r="AV1064" s="32"/>
      <c r="AW1064" s="114">
        <f t="shared" si="4017"/>
        <v>0</v>
      </c>
      <c r="AX1064" s="32"/>
      <c r="AY1064" s="114">
        <f t="shared" si="4018"/>
        <v>0</v>
      </c>
      <c r="AZ1064" s="32"/>
      <c r="BA1064" s="114">
        <f t="shared" si="4019"/>
        <v>0</v>
      </c>
      <c r="BB1064" s="32"/>
      <c r="BC1064" s="114">
        <f t="shared" si="4020"/>
        <v>0</v>
      </c>
      <c r="BD1064" s="32"/>
      <c r="BE1064" s="114">
        <f t="shared" si="4021"/>
        <v>0</v>
      </c>
      <c r="BF1064" s="32"/>
      <c r="BG1064" s="114">
        <f t="shared" si="4022"/>
        <v>0</v>
      </c>
      <c r="BH1064" s="108">
        <f t="shared" ref="BH1064:BI1064" si="4029">SUM(J1064,L1064,N1064,P1064,R1064,T1064,V1064,X1064,Z1064,AB1064,AD1064,AF1064,AH1064,AJ1064,AL1064,AN1064,AP1064,AR1064,AT1064,AV1064,AX1064,AZ1064,BB1064,BD1064,BF1064)</f>
        <v>0</v>
      </c>
      <c r="BI1064" s="119">
        <f t="shared" si="4029"/>
        <v>0</v>
      </c>
      <c r="BJ1064" s="87">
        <f t="shared" si="4024"/>
        <v>0</v>
      </c>
      <c r="BK1064" s="108">
        <f t="shared" si="4025"/>
        <v>5</v>
      </c>
      <c r="BL1064" s="119">
        <f t="shared" si="4026"/>
        <v>690.45</v>
      </c>
      <c r="BM1064" s="87">
        <f t="shared" si="4027"/>
        <v>1</v>
      </c>
    </row>
    <row r="1065" spans="1:65" s="88" customFormat="1">
      <c r="A1065" s="29" t="s">
        <v>1498</v>
      </c>
      <c r="B1065" s="29" t="s">
        <v>250</v>
      </c>
      <c r="C1065" s="29">
        <v>12434</v>
      </c>
      <c r="D1065" s="101" t="s">
        <v>1499</v>
      </c>
      <c r="E1065" s="29" t="s">
        <v>100</v>
      </c>
      <c r="F1065" s="30">
        <v>5</v>
      </c>
      <c r="G1065" s="31">
        <v>59.63</v>
      </c>
      <c r="H1065" s="119">
        <v>73.271759318612894</v>
      </c>
      <c r="I1065" s="120">
        <f t="shared" si="3997"/>
        <v>366.36</v>
      </c>
      <c r="J1065" s="111"/>
      <c r="K1065" s="114">
        <f t="shared" si="3998"/>
        <v>0</v>
      </c>
      <c r="L1065" s="32"/>
      <c r="M1065" s="114">
        <f t="shared" si="3999"/>
        <v>0</v>
      </c>
      <c r="N1065" s="32"/>
      <c r="O1065" s="114">
        <f t="shared" si="4000"/>
        <v>0</v>
      </c>
      <c r="P1065" s="32"/>
      <c r="Q1065" s="114">
        <f t="shared" si="4001"/>
        <v>0</v>
      </c>
      <c r="R1065" s="32"/>
      <c r="S1065" s="114">
        <f t="shared" si="4002"/>
        <v>0</v>
      </c>
      <c r="T1065" s="32"/>
      <c r="U1065" s="114">
        <f t="shared" si="4003"/>
        <v>0</v>
      </c>
      <c r="V1065" s="32"/>
      <c r="W1065" s="114">
        <f t="shared" si="4004"/>
        <v>0</v>
      </c>
      <c r="X1065" s="32"/>
      <c r="Y1065" s="114">
        <f t="shared" si="4005"/>
        <v>0</v>
      </c>
      <c r="Z1065" s="32"/>
      <c r="AA1065" s="114">
        <f t="shared" si="4006"/>
        <v>0</v>
      </c>
      <c r="AB1065" s="32"/>
      <c r="AC1065" s="114">
        <f t="shared" si="4007"/>
        <v>0</v>
      </c>
      <c r="AD1065" s="32"/>
      <c r="AE1065" s="114">
        <f t="shared" si="4008"/>
        <v>0</v>
      </c>
      <c r="AF1065" s="32"/>
      <c r="AG1065" s="114">
        <f t="shared" si="4009"/>
        <v>0</v>
      </c>
      <c r="AH1065" s="32"/>
      <c r="AI1065" s="114">
        <f t="shared" si="4010"/>
        <v>0</v>
      </c>
      <c r="AJ1065" s="32"/>
      <c r="AK1065" s="114">
        <f t="shared" si="4011"/>
        <v>0</v>
      </c>
      <c r="AL1065" s="32"/>
      <c r="AM1065" s="114">
        <f t="shared" si="4012"/>
        <v>0</v>
      </c>
      <c r="AN1065" s="32"/>
      <c r="AO1065" s="114">
        <f t="shared" si="4013"/>
        <v>0</v>
      </c>
      <c r="AP1065" s="32"/>
      <c r="AQ1065" s="114">
        <f t="shared" si="4014"/>
        <v>0</v>
      </c>
      <c r="AR1065" s="32"/>
      <c r="AS1065" s="114">
        <f t="shared" si="4015"/>
        <v>0</v>
      </c>
      <c r="AT1065" s="32"/>
      <c r="AU1065" s="114">
        <f t="shared" si="4016"/>
        <v>0</v>
      </c>
      <c r="AV1065" s="32"/>
      <c r="AW1065" s="114">
        <f t="shared" si="4017"/>
        <v>0</v>
      </c>
      <c r="AX1065" s="32"/>
      <c r="AY1065" s="114">
        <f t="shared" si="4018"/>
        <v>0</v>
      </c>
      <c r="AZ1065" s="32"/>
      <c r="BA1065" s="114">
        <f t="shared" si="4019"/>
        <v>0</v>
      </c>
      <c r="BB1065" s="32"/>
      <c r="BC1065" s="114">
        <f t="shared" si="4020"/>
        <v>0</v>
      </c>
      <c r="BD1065" s="32"/>
      <c r="BE1065" s="114">
        <f t="shared" si="4021"/>
        <v>0</v>
      </c>
      <c r="BF1065" s="32"/>
      <c r="BG1065" s="114">
        <f t="shared" si="4022"/>
        <v>0</v>
      </c>
      <c r="BH1065" s="108">
        <f t="shared" ref="BH1065:BI1065" si="4030">SUM(J1065,L1065,N1065,P1065,R1065,T1065,V1065,X1065,Z1065,AB1065,AD1065,AF1065,AH1065,AJ1065,AL1065,AN1065,AP1065,AR1065,AT1065,AV1065,AX1065,AZ1065,BB1065,BD1065,BF1065)</f>
        <v>0</v>
      </c>
      <c r="BI1065" s="119">
        <f t="shared" si="4030"/>
        <v>0</v>
      </c>
      <c r="BJ1065" s="87">
        <f t="shared" si="4024"/>
        <v>0</v>
      </c>
      <c r="BK1065" s="108">
        <f t="shared" si="4025"/>
        <v>5</v>
      </c>
      <c r="BL1065" s="119">
        <f t="shared" si="4026"/>
        <v>366.36</v>
      </c>
      <c r="BM1065" s="87">
        <f t="shared" si="4027"/>
        <v>1</v>
      </c>
    </row>
    <row r="1066" spans="1:65" s="88" customFormat="1" ht="33.75">
      <c r="A1066" s="29" t="s">
        <v>1500</v>
      </c>
      <c r="B1066" s="29" t="s">
        <v>250</v>
      </c>
      <c r="C1066" s="29">
        <v>7320</v>
      </c>
      <c r="D1066" s="101" t="s">
        <v>1501</v>
      </c>
      <c r="E1066" s="29" t="s">
        <v>100</v>
      </c>
      <c r="F1066" s="30">
        <v>24</v>
      </c>
      <c r="G1066" s="31">
        <v>112.38</v>
      </c>
      <c r="H1066" s="119">
        <v>138.08955747485689</v>
      </c>
      <c r="I1066" s="120">
        <f t="shared" si="3997"/>
        <v>3314.15</v>
      </c>
      <c r="J1066" s="111"/>
      <c r="K1066" s="114">
        <f t="shared" si="3998"/>
        <v>0</v>
      </c>
      <c r="L1066" s="32"/>
      <c r="M1066" s="114">
        <f t="shared" si="3999"/>
        <v>0</v>
      </c>
      <c r="N1066" s="32"/>
      <c r="O1066" s="114">
        <f t="shared" si="4000"/>
        <v>0</v>
      </c>
      <c r="P1066" s="32"/>
      <c r="Q1066" s="114">
        <f t="shared" si="4001"/>
        <v>0</v>
      </c>
      <c r="R1066" s="32"/>
      <c r="S1066" s="114">
        <f t="shared" si="4002"/>
        <v>0</v>
      </c>
      <c r="T1066" s="32"/>
      <c r="U1066" s="114">
        <f t="shared" si="4003"/>
        <v>0</v>
      </c>
      <c r="V1066" s="32"/>
      <c r="W1066" s="114">
        <f t="shared" si="4004"/>
        <v>0</v>
      </c>
      <c r="X1066" s="32"/>
      <c r="Y1066" s="114">
        <f t="shared" si="4005"/>
        <v>0</v>
      </c>
      <c r="Z1066" s="32"/>
      <c r="AA1066" s="114">
        <f t="shared" si="4006"/>
        <v>0</v>
      </c>
      <c r="AB1066" s="32"/>
      <c r="AC1066" s="114">
        <f t="shared" si="4007"/>
        <v>0</v>
      </c>
      <c r="AD1066" s="32"/>
      <c r="AE1066" s="114">
        <f t="shared" si="4008"/>
        <v>0</v>
      </c>
      <c r="AF1066" s="32"/>
      <c r="AG1066" s="114">
        <f t="shared" si="4009"/>
        <v>0</v>
      </c>
      <c r="AH1066" s="32"/>
      <c r="AI1066" s="114">
        <f t="shared" si="4010"/>
        <v>0</v>
      </c>
      <c r="AJ1066" s="32"/>
      <c r="AK1066" s="114">
        <f t="shared" si="4011"/>
        <v>0</v>
      </c>
      <c r="AL1066" s="32"/>
      <c r="AM1066" s="114">
        <f t="shared" si="4012"/>
        <v>0</v>
      </c>
      <c r="AN1066" s="32"/>
      <c r="AO1066" s="114">
        <f t="shared" si="4013"/>
        <v>0</v>
      </c>
      <c r="AP1066" s="32"/>
      <c r="AQ1066" s="114">
        <f t="shared" si="4014"/>
        <v>0</v>
      </c>
      <c r="AR1066" s="32"/>
      <c r="AS1066" s="114">
        <f t="shared" si="4015"/>
        <v>0</v>
      </c>
      <c r="AT1066" s="32"/>
      <c r="AU1066" s="114">
        <f t="shared" si="4016"/>
        <v>0</v>
      </c>
      <c r="AV1066" s="32"/>
      <c r="AW1066" s="114">
        <f t="shared" si="4017"/>
        <v>0</v>
      </c>
      <c r="AX1066" s="32"/>
      <c r="AY1066" s="114">
        <f t="shared" si="4018"/>
        <v>0</v>
      </c>
      <c r="AZ1066" s="32"/>
      <c r="BA1066" s="114">
        <f t="shared" si="4019"/>
        <v>0</v>
      </c>
      <c r="BB1066" s="32"/>
      <c r="BC1066" s="114">
        <f t="shared" si="4020"/>
        <v>0</v>
      </c>
      <c r="BD1066" s="32"/>
      <c r="BE1066" s="114">
        <f t="shared" si="4021"/>
        <v>0</v>
      </c>
      <c r="BF1066" s="32"/>
      <c r="BG1066" s="114">
        <f t="shared" si="4022"/>
        <v>0</v>
      </c>
      <c r="BH1066" s="108">
        <f t="shared" ref="BH1066:BI1066" si="4031">SUM(J1066,L1066,N1066,P1066,R1066,T1066,V1066,X1066,Z1066,AB1066,AD1066,AF1066,AH1066,AJ1066,AL1066,AN1066,AP1066,AR1066,AT1066,AV1066,AX1066,AZ1066,BB1066,BD1066,BF1066)</f>
        <v>0</v>
      </c>
      <c r="BI1066" s="119">
        <f t="shared" si="4031"/>
        <v>0</v>
      </c>
      <c r="BJ1066" s="87">
        <f t="shared" si="4024"/>
        <v>0</v>
      </c>
      <c r="BK1066" s="108">
        <f t="shared" si="4025"/>
        <v>24</v>
      </c>
      <c r="BL1066" s="119">
        <f t="shared" si="4026"/>
        <v>3314.15</v>
      </c>
      <c r="BM1066" s="87">
        <f t="shared" si="4027"/>
        <v>1</v>
      </c>
    </row>
    <row r="1067" spans="1:65" s="88" customFormat="1">
      <c r="A1067" s="22" t="s">
        <v>1502</v>
      </c>
      <c r="B1067" s="22" t="s">
        <v>60</v>
      </c>
      <c r="C1067" s="22" t="s">
        <v>60</v>
      </c>
      <c r="D1067" s="102" t="s">
        <v>107</v>
      </c>
      <c r="E1067" s="22"/>
      <c r="F1067" s="89"/>
      <c r="G1067" s="27"/>
      <c r="H1067" s="121"/>
      <c r="I1067" s="118">
        <f>I1068+I1071+I1074</f>
        <v>43787.750000000007</v>
      </c>
      <c r="J1067" s="112"/>
      <c r="K1067" s="127">
        <f>K1068+K1071+K1074</f>
        <v>0</v>
      </c>
      <c r="L1067" s="26"/>
      <c r="M1067" s="127">
        <f>M1068+M1071+M1074</f>
        <v>0</v>
      </c>
      <c r="N1067" s="26"/>
      <c r="O1067" s="127">
        <f>O1068+O1071+O1074</f>
        <v>0</v>
      </c>
      <c r="P1067" s="26"/>
      <c r="Q1067" s="127">
        <f>Q1068+Q1071+Q1074</f>
        <v>0</v>
      </c>
      <c r="R1067" s="26"/>
      <c r="S1067" s="127">
        <f>S1068+S1071+S1074</f>
        <v>0</v>
      </c>
      <c r="T1067" s="26"/>
      <c r="U1067" s="127">
        <f>U1068+U1071+U1074</f>
        <v>0</v>
      </c>
      <c r="V1067" s="26"/>
      <c r="W1067" s="127">
        <f>W1068+W1071+W1074</f>
        <v>0</v>
      </c>
      <c r="X1067" s="26"/>
      <c r="Y1067" s="127">
        <f>Y1068+Y1071+Y1074</f>
        <v>0</v>
      </c>
      <c r="Z1067" s="26"/>
      <c r="AA1067" s="127">
        <f>AA1068+AA1071+AA1074</f>
        <v>0</v>
      </c>
      <c r="AB1067" s="26"/>
      <c r="AC1067" s="127">
        <f>AC1068+AC1071+AC1074</f>
        <v>0</v>
      </c>
      <c r="AD1067" s="26"/>
      <c r="AE1067" s="127">
        <f>AE1068+AE1071+AE1074</f>
        <v>0</v>
      </c>
      <c r="AF1067" s="26"/>
      <c r="AG1067" s="127">
        <f>AG1068+AG1071+AG1074</f>
        <v>0</v>
      </c>
      <c r="AH1067" s="26"/>
      <c r="AI1067" s="127">
        <f>AI1068+AI1071+AI1074</f>
        <v>0</v>
      </c>
      <c r="AJ1067" s="26"/>
      <c r="AK1067" s="127">
        <f>AK1068+AK1071+AK1074</f>
        <v>0</v>
      </c>
      <c r="AL1067" s="26"/>
      <c r="AM1067" s="127">
        <f>AM1068+AM1071+AM1074</f>
        <v>0</v>
      </c>
      <c r="AN1067" s="26"/>
      <c r="AO1067" s="127">
        <f>AO1068+AO1071+AO1074</f>
        <v>0</v>
      </c>
      <c r="AP1067" s="26"/>
      <c r="AQ1067" s="127">
        <f>AQ1068+AQ1071+AQ1074</f>
        <v>0</v>
      </c>
      <c r="AR1067" s="26"/>
      <c r="AS1067" s="127">
        <f>AS1068+AS1071+AS1074</f>
        <v>0</v>
      </c>
      <c r="AT1067" s="26"/>
      <c r="AU1067" s="127">
        <f>AU1068+AU1071+AU1074</f>
        <v>0</v>
      </c>
      <c r="AV1067" s="26"/>
      <c r="AW1067" s="127">
        <f>AW1068+AW1071+AW1074</f>
        <v>0</v>
      </c>
      <c r="AX1067" s="26"/>
      <c r="AY1067" s="127">
        <f>AY1068+AY1071+AY1074</f>
        <v>0</v>
      </c>
      <c r="AZ1067" s="26"/>
      <c r="BA1067" s="127">
        <f>BA1068+BA1071+BA1074</f>
        <v>0</v>
      </c>
      <c r="BB1067" s="26"/>
      <c r="BC1067" s="127">
        <f>BC1068+BC1071+BC1074</f>
        <v>0</v>
      </c>
      <c r="BD1067" s="26"/>
      <c r="BE1067" s="127">
        <f>BE1068+BE1071+BE1074</f>
        <v>0</v>
      </c>
      <c r="BF1067" s="26"/>
      <c r="BG1067" s="127">
        <f>BG1068+BG1071+BG1074</f>
        <v>0</v>
      </c>
      <c r="BH1067" s="109"/>
      <c r="BI1067" s="121">
        <f>BI1068+BI1071+BI1074</f>
        <v>0</v>
      </c>
      <c r="BJ1067" s="27"/>
      <c r="BK1067" s="109"/>
      <c r="BL1067" s="121">
        <f>BL1068+BL1071+BL1074</f>
        <v>43787.750000000007</v>
      </c>
      <c r="BM1067" s="27"/>
    </row>
    <row r="1068" spans="1:65" s="88" customFormat="1">
      <c r="A1068" s="22" t="s">
        <v>1503</v>
      </c>
      <c r="B1068" s="22" t="s">
        <v>60</v>
      </c>
      <c r="C1068" s="22" t="s">
        <v>60</v>
      </c>
      <c r="D1068" s="102" t="s">
        <v>1504</v>
      </c>
      <c r="E1068" s="22" t="s">
        <v>60</v>
      </c>
      <c r="F1068" s="89"/>
      <c r="G1068" s="27"/>
      <c r="H1068" s="121"/>
      <c r="I1068" s="118">
        <f>SUM(I1069:I1070)</f>
        <v>317.89999999999998</v>
      </c>
      <c r="J1068" s="112"/>
      <c r="K1068" s="127">
        <f>SUM(K1069:K1070)</f>
        <v>0</v>
      </c>
      <c r="L1068" s="26"/>
      <c r="M1068" s="127">
        <f>SUM(M1069:M1070)</f>
        <v>0</v>
      </c>
      <c r="N1068" s="26"/>
      <c r="O1068" s="127">
        <f>SUM(O1069:O1070)</f>
        <v>0</v>
      </c>
      <c r="P1068" s="26"/>
      <c r="Q1068" s="127">
        <f>SUM(Q1069:Q1070)</f>
        <v>0</v>
      </c>
      <c r="R1068" s="26"/>
      <c r="S1068" s="127">
        <f>SUM(S1069:S1070)</f>
        <v>0</v>
      </c>
      <c r="T1068" s="26"/>
      <c r="U1068" s="127">
        <f>SUM(U1069:U1070)</f>
        <v>0</v>
      </c>
      <c r="V1068" s="26"/>
      <c r="W1068" s="127">
        <f>SUM(W1069:W1070)</f>
        <v>0</v>
      </c>
      <c r="X1068" s="26"/>
      <c r="Y1068" s="127">
        <f>SUM(Y1069:Y1070)</f>
        <v>0</v>
      </c>
      <c r="Z1068" s="26"/>
      <c r="AA1068" s="127">
        <f>SUM(AA1069:AA1070)</f>
        <v>0</v>
      </c>
      <c r="AB1068" s="26"/>
      <c r="AC1068" s="127">
        <f>SUM(AC1069:AC1070)</f>
        <v>0</v>
      </c>
      <c r="AD1068" s="26"/>
      <c r="AE1068" s="127">
        <f>SUM(AE1069:AE1070)</f>
        <v>0</v>
      </c>
      <c r="AF1068" s="26"/>
      <c r="AG1068" s="127">
        <f>SUM(AG1069:AG1070)</f>
        <v>0</v>
      </c>
      <c r="AH1068" s="26"/>
      <c r="AI1068" s="127">
        <f>SUM(AI1069:AI1070)</f>
        <v>0</v>
      </c>
      <c r="AJ1068" s="26"/>
      <c r="AK1068" s="127">
        <f>SUM(AK1069:AK1070)</f>
        <v>0</v>
      </c>
      <c r="AL1068" s="26"/>
      <c r="AM1068" s="127">
        <f>SUM(AM1069:AM1070)</f>
        <v>0</v>
      </c>
      <c r="AN1068" s="26"/>
      <c r="AO1068" s="127">
        <f>SUM(AO1069:AO1070)</f>
        <v>0</v>
      </c>
      <c r="AP1068" s="26"/>
      <c r="AQ1068" s="127">
        <f>SUM(AQ1069:AQ1070)</f>
        <v>0</v>
      </c>
      <c r="AR1068" s="26"/>
      <c r="AS1068" s="127">
        <f>SUM(AS1069:AS1070)</f>
        <v>0</v>
      </c>
      <c r="AT1068" s="26"/>
      <c r="AU1068" s="127">
        <f>SUM(AU1069:AU1070)</f>
        <v>0</v>
      </c>
      <c r="AV1068" s="26"/>
      <c r="AW1068" s="127">
        <f>SUM(AW1069:AW1070)</f>
        <v>0</v>
      </c>
      <c r="AX1068" s="26"/>
      <c r="AY1068" s="127">
        <f>SUM(AY1069:AY1070)</f>
        <v>0</v>
      </c>
      <c r="AZ1068" s="26"/>
      <c r="BA1068" s="127">
        <f>SUM(BA1069:BA1070)</f>
        <v>0</v>
      </c>
      <c r="BB1068" s="26"/>
      <c r="BC1068" s="127">
        <f>SUM(BC1069:BC1070)</f>
        <v>0</v>
      </c>
      <c r="BD1068" s="26"/>
      <c r="BE1068" s="127">
        <f>SUM(BE1069:BE1070)</f>
        <v>0</v>
      </c>
      <c r="BF1068" s="26"/>
      <c r="BG1068" s="127">
        <f>SUM(BG1069:BG1070)</f>
        <v>0</v>
      </c>
      <c r="BH1068" s="109"/>
      <c r="BI1068" s="121">
        <f>SUM(BI1069:BI1070)</f>
        <v>0</v>
      </c>
      <c r="BJ1068" s="27"/>
      <c r="BK1068" s="109"/>
      <c r="BL1068" s="121">
        <f>SUM(BL1069:BL1070)</f>
        <v>317.89999999999998</v>
      </c>
      <c r="BM1068" s="27"/>
    </row>
    <row r="1069" spans="1:65" s="88" customFormat="1">
      <c r="A1069" s="29" t="s">
        <v>1505</v>
      </c>
      <c r="B1069" s="29" t="s">
        <v>66</v>
      </c>
      <c r="C1069" s="29">
        <v>102494</v>
      </c>
      <c r="D1069" s="101" t="s">
        <v>1506</v>
      </c>
      <c r="E1069" s="29" t="s">
        <v>82</v>
      </c>
      <c r="F1069" s="30">
        <v>1.92</v>
      </c>
      <c r="G1069" s="31">
        <v>53.9</v>
      </c>
      <c r="H1069" s="119">
        <v>66.230887594721366</v>
      </c>
      <c r="I1069" s="120">
        <f t="shared" ref="I1069:I1070" si="4032">ROUND(SUM(F1069*H1069),2)</f>
        <v>127.16</v>
      </c>
      <c r="J1069" s="111"/>
      <c r="K1069" s="114">
        <f t="shared" ref="K1069:K1070" si="4033">J1069*$H1069</f>
        <v>0</v>
      </c>
      <c r="L1069" s="32"/>
      <c r="M1069" s="114">
        <f t="shared" ref="M1069:M1070" si="4034">L1069*$H1069</f>
        <v>0</v>
      </c>
      <c r="N1069" s="32"/>
      <c r="O1069" s="114">
        <f t="shared" ref="O1069:O1070" si="4035">N1069*$H1069</f>
        <v>0</v>
      </c>
      <c r="P1069" s="32"/>
      <c r="Q1069" s="114">
        <f t="shared" ref="Q1069:Q1070" si="4036">P1069*$H1069</f>
        <v>0</v>
      </c>
      <c r="R1069" s="32"/>
      <c r="S1069" s="114">
        <f t="shared" ref="S1069:S1070" si="4037">R1069*$H1069</f>
        <v>0</v>
      </c>
      <c r="T1069" s="32"/>
      <c r="U1069" s="114">
        <f t="shared" ref="U1069:U1070" si="4038">T1069*$H1069</f>
        <v>0</v>
      </c>
      <c r="V1069" s="32"/>
      <c r="W1069" s="114">
        <f t="shared" ref="W1069:W1070" si="4039">V1069*$H1069</f>
        <v>0</v>
      </c>
      <c r="X1069" s="32"/>
      <c r="Y1069" s="114">
        <f t="shared" ref="Y1069:Y1070" si="4040">X1069*$H1069</f>
        <v>0</v>
      </c>
      <c r="Z1069" s="32"/>
      <c r="AA1069" s="114">
        <f t="shared" ref="AA1069:AA1070" si="4041">Z1069*$H1069</f>
        <v>0</v>
      </c>
      <c r="AB1069" s="32"/>
      <c r="AC1069" s="114">
        <f t="shared" ref="AC1069:AC1070" si="4042">AB1069*$H1069</f>
        <v>0</v>
      </c>
      <c r="AD1069" s="32"/>
      <c r="AE1069" s="114">
        <f t="shared" ref="AE1069:AE1070" si="4043">AD1069*$H1069</f>
        <v>0</v>
      </c>
      <c r="AF1069" s="32"/>
      <c r="AG1069" s="114">
        <f t="shared" ref="AG1069:AG1070" si="4044">AF1069*$H1069</f>
        <v>0</v>
      </c>
      <c r="AH1069" s="32"/>
      <c r="AI1069" s="114">
        <f t="shared" ref="AI1069:AI1070" si="4045">AH1069*$H1069</f>
        <v>0</v>
      </c>
      <c r="AJ1069" s="32"/>
      <c r="AK1069" s="114">
        <f t="shared" ref="AK1069:AK1070" si="4046">AJ1069*$H1069</f>
        <v>0</v>
      </c>
      <c r="AL1069" s="32"/>
      <c r="AM1069" s="114">
        <f t="shared" ref="AM1069:AM1070" si="4047">AL1069*$H1069</f>
        <v>0</v>
      </c>
      <c r="AN1069" s="32"/>
      <c r="AO1069" s="114">
        <f t="shared" ref="AO1069:AO1070" si="4048">AN1069*$H1069</f>
        <v>0</v>
      </c>
      <c r="AP1069" s="32"/>
      <c r="AQ1069" s="114">
        <f t="shared" ref="AQ1069:AQ1070" si="4049">AP1069*$H1069</f>
        <v>0</v>
      </c>
      <c r="AR1069" s="32"/>
      <c r="AS1069" s="114">
        <f t="shared" ref="AS1069:AS1070" si="4050">AR1069*$H1069</f>
        <v>0</v>
      </c>
      <c r="AT1069" s="32"/>
      <c r="AU1069" s="114">
        <f t="shared" ref="AU1069:AU1070" si="4051">AT1069*$H1069</f>
        <v>0</v>
      </c>
      <c r="AV1069" s="32"/>
      <c r="AW1069" s="114">
        <f t="shared" ref="AW1069:AW1070" si="4052">AV1069*$H1069</f>
        <v>0</v>
      </c>
      <c r="AX1069" s="32"/>
      <c r="AY1069" s="114">
        <f t="shared" ref="AY1069:AY1070" si="4053">AX1069*$H1069</f>
        <v>0</v>
      </c>
      <c r="AZ1069" s="32"/>
      <c r="BA1069" s="114">
        <f t="shared" ref="BA1069:BA1070" si="4054">AZ1069*$H1069</f>
        <v>0</v>
      </c>
      <c r="BB1069" s="32"/>
      <c r="BC1069" s="114">
        <f t="shared" ref="BC1069:BC1070" si="4055">BB1069*$H1069</f>
        <v>0</v>
      </c>
      <c r="BD1069" s="32"/>
      <c r="BE1069" s="114">
        <f t="shared" ref="BE1069:BE1070" si="4056">BD1069*$H1069</f>
        <v>0</v>
      </c>
      <c r="BF1069" s="32"/>
      <c r="BG1069" s="114">
        <f t="shared" ref="BG1069:BG1070" si="4057">BF1069*$H1069</f>
        <v>0</v>
      </c>
      <c r="BH1069" s="108">
        <f t="shared" ref="BH1069:BI1069" si="4058">SUM(J1069,L1069,N1069,P1069,R1069,T1069,V1069,X1069,Z1069,AB1069,AD1069,AF1069,AH1069,AJ1069,AL1069,AN1069,AP1069,AR1069,AT1069,AV1069,AX1069,AZ1069,BB1069,BD1069,BF1069)</f>
        <v>0</v>
      </c>
      <c r="BI1069" s="119">
        <f t="shared" si="4058"/>
        <v>0</v>
      </c>
      <c r="BJ1069" s="87">
        <f t="shared" ref="BJ1069:BJ1070" si="4059">BI1069/I1069</f>
        <v>0</v>
      </c>
      <c r="BK1069" s="108">
        <f t="shared" ref="BK1069:BK1070" si="4060">F1069-BH1069</f>
        <v>1.92</v>
      </c>
      <c r="BL1069" s="119">
        <f t="shared" ref="BL1069:BL1070" si="4061">I1069-BI1069</f>
        <v>127.16</v>
      </c>
      <c r="BM1069" s="87">
        <f t="shared" ref="BM1069:BM1070" si="4062">1-BJ1069</f>
        <v>1</v>
      </c>
    </row>
    <row r="1070" spans="1:65" s="88" customFormat="1">
      <c r="A1070" s="29" t="s">
        <v>1507</v>
      </c>
      <c r="B1070" s="29" t="s">
        <v>66</v>
      </c>
      <c r="C1070" s="29">
        <v>102494</v>
      </c>
      <c r="D1070" s="101" t="s">
        <v>1508</v>
      </c>
      <c r="E1070" s="29" t="s">
        <v>82</v>
      </c>
      <c r="F1070" s="30">
        <v>2.88</v>
      </c>
      <c r="G1070" s="31">
        <v>53.9</v>
      </c>
      <c r="H1070" s="119">
        <v>66.230887594721366</v>
      </c>
      <c r="I1070" s="120">
        <f t="shared" si="4032"/>
        <v>190.74</v>
      </c>
      <c r="J1070" s="111"/>
      <c r="K1070" s="114">
        <f t="shared" si="4033"/>
        <v>0</v>
      </c>
      <c r="L1070" s="32"/>
      <c r="M1070" s="114">
        <f t="shared" si="4034"/>
        <v>0</v>
      </c>
      <c r="N1070" s="32"/>
      <c r="O1070" s="114">
        <f t="shared" si="4035"/>
        <v>0</v>
      </c>
      <c r="P1070" s="32"/>
      <c r="Q1070" s="114">
        <f t="shared" si="4036"/>
        <v>0</v>
      </c>
      <c r="R1070" s="32"/>
      <c r="S1070" s="114">
        <f t="shared" si="4037"/>
        <v>0</v>
      </c>
      <c r="T1070" s="32"/>
      <c r="U1070" s="114">
        <f t="shared" si="4038"/>
        <v>0</v>
      </c>
      <c r="V1070" s="32"/>
      <c r="W1070" s="114">
        <f t="shared" si="4039"/>
        <v>0</v>
      </c>
      <c r="X1070" s="32"/>
      <c r="Y1070" s="114">
        <f t="shared" si="4040"/>
        <v>0</v>
      </c>
      <c r="Z1070" s="32"/>
      <c r="AA1070" s="114">
        <f t="shared" si="4041"/>
        <v>0</v>
      </c>
      <c r="AB1070" s="32"/>
      <c r="AC1070" s="114">
        <f t="shared" si="4042"/>
        <v>0</v>
      </c>
      <c r="AD1070" s="32"/>
      <c r="AE1070" s="114">
        <f t="shared" si="4043"/>
        <v>0</v>
      </c>
      <c r="AF1070" s="32"/>
      <c r="AG1070" s="114">
        <f t="shared" si="4044"/>
        <v>0</v>
      </c>
      <c r="AH1070" s="32"/>
      <c r="AI1070" s="114">
        <f t="shared" si="4045"/>
        <v>0</v>
      </c>
      <c r="AJ1070" s="32"/>
      <c r="AK1070" s="114">
        <f t="shared" si="4046"/>
        <v>0</v>
      </c>
      <c r="AL1070" s="32"/>
      <c r="AM1070" s="114">
        <f t="shared" si="4047"/>
        <v>0</v>
      </c>
      <c r="AN1070" s="32"/>
      <c r="AO1070" s="114">
        <f t="shared" si="4048"/>
        <v>0</v>
      </c>
      <c r="AP1070" s="32"/>
      <c r="AQ1070" s="114">
        <f t="shared" si="4049"/>
        <v>0</v>
      </c>
      <c r="AR1070" s="32"/>
      <c r="AS1070" s="114">
        <f t="shared" si="4050"/>
        <v>0</v>
      </c>
      <c r="AT1070" s="32"/>
      <c r="AU1070" s="114">
        <f t="shared" si="4051"/>
        <v>0</v>
      </c>
      <c r="AV1070" s="32"/>
      <c r="AW1070" s="114">
        <f t="shared" si="4052"/>
        <v>0</v>
      </c>
      <c r="AX1070" s="32"/>
      <c r="AY1070" s="114">
        <f t="shared" si="4053"/>
        <v>0</v>
      </c>
      <c r="AZ1070" s="32"/>
      <c r="BA1070" s="114">
        <f t="shared" si="4054"/>
        <v>0</v>
      </c>
      <c r="BB1070" s="32"/>
      <c r="BC1070" s="114">
        <f t="shared" si="4055"/>
        <v>0</v>
      </c>
      <c r="BD1070" s="32"/>
      <c r="BE1070" s="114">
        <f t="shared" si="4056"/>
        <v>0</v>
      </c>
      <c r="BF1070" s="32"/>
      <c r="BG1070" s="114">
        <f t="shared" si="4057"/>
        <v>0</v>
      </c>
      <c r="BH1070" s="108">
        <f t="shared" ref="BH1070:BI1070" si="4063">SUM(J1070,L1070,N1070,P1070,R1070,T1070,V1070,X1070,Z1070,AB1070,AD1070,AF1070,AH1070,AJ1070,AL1070,AN1070,AP1070,AR1070,AT1070,AV1070,AX1070,AZ1070,BB1070,BD1070,BF1070)</f>
        <v>0</v>
      </c>
      <c r="BI1070" s="119">
        <f t="shared" si="4063"/>
        <v>0</v>
      </c>
      <c r="BJ1070" s="87">
        <f t="shared" si="4059"/>
        <v>0</v>
      </c>
      <c r="BK1070" s="108">
        <f t="shared" si="4060"/>
        <v>2.88</v>
      </c>
      <c r="BL1070" s="119">
        <f t="shared" si="4061"/>
        <v>190.74</v>
      </c>
      <c r="BM1070" s="87">
        <f t="shared" si="4062"/>
        <v>1</v>
      </c>
    </row>
    <row r="1071" spans="1:65" s="88" customFormat="1">
      <c r="A1071" s="22" t="s">
        <v>1509</v>
      </c>
      <c r="B1071" s="22" t="s">
        <v>60</v>
      </c>
      <c r="C1071" s="22" t="s">
        <v>60</v>
      </c>
      <c r="D1071" s="102" t="s">
        <v>1510</v>
      </c>
      <c r="E1071" s="22" t="s">
        <v>60</v>
      </c>
      <c r="F1071" s="89"/>
      <c r="G1071" s="27"/>
      <c r="H1071" s="121"/>
      <c r="I1071" s="118">
        <f>SUM(I1072:I1073)</f>
        <v>37004.120000000003</v>
      </c>
      <c r="J1071" s="112"/>
      <c r="K1071" s="127">
        <f>SUM(K1072:K1073)</f>
        <v>0</v>
      </c>
      <c r="L1071" s="26"/>
      <c r="M1071" s="127">
        <f>SUM(M1072:M1073)</f>
        <v>0</v>
      </c>
      <c r="N1071" s="26"/>
      <c r="O1071" s="127">
        <f>SUM(O1072:O1073)</f>
        <v>0</v>
      </c>
      <c r="P1071" s="26"/>
      <c r="Q1071" s="127">
        <f>SUM(Q1072:Q1073)</f>
        <v>0</v>
      </c>
      <c r="R1071" s="26"/>
      <c r="S1071" s="127">
        <f>SUM(S1072:S1073)</f>
        <v>0</v>
      </c>
      <c r="T1071" s="26"/>
      <c r="U1071" s="127">
        <f>SUM(U1072:U1073)</f>
        <v>0</v>
      </c>
      <c r="V1071" s="26"/>
      <c r="W1071" s="127">
        <f>SUM(W1072:W1073)</f>
        <v>0</v>
      </c>
      <c r="X1071" s="26"/>
      <c r="Y1071" s="127">
        <f>SUM(Y1072:Y1073)</f>
        <v>0</v>
      </c>
      <c r="Z1071" s="26"/>
      <c r="AA1071" s="127">
        <f>SUM(AA1072:AA1073)</f>
        <v>0</v>
      </c>
      <c r="AB1071" s="26"/>
      <c r="AC1071" s="127">
        <f>SUM(AC1072:AC1073)</f>
        <v>0</v>
      </c>
      <c r="AD1071" s="26"/>
      <c r="AE1071" s="127">
        <f>SUM(AE1072:AE1073)</f>
        <v>0</v>
      </c>
      <c r="AF1071" s="26"/>
      <c r="AG1071" s="127">
        <f>SUM(AG1072:AG1073)</f>
        <v>0</v>
      </c>
      <c r="AH1071" s="26"/>
      <c r="AI1071" s="127">
        <f>SUM(AI1072:AI1073)</f>
        <v>0</v>
      </c>
      <c r="AJ1071" s="26"/>
      <c r="AK1071" s="127">
        <f>SUM(AK1072:AK1073)</f>
        <v>0</v>
      </c>
      <c r="AL1071" s="26"/>
      <c r="AM1071" s="127">
        <f>SUM(AM1072:AM1073)</f>
        <v>0</v>
      </c>
      <c r="AN1071" s="26"/>
      <c r="AO1071" s="127">
        <f>SUM(AO1072:AO1073)</f>
        <v>0</v>
      </c>
      <c r="AP1071" s="26"/>
      <c r="AQ1071" s="127">
        <f>SUM(AQ1072:AQ1073)</f>
        <v>0</v>
      </c>
      <c r="AR1071" s="26"/>
      <c r="AS1071" s="127">
        <f>SUM(AS1072:AS1073)</f>
        <v>0</v>
      </c>
      <c r="AT1071" s="26"/>
      <c r="AU1071" s="127">
        <f>SUM(AU1072:AU1073)</f>
        <v>0</v>
      </c>
      <c r="AV1071" s="26"/>
      <c r="AW1071" s="127">
        <f>SUM(AW1072:AW1073)</f>
        <v>0</v>
      </c>
      <c r="AX1071" s="26"/>
      <c r="AY1071" s="127">
        <f>SUM(AY1072:AY1073)</f>
        <v>0</v>
      </c>
      <c r="AZ1071" s="26"/>
      <c r="BA1071" s="127">
        <f>SUM(BA1072:BA1073)</f>
        <v>0</v>
      </c>
      <c r="BB1071" s="26"/>
      <c r="BC1071" s="127">
        <f>SUM(BC1072:BC1073)</f>
        <v>0</v>
      </c>
      <c r="BD1071" s="26"/>
      <c r="BE1071" s="127">
        <f>SUM(BE1072:BE1073)</f>
        <v>0</v>
      </c>
      <c r="BF1071" s="26"/>
      <c r="BG1071" s="127">
        <f>SUM(BG1072:BG1073)</f>
        <v>0</v>
      </c>
      <c r="BH1071" s="109"/>
      <c r="BI1071" s="121">
        <f>SUM(BI1072:BI1073)</f>
        <v>0</v>
      </c>
      <c r="BJ1071" s="27"/>
      <c r="BK1071" s="109"/>
      <c r="BL1071" s="121">
        <f>SUM(BL1072:BL1073)</f>
        <v>37004.120000000003</v>
      </c>
      <c r="BM1071" s="27"/>
    </row>
    <row r="1072" spans="1:65" s="88" customFormat="1" ht="33.75">
      <c r="A1072" s="29" t="s">
        <v>1511</v>
      </c>
      <c r="B1072" s="29" t="s">
        <v>250</v>
      </c>
      <c r="C1072" s="29">
        <v>11902</v>
      </c>
      <c r="D1072" s="101" t="s">
        <v>1512</v>
      </c>
      <c r="E1072" s="29" t="s">
        <v>132</v>
      </c>
      <c r="F1072" s="30">
        <v>84.75</v>
      </c>
      <c r="G1072" s="31">
        <v>139.51</v>
      </c>
      <c r="H1072" s="119">
        <v>171.4261804886749</v>
      </c>
      <c r="I1072" s="120">
        <f t="shared" ref="I1072:I1073" si="4064">ROUND(SUM(F1072*H1072),2)</f>
        <v>14528.37</v>
      </c>
      <c r="J1072" s="111"/>
      <c r="K1072" s="114">
        <f t="shared" ref="K1072:K1073" si="4065">J1072*$H1072</f>
        <v>0</v>
      </c>
      <c r="L1072" s="32"/>
      <c r="M1072" s="114">
        <f t="shared" ref="M1072:M1073" si="4066">L1072*$H1072</f>
        <v>0</v>
      </c>
      <c r="N1072" s="32"/>
      <c r="O1072" s="114">
        <f t="shared" ref="O1072:O1073" si="4067">N1072*$H1072</f>
        <v>0</v>
      </c>
      <c r="P1072" s="32"/>
      <c r="Q1072" s="114">
        <f t="shared" ref="Q1072:Q1073" si="4068">P1072*$H1072</f>
        <v>0</v>
      </c>
      <c r="R1072" s="32"/>
      <c r="S1072" s="114">
        <f t="shared" ref="S1072:S1073" si="4069">R1072*$H1072</f>
        <v>0</v>
      </c>
      <c r="T1072" s="32"/>
      <c r="U1072" s="114">
        <f t="shared" ref="U1072:U1073" si="4070">T1072*$H1072</f>
        <v>0</v>
      </c>
      <c r="V1072" s="32"/>
      <c r="W1072" s="114">
        <f t="shared" ref="W1072:W1073" si="4071">V1072*$H1072</f>
        <v>0</v>
      </c>
      <c r="X1072" s="32"/>
      <c r="Y1072" s="114">
        <f t="shared" ref="Y1072:Y1073" si="4072">X1072*$H1072</f>
        <v>0</v>
      </c>
      <c r="Z1072" s="32"/>
      <c r="AA1072" s="114">
        <f t="shared" ref="AA1072:AA1073" si="4073">Z1072*$H1072</f>
        <v>0</v>
      </c>
      <c r="AB1072" s="32"/>
      <c r="AC1072" s="114">
        <f t="shared" ref="AC1072:AC1073" si="4074">AB1072*$H1072</f>
        <v>0</v>
      </c>
      <c r="AD1072" s="32"/>
      <c r="AE1072" s="114">
        <f t="shared" ref="AE1072:AE1073" si="4075">AD1072*$H1072</f>
        <v>0</v>
      </c>
      <c r="AF1072" s="32"/>
      <c r="AG1072" s="114">
        <f t="shared" ref="AG1072:AG1073" si="4076">AF1072*$H1072</f>
        <v>0</v>
      </c>
      <c r="AH1072" s="32"/>
      <c r="AI1072" s="114">
        <f t="shared" ref="AI1072:AI1073" si="4077">AH1072*$H1072</f>
        <v>0</v>
      </c>
      <c r="AJ1072" s="32"/>
      <c r="AK1072" s="114">
        <f t="shared" ref="AK1072:AK1073" si="4078">AJ1072*$H1072</f>
        <v>0</v>
      </c>
      <c r="AL1072" s="32"/>
      <c r="AM1072" s="114">
        <f t="shared" ref="AM1072:AM1073" si="4079">AL1072*$H1072</f>
        <v>0</v>
      </c>
      <c r="AN1072" s="32"/>
      <c r="AO1072" s="114">
        <f t="shared" ref="AO1072:AO1073" si="4080">AN1072*$H1072</f>
        <v>0</v>
      </c>
      <c r="AP1072" s="32"/>
      <c r="AQ1072" s="114">
        <f t="shared" ref="AQ1072:AQ1073" si="4081">AP1072*$H1072</f>
        <v>0</v>
      </c>
      <c r="AR1072" s="32"/>
      <c r="AS1072" s="114">
        <f t="shared" ref="AS1072:AS1073" si="4082">AR1072*$H1072</f>
        <v>0</v>
      </c>
      <c r="AT1072" s="32"/>
      <c r="AU1072" s="114">
        <f t="shared" ref="AU1072:AU1073" si="4083">AT1072*$H1072</f>
        <v>0</v>
      </c>
      <c r="AV1072" s="32"/>
      <c r="AW1072" s="114">
        <f t="shared" ref="AW1072:AW1073" si="4084">AV1072*$H1072</f>
        <v>0</v>
      </c>
      <c r="AX1072" s="32"/>
      <c r="AY1072" s="114">
        <f t="shared" ref="AY1072:AY1073" si="4085">AX1072*$H1072</f>
        <v>0</v>
      </c>
      <c r="AZ1072" s="32"/>
      <c r="BA1072" s="114">
        <f t="shared" ref="BA1072:BA1073" si="4086">AZ1072*$H1072</f>
        <v>0</v>
      </c>
      <c r="BB1072" s="32"/>
      <c r="BC1072" s="114">
        <f t="shared" ref="BC1072:BC1073" si="4087">BB1072*$H1072</f>
        <v>0</v>
      </c>
      <c r="BD1072" s="32"/>
      <c r="BE1072" s="114">
        <f t="shared" ref="BE1072:BE1073" si="4088">BD1072*$H1072</f>
        <v>0</v>
      </c>
      <c r="BF1072" s="32"/>
      <c r="BG1072" s="114">
        <f t="shared" ref="BG1072:BG1073" si="4089">BF1072*$H1072</f>
        <v>0</v>
      </c>
      <c r="BH1072" s="108">
        <f t="shared" ref="BH1072:BI1072" si="4090">SUM(J1072,L1072,N1072,P1072,R1072,T1072,V1072,X1072,Z1072,AB1072,AD1072,AF1072,AH1072,AJ1072,AL1072,AN1072,AP1072,AR1072,AT1072,AV1072,AX1072,AZ1072,BB1072,BD1072,BF1072)</f>
        <v>0</v>
      </c>
      <c r="BI1072" s="119">
        <f t="shared" si="4090"/>
        <v>0</v>
      </c>
      <c r="BJ1072" s="87">
        <f t="shared" ref="BJ1072:BJ1073" si="4091">BI1072/I1072</f>
        <v>0</v>
      </c>
      <c r="BK1072" s="108">
        <f t="shared" ref="BK1072:BK1073" si="4092">F1072-BH1072</f>
        <v>84.75</v>
      </c>
      <c r="BL1072" s="119">
        <f t="shared" ref="BL1072:BL1073" si="4093">I1072-BI1072</f>
        <v>14528.37</v>
      </c>
      <c r="BM1072" s="87">
        <f t="shared" ref="BM1072:BM1073" si="4094">1-BJ1072</f>
        <v>1</v>
      </c>
    </row>
    <row r="1073" spans="1:65" s="88" customFormat="1" ht="33.75">
      <c r="A1073" s="29" t="s">
        <v>1513</v>
      </c>
      <c r="B1073" s="29" t="s">
        <v>250</v>
      </c>
      <c r="C1073" s="29">
        <v>11903</v>
      </c>
      <c r="D1073" s="101" t="s">
        <v>1514</v>
      </c>
      <c r="E1073" s="29" t="s">
        <v>132</v>
      </c>
      <c r="F1073" s="30">
        <v>120.75</v>
      </c>
      <c r="G1073" s="31">
        <v>151.47999999999999</v>
      </c>
      <c r="H1073" s="119">
        <v>186.13459838308705</v>
      </c>
      <c r="I1073" s="120">
        <f t="shared" si="4064"/>
        <v>22475.75</v>
      </c>
      <c r="J1073" s="111"/>
      <c r="K1073" s="114">
        <f t="shared" si="4065"/>
        <v>0</v>
      </c>
      <c r="L1073" s="32"/>
      <c r="M1073" s="114">
        <f t="shared" si="4066"/>
        <v>0</v>
      </c>
      <c r="N1073" s="32"/>
      <c r="O1073" s="114">
        <f t="shared" si="4067"/>
        <v>0</v>
      </c>
      <c r="P1073" s="32"/>
      <c r="Q1073" s="114">
        <f t="shared" si="4068"/>
        <v>0</v>
      </c>
      <c r="R1073" s="32"/>
      <c r="S1073" s="114">
        <f t="shared" si="4069"/>
        <v>0</v>
      </c>
      <c r="T1073" s="32"/>
      <c r="U1073" s="114">
        <f t="shared" si="4070"/>
        <v>0</v>
      </c>
      <c r="V1073" s="32"/>
      <c r="W1073" s="114">
        <f t="shared" si="4071"/>
        <v>0</v>
      </c>
      <c r="X1073" s="32"/>
      <c r="Y1073" s="114">
        <f t="shared" si="4072"/>
        <v>0</v>
      </c>
      <c r="Z1073" s="32"/>
      <c r="AA1073" s="114">
        <f t="shared" si="4073"/>
        <v>0</v>
      </c>
      <c r="AB1073" s="32"/>
      <c r="AC1073" s="114">
        <f t="shared" si="4074"/>
        <v>0</v>
      </c>
      <c r="AD1073" s="32"/>
      <c r="AE1073" s="114">
        <f t="shared" si="4075"/>
        <v>0</v>
      </c>
      <c r="AF1073" s="32"/>
      <c r="AG1073" s="114">
        <f t="shared" si="4076"/>
        <v>0</v>
      </c>
      <c r="AH1073" s="32"/>
      <c r="AI1073" s="114">
        <f t="shared" si="4077"/>
        <v>0</v>
      </c>
      <c r="AJ1073" s="32"/>
      <c r="AK1073" s="114">
        <f t="shared" si="4078"/>
        <v>0</v>
      </c>
      <c r="AL1073" s="32"/>
      <c r="AM1073" s="114">
        <f t="shared" si="4079"/>
        <v>0</v>
      </c>
      <c r="AN1073" s="32"/>
      <c r="AO1073" s="114">
        <f t="shared" si="4080"/>
        <v>0</v>
      </c>
      <c r="AP1073" s="32"/>
      <c r="AQ1073" s="114">
        <f t="shared" si="4081"/>
        <v>0</v>
      </c>
      <c r="AR1073" s="32"/>
      <c r="AS1073" s="114">
        <f t="shared" si="4082"/>
        <v>0</v>
      </c>
      <c r="AT1073" s="32"/>
      <c r="AU1073" s="114">
        <f t="shared" si="4083"/>
        <v>0</v>
      </c>
      <c r="AV1073" s="32"/>
      <c r="AW1073" s="114">
        <f t="shared" si="4084"/>
        <v>0</v>
      </c>
      <c r="AX1073" s="32"/>
      <c r="AY1073" s="114">
        <f t="shared" si="4085"/>
        <v>0</v>
      </c>
      <c r="AZ1073" s="32"/>
      <c r="BA1073" s="114">
        <f t="shared" si="4086"/>
        <v>0</v>
      </c>
      <c r="BB1073" s="32"/>
      <c r="BC1073" s="114">
        <f t="shared" si="4087"/>
        <v>0</v>
      </c>
      <c r="BD1073" s="32"/>
      <c r="BE1073" s="114">
        <f t="shared" si="4088"/>
        <v>0</v>
      </c>
      <c r="BF1073" s="32"/>
      <c r="BG1073" s="114">
        <f t="shared" si="4089"/>
        <v>0</v>
      </c>
      <c r="BH1073" s="108">
        <f t="shared" ref="BH1073:BI1073" si="4095">SUM(J1073,L1073,N1073,P1073,R1073,T1073,V1073,X1073,Z1073,AB1073,AD1073,AF1073,AH1073,AJ1073,AL1073,AN1073,AP1073,AR1073,AT1073,AV1073,AX1073,AZ1073,BB1073,BD1073,BF1073)</f>
        <v>0</v>
      </c>
      <c r="BI1073" s="119">
        <f t="shared" si="4095"/>
        <v>0</v>
      </c>
      <c r="BJ1073" s="87">
        <f t="shared" si="4091"/>
        <v>0</v>
      </c>
      <c r="BK1073" s="108">
        <f t="shared" si="4092"/>
        <v>120.75</v>
      </c>
      <c r="BL1073" s="119">
        <f t="shared" si="4093"/>
        <v>22475.75</v>
      </c>
      <c r="BM1073" s="87">
        <f t="shared" si="4094"/>
        <v>1</v>
      </c>
    </row>
    <row r="1074" spans="1:65" s="88" customFormat="1">
      <c r="A1074" s="22" t="s">
        <v>1515</v>
      </c>
      <c r="B1074" s="22" t="s">
        <v>60</v>
      </c>
      <c r="C1074" s="22" t="s">
        <v>60</v>
      </c>
      <c r="D1074" s="102" t="s">
        <v>1491</v>
      </c>
      <c r="E1074" s="22" t="s">
        <v>60</v>
      </c>
      <c r="F1074" s="89"/>
      <c r="G1074" s="27"/>
      <c r="H1074" s="121"/>
      <c r="I1074" s="118">
        <f>SUM(I1075:I1079)</f>
        <v>6465.7300000000005</v>
      </c>
      <c r="J1074" s="112"/>
      <c r="K1074" s="127">
        <f>SUM(K1075:K1079)</f>
        <v>0</v>
      </c>
      <c r="L1074" s="26"/>
      <c r="M1074" s="127">
        <f>SUM(M1075:M1079)</f>
        <v>0</v>
      </c>
      <c r="N1074" s="26"/>
      <c r="O1074" s="127">
        <f>SUM(O1075:O1079)</f>
        <v>0</v>
      </c>
      <c r="P1074" s="26"/>
      <c r="Q1074" s="127">
        <f>SUM(Q1075:Q1079)</f>
        <v>0</v>
      </c>
      <c r="R1074" s="26"/>
      <c r="S1074" s="127">
        <f>SUM(S1075:S1079)</f>
        <v>0</v>
      </c>
      <c r="T1074" s="26"/>
      <c r="U1074" s="127">
        <f>SUM(U1075:U1079)</f>
        <v>0</v>
      </c>
      <c r="V1074" s="26"/>
      <c r="W1074" s="127">
        <f>SUM(W1075:W1079)</f>
        <v>0</v>
      </c>
      <c r="X1074" s="26"/>
      <c r="Y1074" s="127">
        <f>SUM(Y1075:Y1079)</f>
        <v>0</v>
      </c>
      <c r="Z1074" s="26"/>
      <c r="AA1074" s="127">
        <f>SUM(AA1075:AA1079)</f>
        <v>0</v>
      </c>
      <c r="AB1074" s="26"/>
      <c r="AC1074" s="127">
        <f>SUM(AC1075:AC1079)</f>
        <v>0</v>
      </c>
      <c r="AD1074" s="26"/>
      <c r="AE1074" s="127">
        <f>SUM(AE1075:AE1079)</f>
        <v>0</v>
      </c>
      <c r="AF1074" s="26"/>
      <c r="AG1074" s="127">
        <f>SUM(AG1075:AG1079)</f>
        <v>0</v>
      </c>
      <c r="AH1074" s="26"/>
      <c r="AI1074" s="127">
        <f>SUM(AI1075:AI1079)</f>
        <v>0</v>
      </c>
      <c r="AJ1074" s="26"/>
      <c r="AK1074" s="127">
        <f>SUM(AK1075:AK1079)</f>
        <v>0</v>
      </c>
      <c r="AL1074" s="26"/>
      <c r="AM1074" s="127">
        <f>SUM(AM1075:AM1079)</f>
        <v>0</v>
      </c>
      <c r="AN1074" s="26"/>
      <c r="AO1074" s="127">
        <f>SUM(AO1075:AO1079)</f>
        <v>0</v>
      </c>
      <c r="AP1074" s="26"/>
      <c r="AQ1074" s="127">
        <f>SUM(AQ1075:AQ1079)</f>
        <v>0</v>
      </c>
      <c r="AR1074" s="26"/>
      <c r="AS1074" s="127">
        <f>SUM(AS1075:AS1079)</f>
        <v>0</v>
      </c>
      <c r="AT1074" s="26"/>
      <c r="AU1074" s="127">
        <f>SUM(AU1075:AU1079)</f>
        <v>0</v>
      </c>
      <c r="AV1074" s="26"/>
      <c r="AW1074" s="127">
        <f>SUM(AW1075:AW1079)</f>
        <v>0</v>
      </c>
      <c r="AX1074" s="26"/>
      <c r="AY1074" s="127">
        <f>SUM(AY1075:AY1079)</f>
        <v>0</v>
      </c>
      <c r="AZ1074" s="26"/>
      <c r="BA1074" s="127">
        <f>SUM(BA1075:BA1079)</f>
        <v>0</v>
      </c>
      <c r="BB1074" s="26"/>
      <c r="BC1074" s="127">
        <f>SUM(BC1075:BC1079)</f>
        <v>0</v>
      </c>
      <c r="BD1074" s="26"/>
      <c r="BE1074" s="127">
        <f>SUM(BE1075:BE1079)</f>
        <v>0</v>
      </c>
      <c r="BF1074" s="26"/>
      <c r="BG1074" s="127">
        <f>SUM(BG1075:BG1079)</f>
        <v>0</v>
      </c>
      <c r="BH1074" s="109"/>
      <c r="BI1074" s="121">
        <f>SUM(BI1075:BI1079)</f>
        <v>0</v>
      </c>
      <c r="BJ1074" s="27"/>
      <c r="BK1074" s="109"/>
      <c r="BL1074" s="121">
        <f>SUM(BL1075:BL1079)</f>
        <v>6465.7300000000005</v>
      </c>
      <c r="BM1074" s="27"/>
    </row>
    <row r="1075" spans="1:65" s="88" customFormat="1" ht="45">
      <c r="A1075" s="29" t="s">
        <v>1516</v>
      </c>
      <c r="B1075" s="29" t="s">
        <v>250</v>
      </c>
      <c r="C1075" s="29">
        <v>2228</v>
      </c>
      <c r="D1075" s="101" t="s">
        <v>1493</v>
      </c>
      <c r="E1075" s="29" t="s">
        <v>132</v>
      </c>
      <c r="F1075" s="30">
        <v>102</v>
      </c>
      <c r="G1075" s="31">
        <v>9.6999999999999993</v>
      </c>
      <c r="H1075" s="119">
        <v>11.919102220200319</v>
      </c>
      <c r="I1075" s="120">
        <f t="shared" ref="I1075:I1079" si="4096">ROUND(SUM(F1075*H1075),2)</f>
        <v>1215.75</v>
      </c>
      <c r="J1075" s="111"/>
      <c r="K1075" s="114">
        <f t="shared" ref="K1075:K1079" si="4097">J1075*$H1075</f>
        <v>0</v>
      </c>
      <c r="L1075" s="32"/>
      <c r="M1075" s="114">
        <f t="shared" ref="M1075:M1079" si="4098">L1075*$H1075</f>
        <v>0</v>
      </c>
      <c r="N1075" s="32"/>
      <c r="O1075" s="114">
        <f t="shared" ref="O1075:O1079" si="4099">N1075*$H1075</f>
        <v>0</v>
      </c>
      <c r="P1075" s="32"/>
      <c r="Q1075" s="114">
        <f t="shared" ref="Q1075:Q1079" si="4100">P1075*$H1075</f>
        <v>0</v>
      </c>
      <c r="R1075" s="32"/>
      <c r="S1075" s="114">
        <f t="shared" ref="S1075:S1079" si="4101">R1075*$H1075</f>
        <v>0</v>
      </c>
      <c r="T1075" s="32"/>
      <c r="U1075" s="114">
        <f t="shared" ref="U1075:U1079" si="4102">T1075*$H1075</f>
        <v>0</v>
      </c>
      <c r="V1075" s="32"/>
      <c r="W1075" s="114">
        <f t="shared" ref="W1075:W1079" si="4103">V1075*$H1075</f>
        <v>0</v>
      </c>
      <c r="X1075" s="32"/>
      <c r="Y1075" s="114">
        <f t="shared" ref="Y1075:Y1079" si="4104">X1075*$H1075</f>
        <v>0</v>
      </c>
      <c r="Z1075" s="32"/>
      <c r="AA1075" s="114">
        <f t="shared" ref="AA1075:AA1079" si="4105">Z1075*$H1075</f>
        <v>0</v>
      </c>
      <c r="AB1075" s="32"/>
      <c r="AC1075" s="114">
        <f t="shared" ref="AC1075:AC1079" si="4106">AB1075*$H1075</f>
        <v>0</v>
      </c>
      <c r="AD1075" s="32"/>
      <c r="AE1075" s="114">
        <f t="shared" ref="AE1075:AE1079" si="4107">AD1075*$H1075</f>
        <v>0</v>
      </c>
      <c r="AF1075" s="32"/>
      <c r="AG1075" s="114">
        <f t="shared" ref="AG1075:AG1079" si="4108">AF1075*$H1075</f>
        <v>0</v>
      </c>
      <c r="AH1075" s="32"/>
      <c r="AI1075" s="114">
        <f t="shared" ref="AI1075:AI1079" si="4109">AH1075*$H1075</f>
        <v>0</v>
      </c>
      <c r="AJ1075" s="32"/>
      <c r="AK1075" s="114">
        <f t="shared" ref="AK1075:AK1079" si="4110">AJ1075*$H1075</f>
        <v>0</v>
      </c>
      <c r="AL1075" s="32"/>
      <c r="AM1075" s="114">
        <f t="shared" ref="AM1075:AM1079" si="4111">AL1075*$H1075</f>
        <v>0</v>
      </c>
      <c r="AN1075" s="32"/>
      <c r="AO1075" s="114">
        <f t="shared" ref="AO1075:AO1079" si="4112">AN1075*$H1075</f>
        <v>0</v>
      </c>
      <c r="AP1075" s="32"/>
      <c r="AQ1075" s="114">
        <f t="shared" ref="AQ1075:AQ1079" si="4113">AP1075*$H1075</f>
        <v>0</v>
      </c>
      <c r="AR1075" s="32"/>
      <c r="AS1075" s="114">
        <f t="shared" ref="AS1075:AS1079" si="4114">AR1075*$H1075</f>
        <v>0</v>
      </c>
      <c r="AT1075" s="32"/>
      <c r="AU1075" s="114">
        <f t="shared" ref="AU1075:AU1079" si="4115">AT1075*$H1075</f>
        <v>0</v>
      </c>
      <c r="AV1075" s="32"/>
      <c r="AW1075" s="114">
        <f t="shared" ref="AW1075:AW1079" si="4116">AV1075*$H1075</f>
        <v>0</v>
      </c>
      <c r="AX1075" s="32"/>
      <c r="AY1075" s="114">
        <f t="shared" ref="AY1075:AY1079" si="4117">AX1075*$H1075</f>
        <v>0</v>
      </c>
      <c r="AZ1075" s="32"/>
      <c r="BA1075" s="114">
        <f t="shared" ref="BA1075:BA1079" si="4118">AZ1075*$H1075</f>
        <v>0</v>
      </c>
      <c r="BB1075" s="32"/>
      <c r="BC1075" s="114">
        <f t="shared" ref="BC1075:BC1079" si="4119">BB1075*$H1075</f>
        <v>0</v>
      </c>
      <c r="BD1075" s="32"/>
      <c r="BE1075" s="114">
        <f t="shared" ref="BE1075:BE1079" si="4120">BD1075*$H1075</f>
        <v>0</v>
      </c>
      <c r="BF1075" s="32"/>
      <c r="BG1075" s="114">
        <f t="shared" ref="BG1075:BG1079" si="4121">BF1075*$H1075</f>
        <v>0</v>
      </c>
      <c r="BH1075" s="108">
        <f t="shared" ref="BH1075:BI1075" si="4122">SUM(J1075,L1075,N1075,P1075,R1075,T1075,V1075,X1075,Z1075,AB1075,AD1075,AF1075,AH1075,AJ1075,AL1075,AN1075,AP1075,AR1075,AT1075,AV1075,AX1075,AZ1075,BB1075,BD1075,BF1075)</f>
        <v>0</v>
      </c>
      <c r="BI1075" s="119">
        <f t="shared" si="4122"/>
        <v>0</v>
      </c>
      <c r="BJ1075" s="87">
        <f t="shared" ref="BJ1075:BJ1079" si="4123">BI1075/I1075</f>
        <v>0</v>
      </c>
      <c r="BK1075" s="108">
        <f t="shared" ref="BK1075:BK1079" si="4124">F1075-BH1075</f>
        <v>102</v>
      </c>
      <c r="BL1075" s="119">
        <f t="shared" ref="BL1075:BL1079" si="4125">I1075-BI1075</f>
        <v>1215.75</v>
      </c>
      <c r="BM1075" s="87">
        <f t="shared" ref="BM1075:BM1079" si="4126">1-BJ1075</f>
        <v>1</v>
      </c>
    </row>
    <row r="1076" spans="1:65" s="88" customFormat="1" ht="45">
      <c r="A1076" s="29" t="s">
        <v>1517</v>
      </c>
      <c r="B1076" s="29" t="s">
        <v>250</v>
      </c>
      <c r="C1076" s="29">
        <v>7322</v>
      </c>
      <c r="D1076" s="101" t="s">
        <v>1495</v>
      </c>
      <c r="E1076" s="29" t="s">
        <v>100</v>
      </c>
      <c r="F1076" s="30">
        <v>136</v>
      </c>
      <c r="G1076" s="31">
        <v>5.26</v>
      </c>
      <c r="H1076" s="119">
        <v>6.4633482142529566</v>
      </c>
      <c r="I1076" s="120">
        <f t="shared" si="4096"/>
        <v>879.02</v>
      </c>
      <c r="J1076" s="111"/>
      <c r="K1076" s="114">
        <f t="shared" si="4097"/>
        <v>0</v>
      </c>
      <c r="L1076" s="32"/>
      <c r="M1076" s="114">
        <f t="shared" si="4098"/>
        <v>0</v>
      </c>
      <c r="N1076" s="32"/>
      <c r="O1076" s="114">
        <f t="shared" si="4099"/>
        <v>0</v>
      </c>
      <c r="P1076" s="32"/>
      <c r="Q1076" s="114">
        <f t="shared" si="4100"/>
        <v>0</v>
      </c>
      <c r="R1076" s="32"/>
      <c r="S1076" s="114">
        <f t="shared" si="4101"/>
        <v>0</v>
      </c>
      <c r="T1076" s="32"/>
      <c r="U1076" s="114">
        <f t="shared" si="4102"/>
        <v>0</v>
      </c>
      <c r="V1076" s="32"/>
      <c r="W1076" s="114">
        <f t="shared" si="4103"/>
        <v>0</v>
      </c>
      <c r="X1076" s="32"/>
      <c r="Y1076" s="114">
        <f t="shared" si="4104"/>
        <v>0</v>
      </c>
      <c r="Z1076" s="32"/>
      <c r="AA1076" s="114">
        <f t="shared" si="4105"/>
        <v>0</v>
      </c>
      <c r="AB1076" s="32"/>
      <c r="AC1076" s="114">
        <f t="shared" si="4106"/>
        <v>0</v>
      </c>
      <c r="AD1076" s="32"/>
      <c r="AE1076" s="114">
        <f t="shared" si="4107"/>
        <v>0</v>
      </c>
      <c r="AF1076" s="32"/>
      <c r="AG1076" s="114">
        <f t="shared" si="4108"/>
        <v>0</v>
      </c>
      <c r="AH1076" s="32"/>
      <c r="AI1076" s="114">
        <f t="shared" si="4109"/>
        <v>0</v>
      </c>
      <c r="AJ1076" s="32"/>
      <c r="AK1076" s="114">
        <f t="shared" si="4110"/>
        <v>0</v>
      </c>
      <c r="AL1076" s="32"/>
      <c r="AM1076" s="114">
        <f t="shared" si="4111"/>
        <v>0</v>
      </c>
      <c r="AN1076" s="32"/>
      <c r="AO1076" s="114">
        <f t="shared" si="4112"/>
        <v>0</v>
      </c>
      <c r="AP1076" s="32"/>
      <c r="AQ1076" s="114">
        <f t="shared" si="4113"/>
        <v>0</v>
      </c>
      <c r="AR1076" s="32"/>
      <c r="AS1076" s="114">
        <f t="shared" si="4114"/>
        <v>0</v>
      </c>
      <c r="AT1076" s="32"/>
      <c r="AU1076" s="114">
        <f t="shared" si="4115"/>
        <v>0</v>
      </c>
      <c r="AV1076" s="32"/>
      <c r="AW1076" s="114">
        <f t="shared" si="4116"/>
        <v>0</v>
      </c>
      <c r="AX1076" s="32"/>
      <c r="AY1076" s="114">
        <f t="shared" si="4117"/>
        <v>0</v>
      </c>
      <c r="AZ1076" s="32"/>
      <c r="BA1076" s="114">
        <f t="shared" si="4118"/>
        <v>0</v>
      </c>
      <c r="BB1076" s="32"/>
      <c r="BC1076" s="114">
        <f t="shared" si="4119"/>
        <v>0</v>
      </c>
      <c r="BD1076" s="32"/>
      <c r="BE1076" s="114">
        <f t="shared" si="4120"/>
        <v>0</v>
      </c>
      <c r="BF1076" s="32"/>
      <c r="BG1076" s="114">
        <f t="shared" si="4121"/>
        <v>0</v>
      </c>
      <c r="BH1076" s="108">
        <f t="shared" ref="BH1076:BI1076" si="4127">SUM(J1076,L1076,N1076,P1076,R1076,T1076,V1076,X1076,Z1076,AB1076,AD1076,AF1076,AH1076,AJ1076,AL1076,AN1076,AP1076,AR1076,AT1076,AV1076,AX1076,AZ1076,BB1076,BD1076,BF1076)</f>
        <v>0</v>
      </c>
      <c r="BI1076" s="119">
        <f t="shared" si="4127"/>
        <v>0</v>
      </c>
      <c r="BJ1076" s="87">
        <f t="shared" si="4123"/>
        <v>0</v>
      </c>
      <c r="BK1076" s="108">
        <f t="shared" si="4124"/>
        <v>136</v>
      </c>
      <c r="BL1076" s="119">
        <f t="shared" si="4125"/>
        <v>879.02</v>
      </c>
      <c r="BM1076" s="87">
        <f t="shared" si="4126"/>
        <v>1</v>
      </c>
    </row>
    <row r="1077" spans="1:65" s="88" customFormat="1">
      <c r="A1077" s="29" t="s">
        <v>1518</v>
      </c>
      <c r="B1077" s="29" t="s">
        <v>250</v>
      </c>
      <c r="C1077" s="29">
        <v>7320</v>
      </c>
      <c r="D1077" s="101" t="s">
        <v>1497</v>
      </c>
      <c r="E1077" s="29" t="s">
        <v>100</v>
      </c>
      <c r="F1077" s="30">
        <v>5</v>
      </c>
      <c r="G1077" s="31">
        <v>112.38</v>
      </c>
      <c r="H1077" s="119">
        <v>138.08955747485689</v>
      </c>
      <c r="I1077" s="120">
        <f t="shared" si="4096"/>
        <v>690.45</v>
      </c>
      <c r="J1077" s="111"/>
      <c r="K1077" s="114">
        <f t="shared" si="4097"/>
        <v>0</v>
      </c>
      <c r="L1077" s="32"/>
      <c r="M1077" s="114">
        <f t="shared" si="4098"/>
        <v>0</v>
      </c>
      <c r="N1077" s="32"/>
      <c r="O1077" s="114">
        <f t="shared" si="4099"/>
        <v>0</v>
      </c>
      <c r="P1077" s="32"/>
      <c r="Q1077" s="114">
        <f t="shared" si="4100"/>
        <v>0</v>
      </c>
      <c r="R1077" s="32"/>
      <c r="S1077" s="114">
        <f t="shared" si="4101"/>
        <v>0</v>
      </c>
      <c r="T1077" s="32"/>
      <c r="U1077" s="114">
        <f t="shared" si="4102"/>
        <v>0</v>
      </c>
      <c r="V1077" s="32"/>
      <c r="W1077" s="114">
        <f t="shared" si="4103"/>
        <v>0</v>
      </c>
      <c r="X1077" s="32"/>
      <c r="Y1077" s="114">
        <f t="shared" si="4104"/>
        <v>0</v>
      </c>
      <c r="Z1077" s="32"/>
      <c r="AA1077" s="114">
        <f t="shared" si="4105"/>
        <v>0</v>
      </c>
      <c r="AB1077" s="32"/>
      <c r="AC1077" s="114">
        <f t="shared" si="4106"/>
        <v>0</v>
      </c>
      <c r="AD1077" s="32"/>
      <c r="AE1077" s="114">
        <f t="shared" si="4107"/>
        <v>0</v>
      </c>
      <c r="AF1077" s="32"/>
      <c r="AG1077" s="114">
        <f t="shared" si="4108"/>
        <v>0</v>
      </c>
      <c r="AH1077" s="32"/>
      <c r="AI1077" s="114">
        <f t="shared" si="4109"/>
        <v>0</v>
      </c>
      <c r="AJ1077" s="32"/>
      <c r="AK1077" s="114">
        <f t="shared" si="4110"/>
        <v>0</v>
      </c>
      <c r="AL1077" s="32"/>
      <c r="AM1077" s="114">
        <f t="shared" si="4111"/>
        <v>0</v>
      </c>
      <c r="AN1077" s="32"/>
      <c r="AO1077" s="114">
        <f t="shared" si="4112"/>
        <v>0</v>
      </c>
      <c r="AP1077" s="32"/>
      <c r="AQ1077" s="114">
        <f t="shared" si="4113"/>
        <v>0</v>
      </c>
      <c r="AR1077" s="32"/>
      <c r="AS1077" s="114">
        <f t="shared" si="4114"/>
        <v>0</v>
      </c>
      <c r="AT1077" s="32"/>
      <c r="AU1077" s="114">
        <f t="shared" si="4115"/>
        <v>0</v>
      </c>
      <c r="AV1077" s="32"/>
      <c r="AW1077" s="114">
        <f t="shared" si="4116"/>
        <v>0</v>
      </c>
      <c r="AX1077" s="32"/>
      <c r="AY1077" s="114">
        <f t="shared" si="4117"/>
        <v>0</v>
      </c>
      <c r="AZ1077" s="32"/>
      <c r="BA1077" s="114">
        <f t="shared" si="4118"/>
        <v>0</v>
      </c>
      <c r="BB1077" s="32"/>
      <c r="BC1077" s="114">
        <f t="shared" si="4119"/>
        <v>0</v>
      </c>
      <c r="BD1077" s="32"/>
      <c r="BE1077" s="114">
        <f t="shared" si="4120"/>
        <v>0</v>
      </c>
      <c r="BF1077" s="32"/>
      <c r="BG1077" s="114">
        <f t="shared" si="4121"/>
        <v>0</v>
      </c>
      <c r="BH1077" s="108">
        <f t="shared" ref="BH1077:BI1077" si="4128">SUM(J1077,L1077,N1077,P1077,R1077,T1077,V1077,X1077,Z1077,AB1077,AD1077,AF1077,AH1077,AJ1077,AL1077,AN1077,AP1077,AR1077,AT1077,AV1077,AX1077,AZ1077,BB1077,BD1077,BF1077)</f>
        <v>0</v>
      </c>
      <c r="BI1077" s="119">
        <f t="shared" si="4128"/>
        <v>0</v>
      </c>
      <c r="BJ1077" s="87">
        <f t="shared" si="4123"/>
        <v>0</v>
      </c>
      <c r="BK1077" s="108">
        <f t="shared" si="4124"/>
        <v>5</v>
      </c>
      <c r="BL1077" s="119">
        <f t="shared" si="4125"/>
        <v>690.45</v>
      </c>
      <c r="BM1077" s="87">
        <f t="shared" si="4126"/>
        <v>1</v>
      </c>
    </row>
    <row r="1078" spans="1:65" s="88" customFormat="1">
      <c r="A1078" s="29" t="s">
        <v>1519</v>
      </c>
      <c r="B1078" s="29" t="s">
        <v>250</v>
      </c>
      <c r="C1078" s="29">
        <v>12434</v>
      </c>
      <c r="D1078" s="101" t="s">
        <v>1499</v>
      </c>
      <c r="E1078" s="29" t="s">
        <v>100</v>
      </c>
      <c r="F1078" s="30">
        <v>5</v>
      </c>
      <c r="G1078" s="31">
        <v>59.63</v>
      </c>
      <c r="H1078" s="119">
        <v>73.271759318612894</v>
      </c>
      <c r="I1078" s="120">
        <f t="shared" si="4096"/>
        <v>366.36</v>
      </c>
      <c r="J1078" s="111"/>
      <c r="K1078" s="114">
        <f t="shared" si="4097"/>
        <v>0</v>
      </c>
      <c r="L1078" s="32"/>
      <c r="M1078" s="114">
        <f t="shared" si="4098"/>
        <v>0</v>
      </c>
      <c r="N1078" s="32"/>
      <c r="O1078" s="114">
        <f t="shared" si="4099"/>
        <v>0</v>
      </c>
      <c r="P1078" s="32"/>
      <c r="Q1078" s="114">
        <f t="shared" si="4100"/>
        <v>0</v>
      </c>
      <c r="R1078" s="32"/>
      <c r="S1078" s="114">
        <f t="shared" si="4101"/>
        <v>0</v>
      </c>
      <c r="T1078" s="32"/>
      <c r="U1078" s="114">
        <f t="shared" si="4102"/>
        <v>0</v>
      </c>
      <c r="V1078" s="32"/>
      <c r="W1078" s="114">
        <f t="shared" si="4103"/>
        <v>0</v>
      </c>
      <c r="X1078" s="32"/>
      <c r="Y1078" s="114">
        <f t="shared" si="4104"/>
        <v>0</v>
      </c>
      <c r="Z1078" s="32"/>
      <c r="AA1078" s="114">
        <f t="shared" si="4105"/>
        <v>0</v>
      </c>
      <c r="AB1078" s="32"/>
      <c r="AC1078" s="114">
        <f t="shared" si="4106"/>
        <v>0</v>
      </c>
      <c r="AD1078" s="32"/>
      <c r="AE1078" s="114">
        <f t="shared" si="4107"/>
        <v>0</v>
      </c>
      <c r="AF1078" s="32"/>
      <c r="AG1078" s="114">
        <f t="shared" si="4108"/>
        <v>0</v>
      </c>
      <c r="AH1078" s="32"/>
      <c r="AI1078" s="114">
        <f t="shared" si="4109"/>
        <v>0</v>
      </c>
      <c r="AJ1078" s="32"/>
      <c r="AK1078" s="114">
        <f t="shared" si="4110"/>
        <v>0</v>
      </c>
      <c r="AL1078" s="32"/>
      <c r="AM1078" s="114">
        <f t="shared" si="4111"/>
        <v>0</v>
      </c>
      <c r="AN1078" s="32"/>
      <c r="AO1078" s="114">
        <f t="shared" si="4112"/>
        <v>0</v>
      </c>
      <c r="AP1078" s="32"/>
      <c r="AQ1078" s="114">
        <f t="shared" si="4113"/>
        <v>0</v>
      </c>
      <c r="AR1078" s="32"/>
      <c r="AS1078" s="114">
        <f t="shared" si="4114"/>
        <v>0</v>
      </c>
      <c r="AT1078" s="32"/>
      <c r="AU1078" s="114">
        <f t="shared" si="4115"/>
        <v>0</v>
      </c>
      <c r="AV1078" s="32"/>
      <c r="AW1078" s="114">
        <f t="shared" si="4116"/>
        <v>0</v>
      </c>
      <c r="AX1078" s="32"/>
      <c r="AY1078" s="114">
        <f t="shared" si="4117"/>
        <v>0</v>
      </c>
      <c r="AZ1078" s="32"/>
      <c r="BA1078" s="114">
        <f t="shared" si="4118"/>
        <v>0</v>
      </c>
      <c r="BB1078" s="32"/>
      <c r="BC1078" s="114">
        <f t="shared" si="4119"/>
        <v>0</v>
      </c>
      <c r="BD1078" s="32"/>
      <c r="BE1078" s="114">
        <f t="shared" si="4120"/>
        <v>0</v>
      </c>
      <c r="BF1078" s="32"/>
      <c r="BG1078" s="114">
        <f t="shared" si="4121"/>
        <v>0</v>
      </c>
      <c r="BH1078" s="108">
        <f t="shared" ref="BH1078:BI1078" si="4129">SUM(J1078,L1078,N1078,P1078,R1078,T1078,V1078,X1078,Z1078,AB1078,AD1078,AF1078,AH1078,AJ1078,AL1078,AN1078,AP1078,AR1078,AT1078,AV1078,AX1078,AZ1078,BB1078,BD1078,BF1078)</f>
        <v>0</v>
      </c>
      <c r="BI1078" s="119">
        <f t="shared" si="4129"/>
        <v>0</v>
      </c>
      <c r="BJ1078" s="87">
        <f t="shared" si="4123"/>
        <v>0</v>
      </c>
      <c r="BK1078" s="108">
        <f t="shared" si="4124"/>
        <v>5</v>
      </c>
      <c r="BL1078" s="119">
        <f t="shared" si="4125"/>
        <v>366.36</v>
      </c>
      <c r="BM1078" s="87">
        <f t="shared" si="4126"/>
        <v>1</v>
      </c>
    </row>
    <row r="1079" spans="1:65" s="88" customFormat="1" ht="33.75">
      <c r="A1079" s="29" t="s">
        <v>1520</v>
      </c>
      <c r="B1079" s="29" t="s">
        <v>250</v>
      </c>
      <c r="C1079" s="29">
        <v>7320</v>
      </c>
      <c r="D1079" s="101" t="s">
        <v>1501</v>
      </c>
      <c r="E1079" s="29" t="s">
        <v>100</v>
      </c>
      <c r="F1079" s="30">
        <v>24</v>
      </c>
      <c r="G1079" s="31">
        <v>112.38</v>
      </c>
      <c r="H1079" s="119">
        <v>138.08955747485689</v>
      </c>
      <c r="I1079" s="120">
        <f t="shared" si="4096"/>
        <v>3314.15</v>
      </c>
      <c r="J1079" s="111"/>
      <c r="K1079" s="114">
        <f t="shared" si="4097"/>
        <v>0</v>
      </c>
      <c r="L1079" s="32"/>
      <c r="M1079" s="114">
        <f t="shared" si="4098"/>
        <v>0</v>
      </c>
      <c r="N1079" s="32"/>
      <c r="O1079" s="114">
        <f t="shared" si="4099"/>
        <v>0</v>
      </c>
      <c r="P1079" s="32"/>
      <c r="Q1079" s="114">
        <f t="shared" si="4100"/>
        <v>0</v>
      </c>
      <c r="R1079" s="32"/>
      <c r="S1079" s="114">
        <f t="shared" si="4101"/>
        <v>0</v>
      </c>
      <c r="T1079" s="32"/>
      <c r="U1079" s="114">
        <f t="shared" si="4102"/>
        <v>0</v>
      </c>
      <c r="V1079" s="32"/>
      <c r="W1079" s="114">
        <f t="shared" si="4103"/>
        <v>0</v>
      </c>
      <c r="X1079" s="32"/>
      <c r="Y1079" s="114">
        <f t="shared" si="4104"/>
        <v>0</v>
      </c>
      <c r="Z1079" s="32"/>
      <c r="AA1079" s="114">
        <f t="shared" si="4105"/>
        <v>0</v>
      </c>
      <c r="AB1079" s="32"/>
      <c r="AC1079" s="114">
        <f t="shared" si="4106"/>
        <v>0</v>
      </c>
      <c r="AD1079" s="32"/>
      <c r="AE1079" s="114">
        <f t="shared" si="4107"/>
        <v>0</v>
      </c>
      <c r="AF1079" s="32"/>
      <c r="AG1079" s="114">
        <f t="shared" si="4108"/>
        <v>0</v>
      </c>
      <c r="AH1079" s="32"/>
      <c r="AI1079" s="114">
        <f t="shared" si="4109"/>
        <v>0</v>
      </c>
      <c r="AJ1079" s="32"/>
      <c r="AK1079" s="114">
        <f t="shared" si="4110"/>
        <v>0</v>
      </c>
      <c r="AL1079" s="32"/>
      <c r="AM1079" s="114">
        <f t="shared" si="4111"/>
        <v>0</v>
      </c>
      <c r="AN1079" s="32"/>
      <c r="AO1079" s="114">
        <f t="shared" si="4112"/>
        <v>0</v>
      </c>
      <c r="AP1079" s="32"/>
      <c r="AQ1079" s="114">
        <f t="shared" si="4113"/>
        <v>0</v>
      </c>
      <c r="AR1079" s="32"/>
      <c r="AS1079" s="114">
        <f t="shared" si="4114"/>
        <v>0</v>
      </c>
      <c r="AT1079" s="32"/>
      <c r="AU1079" s="114">
        <f t="shared" si="4115"/>
        <v>0</v>
      </c>
      <c r="AV1079" s="32"/>
      <c r="AW1079" s="114">
        <f t="shared" si="4116"/>
        <v>0</v>
      </c>
      <c r="AX1079" s="32"/>
      <c r="AY1079" s="114">
        <f t="shared" si="4117"/>
        <v>0</v>
      </c>
      <c r="AZ1079" s="32"/>
      <c r="BA1079" s="114">
        <f t="shared" si="4118"/>
        <v>0</v>
      </c>
      <c r="BB1079" s="32"/>
      <c r="BC1079" s="114">
        <f t="shared" si="4119"/>
        <v>0</v>
      </c>
      <c r="BD1079" s="32"/>
      <c r="BE1079" s="114">
        <f t="shared" si="4120"/>
        <v>0</v>
      </c>
      <c r="BF1079" s="32"/>
      <c r="BG1079" s="114">
        <f t="shared" si="4121"/>
        <v>0</v>
      </c>
      <c r="BH1079" s="108">
        <f t="shared" ref="BH1079:BI1079" si="4130">SUM(J1079,L1079,N1079,P1079,R1079,T1079,V1079,X1079,Z1079,AB1079,AD1079,AF1079,AH1079,AJ1079,AL1079,AN1079,AP1079,AR1079,AT1079,AV1079,AX1079,AZ1079,BB1079,BD1079,BF1079)</f>
        <v>0</v>
      </c>
      <c r="BI1079" s="119">
        <f t="shared" si="4130"/>
        <v>0</v>
      </c>
      <c r="BJ1079" s="87">
        <f t="shared" si="4123"/>
        <v>0</v>
      </c>
      <c r="BK1079" s="108">
        <f t="shared" si="4124"/>
        <v>24</v>
      </c>
      <c r="BL1079" s="119">
        <f t="shared" si="4125"/>
        <v>3314.15</v>
      </c>
      <c r="BM1079" s="87">
        <f t="shared" si="4126"/>
        <v>1</v>
      </c>
    </row>
    <row r="1080" spans="1:65" s="88" customFormat="1">
      <c r="A1080" s="22" t="s">
        <v>1521</v>
      </c>
      <c r="B1080" s="22" t="s">
        <v>60</v>
      </c>
      <c r="C1080" s="22" t="s">
        <v>60</v>
      </c>
      <c r="D1080" s="102" t="s">
        <v>158</v>
      </c>
      <c r="E1080" s="22"/>
      <c r="F1080" s="89"/>
      <c r="G1080" s="27"/>
      <c r="H1080" s="121"/>
      <c r="I1080" s="118">
        <f>I1081+I1084</f>
        <v>53373.91</v>
      </c>
      <c r="J1080" s="112"/>
      <c r="K1080" s="127">
        <f>K1081+K1084</f>
        <v>0</v>
      </c>
      <c r="L1080" s="26"/>
      <c r="M1080" s="127">
        <f>M1081+M1084</f>
        <v>0</v>
      </c>
      <c r="N1080" s="26"/>
      <c r="O1080" s="127">
        <f>O1081+O1084</f>
        <v>0</v>
      </c>
      <c r="P1080" s="26"/>
      <c r="Q1080" s="127">
        <f>Q1081+Q1084</f>
        <v>0</v>
      </c>
      <c r="R1080" s="26"/>
      <c r="S1080" s="127">
        <f>S1081+S1084</f>
        <v>0</v>
      </c>
      <c r="T1080" s="26"/>
      <c r="U1080" s="127">
        <f>U1081+U1084</f>
        <v>0</v>
      </c>
      <c r="V1080" s="26"/>
      <c r="W1080" s="127">
        <f>W1081+W1084</f>
        <v>0</v>
      </c>
      <c r="X1080" s="26"/>
      <c r="Y1080" s="127">
        <f>Y1081+Y1084</f>
        <v>0</v>
      </c>
      <c r="Z1080" s="26"/>
      <c r="AA1080" s="127">
        <f>AA1081+AA1084</f>
        <v>0</v>
      </c>
      <c r="AB1080" s="26"/>
      <c r="AC1080" s="127">
        <f>AC1081+AC1084</f>
        <v>0</v>
      </c>
      <c r="AD1080" s="26"/>
      <c r="AE1080" s="127">
        <f>AE1081+AE1084</f>
        <v>0</v>
      </c>
      <c r="AF1080" s="26"/>
      <c r="AG1080" s="127">
        <f>AG1081+AG1084</f>
        <v>0</v>
      </c>
      <c r="AH1080" s="26"/>
      <c r="AI1080" s="127">
        <f>AI1081+AI1084</f>
        <v>0</v>
      </c>
      <c r="AJ1080" s="26"/>
      <c r="AK1080" s="127">
        <f>AK1081+AK1084</f>
        <v>0</v>
      </c>
      <c r="AL1080" s="26"/>
      <c r="AM1080" s="127">
        <f>AM1081+AM1084</f>
        <v>0</v>
      </c>
      <c r="AN1080" s="26"/>
      <c r="AO1080" s="127">
        <f>AO1081+AO1084</f>
        <v>0</v>
      </c>
      <c r="AP1080" s="26"/>
      <c r="AQ1080" s="127">
        <f>AQ1081+AQ1084</f>
        <v>0</v>
      </c>
      <c r="AR1080" s="26"/>
      <c r="AS1080" s="127">
        <f>AS1081+AS1084</f>
        <v>0</v>
      </c>
      <c r="AT1080" s="26"/>
      <c r="AU1080" s="127">
        <f>AU1081+AU1084</f>
        <v>0</v>
      </c>
      <c r="AV1080" s="26"/>
      <c r="AW1080" s="127">
        <f>AW1081+AW1084</f>
        <v>0</v>
      </c>
      <c r="AX1080" s="26"/>
      <c r="AY1080" s="127">
        <f>AY1081+AY1084</f>
        <v>0</v>
      </c>
      <c r="AZ1080" s="26"/>
      <c r="BA1080" s="127">
        <f>BA1081+BA1084</f>
        <v>0</v>
      </c>
      <c r="BB1080" s="26"/>
      <c r="BC1080" s="127">
        <f>BC1081+BC1084</f>
        <v>0</v>
      </c>
      <c r="BD1080" s="26"/>
      <c r="BE1080" s="127">
        <f>BE1081+BE1084</f>
        <v>0</v>
      </c>
      <c r="BF1080" s="26"/>
      <c r="BG1080" s="127">
        <f>BG1081+BG1084</f>
        <v>0</v>
      </c>
      <c r="BH1080" s="109"/>
      <c r="BI1080" s="121">
        <f>BI1081+BI1084</f>
        <v>0</v>
      </c>
      <c r="BJ1080" s="27"/>
      <c r="BK1080" s="109"/>
      <c r="BL1080" s="121">
        <f>BL1081+BL1084</f>
        <v>53373.91</v>
      </c>
      <c r="BM1080" s="27"/>
    </row>
    <row r="1081" spans="1:65" s="88" customFormat="1">
      <c r="A1081" s="22" t="s">
        <v>1522</v>
      </c>
      <c r="B1081" s="22" t="s">
        <v>60</v>
      </c>
      <c r="C1081" s="22" t="s">
        <v>60</v>
      </c>
      <c r="D1081" s="102" t="s">
        <v>1510</v>
      </c>
      <c r="E1081" s="22" t="s">
        <v>60</v>
      </c>
      <c r="F1081" s="89"/>
      <c r="G1081" s="27"/>
      <c r="H1081" s="121"/>
      <c r="I1081" s="118">
        <f>SUM(I1082:I1083)</f>
        <v>46908.18</v>
      </c>
      <c r="J1081" s="112"/>
      <c r="K1081" s="127">
        <f>SUM(K1082:K1083)</f>
        <v>0</v>
      </c>
      <c r="L1081" s="26"/>
      <c r="M1081" s="127">
        <f>SUM(M1082:M1083)</f>
        <v>0</v>
      </c>
      <c r="N1081" s="26"/>
      <c r="O1081" s="127">
        <f>SUM(O1082:O1083)</f>
        <v>0</v>
      </c>
      <c r="P1081" s="26"/>
      <c r="Q1081" s="127">
        <f>SUM(Q1082:Q1083)</f>
        <v>0</v>
      </c>
      <c r="R1081" s="26"/>
      <c r="S1081" s="127">
        <f>SUM(S1082:S1083)</f>
        <v>0</v>
      </c>
      <c r="T1081" s="26"/>
      <c r="U1081" s="127">
        <f>SUM(U1082:U1083)</f>
        <v>0</v>
      </c>
      <c r="V1081" s="26"/>
      <c r="W1081" s="127">
        <f>SUM(W1082:W1083)</f>
        <v>0</v>
      </c>
      <c r="X1081" s="26"/>
      <c r="Y1081" s="127">
        <f>SUM(Y1082:Y1083)</f>
        <v>0</v>
      </c>
      <c r="Z1081" s="26"/>
      <c r="AA1081" s="127">
        <f>SUM(AA1082:AA1083)</f>
        <v>0</v>
      </c>
      <c r="AB1081" s="26"/>
      <c r="AC1081" s="127">
        <f>SUM(AC1082:AC1083)</f>
        <v>0</v>
      </c>
      <c r="AD1081" s="26"/>
      <c r="AE1081" s="127">
        <f>SUM(AE1082:AE1083)</f>
        <v>0</v>
      </c>
      <c r="AF1081" s="26"/>
      <c r="AG1081" s="127">
        <f>SUM(AG1082:AG1083)</f>
        <v>0</v>
      </c>
      <c r="AH1081" s="26"/>
      <c r="AI1081" s="127">
        <f>SUM(AI1082:AI1083)</f>
        <v>0</v>
      </c>
      <c r="AJ1081" s="26"/>
      <c r="AK1081" s="127">
        <f>SUM(AK1082:AK1083)</f>
        <v>0</v>
      </c>
      <c r="AL1081" s="26"/>
      <c r="AM1081" s="127">
        <f>SUM(AM1082:AM1083)</f>
        <v>0</v>
      </c>
      <c r="AN1081" s="26"/>
      <c r="AO1081" s="127">
        <f>SUM(AO1082:AO1083)</f>
        <v>0</v>
      </c>
      <c r="AP1081" s="26"/>
      <c r="AQ1081" s="127">
        <f>SUM(AQ1082:AQ1083)</f>
        <v>0</v>
      </c>
      <c r="AR1081" s="26"/>
      <c r="AS1081" s="127">
        <f>SUM(AS1082:AS1083)</f>
        <v>0</v>
      </c>
      <c r="AT1081" s="26"/>
      <c r="AU1081" s="127">
        <f>SUM(AU1082:AU1083)</f>
        <v>0</v>
      </c>
      <c r="AV1081" s="26"/>
      <c r="AW1081" s="127">
        <f>SUM(AW1082:AW1083)</f>
        <v>0</v>
      </c>
      <c r="AX1081" s="26"/>
      <c r="AY1081" s="127">
        <f>SUM(AY1082:AY1083)</f>
        <v>0</v>
      </c>
      <c r="AZ1081" s="26"/>
      <c r="BA1081" s="127">
        <f>SUM(BA1082:BA1083)</f>
        <v>0</v>
      </c>
      <c r="BB1081" s="26"/>
      <c r="BC1081" s="127">
        <f>SUM(BC1082:BC1083)</f>
        <v>0</v>
      </c>
      <c r="BD1081" s="26"/>
      <c r="BE1081" s="127">
        <f>SUM(BE1082:BE1083)</f>
        <v>0</v>
      </c>
      <c r="BF1081" s="26"/>
      <c r="BG1081" s="127">
        <f>SUM(BG1082:BG1083)</f>
        <v>0</v>
      </c>
      <c r="BH1081" s="109"/>
      <c r="BI1081" s="121">
        <f>SUM(BI1082:BI1083)</f>
        <v>0</v>
      </c>
      <c r="BJ1081" s="27"/>
      <c r="BK1081" s="109"/>
      <c r="BL1081" s="121">
        <f>SUM(BL1082:BL1083)</f>
        <v>46908.18</v>
      </c>
      <c r="BM1081" s="27"/>
    </row>
    <row r="1082" spans="1:65" s="88" customFormat="1" ht="33.75">
      <c r="A1082" s="29" t="s">
        <v>1523</v>
      </c>
      <c r="B1082" s="29" t="s">
        <v>250</v>
      </c>
      <c r="C1082" s="29">
        <v>11902</v>
      </c>
      <c r="D1082" s="101" t="s">
        <v>1512</v>
      </c>
      <c r="E1082" s="29" t="s">
        <v>132</v>
      </c>
      <c r="F1082" s="30">
        <v>104.25</v>
      </c>
      <c r="G1082" s="31">
        <v>139.51</v>
      </c>
      <c r="H1082" s="119">
        <v>171.4261804886749</v>
      </c>
      <c r="I1082" s="120">
        <f t="shared" ref="I1082:I1083" si="4131">ROUND(SUM(F1082*H1082),2)</f>
        <v>17871.18</v>
      </c>
      <c r="J1082" s="111"/>
      <c r="K1082" s="114">
        <f t="shared" ref="K1082:K1083" si="4132">J1082*$H1082</f>
        <v>0</v>
      </c>
      <c r="L1082" s="32"/>
      <c r="M1082" s="114">
        <f t="shared" ref="M1082:M1083" si="4133">L1082*$H1082</f>
        <v>0</v>
      </c>
      <c r="N1082" s="32"/>
      <c r="O1082" s="114">
        <f t="shared" ref="O1082:O1083" si="4134">N1082*$H1082</f>
        <v>0</v>
      </c>
      <c r="P1082" s="32"/>
      <c r="Q1082" s="114">
        <f t="shared" ref="Q1082:Q1083" si="4135">P1082*$H1082</f>
        <v>0</v>
      </c>
      <c r="R1082" s="32"/>
      <c r="S1082" s="114">
        <f t="shared" ref="S1082:S1083" si="4136">R1082*$H1082</f>
        <v>0</v>
      </c>
      <c r="T1082" s="32"/>
      <c r="U1082" s="114">
        <f t="shared" ref="U1082:U1083" si="4137">T1082*$H1082</f>
        <v>0</v>
      </c>
      <c r="V1082" s="32"/>
      <c r="W1082" s="114">
        <f t="shared" ref="W1082:W1083" si="4138">V1082*$H1082</f>
        <v>0</v>
      </c>
      <c r="X1082" s="32"/>
      <c r="Y1082" s="114">
        <f t="shared" ref="Y1082:Y1083" si="4139">X1082*$H1082</f>
        <v>0</v>
      </c>
      <c r="Z1082" s="32"/>
      <c r="AA1082" s="114">
        <f t="shared" ref="AA1082:AA1083" si="4140">Z1082*$H1082</f>
        <v>0</v>
      </c>
      <c r="AB1082" s="32"/>
      <c r="AC1082" s="114">
        <f t="shared" ref="AC1082:AC1083" si="4141">AB1082*$H1082</f>
        <v>0</v>
      </c>
      <c r="AD1082" s="32"/>
      <c r="AE1082" s="114">
        <f t="shared" ref="AE1082:AE1083" si="4142">AD1082*$H1082</f>
        <v>0</v>
      </c>
      <c r="AF1082" s="32"/>
      <c r="AG1082" s="114">
        <f t="shared" ref="AG1082:AG1083" si="4143">AF1082*$H1082</f>
        <v>0</v>
      </c>
      <c r="AH1082" s="32"/>
      <c r="AI1082" s="114">
        <f t="shared" ref="AI1082:AI1083" si="4144">AH1082*$H1082</f>
        <v>0</v>
      </c>
      <c r="AJ1082" s="32"/>
      <c r="AK1082" s="114">
        <f t="shared" ref="AK1082:AK1083" si="4145">AJ1082*$H1082</f>
        <v>0</v>
      </c>
      <c r="AL1082" s="32"/>
      <c r="AM1082" s="114">
        <f t="shared" ref="AM1082:AM1083" si="4146">AL1082*$H1082</f>
        <v>0</v>
      </c>
      <c r="AN1082" s="32"/>
      <c r="AO1082" s="114">
        <f t="shared" ref="AO1082:AO1083" si="4147">AN1082*$H1082</f>
        <v>0</v>
      </c>
      <c r="AP1082" s="32"/>
      <c r="AQ1082" s="114">
        <f t="shared" ref="AQ1082:AQ1083" si="4148">AP1082*$H1082</f>
        <v>0</v>
      </c>
      <c r="AR1082" s="32"/>
      <c r="AS1082" s="114">
        <f t="shared" ref="AS1082:AS1083" si="4149">AR1082*$H1082</f>
        <v>0</v>
      </c>
      <c r="AT1082" s="32"/>
      <c r="AU1082" s="114">
        <f t="shared" ref="AU1082:AU1083" si="4150">AT1082*$H1082</f>
        <v>0</v>
      </c>
      <c r="AV1082" s="32"/>
      <c r="AW1082" s="114">
        <f t="shared" ref="AW1082:AW1083" si="4151">AV1082*$H1082</f>
        <v>0</v>
      </c>
      <c r="AX1082" s="32"/>
      <c r="AY1082" s="114">
        <f t="shared" ref="AY1082:AY1083" si="4152">AX1082*$H1082</f>
        <v>0</v>
      </c>
      <c r="AZ1082" s="32"/>
      <c r="BA1082" s="114">
        <f t="shared" ref="BA1082:BA1083" si="4153">AZ1082*$H1082</f>
        <v>0</v>
      </c>
      <c r="BB1082" s="32"/>
      <c r="BC1082" s="114">
        <f t="shared" ref="BC1082:BC1083" si="4154">BB1082*$H1082</f>
        <v>0</v>
      </c>
      <c r="BD1082" s="32"/>
      <c r="BE1082" s="114">
        <f t="shared" ref="BE1082:BE1083" si="4155">BD1082*$H1082</f>
        <v>0</v>
      </c>
      <c r="BF1082" s="32"/>
      <c r="BG1082" s="114">
        <f t="shared" ref="BG1082:BG1083" si="4156">BF1082*$H1082</f>
        <v>0</v>
      </c>
      <c r="BH1082" s="108">
        <f t="shared" ref="BH1082:BI1082" si="4157">SUM(J1082,L1082,N1082,P1082,R1082,T1082,V1082,X1082,Z1082,AB1082,AD1082,AF1082,AH1082,AJ1082,AL1082,AN1082,AP1082,AR1082,AT1082,AV1082,AX1082,AZ1082,BB1082,BD1082,BF1082)</f>
        <v>0</v>
      </c>
      <c r="BI1082" s="119">
        <f t="shared" si="4157"/>
        <v>0</v>
      </c>
      <c r="BJ1082" s="87">
        <f t="shared" ref="BJ1082:BJ1083" si="4158">BI1082/I1082</f>
        <v>0</v>
      </c>
      <c r="BK1082" s="108">
        <f t="shared" ref="BK1082:BK1083" si="4159">F1082-BH1082</f>
        <v>104.25</v>
      </c>
      <c r="BL1082" s="119">
        <f t="shared" ref="BL1082:BL1083" si="4160">I1082-BI1082</f>
        <v>17871.18</v>
      </c>
      <c r="BM1082" s="87">
        <f t="shared" ref="BM1082:BM1083" si="4161">1-BJ1082</f>
        <v>1</v>
      </c>
    </row>
    <row r="1083" spans="1:65" s="88" customFormat="1" ht="33.75">
      <c r="A1083" s="29" t="s">
        <v>1524</v>
      </c>
      <c r="B1083" s="29" t="s">
        <v>250</v>
      </c>
      <c r="C1083" s="29">
        <v>11903</v>
      </c>
      <c r="D1083" s="101" t="s">
        <v>1514</v>
      </c>
      <c r="E1083" s="29" t="s">
        <v>132</v>
      </c>
      <c r="F1083" s="30">
        <v>156</v>
      </c>
      <c r="G1083" s="31">
        <v>151.47999999999999</v>
      </c>
      <c r="H1083" s="119">
        <v>186.13459838308705</v>
      </c>
      <c r="I1083" s="120">
        <f t="shared" si="4131"/>
        <v>29037</v>
      </c>
      <c r="J1083" s="111"/>
      <c r="K1083" s="114">
        <f t="shared" si="4132"/>
        <v>0</v>
      </c>
      <c r="L1083" s="32"/>
      <c r="M1083" s="114">
        <f t="shared" si="4133"/>
        <v>0</v>
      </c>
      <c r="N1083" s="32"/>
      <c r="O1083" s="114">
        <f t="shared" si="4134"/>
        <v>0</v>
      </c>
      <c r="P1083" s="32"/>
      <c r="Q1083" s="114">
        <f t="shared" si="4135"/>
        <v>0</v>
      </c>
      <c r="R1083" s="32"/>
      <c r="S1083" s="114">
        <f t="shared" si="4136"/>
        <v>0</v>
      </c>
      <c r="T1083" s="32"/>
      <c r="U1083" s="114">
        <f t="shared" si="4137"/>
        <v>0</v>
      </c>
      <c r="V1083" s="32"/>
      <c r="W1083" s="114">
        <f t="shared" si="4138"/>
        <v>0</v>
      </c>
      <c r="X1083" s="32"/>
      <c r="Y1083" s="114">
        <f t="shared" si="4139"/>
        <v>0</v>
      </c>
      <c r="Z1083" s="32"/>
      <c r="AA1083" s="114">
        <f t="shared" si="4140"/>
        <v>0</v>
      </c>
      <c r="AB1083" s="32"/>
      <c r="AC1083" s="114">
        <f t="shared" si="4141"/>
        <v>0</v>
      </c>
      <c r="AD1083" s="32"/>
      <c r="AE1083" s="114">
        <f t="shared" si="4142"/>
        <v>0</v>
      </c>
      <c r="AF1083" s="32"/>
      <c r="AG1083" s="114">
        <f t="shared" si="4143"/>
        <v>0</v>
      </c>
      <c r="AH1083" s="32"/>
      <c r="AI1083" s="114">
        <f t="shared" si="4144"/>
        <v>0</v>
      </c>
      <c r="AJ1083" s="32"/>
      <c r="AK1083" s="114">
        <f t="shared" si="4145"/>
        <v>0</v>
      </c>
      <c r="AL1083" s="32"/>
      <c r="AM1083" s="114">
        <f t="shared" si="4146"/>
        <v>0</v>
      </c>
      <c r="AN1083" s="32"/>
      <c r="AO1083" s="114">
        <f t="shared" si="4147"/>
        <v>0</v>
      </c>
      <c r="AP1083" s="32"/>
      <c r="AQ1083" s="114">
        <f t="shared" si="4148"/>
        <v>0</v>
      </c>
      <c r="AR1083" s="32"/>
      <c r="AS1083" s="114">
        <f t="shared" si="4149"/>
        <v>0</v>
      </c>
      <c r="AT1083" s="32"/>
      <c r="AU1083" s="114">
        <f t="shared" si="4150"/>
        <v>0</v>
      </c>
      <c r="AV1083" s="32"/>
      <c r="AW1083" s="114">
        <f t="shared" si="4151"/>
        <v>0</v>
      </c>
      <c r="AX1083" s="32"/>
      <c r="AY1083" s="114">
        <f t="shared" si="4152"/>
        <v>0</v>
      </c>
      <c r="AZ1083" s="32"/>
      <c r="BA1083" s="114">
        <f t="shared" si="4153"/>
        <v>0</v>
      </c>
      <c r="BB1083" s="32"/>
      <c r="BC1083" s="114">
        <f t="shared" si="4154"/>
        <v>0</v>
      </c>
      <c r="BD1083" s="32"/>
      <c r="BE1083" s="114">
        <f t="shared" si="4155"/>
        <v>0</v>
      </c>
      <c r="BF1083" s="32"/>
      <c r="BG1083" s="114">
        <f t="shared" si="4156"/>
        <v>0</v>
      </c>
      <c r="BH1083" s="108">
        <f t="shared" ref="BH1083:BI1083" si="4162">SUM(J1083,L1083,N1083,P1083,R1083,T1083,V1083,X1083,Z1083,AB1083,AD1083,AF1083,AH1083,AJ1083,AL1083,AN1083,AP1083,AR1083,AT1083,AV1083,AX1083,AZ1083,BB1083,BD1083,BF1083)</f>
        <v>0</v>
      </c>
      <c r="BI1083" s="119">
        <f t="shared" si="4162"/>
        <v>0</v>
      </c>
      <c r="BJ1083" s="87">
        <f t="shared" si="4158"/>
        <v>0</v>
      </c>
      <c r="BK1083" s="108">
        <f t="shared" si="4159"/>
        <v>156</v>
      </c>
      <c r="BL1083" s="119">
        <f t="shared" si="4160"/>
        <v>29037</v>
      </c>
      <c r="BM1083" s="87">
        <f t="shared" si="4161"/>
        <v>1</v>
      </c>
    </row>
    <row r="1084" spans="1:65" s="88" customFormat="1">
      <c r="A1084" s="22" t="s">
        <v>1525</v>
      </c>
      <c r="B1084" s="22" t="s">
        <v>60</v>
      </c>
      <c r="C1084" s="22" t="s">
        <v>60</v>
      </c>
      <c r="D1084" s="102" t="s">
        <v>1491</v>
      </c>
      <c r="E1084" s="22" t="s">
        <v>60</v>
      </c>
      <c r="F1084" s="89"/>
      <c r="G1084" s="27"/>
      <c r="H1084" s="121"/>
      <c r="I1084" s="118">
        <f>SUM(I1085:I1089)</f>
        <v>6465.7300000000005</v>
      </c>
      <c r="J1084" s="112"/>
      <c r="K1084" s="127">
        <f>SUM(K1085:K1089)</f>
        <v>0</v>
      </c>
      <c r="L1084" s="26"/>
      <c r="M1084" s="127">
        <f>SUM(M1085:M1089)</f>
        <v>0</v>
      </c>
      <c r="N1084" s="26"/>
      <c r="O1084" s="127">
        <f>SUM(O1085:O1089)</f>
        <v>0</v>
      </c>
      <c r="P1084" s="26"/>
      <c r="Q1084" s="127">
        <f>SUM(Q1085:Q1089)</f>
        <v>0</v>
      </c>
      <c r="R1084" s="26"/>
      <c r="S1084" s="127">
        <f>SUM(S1085:S1089)</f>
        <v>0</v>
      </c>
      <c r="T1084" s="26"/>
      <c r="U1084" s="127">
        <f>SUM(U1085:U1089)</f>
        <v>0</v>
      </c>
      <c r="V1084" s="26"/>
      <c r="W1084" s="127">
        <f>SUM(W1085:W1089)</f>
        <v>0</v>
      </c>
      <c r="X1084" s="26"/>
      <c r="Y1084" s="127">
        <f>SUM(Y1085:Y1089)</f>
        <v>0</v>
      </c>
      <c r="Z1084" s="26"/>
      <c r="AA1084" s="127">
        <f>SUM(AA1085:AA1089)</f>
        <v>0</v>
      </c>
      <c r="AB1084" s="26"/>
      <c r="AC1084" s="127">
        <f>SUM(AC1085:AC1089)</f>
        <v>0</v>
      </c>
      <c r="AD1084" s="26"/>
      <c r="AE1084" s="127">
        <f>SUM(AE1085:AE1089)</f>
        <v>0</v>
      </c>
      <c r="AF1084" s="26"/>
      <c r="AG1084" s="127">
        <f>SUM(AG1085:AG1089)</f>
        <v>0</v>
      </c>
      <c r="AH1084" s="26"/>
      <c r="AI1084" s="127">
        <f>SUM(AI1085:AI1089)</f>
        <v>0</v>
      </c>
      <c r="AJ1084" s="26"/>
      <c r="AK1084" s="127">
        <f>SUM(AK1085:AK1089)</f>
        <v>0</v>
      </c>
      <c r="AL1084" s="26"/>
      <c r="AM1084" s="127">
        <f>SUM(AM1085:AM1089)</f>
        <v>0</v>
      </c>
      <c r="AN1084" s="26"/>
      <c r="AO1084" s="127">
        <f>SUM(AO1085:AO1089)</f>
        <v>0</v>
      </c>
      <c r="AP1084" s="26"/>
      <c r="AQ1084" s="127">
        <f>SUM(AQ1085:AQ1089)</f>
        <v>0</v>
      </c>
      <c r="AR1084" s="26"/>
      <c r="AS1084" s="127">
        <f>SUM(AS1085:AS1089)</f>
        <v>0</v>
      </c>
      <c r="AT1084" s="26"/>
      <c r="AU1084" s="127">
        <f>SUM(AU1085:AU1089)</f>
        <v>0</v>
      </c>
      <c r="AV1084" s="26"/>
      <c r="AW1084" s="127">
        <f>SUM(AW1085:AW1089)</f>
        <v>0</v>
      </c>
      <c r="AX1084" s="26"/>
      <c r="AY1084" s="127">
        <f>SUM(AY1085:AY1089)</f>
        <v>0</v>
      </c>
      <c r="AZ1084" s="26"/>
      <c r="BA1084" s="127">
        <f>SUM(BA1085:BA1089)</f>
        <v>0</v>
      </c>
      <c r="BB1084" s="26"/>
      <c r="BC1084" s="127">
        <f>SUM(BC1085:BC1089)</f>
        <v>0</v>
      </c>
      <c r="BD1084" s="26"/>
      <c r="BE1084" s="127">
        <f>SUM(BE1085:BE1089)</f>
        <v>0</v>
      </c>
      <c r="BF1084" s="26"/>
      <c r="BG1084" s="127">
        <f>SUM(BG1085:BG1089)</f>
        <v>0</v>
      </c>
      <c r="BH1084" s="109"/>
      <c r="BI1084" s="121">
        <f>SUM(BI1085:BI1089)</f>
        <v>0</v>
      </c>
      <c r="BJ1084" s="27"/>
      <c r="BK1084" s="109"/>
      <c r="BL1084" s="121">
        <f>SUM(BL1085:BL1089)</f>
        <v>6465.7300000000005</v>
      </c>
      <c r="BM1084" s="27"/>
    </row>
    <row r="1085" spans="1:65" s="88" customFormat="1" ht="45">
      <c r="A1085" s="29" t="s">
        <v>1526</v>
      </c>
      <c r="B1085" s="29" t="s">
        <v>250</v>
      </c>
      <c r="C1085" s="29">
        <v>2228</v>
      </c>
      <c r="D1085" s="101" t="s">
        <v>1493</v>
      </c>
      <c r="E1085" s="29" t="s">
        <v>132</v>
      </c>
      <c r="F1085" s="30">
        <v>102</v>
      </c>
      <c r="G1085" s="31">
        <v>9.6999999999999993</v>
      </c>
      <c r="H1085" s="119">
        <v>11.919102220200319</v>
      </c>
      <c r="I1085" s="120">
        <f t="shared" ref="I1085:I1089" si="4163">ROUND(SUM(F1085*H1085),2)</f>
        <v>1215.75</v>
      </c>
      <c r="J1085" s="111"/>
      <c r="K1085" s="114">
        <f t="shared" ref="K1085:K1089" si="4164">J1085*$H1085</f>
        <v>0</v>
      </c>
      <c r="L1085" s="32"/>
      <c r="M1085" s="114">
        <f t="shared" ref="M1085:M1089" si="4165">L1085*$H1085</f>
        <v>0</v>
      </c>
      <c r="N1085" s="32"/>
      <c r="O1085" s="114">
        <f t="shared" ref="O1085:O1089" si="4166">N1085*$H1085</f>
        <v>0</v>
      </c>
      <c r="P1085" s="32"/>
      <c r="Q1085" s="114">
        <f t="shared" ref="Q1085:Q1089" si="4167">P1085*$H1085</f>
        <v>0</v>
      </c>
      <c r="R1085" s="32"/>
      <c r="S1085" s="114">
        <f t="shared" ref="S1085:S1089" si="4168">R1085*$H1085</f>
        <v>0</v>
      </c>
      <c r="T1085" s="32"/>
      <c r="U1085" s="114">
        <f t="shared" ref="U1085:U1089" si="4169">T1085*$H1085</f>
        <v>0</v>
      </c>
      <c r="V1085" s="32"/>
      <c r="W1085" s="114">
        <f t="shared" ref="W1085:W1089" si="4170">V1085*$H1085</f>
        <v>0</v>
      </c>
      <c r="X1085" s="32"/>
      <c r="Y1085" s="114">
        <f t="shared" ref="Y1085:Y1089" si="4171">X1085*$H1085</f>
        <v>0</v>
      </c>
      <c r="Z1085" s="32"/>
      <c r="AA1085" s="114">
        <f t="shared" ref="AA1085:AA1089" si="4172">Z1085*$H1085</f>
        <v>0</v>
      </c>
      <c r="AB1085" s="32"/>
      <c r="AC1085" s="114">
        <f t="shared" ref="AC1085:AC1089" si="4173">AB1085*$H1085</f>
        <v>0</v>
      </c>
      <c r="AD1085" s="32"/>
      <c r="AE1085" s="114">
        <f t="shared" ref="AE1085:AE1089" si="4174">AD1085*$H1085</f>
        <v>0</v>
      </c>
      <c r="AF1085" s="32"/>
      <c r="AG1085" s="114">
        <f t="shared" ref="AG1085:AG1089" si="4175">AF1085*$H1085</f>
        <v>0</v>
      </c>
      <c r="AH1085" s="32"/>
      <c r="AI1085" s="114">
        <f t="shared" ref="AI1085:AI1089" si="4176">AH1085*$H1085</f>
        <v>0</v>
      </c>
      <c r="AJ1085" s="32"/>
      <c r="AK1085" s="114">
        <f t="shared" ref="AK1085:AK1089" si="4177">AJ1085*$H1085</f>
        <v>0</v>
      </c>
      <c r="AL1085" s="32"/>
      <c r="AM1085" s="114">
        <f t="shared" ref="AM1085:AM1089" si="4178">AL1085*$H1085</f>
        <v>0</v>
      </c>
      <c r="AN1085" s="32"/>
      <c r="AO1085" s="114">
        <f t="shared" ref="AO1085:AO1089" si="4179">AN1085*$H1085</f>
        <v>0</v>
      </c>
      <c r="AP1085" s="32"/>
      <c r="AQ1085" s="114">
        <f t="shared" ref="AQ1085:AQ1089" si="4180">AP1085*$H1085</f>
        <v>0</v>
      </c>
      <c r="AR1085" s="32"/>
      <c r="AS1085" s="114">
        <f t="shared" ref="AS1085:AS1089" si="4181">AR1085*$H1085</f>
        <v>0</v>
      </c>
      <c r="AT1085" s="32"/>
      <c r="AU1085" s="114">
        <f t="shared" ref="AU1085:AU1089" si="4182">AT1085*$H1085</f>
        <v>0</v>
      </c>
      <c r="AV1085" s="32"/>
      <c r="AW1085" s="114">
        <f t="shared" ref="AW1085:AW1089" si="4183">AV1085*$H1085</f>
        <v>0</v>
      </c>
      <c r="AX1085" s="32"/>
      <c r="AY1085" s="114">
        <f t="shared" ref="AY1085:AY1089" si="4184">AX1085*$H1085</f>
        <v>0</v>
      </c>
      <c r="AZ1085" s="32"/>
      <c r="BA1085" s="114">
        <f t="shared" ref="BA1085:BA1089" si="4185">AZ1085*$H1085</f>
        <v>0</v>
      </c>
      <c r="BB1085" s="32"/>
      <c r="BC1085" s="114">
        <f t="shared" ref="BC1085:BC1089" si="4186">BB1085*$H1085</f>
        <v>0</v>
      </c>
      <c r="BD1085" s="32"/>
      <c r="BE1085" s="114">
        <f t="shared" ref="BE1085:BE1089" si="4187">BD1085*$H1085</f>
        <v>0</v>
      </c>
      <c r="BF1085" s="32"/>
      <c r="BG1085" s="114">
        <f t="shared" ref="BG1085:BG1089" si="4188">BF1085*$H1085</f>
        <v>0</v>
      </c>
      <c r="BH1085" s="108">
        <f t="shared" ref="BH1085:BI1085" si="4189">SUM(J1085,L1085,N1085,P1085,R1085,T1085,V1085,X1085,Z1085,AB1085,AD1085,AF1085,AH1085,AJ1085,AL1085,AN1085,AP1085,AR1085,AT1085,AV1085,AX1085,AZ1085,BB1085,BD1085,BF1085)</f>
        <v>0</v>
      </c>
      <c r="BI1085" s="119">
        <f t="shared" si="4189"/>
        <v>0</v>
      </c>
      <c r="BJ1085" s="87">
        <f t="shared" ref="BJ1085:BJ1089" si="4190">BI1085/I1085</f>
        <v>0</v>
      </c>
      <c r="BK1085" s="108">
        <f t="shared" ref="BK1085:BK1089" si="4191">F1085-BH1085</f>
        <v>102</v>
      </c>
      <c r="BL1085" s="119">
        <f t="shared" ref="BL1085:BL1089" si="4192">I1085-BI1085</f>
        <v>1215.75</v>
      </c>
      <c r="BM1085" s="87">
        <f t="shared" ref="BM1085:BM1089" si="4193">1-BJ1085</f>
        <v>1</v>
      </c>
    </row>
    <row r="1086" spans="1:65" s="88" customFormat="1" ht="45">
      <c r="A1086" s="29" t="s">
        <v>1527</v>
      </c>
      <c r="B1086" s="29" t="s">
        <v>250</v>
      </c>
      <c r="C1086" s="29">
        <v>7322</v>
      </c>
      <c r="D1086" s="101" t="s">
        <v>1495</v>
      </c>
      <c r="E1086" s="29" t="s">
        <v>100</v>
      </c>
      <c r="F1086" s="30">
        <v>136</v>
      </c>
      <c r="G1086" s="31">
        <v>5.26</v>
      </c>
      <c r="H1086" s="119">
        <v>6.4633482142529566</v>
      </c>
      <c r="I1086" s="120">
        <f t="shared" si="4163"/>
        <v>879.02</v>
      </c>
      <c r="J1086" s="111"/>
      <c r="K1086" s="114">
        <f t="shared" si="4164"/>
        <v>0</v>
      </c>
      <c r="L1086" s="32"/>
      <c r="M1086" s="114">
        <f t="shared" si="4165"/>
        <v>0</v>
      </c>
      <c r="N1086" s="32"/>
      <c r="O1086" s="114">
        <f t="shared" si="4166"/>
        <v>0</v>
      </c>
      <c r="P1086" s="32"/>
      <c r="Q1086" s="114">
        <f t="shared" si="4167"/>
        <v>0</v>
      </c>
      <c r="R1086" s="32"/>
      <c r="S1086" s="114">
        <f t="shared" si="4168"/>
        <v>0</v>
      </c>
      <c r="T1086" s="32"/>
      <c r="U1086" s="114">
        <f t="shared" si="4169"/>
        <v>0</v>
      </c>
      <c r="V1086" s="32"/>
      <c r="W1086" s="114">
        <f t="shared" si="4170"/>
        <v>0</v>
      </c>
      <c r="X1086" s="32"/>
      <c r="Y1086" s="114">
        <f t="shared" si="4171"/>
        <v>0</v>
      </c>
      <c r="Z1086" s="32"/>
      <c r="AA1086" s="114">
        <f t="shared" si="4172"/>
        <v>0</v>
      </c>
      <c r="AB1086" s="32"/>
      <c r="AC1086" s="114">
        <f t="shared" si="4173"/>
        <v>0</v>
      </c>
      <c r="AD1086" s="32"/>
      <c r="AE1086" s="114">
        <f t="shared" si="4174"/>
        <v>0</v>
      </c>
      <c r="AF1086" s="32"/>
      <c r="AG1086" s="114">
        <f t="shared" si="4175"/>
        <v>0</v>
      </c>
      <c r="AH1086" s="32"/>
      <c r="AI1086" s="114">
        <f t="shared" si="4176"/>
        <v>0</v>
      </c>
      <c r="AJ1086" s="32"/>
      <c r="AK1086" s="114">
        <f t="shared" si="4177"/>
        <v>0</v>
      </c>
      <c r="AL1086" s="32"/>
      <c r="AM1086" s="114">
        <f t="shared" si="4178"/>
        <v>0</v>
      </c>
      <c r="AN1086" s="32"/>
      <c r="AO1086" s="114">
        <f t="shared" si="4179"/>
        <v>0</v>
      </c>
      <c r="AP1086" s="32"/>
      <c r="AQ1086" s="114">
        <f t="shared" si="4180"/>
        <v>0</v>
      </c>
      <c r="AR1086" s="32"/>
      <c r="AS1086" s="114">
        <f t="shared" si="4181"/>
        <v>0</v>
      </c>
      <c r="AT1086" s="32"/>
      <c r="AU1086" s="114">
        <f t="shared" si="4182"/>
        <v>0</v>
      </c>
      <c r="AV1086" s="32"/>
      <c r="AW1086" s="114">
        <f t="shared" si="4183"/>
        <v>0</v>
      </c>
      <c r="AX1086" s="32"/>
      <c r="AY1086" s="114">
        <f t="shared" si="4184"/>
        <v>0</v>
      </c>
      <c r="AZ1086" s="32"/>
      <c r="BA1086" s="114">
        <f t="shared" si="4185"/>
        <v>0</v>
      </c>
      <c r="BB1086" s="32"/>
      <c r="BC1086" s="114">
        <f t="shared" si="4186"/>
        <v>0</v>
      </c>
      <c r="BD1086" s="32"/>
      <c r="BE1086" s="114">
        <f t="shared" si="4187"/>
        <v>0</v>
      </c>
      <c r="BF1086" s="32"/>
      <c r="BG1086" s="114">
        <f t="shared" si="4188"/>
        <v>0</v>
      </c>
      <c r="BH1086" s="108">
        <f t="shared" ref="BH1086:BI1086" si="4194">SUM(J1086,L1086,N1086,P1086,R1086,T1086,V1086,X1086,Z1086,AB1086,AD1086,AF1086,AH1086,AJ1086,AL1086,AN1086,AP1086,AR1086,AT1086,AV1086,AX1086,AZ1086,BB1086,BD1086,BF1086)</f>
        <v>0</v>
      </c>
      <c r="BI1086" s="119">
        <f t="shared" si="4194"/>
        <v>0</v>
      </c>
      <c r="BJ1086" s="87">
        <f t="shared" si="4190"/>
        <v>0</v>
      </c>
      <c r="BK1086" s="108">
        <f t="shared" si="4191"/>
        <v>136</v>
      </c>
      <c r="BL1086" s="119">
        <f t="shared" si="4192"/>
        <v>879.02</v>
      </c>
      <c r="BM1086" s="87">
        <f t="shared" si="4193"/>
        <v>1</v>
      </c>
    </row>
    <row r="1087" spans="1:65" s="88" customFormat="1">
      <c r="A1087" s="29" t="s">
        <v>1528</v>
      </c>
      <c r="B1087" s="29" t="s">
        <v>250</v>
      </c>
      <c r="C1087" s="29">
        <v>7320</v>
      </c>
      <c r="D1087" s="101" t="s">
        <v>1497</v>
      </c>
      <c r="E1087" s="29" t="s">
        <v>100</v>
      </c>
      <c r="F1087" s="30">
        <v>5</v>
      </c>
      <c r="G1087" s="31">
        <v>112.38</v>
      </c>
      <c r="H1087" s="119">
        <v>138.08955747485689</v>
      </c>
      <c r="I1087" s="120">
        <f t="shared" si="4163"/>
        <v>690.45</v>
      </c>
      <c r="J1087" s="111"/>
      <c r="K1087" s="114">
        <f t="shared" si="4164"/>
        <v>0</v>
      </c>
      <c r="L1087" s="32"/>
      <c r="M1087" s="114">
        <f t="shared" si="4165"/>
        <v>0</v>
      </c>
      <c r="N1087" s="32"/>
      <c r="O1087" s="114">
        <f t="shared" si="4166"/>
        <v>0</v>
      </c>
      <c r="P1087" s="32"/>
      <c r="Q1087" s="114">
        <f t="shared" si="4167"/>
        <v>0</v>
      </c>
      <c r="R1087" s="32"/>
      <c r="S1087" s="114">
        <f t="shared" si="4168"/>
        <v>0</v>
      </c>
      <c r="T1087" s="32"/>
      <c r="U1087" s="114">
        <f t="shared" si="4169"/>
        <v>0</v>
      </c>
      <c r="V1087" s="32"/>
      <c r="W1087" s="114">
        <f t="shared" si="4170"/>
        <v>0</v>
      </c>
      <c r="X1087" s="32"/>
      <c r="Y1087" s="114">
        <f t="shared" si="4171"/>
        <v>0</v>
      </c>
      <c r="Z1087" s="32"/>
      <c r="AA1087" s="114">
        <f t="shared" si="4172"/>
        <v>0</v>
      </c>
      <c r="AB1087" s="32"/>
      <c r="AC1087" s="114">
        <f t="shared" si="4173"/>
        <v>0</v>
      </c>
      <c r="AD1087" s="32"/>
      <c r="AE1087" s="114">
        <f t="shared" si="4174"/>
        <v>0</v>
      </c>
      <c r="AF1087" s="32"/>
      <c r="AG1087" s="114">
        <f t="shared" si="4175"/>
        <v>0</v>
      </c>
      <c r="AH1087" s="32"/>
      <c r="AI1087" s="114">
        <f t="shared" si="4176"/>
        <v>0</v>
      </c>
      <c r="AJ1087" s="32"/>
      <c r="AK1087" s="114">
        <f t="shared" si="4177"/>
        <v>0</v>
      </c>
      <c r="AL1087" s="32"/>
      <c r="AM1087" s="114">
        <f t="shared" si="4178"/>
        <v>0</v>
      </c>
      <c r="AN1087" s="32"/>
      <c r="AO1087" s="114">
        <f t="shared" si="4179"/>
        <v>0</v>
      </c>
      <c r="AP1087" s="32"/>
      <c r="AQ1087" s="114">
        <f t="shared" si="4180"/>
        <v>0</v>
      </c>
      <c r="AR1087" s="32"/>
      <c r="AS1087" s="114">
        <f t="shared" si="4181"/>
        <v>0</v>
      </c>
      <c r="AT1087" s="32"/>
      <c r="AU1087" s="114">
        <f t="shared" si="4182"/>
        <v>0</v>
      </c>
      <c r="AV1087" s="32"/>
      <c r="AW1087" s="114">
        <f t="shared" si="4183"/>
        <v>0</v>
      </c>
      <c r="AX1087" s="32"/>
      <c r="AY1087" s="114">
        <f t="shared" si="4184"/>
        <v>0</v>
      </c>
      <c r="AZ1087" s="32"/>
      <c r="BA1087" s="114">
        <f t="shared" si="4185"/>
        <v>0</v>
      </c>
      <c r="BB1087" s="32"/>
      <c r="BC1087" s="114">
        <f t="shared" si="4186"/>
        <v>0</v>
      </c>
      <c r="BD1087" s="32"/>
      <c r="BE1087" s="114">
        <f t="shared" si="4187"/>
        <v>0</v>
      </c>
      <c r="BF1087" s="32"/>
      <c r="BG1087" s="114">
        <f t="shared" si="4188"/>
        <v>0</v>
      </c>
      <c r="BH1087" s="108">
        <f t="shared" ref="BH1087:BI1087" si="4195">SUM(J1087,L1087,N1087,P1087,R1087,T1087,V1087,X1087,Z1087,AB1087,AD1087,AF1087,AH1087,AJ1087,AL1087,AN1087,AP1087,AR1087,AT1087,AV1087,AX1087,AZ1087,BB1087,BD1087,BF1087)</f>
        <v>0</v>
      </c>
      <c r="BI1087" s="119">
        <f t="shared" si="4195"/>
        <v>0</v>
      </c>
      <c r="BJ1087" s="87">
        <f t="shared" si="4190"/>
        <v>0</v>
      </c>
      <c r="BK1087" s="108">
        <f t="shared" si="4191"/>
        <v>5</v>
      </c>
      <c r="BL1087" s="119">
        <f t="shared" si="4192"/>
        <v>690.45</v>
      </c>
      <c r="BM1087" s="87">
        <f t="shared" si="4193"/>
        <v>1</v>
      </c>
    </row>
    <row r="1088" spans="1:65" s="88" customFormat="1">
      <c r="A1088" s="29" t="s">
        <v>1529</v>
      </c>
      <c r="B1088" s="29" t="s">
        <v>250</v>
      </c>
      <c r="C1088" s="29">
        <v>12434</v>
      </c>
      <c r="D1088" s="101" t="s">
        <v>1499</v>
      </c>
      <c r="E1088" s="29" t="s">
        <v>100</v>
      </c>
      <c r="F1088" s="30">
        <v>5</v>
      </c>
      <c r="G1088" s="31">
        <v>59.63</v>
      </c>
      <c r="H1088" s="119">
        <v>73.271759318612894</v>
      </c>
      <c r="I1088" s="120">
        <f t="shared" si="4163"/>
        <v>366.36</v>
      </c>
      <c r="J1088" s="111"/>
      <c r="K1088" s="114">
        <f t="shared" si="4164"/>
        <v>0</v>
      </c>
      <c r="L1088" s="32"/>
      <c r="M1088" s="114">
        <f t="shared" si="4165"/>
        <v>0</v>
      </c>
      <c r="N1088" s="32"/>
      <c r="O1088" s="114">
        <f t="shared" si="4166"/>
        <v>0</v>
      </c>
      <c r="P1088" s="32"/>
      <c r="Q1088" s="114">
        <f t="shared" si="4167"/>
        <v>0</v>
      </c>
      <c r="R1088" s="32"/>
      <c r="S1088" s="114">
        <f t="shared" si="4168"/>
        <v>0</v>
      </c>
      <c r="T1088" s="32"/>
      <c r="U1088" s="114">
        <f t="shared" si="4169"/>
        <v>0</v>
      </c>
      <c r="V1088" s="32"/>
      <c r="W1088" s="114">
        <f t="shared" si="4170"/>
        <v>0</v>
      </c>
      <c r="X1088" s="32"/>
      <c r="Y1088" s="114">
        <f t="shared" si="4171"/>
        <v>0</v>
      </c>
      <c r="Z1088" s="32"/>
      <c r="AA1088" s="114">
        <f t="shared" si="4172"/>
        <v>0</v>
      </c>
      <c r="AB1088" s="32"/>
      <c r="AC1088" s="114">
        <f t="shared" si="4173"/>
        <v>0</v>
      </c>
      <c r="AD1088" s="32"/>
      <c r="AE1088" s="114">
        <f t="shared" si="4174"/>
        <v>0</v>
      </c>
      <c r="AF1088" s="32"/>
      <c r="AG1088" s="114">
        <f t="shared" si="4175"/>
        <v>0</v>
      </c>
      <c r="AH1088" s="32"/>
      <c r="AI1088" s="114">
        <f t="shared" si="4176"/>
        <v>0</v>
      </c>
      <c r="AJ1088" s="32"/>
      <c r="AK1088" s="114">
        <f t="shared" si="4177"/>
        <v>0</v>
      </c>
      <c r="AL1088" s="32"/>
      <c r="AM1088" s="114">
        <f t="shared" si="4178"/>
        <v>0</v>
      </c>
      <c r="AN1088" s="32"/>
      <c r="AO1088" s="114">
        <f t="shared" si="4179"/>
        <v>0</v>
      </c>
      <c r="AP1088" s="32"/>
      <c r="AQ1088" s="114">
        <f t="shared" si="4180"/>
        <v>0</v>
      </c>
      <c r="AR1088" s="32"/>
      <c r="AS1088" s="114">
        <f t="shared" si="4181"/>
        <v>0</v>
      </c>
      <c r="AT1088" s="32"/>
      <c r="AU1088" s="114">
        <f t="shared" si="4182"/>
        <v>0</v>
      </c>
      <c r="AV1088" s="32"/>
      <c r="AW1088" s="114">
        <f t="shared" si="4183"/>
        <v>0</v>
      </c>
      <c r="AX1088" s="32"/>
      <c r="AY1088" s="114">
        <f t="shared" si="4184"/>
        <v>0</v>
      </c>
      <c r="AZ1088" s="32"/>
      <c r="BA1088" s="114">
        <f t="shared" si="4185"/>
        <v>0</v>
      </c>
      <c r="BB1088" s="32"/>
      <c r="BC1088" s="114">
        <f t="shared" si="4186"/>
        <v>0</v>
      </c>
      <c r="BD1088" s="32"/>
      <c r="BE1088" s="114">
        <f t="shared" si="4187"/>
        <v>0</v>
      </c>
      <c r="BF1088" s="32"/>
      <c r="BG1088" s="114">
        <f t="shared" si="4188"/>
        <v>0</v>
      </c>
      <c r="BH1088" s="108">
        <f t="shared" ref="BH1088:BI1088" si="4196">SUM(J1088,L1088,N1088,P1088,R1088,T1088,V1088,X1088,Z1088,AB1088,AD1088,AF1088,AH1088,AJ1088,AL1088,AN1088,AP1088,AR1088,AT1088,AV1088,AX1088,AZ1088,BB1088,BD1088,BF1088)</f>
        <v>0</v>
      </c>
      <c r="BI1088" s="119">
        <f t="shared" si="4196"/>
        <v>0</v>
      </c>
      <c r="BJ1088" s="87">
        <f t="shared" si="4190"/>
        <v>0</v>
      </c>
      <c r="BK1088" s="108">
        <f t="shared" si="4191"/>
        <v>5</v>
      </c>
      <c r="BL1088" s="119">
        <f t="shared" si="4192"/>
        <v>366.36</v>
      </c>
      <c r="BM1088" s="87">
        <f t="shared" si="4193"/>
        <v>1</v>
      </c>
    </row>
    <row r="1089" spans="1:65" s="88" customFormat="1" ht="33.75">
      <c r="A1089" s="29" t="s">
        <v>1530</v>
      </c>
      <c r="B1089" s="29" t="s">
        <v>250</v>
      </c>
      <c r="C1089" s="29">
        <v>7320</v>
      </c>
      <c r="D1089" s="101" t="s">
        <v>1501</v>
      </c>
      <c r="E1089" s="29" t="s">
        <v>100</v>
      </c>
      <c r="F1089" s="30">
        <v>24</v>
      </c>
      <c r="G1089" s="31">
        <v>112.38</v>
      </c>
      <c r="H1089" s="119">
        <v>138.08955747485689</v>
      </c>
      <c r="I1089" s="120">
        <f t="shared" si="4163"/>
        <v>3314.15</v>
      </c>
      <c r="J1089" s="111"/>
      <c r="K1089" s="114">
        <f t="shared" si="4164"/>
        <v>0</v>
      </c>
      <c r="L1089" s="32"/>
      <c r="M1089" s="114">
        <f t="shared" si="4165"/>
        <v>0</v>
      </c>
      <c r="N1089" s="32"/>
      <c r="O1089" s="114">
        <f t="shared" si="4166"/>
        <v>0</v>
      </c>
      <c r="P1089" s="32"/>
      <c r="Q1089" s="114">
        <f t="shared" si="4167"/>
        <v>0</v>
      </c>
      <c r="R1089" s="32"/>
      <c r="S1089" s="114">
        <f t="shared" si="4168"/>
        <v>0</v>
      </c>
      <c r="T1089" s="32"/>
      <c r="U1089" s="114">
        <f t="shared" si="4169"/>
        <v>0</v>
      </c>
      <c r="V1089" s="32"/>
      <c r="W1089" s="114">
        <f t="shared" si="4170"/>
        <v>0</v>
      </c>
      <c r="X1089" s="32"/>
      <c r="Y1089" s="114">
        <f t="shared" si="4171"/>
        <v>0</v>
      </c>
      <c r="Z1089" s="32"/>
      <c r="AA1089" s="114">
        <f t="shared" si="4172"/>
        <v>0</v>
      </c>
      <c r="AB1089" s="32"/>
      <c r="AC1089" s="114">
        <f t="shared" si="4173"/>
        <v>0</v>
      </c>
      <c r="AD1089" s="32"/>
      <c r="AE1089" s="114">
        <f t="shared" si="4174"/>
        <v>0</v>
      </c>
      <c r="AF1089" s="32"/>
      <c r="AG1089" s="114">
        <f t="shared" si="4175"/>
        <v>0</v>
      </c>
      <c r="AH1089" s="32"/>
      <c r="AI1089" s="114">
        <f t="shared" si="4176"/>
        <v>0</v>
      </c>
      <c r="AJ1089" s="32"/>
      <c r="AK1089" s="114">
        <f t="shared" si="4177"/>
        <v>0</v>
      </c>
      <c r="AL1089" s="32"/>
      <c r="AM1089" s="114">
        <f t="shared" si="4178"/>
        <v>0</v>
      </c>
      <c r="AN1089" s="32"/>
      <c r="AO1089" s="114">
        <f t="shared" si="4179"/>
        <v>0</v>
      </c>
      <c r="AP1089" s="32"/>
      <c r="AQ1089" s="114">
        <f t="shared" si="4180"/>
        <v>0</v>
      </c>
      <c r="AR1089" s="32"/>
      <c r="AS1089" s="114">
        <f t="shared" si="4181"/>
        <v>0</v>
      </c>
      <c r="AT1089" s="32"/>
      <c r="AU1089" s="114">
        <f t="shared" si="4182"/>
        <v>0</v>
      </c>
      <c r="AV1089" s="32"/>
      <c r="AW1089" s="114">
        <f t="shared" si="4183"/>
        <v>0</v>
      </c>
      <c r="AX1089" s="32"/>
      <c r="AY1089" s="114">
        <f t="shared" si="4184"/>
        <v>0</v>
      </c>
      <c r="AZ1089" s="32"/>
      <c r="BA1089" s="114">
        <f t="shared" si="4185"/>
        <v>0</v>
      </c>
      <c r="BB1089" s="32"/>
      <c r="BC1089" s="114">
        <f t="shared" si="4186"/>
        <v>0</v>
      </c>
      <c r="BD1089" s="32"/>
      <c r="BE1089" s="114">
        <f t="shared" si="4187"/>
        <v>0</v>
      </c>
      <c r="BF1089" s="32"/>
      <c r="BG1089" s="114">
        <f t="shared" si="4188"/>
        <v>0</v>
      </c>
      <c r="BH1089" s="108">
        <f t="shared" ref="BH1089:BI1089" si="4197">SUM(J1089,L1089,N1089,P1089,R1089,T1089,V1089,X1089,Z1089,AB1089,AD1089,AF1089,AH1089,AJ1089,AL1089,AN1089,AP1089,AR1089,AT1089,AV1089,AX1089,AZ1089,BB1089,BD1089,BF1089)</f>
        <v>0</v>
      </c>
      <c r="BI1089" s="119">
        <f t="shared" si="4197"/>
        <v>0</v>
      </c>
      <c r="BJ1089" s="87">
        <f t="shared" si="4190"/>
        <v>0</v>
      </c>
      <c r="BK1089" s="108">
        <f t="shared" si="4191"/>
        <v>24</v>
      </c>
      <c r="BL1089" s="119">
        <f t="shared" si="4192"/>
        <v>3314.15</v>
      </c>
      <c r="BM1089" s="87">
        <f t="shared" si="4193"/>
        <v>1</v>
      </c>
    </row>
    <row r="1090" spans="1:65" s="88" customFormat="1">
      <c r="A1090" s="22" t="s">
        <v>1531</v>
      </c>
      <c r="B1090" s="22" t="s">
        <v>60</v>
      </c>
      <c r="C1090" s="22" t="s">
        <v>60</v>
      </c>
      <c r="D1090" s="102" t="s">
        <v>175</v>
      </c>
      <c r="E1090" s="22"/>
      <c r="F1090" s="89"/>
      <c r="G1090" s="27"/>
      <c r="H1090" s="121"/>
      <c r="I1090" s="118">
        <f>I1091+I1093+I1096</f>
        <v>41363.860000000008</v>
      </c>
      <c r="J1090" s="112"/>
      <c r="K1090" s="127">
        <f>K1091+K1093+K1096</f>
        <v>0</v>
      </c>
      <c r="L1090" s="26"/>
      <c r="M1090" s="127">
        <f>M1091+M1093+M1096</f>
        <v>0</v>
      </c>
      <c r="N1090" s="26"/>
      <c r="O1090" s="127">
        <f>O1091+O1093+O1096</f>
        <v>0</v>
      </c>
      <c r="P1090" s="26"/>
      <c r="Q1090" s="127">
        <f>Q1091+Q1093+Q1096</f>
        <v>0</v>
      </c>
      <c r="R1090" s="26"/>
      <c r="S1090" s="127">
        <f>S1091+S1093+S1096</f>
        <v>0</v>
      </c>
      <c r="T1090" s="26"/>
      <c r="U1090" s="127">
        <f>U1091+U1093+U1096</f>
        <v>0</v>
      </c>
      <c r="V1090" s="26"/>
      <c r="W1090" s="127">
        <f>W1091+W1093+W1096</f>
        <v>0</v>
      </c>
      <c r="X1090" s="26"/>
      <c r="Y1090" s="127">
        <f>Y1091+Y1093+Y1096</f>
        <v>0</v>
      </c>
      <c r="Z1090" s="26"/>
      <c r="AA1090" s="127">
        <f>AA1091+AA1093+AA1096</f>
        <v>0</v>
      </c>
      <c r="AB1090" s="26"/>
      <c r="AC1090" s="127">
        <f>AC1091+AC1093+AC1096</f>
        <v>0</v>
      </c>
      <c r="AD1090" s="26"/>
      <c r="AE1090" s="127">
        <f>AE1091+AE1093+AE1096</f>
        <v>0</v>
      </c>
      <c r="AF1090" s="26"/>
      <c r="AG1090" s="127">
        <f>AG1091+AG1093+AG1096</f>
        <v>0</v>
      </c>
      <c r="AH1090" s="26"/>
      <c r="AI1090" s="127">
        <f>AI1091+AI1093+AI1096</f>
        <v>0</v>
      </c>
      <c r="AJ1090" s="26"/>
      <c r="AK1090" s="127">
        <f>AK1091+AK1093+AK1096</f>
        <v>0</v>
      </c>
      <c r="AL1090" s="26"/>
      <c r="AM1090" s="127">
        <f>AM1091+AM1093+AM1096</f>
        <v>0</v>
      </c>
      <c r="AN1090" s="26"/>
      <c r="AO1090" s="127">
        <f>AO1091+AO1093+AO1096</f>
        <v>0</v>
      </c>
      <c r="AP1090" s="26"/>
      <c r="AQ1090" s="127">
        <f>AQ1091+AQ1093+AQ1096</f>
        <v>0</v>
      </c>
      <c r="AR1090" s="26"/>
      <c r="AS1090" s="127">
        <f>AS1091+AS1093+AS1096</f>
        <v>0</v>
      </c>
      <c r="AT1090" s="26"/>
      <c r="AU1090" s="127">
        <f>AU1091+AU1093+AU1096</f>
        <v>0</v>
      </c>
      <c r="AV1090" s="26"/>
      <c r="AW1090" s="127">
        <f>AW1091+AW1093+AW1096</f>
        <v>0</v>
      </c>
      <c r="AX1090" s="26"/>
      <c r="AY1090" s="127">
        <f>AY1091+AY1093+AY1096</f>
        <v>0</v>
      </c>
      <c r="AZ1090" s="26"/>
      <c r="BA1090" s="127">
        <f>BA1091+BA1093+BA1096</f>
        <v>0</v>
      </c>
      <c r="BB1090" s="26"/>
      <c r="BC1090" s="127">
        <f>BC1091+BC1093+BC1096</f>
        <v>0</v>
      </c>
      <c r="BD1090" s="26"/>
      <c r="BE1090" s="127">
        <f>BE1091+BE1093+BE1096</f>
        <v>0</v>
      </c>
      <c r="BF1090" s="26"/>
      <c r="BG1090" s="127">
        <f>BG1091+BG1093+BG1096</f>
        <v>0</v>
      </c>
      <c r="BH1090" s="109"/>
      <c r="BI1090" s="121">
        <f>BI1091+BI1093+BI1096</f>
        <v>0</v>
      </c>
      <c r="BJ1090" s="27"/>
      <c r="BK1090" s="109"/>
      <c r="BL1090" s="121">
        <f>BL1091+BL1093+BL1096</f>
        <v>41363.860000000008</v>
      </c>
      <c r="BM1090" s="27"/>
    </row>
    <row r="1091" spans="1:65" s="88" customFormat="1">
      <c r="A1091" s="22" t="s">
        <v>1532</v>
      </c>
      <c r="B1091" s="22" t="s">
        <v>60</v>
      </c>
      <c r="C1091" s="22" t="s">
        <v>60</v>
      </c>
      <c r="D1091" s="102" t="s">
        <v>1504</v>
      </c>
      <c r="E1091" s="22" t="s">
        <v>60</v>
      </c>
      <c r="F1091" s="89"/>
      <c r="G1091" s="27"/>
      <c r="H1091" s="121"/>
      <c r="I1091" s="118">
        <f>SUM(I1092)</f>
        <v>63.58</v>
      </c>
      <c r="J1091" s="112"/>
      <c r="K1091" s="127">
        <f>SUM(K1092)</f>
        <v>0</v>
      </c>
      <c r="L1091" s="26"/>
      <c r="M1091" s="127">
        <f>SUM(M1092)</f>
        <v>0</v>
      </c>
      <c r="N1091" s="26"/>
      <c r="O1091" s="127">
        <f>SUM(O1092)</f>
        <v>0</v>
      </c>
      <c r="P1091" s="26"/>
      <c r="Q1091" s="127">
        <f>SUM(Q1092)</f>
        <v>0</v>
      </c>
      <c r="R1091" s="26"/>
      <c r="S1091" s="127">
        <f>SUM(S1092)</f>
        <v>0</v>
      </c>
      <c r="T1091" s="26"/>
      <c r="U1091" s="127">
        <f>SUM(U1092)</f>
        <v>0</v>
      </c>
      <c r="V1091" s="26"/>
      <c r="W1091" s="127">
        <f>SUM(W1092)</f>
        <v>0</v>
      </c>
      <c r="X1091" s="26"/>
      <c r="Y1091" s="127">
        <f>SUM(Y1092)</f>
        <v>0</v>
      </c>
      <c r="Z1091" s="26"/>
      <c r="AA1091" s="127">
        <f>SUM(AA1092)</f>
        <v>0</v>
      </c>
      <c r="AB1091" s="26"/>
      <c r="AC1091" s="127">
        <f>SUM(AC1092)</f>
        <v>0</v>
      </c>
      <c r="AD1091" s="26"/>
      <c r="AE1091" s="127">
        <f>SUM(AE1092)</f>
        <v>0</v>
      </c>
      <c r="AF1091" s="26"/>
      <c r="AG1091" s="127">
        <f>SUM(AG1092)</f>
        <v>0</v>
      </c>
      <c r="AH1091" s="26"/>
      <c r="AI1091" s="127">
        <f>SUM(AI1092)</f>
        <v>0</v>
      </c>
      <c r="AJ1091" s="26"/>
      <c r="AK1091" s="127">
        <f>SUM(AK1092)</f>
        <v>0</v>
      </c>
      <c r="AL1091" s="26"/>
      <c r="AM1091" s="127">
        <f>SUM(AM1092)</f>
        <v>0</v>
      </c>
      <c r="AN1091" s="26"/>
      <c r="AO1091" s="127">
        <f>SUM(AO1092)</f>
        <v>0</v>
      </c>
      <c r="AP1091" s="26"/>
      <c r="AQ1091" s="127">
        <f>SUM(AQ1092)</f>
        <v>0</v>
      </c>
      <c r="AR1091" s="26"/>
      <c r="AS1091" s="127">
        <f>SUM(AS1092)</f>
        <v>0</v>
      </c>
      <c r="AT1091" s="26"/>
      <c r="AU1091" s="127">
        <f>SUM(AU1092)</f>
        <v>0</v>
      </c>
      <c r="AV1091" s="26"/>
      <c r="AW1091" s="127">
        <f>SUM(AW1092)</f>
        <v>0</v>
      </c>
      <c r="AX1091" s="26"/>
      <c r="AY1091" s="127">
        <f>SUM(AY1092)</f>
        <v>0</v>
      </c>
      <c r="AZ1091" s="26"/>
      <c r="BA1091" s="127">
        <f>SUM(BA1092)</f>
        <v>0</v>
      </c>
      <c r="BB1091" s="26"/>
      <c r="BC1091" s="127">
        <f>SUM(BC1092)</f>
        <v>0</v>
      </c>
      <c r="BD1091" s="26"/>
      <c r="BE1091" s="127">
        <f>SUM(BE1092)</f>
        <v>0</v>
      </c>
      <c r="BF1091" s="26"/>
      <c r="BG1091" s="127">
        <f>SUM(BG1092)</f>
        <v>0</v>
      </c>
      <c r="BH1091" s="109"/>
      <c r="BI1091" s="121">
        <f>SUM(BI1092)</f>
        <v>0</v>
      </c>
      <c r="BJ1091" s="27"/>
      <c r="BK1091" s="109"/>
      <c r="BL1091" s="121">
        <f>SUM(BL1092)</f>
        <v>63.58</v>
      </c>
      <c r="BM1091" s="27"/>
    </row>
    <row r="1092" spans="1:65" s="88" customFormat="1">
      <c r="A1092" s="29" t="s">
        <v>1533</v>
      </c>
      <c r="B1092" s="29" t="s">
        <v>66</v>
      </c>
      <c r="C1092" s="29">
        <v>102494</v>
      </c>
      <c r="D1092" s="101" t="s">
        <v>1506</v>
      </c>
      <c r="E1092" s="29" t="s">
        <v>82</v>
      </c>
      <c r="F1092" s="30">
        <v>0.96</v>
      </c>
      <c r="G1092" s="31">
        <v>53.9</v>
      </c>
      <c r="H1092" s="119">
        <v>66.230887594721366</v>
      </c>
      <c r="I1092" s="120">
        <f>ROUND(SUM(F1092*H1092),2)</f>
        <v>63.58</v>
      </c>
      <c r="J1092" s="111"/>
      <c r="K1092" s="114">
        <f>J1092*$H1092</f>
        <v>0</v>
      </c>
      <c r="L1092" s="32"/>
      <c r="M1092" s="114">
        <f>L1092*$H1092</f>
        <v>0</v>
      </c>
      <c r="N1092" s="32"/>
      <c r="O1092" s="114">
        <f>N1092*$H1092</f>
        <v>0</v>
      </c>
      <c r="P1092" s="32"/>
      <c r="Q1092" s="114">
        <f>P1092*$H1092</f>
        <v>0</v>
      </c>
      <c r="R1092" s="32"/>
      <c r="S1092" s="114">
        <f>R1092*$H1092</f>
        <v>0</v>
      </c>
      <c r="T1092" s="32"/>
      <c r="U1092" s="114">
        <f>T1092*$H1092</f>
        <v>0</v>
      </c>
      <c r="V1092" s="32"/>
      <c r="W1092" s="114">
        <f>V1092*$H1092</f>
        <v>0</v>
      </c>
      <c r="X1092" s="32"/>
      <c r="Y1092" s="114">
        <f>X1092*$H1092</f>
        <v>0</v>
      </c>
      <c r="Z1092" s="32"/>
      <c r="AA1092" s="114">
        <f>Z1092*$H1092</f>
        <v>0</v>
      </c>
      <c r="AB1092" s="32"/>
      <c r="AC1092" s="114">
        <f>AB1092*$H1092</f>
        <v>0</v>
      </c>
      <c r="AD1092" s="32"/>
      <c r="AE1092" s="114">
        <f>AD1092*$H1092</f>
        <v>0</v>
      </c>
      <c r="AF1092" s="32"/>
      <c r="AG1092" s="114">
        <f>AF1092*$H1092</f>
        <v>0</v>
      </c>
      <c r="AH1092" s="32"/>
      <c r="AI1092" s="114">
        <f>AH1092*$H1092</f>
        <v>0</v>
      </c>
      <c r="AJ1092" s="32"/>
      <c r="AK1092" s="114">
        <f>AJ1092*$H1092</f>
        <v>0</v>
      </c>
      <c r="AL1092" s="32"/>
      <c r="AM1092" s="114">
        <f>AL1092*$H1092</f>
        <v>0</v>
      </c>
      <c r="AN1092" s="32"/>
      <c r="AO1092" s="114">
        <f>AN1092*$H1092</f>
        <v>0</v>
      </c>
      <c r="AP1092" s="32"/>
      <c r="AQ1092" s="114">
        <f>AP1092*$H1092</f>
        <v>0</v>
      </c>
      <c r="AR1092" s="32"/>
      <c r="AS1092" s="114">
        <f>AR1092*$H1092</f>
        <v>0</v>
      </c>
      <c r="AT1092" s="32"/>
      <c r="AU1092" s="114">
        <f>AT1092*$H1092</f>
        <v>0</v>
      </c>
      <c r="AV1092" s="32"/>
      <c r="AW1092" s="114">
        <f>AV1092*$H1092</f>
        <v>0</v>
      </c>
      <c r="AX1092" s="32"/>
      <c r="AY1092" s="114">
        <f>AX1092*$H1092</f>
        <v>0</v>
      </c>
      <c r="AZ1092" s="32"/>
      <c r="BA1092" s="114">
        <f>AZ1092*$H1092</f>
        <v>0</v>
      </c>
      <c r="BB1092" s="32"/>
      <c r="BC1092" s="114">
        <f>BB1092*$H1092</f>
        <v>0</v>
      </c>
      <c r="BD1092" s="32"/>
      <c r="BE1092" s="114">
        <f>BD1092*$H1092</f>
        <v>0</v>
      </c>
      <c r="BF1092" s="32"/>
      <c r="BG1092" s="114">
        <f>BF1092*$H1092</f>
        <v>0</v>
      </c>
      <c r="BH1092" s="108">
        <f t="shared" ref="BH1092:BI1092" si="4198">SUM(J1092,L1092,N1092,P1092,R1092,T1092,V1092,X1092,Z1092,AB1092,AD1092,AF1092,AH1092,AJ1092,AL1092,AN1092,AP1092,AR1092,AT1092,AV1092,AX1092,AZ1092,BB1092,BD1092,BF1092)</f>
        <v>0</v>
      </c>
      <c r="BI1092" s="119">
        <f t="shared" si="4198"/>
        <v>0</v>
      </c>
      <c r="BJ1092" s="87">
        <f>BI1092/I1092</f>
        <v>0</v>
      </c>
      <c r="BK1092" s="108">
        <f>F1092-BH1092</f>
        <v>0.96</v>
      </c>
      <c r="BL1092" s="119">
        <f>I1092-BI1092</f>
        <v>63.58</v>
      </c>
      <c r="BM1092" s="87">
        <f>1-BJ1092</f>
        <v>1</v>
      </c>
    </row>
    <row r="1093" spans="1:65" s="88" customFormat="1">
      <c r="A1093" s="22" t="s">
        <v>1534</v>
      </c>
      <c r="B1093" s="22" t="s">
        <v>60</v>
      </c>
      <c r="C1093" s="22" t="s">
        <v>60</v>
      </c>
      <c r="D1093" s="102" t="s">
        <v>1510</v>
      </c>
      <c r="E1093" s="22" t="s">
        <v>60</v>
      </c>
      <c r="F1093" s="89"/>
      <c r="G1093" s="27"/>
      <c r="H1093" s="121"/>
      <c r="I1093" s="118">
        <f>SUM(I1094:I1095)</f>
        <v>34834.550000000003</v>
      </c>
      <c r="J1093" s="112"/>
      <c r="K1093" s="127">
        <f>SUM(K1094:K1095)</f>
        <v>0</v>
      </c>
      <c r="L1093" s="26"/>
      <c r="M1093" s="127">
        <f>SUM(M1094:M1095)</f>
        <v>0</v>
      </c>
      <c r="N1093" s="26"/>
      <c r="O1093" s="127">
        <f>SUM(O1094:O1095)</f>
        <v>0</v>
      </c>
      <c r="P1093" s="26"/>
      <c r="Q1093" s="127">
        <f>SUM(Q1094:Q1095)</f>
        <v>0</v>
      </c>
      <c r="R1093" s="26"/>
      <c r="S1093" s="127">
        <f>SUM(S1094:S1095)</f>
        <v>0</v>
      </c>
      <c r="T1093" s="26"/>
      <c r="U1093" s="127">
        <f>SUM(U1094:U1095)</f>
        <v>0</v>
      </c>
      <c r="V1093" s="26"/>
      <c r="W1093" s="127">
        <f>SUM(W1094:W1095)</f>
        <v>0</v>
      </c>
      <c r="X1093" s="26"/>
      <c r="Y1093" s="127">
        <f>SUM(Y1094:Y1095)</f>
        <v>0</v>
      </c>
      <c r="Z1093" s="26"/>
      <c r="AA1093" s="127">
        <f>SUM(AA1094:AA1095)</f>
        <v>0</v>
      </c>
      <c r="AB1093" s="26"/>
      <c r="AC1093" s="127">
        <f>SUM(AC1094:AC1095)</f>
        <v>0</v>
      </c>
      <c r="AD1093" s="26"/>
      <c r="AE1093" s="127">
        <f>SUM(AE1094:AE1095)</f>
        <v>0</v>
      </c>
      <c r="AF1093" s="26"/>
      <c r="AG1093" s="127">
        <f>SUM(AG1094:AG1095)</f>
        <v>0</v>
      </c>
      <c r="AH1093" s="26"/>
      <c r="AI1093" s="127">
        <f>SUM(AI1094:AI1095)</f>
        <v>0</v>
      </c>
      <c r="AJ1093" s="26"/>
      <c r="AK1093" s="127">
        <f>SUM(AK1094:AK1095)</f>
        <v>0</v>
      </c>
      <c r="AL1093" s="26"/>
      <c r="AM1093" s="127">
        <f>SUM(AM1094:AM1095)</f>
        <v>0</v>
      </c>
      <c r="AN1093" s="26"/>
      <c r="AO1093" s="127">
        <f>SUM(AO1094:AO1095)</f>
        <v>0</v>
      </c>
      <c r="AP1093" s="26"/>
      <c r="AQ1093" s="127">
        <f>SUM(AQ1094:AQ1095)</f>
        <v>0</v>
      </c>
      <c r="AR1093" s="26"/>
      <c r="AS1093" s="127">
        <f>SUM(AS1094:AS1095)</f>
        <v>0</v>
      </c>
      <c r="AT1093" s="26"/>
      <c r="AU1093" s="127">
        <f>SUM(AU1094:AU1095)</f>
        <v>0</v>
      </c>
      <c r="AV1093" s="26"/>
      <c r="AW1093" s="127">
        <f>SUM(AW1094:AW1095)</f>
        <v>0</v>
      </c>
      <c r="AX1093" s="26"/>
      <c r="AY1093" s="127">
        <f>SUM(AY1094:AY1095)</f>
        <v>0</v>
      </c>
      <c r="AZ1093" s="26"/>
      <c r="BA1093" s="127">
        <f>SUM(BA1094:BA1095)</f>
        <v>0</v>
      </c>
      <c r="BB1093" s="26"/>
      <c r="BC1093" s="127">
        <f>SUM(BC1094:BC1095)</f>
        <v>0</v>
      </c>
      <c r="BD1093" s="26"/>
      <c r="BE1093" s="127">
        <f>SUM(BE1094:BE1095)</f>
        <v>0</v>
      </c>
      <c r="BF1093" s="26"/>
      <c r="BG1093" s="127">
        <f>SUM(BG1094:BG1095)</f>
        <v>0</v>
      </c>
      <c r="BH1093" s="109"/>
      <c r="BI1093" s="121">
        <f>SUM(BI1094:BI1095)</f>
        <v>0</v>
      </c>
      <c r="BJ1093" s="27"/>
      <c r="BK1093" s="109"/>
      <c r="BL1093" s="121">
        <f>SUM(BL1094:BL1095)</f>
        <v>34834.550000000003</v>
      </c>
      <c r="BM1093" s="27"/>
    </row>
    <row r="1094" spans="1:65" s="88" customFormat="1" ht="33.75">
      <c r="A1094" s="29" t="s">
        <v>1535</v>
      </c>
      <c r="B1094" s="29" t="s">
        <v>250</v>
      </c>
      <c r="C1094" s="29">
        <v>11902</v>
      </c>
      <c r="D1094" s="101" t="s">
        <v>1512</v>
      </c>
      <c r="E1094" s="29" t="s">
        <v>132</v>
      </c>
      <c r="F1094" s="30">
        <v>58.25</v>
      </c>
      <c r="G1094" s="31">
        <v>139.51</v>
      </c>
      <c r="H1094" s="119">
        <v>171.4261804886749</v>
      </c>
      <c r="I1094" s="120">
        <f t="shared" ref="I1094:I1095" si="4199">ROUND(SUM(F1094*H1094),2)</f>
        <v>9985.58</v>
      </c>
      <c r="J1094" s="111"/>
      <c r="K1094" s="114">
        <f t="shared" ref="K1094:K1095" si="4200">J1094*$H1094</f>
        <v>0</v>
      </c>
      <c r="L1094" s="32"/>
      <c r="M1094" s="114">
        <f t="shared" ref="M1094:M1095" si="4201">L1094*$H1094</f>
        <v>0</v>
      </c>
      <c r="N1094" s="32"/>
      <c r="O1094" s="114">
        <f t="shared" ref="O1094:O1095" si="4202">N1094*$H1094</f>
        <v>0</v>
      </c>
      <c r="P1094" s="32"/>
      <c r="Q1094" s="114">
        <f t="shared" ref="Q1094:Q1095" si="4203">P1094*$H1094</f>
        <v>0</v>
      </c>
      <c r="R1094" s="32"/>
      <c r="S1094" s="114">
        <f t="shared" ref="S1094:S1095" si="4204">R1094*$H1094</f>
        <v>0</v>
      </c>
      <c r="T1094" s="32"/>
      <c r="U1094" s="114">
        <f t="shared" ref="U1094:U1095" si="4205">T1094*$H1094</f>
        <v>0</v>
      </c>
      <c r="V1094" s="32"/>
      <c r="W1094" s="114">
        <f t="shared" ref="W1094:W1095" si="4206">V1094*$H1094</f>
        <v>0</v>
      </c>
      <c r="X1094" s="32"/>
      <c r="Y1094" s="114">
        <f t="shared" ref="Y1094:Y1095" si="4207">X1094*$H1094</f>
        <v>0</v>
      </c>
      <c r="Z1094" s="32"/>
      <c r="AA1094" s="114">
        <f t="shared" ref="AA1094:AA1095" si="4208">Z1094*$H1094</f>
        <v>0</v>
      </c>
      <c r="AB1094" s="32"/>
      <c r="AC1094" s="114">
        <f t="shared" ref="AC1094:AC1095" si="4209">AB1094*$H1094</f>
        <v>0</v>
      </c>
      <c r="AD1094" s="32"/>
      <c r="AE1094" s="114">
        <f t="shared" ref="AE1094:AE1095" si="4210">AD1094*$H1094</f>
        <v>0</v>
      </c>
      <c r="AF1094" s="32"/>
      <c r="AG1094" s="114">
        <f t="shared" ref="AG1094:AG1095" si="4211">AF1094*$H1094</f>
        <v>0</v>
      </c>
      <c r="AH1094" s="32"/>
      <c r="AI1094" s="114">
        <f t="shared" ref="AI1094:AI1095" si="4212">AH1094*$H1094</f>
        <v>0</v>
      </c>
      <c r="AJ1094" s="32"/>
      <c r="AK1094" s="114">
        <f t="shared" ref="AK1094:AK1095" si="4213">AJ1094*$H1094</f>
        <v>0</v>
      </c>
      <c r="AL1094" s="32"/>
      <c r="AM1094" s="114">
        <f t="shared" ref="AM1094:AM1095" si="4214">AL1094*$H1094</f>
        <v>0</v>
      </c>
      <c r="AN1094" s="32"/>
      <c r="AO1094" s="114">
        <f t="shared" ref="AO1094:AO1095" si="4215">AN1094*$H1094</f>
        <v>0</v>
      </c>
      <c r="AP1094" s="32"/>
      <c r="AQ1094" s="114">
        <f t="shared" ref="AQ1094:AQ1095" si="4216">AP1094*$H1094</f>
        <v>0</v>
      </c>
      <c r="AR1094" s="32"/>
      <c r="AS1094" s="114">
        <f t="shared" ref="AS1094:AS1095" si="4217">AR1094*$H1094</f>
        <v>0</v>
      </c>
      <c r="AT1094" s="32"/>
      <c r="AU1094" s="114">
        <f t="shared" ref="AU1094:AU1095" si="4218">AT1094*$H1094</f>
        <v>0</v>
      </c>
      <c r="AV1094" s="32"/>
      <c r="AW1094" s="114">
        <f t="shared" ref="AW1094:AW1095" si="4219">AV1094*$H1094</f>
        <v>0</v>
      </c>
      <c r="AX1094" s="32"/>
      <c r="AY1094" s="114">
        <f t="shared" ref="AY1094:AY1095" si="4220">AX1094*$H1094</f>
        <v>0</v>
      </c>
      <c r="AZ1094" s="32"/>
      <c r="BA1094" s="114">
        <f t="shared" ref="BA1094:BA1095" si="4221">AZ1094*$H1094</f>
        <v>0</v>
      </c>
      <c r="BB1094" s="32"/>
      <c r="BC1094" s="114">
        <f t="shared" ref="BC1094:BC1095" si="4222">BB1094*$H1094</f>
        <v>0</v>
      </c>
      <c r="BD1094" s="32"/>
      <c r="BE1094" s="114">
        <f t="shared" ref="BE1094:BE1095" si="4223">BD1094*$H1094</f>
        <v>0</v>
      </c>
      <c r="BF1094" s="32"/>
      <c r="BG1094" s="114">
        <f t="shared" ref="BG1094:BG1095" si="4224">BF1094*$H1094</f>
        <v>0</v>
      </c>
      <c r="BH1094" s="108">
        <f t="shared" ref="BH1094:BI1094" si="4225">SUM(J1094,L1094,N1094,P1094,R1094,T1094,V1094,X1094,Z1094,AB1094,AD1094,AF1094,AH1094,AJ1094,AL1094,AN1094,AP1094,AR1094,AT1094,AV1094,AX1094,AZ1094,BB1094,BD1094,BF1094)</f>
        <v>0</v>
      </c>
      <c r="BI1094" s="119">
        <f t="shared" si="4225"/>
        <v>0</v>
      </c>
      <c r="BJ1094" s="87">
        <f t="shared" ref="BJ1094:BJ1095" si="4226">BI1094/I1094</f>
        <v>0</v>
      </c>
      <c r="BK1094" s="108">
        <f t="shared" ref="BK1094:BK1095" si="4227">F1094-BH1094</f>
        <v>58.25</v>
      </c>
      <c r="BL1094" s="119">
        <f t="shared" ref="BL1094:BL1095" si="4228">I1094-BI1094</f>
        <v>9985.58</v>
      </c>
      <c r="BM1094" s="87">
        <f t="shared" ref="BM1094:BM1095" si="4229">1-BJ1094</f>
        <v>1</v>
      </c>
    </row>
    <row r="1095" spans="1:65" s="88" customFormat="1" ht="33.75">
      <c r="A1095" s="29" t="s">
        <v>1536</v>
      </c>
      <c r="B1095" s="29" t="s">
        <v>250</v>
      </c>
      <c r="C1095" s="29">
        <v>11903</v>
      </c>
      <c r="D1095" s="101" t="s">
        <v>1514</v>
      </c>
      <c r="E1095" s="29" t="s">
        <v>132</v>
      </c>
      <c r="F1095" s="30">
        <v>133.5</v>
      </c>
      <c r="G1095" s="31">
        <v>151.47999999999999</v>
      </c>
      <c r="H1095" s="119">
        <v>186.13459838308705</v>
      </c>
      <c r="I1095" s="120">
        <f t="shared" si="4199"/>
        <v>24848.97</v>
      </c>
      <c r="J1095" s="111"/>
      <c r="K1095" s="114">
        <f t="shared" si="4200"/>
        <v>0</v>
      </c>
      <c r="L1095" s="32"/>
      <c r="M1095" s="114">
        <f t="shared" si="4201"/>
        <v>0</v>
      </c>
      <c r="N1095" s="32"/>
      <c r="O1095" s="114">
        <f t="shared" si="4202"/>
        <v>0</v>
      </c>
      <c r="P1095" s="32"/>
      <c r="Q1095" s="114">
        <f t="shared" si="4203"/>
        <v>0</v>
      </c>
      <c r="R1095" s="32"/>
      <c r="S1095" s="114">
        <f t="shared" si="4204"/>
        <v>0</v>
      </c>
      <c r="T1095" s="32"/>
      <c r="U1095" s="114">
        <f t="shared" si="4205"/>
        <v>0</v>
      </c>
      <c r="V1095" s="32"/>
      <c r="W1095" s="114">
        <f t="shared" si="4206"/>
        <v>0</v>
      </c>
      <c r="X1095" s="32"/>
      <c r="Y1095" s="114">
        <f t="shared" si="4207"/>
        <v>0</v>
      </c>
      <c r="Z1095" s="32"/>
      <c r="AA1095" s="114">
        <f t="shared" si="4208"/>
        <v>0</v>
      </c>
      <c r="AB1095" s="32"/>
      <c r="AC1095" s="114">
        <f t="shared" si="4209"/>
        <v>0</v>
      </c>
      <c r="AD1095" s="32"/>
      <c r="AE1095" s="114">
        <f t="shared" si="4210"/>
        <v>0</v>
      </c>
      <c r="AF1095" s="32"/>
      <c r="AG1095" s="114">
        <f t="shared" si="4211"/>
        <v>0</v>
      </c>
      <c r="AH1095" s="32"/>
      <c r="AI1095" s="114">
        <f t="shared" si="4212"/>
        <v>0</v>
      </c>
      <c r="AJ1095" s="32"/>
      <c r="AK1095" s="114">
        <f t="shared" si="4213"/>
        <v>0</v>
      </c>
      <c r="AL1095" s="32"/>
      <c r="AM1095" s="114">
        <f t="shared" si="4214"/>
        <v>0</v>
      </c>
      <c r="AN1095" s="32"/>
      <c r="AO1095" s="114">
        <f t="shared" si="4215"/>
        <v>0</v>
      </c>
      <c r="AP1095" s="32"/>
      <c r="AQ1095" s="114">
        <f t="shared" si="4216"/>
        <v>0</v>
      </c>
      <c r="AR1095" s="32"/>
      <c r="AS1095" s="114">
        <f t="shared" si="4217"/>
        <v>0</v>
      </c>
      <c r="AT1095" s="32"/>
      <c r="AU1095" s="114">
        <f t="shared" si="4218"/>
        <v>0</v>
      </c>
      <c r="AV1095" s="32"/>
      <c r="AW1095" s="114">
        <f t="shared" si="4219"/>
        <v>0</v>
      </c>
      <c r="AX1095" s="32"/>
      <c r="AY1095" s="114">
        <f t="shared" si="4220"/>
        <v>0</v>
      </c>
      <c r="AZ1095" s="32"/>
      <c r="BA1095" s="114">
        <f t="shared" si="4221"/>
        <v>0</v>
      </c>
      <c r="BB1095" s="32"/>
      <c r="BC1095" s="114">
        <f t="shared" si="4222"/>
        <v>0</v>
      </c>
      <c r="BD1095" s="32"/>
      <c r="BE1095" s="114">
        <f t="shared" si="4223"/>
        <v>0</v>
      </c>
      <c r="BF1095" s="32"/>
      <c r="BG1095" s="114">
        <f t="shared" si="4224"/>
        <v>0</v>
      </c>
      <c r="BH1095" s="108">
        <f t="shared" ref="BH1095:BI1095" si="4230">SUM(J1095,L1095,N1095,P1095,R1095,T1095,V1095,X1095,Z1095,AB1095,AD1095,AF1095,AH1095,AJ1095,AL1095,AN1095,AP1095,AR1095,AT1095,AV1095,AX1095,AZ1095,BB1095,BD1095,BF1095)</f>
        <v>0</v>
      </c>
      <c r="BI1095" s="119">
        <f t="shared" si="4230"/>
        <v>0</v>
      </c>
      <c r="BJ1095" s="87">
        <f t="shared" si="4226"/>
        <v>0</v>
      </c>
      <c r="BK1095" s="108">
        <f t="shared" si="4227"/>
        <v>133.5</v>
      </c>
      <c r="BL1095" s="119">
        <f t="shared" si="4228"/>
        <v>24848.97</v>
      </c>
      <c r="BM1095" s="87">
        <f t="shared" si="4229"/>
        <v>1</v>
      </c>
    </row>
    <row r="1096" spans="1:65" s="88" customFormat="1">
      <c r="A1096" s="22" t="s">
        <v>1537</v>
      </c>
      <c r="B1096" s="22" t="s">
        <v>60</v>
      </c>
      <c r="C1096" s="22" t="s">
        <v>60</v>
      </c>
      <c r="D1096" s="102" t="s">
        <v>1491</v>
      </c>
      <c r="E1096" s="22" t="s">
        <v>60</v>
      </c>
      <c r="F1096" s="89"/>
      <c r="G1096" s="27"/>
      <c r="H1096" s="121"/>
      <c r="I1096" s="118">
        <f>SUM(I1097:I1101)</f>
        <v>6465.7300000000005</v>
      </c>
      <c r="J1096" s="112"/>
      <c r="K1096" s="127">
        <f>SUM(K1097:K1101)</f>
        <v>0</v>
      </c>
      <c r="L1096" s="26"/>
      <c r="M1096" s="127">
        <f>SUM(M1097:M1101)</f>
        <v>0</v>
      </c>
      <c r="N1096" s="26"/>
      <c r="O1096" s="127">
        <f>SUM(O1097:O1101)</f>
        <v>0</v>
      </c>
      <c r="P1096" s="26"/>
      <c r="Q1096" s="127">
        <f>SUM(Q1097:Q1101)</f>
        <v>0</v>
      </c>
      <c r="R1096" s="26"/>
      <c r="S1096" s="127">
        <f>SUM(S1097:S1101)</f>
        <v>0</v>
      </c>
      <c r="T1096" s="26"/>
      <c r="U1096" s="127">
        <f>SUM(U1097:U1101)</f>
        <v>0</v>
      </c>
      <c r="V1096" s="26"/>
      <c r="W1096" s="127">
        <f>SUM(W1097:W1101)</f>
        <v>0</v>
      </c>
      <c r="X1096" s="26"/>
      <c r="Y1096" s="127">
        <f>SUM(Y1097:Y1101)</f>
        <v>0</v>
      </c>
      <c r="Z1096" s="26"/>
      <c r="AA1096" s="127">
        <f>SUM(AA1097:AA1101)</f>
        <v>0</v>
      </c>
      <c r="AB1096" s="26"/>
      <c r="AC1096" s="127">
        <f>SUM(AC1097:AC1101)</f>
        <v>0</v>
      </c>
      <c r="AD1096" s="26"/>
      <c r="AE1096" s="127">
        <f>SUM(AE1097:AE1101)</f>
        <v>0</v>
      </c>
      <c r="AF1096" s="26"/>
      <c r="AG1096" s="127">
        <f>SUM(AG1097:AG1101)</f>
        <v>0</v>
      </c>
      <c r="AH1096" s="26"/>
      <c r="AI1096" s="127">
        <f>SUM(AI1097:AI1101)</f>
        <v>0</v>
      </c>
      <c r="AJ1096" s="26"/>
      <c r="AK1096" s="127">
        <f>SUM(AK1097:AK1101)</f>
        <v>0</v>
      </c>
      <c r="AL1096" s="26"/>
      <c r="AM1096" s="127">
        <f>SUM(AM1097:AM1101)</f>
        <v>0</v>
      </c>
      <c r="AN1096" s="26"/>
      <c r="AO1096" s="127">
        <f>SUM(AO1097:AO1101)</f>
        <v>0</v>
      </c>
      <c r="AP1096" s="26"/>
      <c r="AQ1096" s="127">
        <f>SUM(AQ1097:AQ1101)</f>
        <v>0</v>
      </c>
      <c r="AR1096" s="26"/>
      <c r="AS1096" s="127">
        <f>SUM(AS1097:AS1101)</f>
        <v>0</v>
      </c>
      <c r="AT1096" s="26"/>
      <c r="AU1096" s="127">
        <f>SUM(AU1097:AU1101)</f>
        <v>0</v>
      </c>
      <c r="AV1096" s="26"/>
      <c r="AW1096" s="127">
        <f>SUM(AW1097:AW1101)</f>
        <v>0</v>
      </c>
      <c r="AX1096" s="26"/>
      <c r="AY1096" s="127">
        <f>SUM(AY1097:AY1101)</f>
        <v>0</v>
      </c>
      <c r="AZ1096" s="26"/>
      <c r="BA1096" s="127">
        <f>SUM(BA1097:BA1101)</f>
        <v>0</v>
      </c>
      <c r="BB1096" s="26"/>
      <c r="BC1096" s="127">
        <f>SUM(BC1097:BC1101)</f>
        <v>0</v>
      </c>
      <c r="BD1096" s="26"/>
      <c r="BE1096" s="127">
        <f>SUM(BE1097:BE1101)</f>
        <v>0</v>
      </c>
      <c r="BF1096" s="26"/>
      <c r="BG1096" s="127">
        <f>SUM(BG1097:BG1101)</f>
        <v>0</v>
      </c>
      <c r="BH1096" s="109"/>
      <c r="BI1096" s="121">
        <f>SUM(BI1097:BI1101)</f>
        <v>0</v>
      </c>
      <c r="BJ1096" s="27"/>
      <c r="BK1096" s="109"/>
      <c r="BL1096" s="121">
        <f>SUM(BL1097:BL1101)</f>
        <v>6465.7300000000005</v>
      </c>
      <c r="BM1096" s="27"/>
    </row>
    <row r="1097" spans="1:65" s="88" customFormat="1" ht="45">
      <c r="A1097" s="29" t="s">
        <v>1538</v>
      </c>
      <c r="B1097" s="29" t="s">
        <v>250</v>
      </c>
      <c r="C1097" s="29">
        <v>2228</v>
      </c>
      <c r="D1097" s="101" t="s">
        <v>1493</v>
      </c>
      <c r="E1097" s="29" t="s">
        <v>132</v>
      </c>
      <c r="F1097" s="30">
        <v>102</v>
      </c>
      <c r="G1097" s="31">
        <v>9.6999999999999993</v>
      </c>
      <c r="H1097" s="119">
        <v>11.919102220200319</v>
      </c>
      <c r="I1097" s="120">
        <f t="shared" ref="I1097:I1101" si="4231">ROUND(SUM(F1097*H1097),2)</f>
        <v>1215.75</v>
      </c>
      <c r="J1097" s="111"/>
      <c r="K1097" s="114">
        <f t="shared" ref="K1097:K1101" si="4232">J1097*$H1097</f>
        <v>0</v>
      </c>
      <c r="L1097" s="32"/>
      <c r="M1097" s="114">
        <f t="shared" ref="M1097:M1101" si="4233">L1097*$H1097</f>
        <v>0</v>
      </c>
      <c r="N1097" s="32"/>
      <c r="O1097" s="114">
        <f t="shared" ref="O1097:O1101" si="4234">N1097*$H1097</f>
        <v>0</v>
      </c>
      <c r="P1097" s="32"/>
      <c r="Q1097" s="114">
        <f t="shared" ref="Q1097:Q1101" si="4235">P1097*$H1097</f>
        <v>0</v>
      </c>
      <c r="R1097" s="32"/>
      <c r="S1097" s="114">
        <f t="shared" ref="S1097:S1101" si="4236">R1097*$H1097</f>
        <v>0</v>
      </c>
      <c r="T1097" s="32"/>
      <c r="U1097" s="114">
        <f t="shared" ref="U1097:U1101" si="4237">T1097*$H1097</f>
        <v>0</v>
      </c>
      <c r="V1097" s="32"/>
      <c r="W1097" s="114">
        <f t="shared" ref="W1097:W1101" si="4238">V1097*$H1097</f>
        <v>0</v>
      </c>
      <c r="X1097" s="32"/>
      <c r="Y1097" s="114">
        <f t="shared" ref="Y1097:Y1101" si="4239">X1097*$H1097</f>
        <v>0</v>
      </c>
      <c r="Z1097" s="32"/>
      <c r="AA1097" s="114">
        <f t="shared" ref="AA1097:AA1101" si="4240">Z1097*$H1097</f>
        <v>0</v>
      </c>
      <c r="AB1097" s="32"/>
      <c r="AC1097" s="114">
        <f t="shared" ref="AC1097:AC1101" si="4241">AB1097*$H1097</f>
        <v>0</v>
      </c>
      <c r="AD1097" s="32"/>
      <c r="AE1097" s="114">
        <f t="shared" ref="AE1097:AE1101" si="4242">AD1097*$H1097</f>
        <v>0</v>
      </c>
      <c r="AF1097" s="32"/>
      <c r="AG1097" s="114">
        <f t="shared" ref="AG1097:AG1101" si="4243">AF1097*$H1097</f>
        <v>0</v>
      </c>
      <c r="AH1097" s="32"/>
      <c r="AI1097" s="114">
        <f t="shared" ref="AI1097:AI1101" si="4244">AH1097*$H1097</f>
        <v>0</v>
      </c>
      <c r="AJ1097" s="32"/>
      <c r="AK1097" s="114">
        <f t="shared" ref="AK1097:AK1101" si="4245">AJ1097*$H1097</f>
        <v>0</v>
      </c>
      <c r="AL1097" s="32"/>
      <c r="AM1097" s="114">
        <f t="shared" ref="AM1097:AM1101" si="4246">AL1097*$H1097</f>
        <v>0</v>
      </c>
      <c r="AN1097" s="32"/>
      <c r="AO1097" s="114">
        <f t="shared" ref="AO1097:AO1101" si="4247">AN1097*$H1097</f>
        <v>0</v>
      </c>
      <c r="AP1097" s="32"/>
      <c r="AQ1097" s="114">
        <f t="shared" ref="AQ1097:AQ1101" si="4248">AP1097*$H1097</f>
        <v>0</v>
      </c>
      <c r="AR1097" s="32"/>
      <c r="AS1097" s="114">
        <f t="shared" ref="AS1097:AS1101" si="4249">AR1097*$H1097</f>
        <v>0</v>
      </c>
      <c r="AT1097" s="32"/>
      <c r="AU1097" s="114">
        <f t="shared" ref="AU1097:AU1101" si="4250">AT1097*$H1097</f>
        <v>0</v>
      </c>
      <c r="AV1097" s="32"/>
      <c r="AW1097" s="114">
        <f t="shared" ref="AW1097:AW1101" si="4251">AV1097*$H1097</f>
        <v>0</v>
      </c>
      <c r="AX1097" s="32"/>
      <c r="AY1097" s="114">
        <f t="shared" ref="AY1097:AY1101" si="4252">AX1097*$H1097</f>
        <v>0</v>
      </c>
      <c r="AZ1097" s="32"/>
      <c r="BA1097" s="114">
        <f t="shared" ref="BA1097:BA1101" si="4253">AZ1097*$H1097</f>
        <v>0</v>
      </c>
      <c r="BB1097" s="32"/>
      <c r="BC1097" s="114">
        <f t="shared" ref="BC1097:BC1101" si="4254">BB1097*$H1097</f>
        <v>0</v>
      </c>
      <c r="BD1097" s="32"/>
      <c r="BE1097" s="114">
        <f t="shared" ref="BE1097:BE1101" si="4255">BD1097*$H1097</f>
        <v>0</v>
      </c>
      <c r="BF1097" s="32"/>
      <c r="BG1097" s="114">
        <f t="shared" ref="BG1097:BG1101" si="4256">BF1097*$H1097</f>
        <v>0</v>
      </c>
      <c r="BH1097" s="108">
        <f t="shared" ref="BH1097:BI1097" si="4257">SUM(J1097,L1097,N1097,P1097,R1097,T1097,V1097,X1097,Z1097,AB1097,AD1097,AF1097,AH1097,AJ1097,AL1097,AN1097,AP1097,AR1097,AT1097,AV1097,AX1097,AZ1097,BB1097,BD1097,BF1097)</f>
        <v>0</v>
      </c>
      <c r="BI1097" s="119">
        <f t="shared" si="4257"/>
        <v>0</v>
      </c>
      <c r="BJ1097" s="87">
        <f t="shared" ref="BJ1097:BJ1101" si="4258">BI1097/I1097</f>
        <v>0</v>
      </c>
      <c r="BK1097" s="108">
        <f t="shared" ref="BK1097:BK1101" si="4259">F1097-BH1097</f>
        <v>102</v>
      </c>
      <c r="BL1097" s="119">
        <f t="shared" ref="BL1097:BL1101" si="4260">I1097-BI1097</f>
        <v>1215.75</v>
      </c>
      <c r="BM1097" s="87">
        <f t="shared" ref="BM1097:BM1101" si="4261">1-BJ1097</f>
        <v>1</v>
      </c>
    </row>
    <row r="1098" spans="1:65" s="88" customFormat="1" ht="45">
      <c r="A1098" s="29" t="s">
        <v>1539</v>
      </c>
      <c r="B1098" s="29" t="s">
        <v>250</v>
      </c>
      <c r="C1098" s="29">
        <v>7322</v>
      </c>
      <c r="D1098" s="101" t="s">
        <v>1495</v>
      </c>
      <c r="E1098" s="29" t="s">
        <v>100</v>
      </c>
      <c r="F1098" s="30">
        <v>136</v>
      </c>
      <c r="G1098" s="31">
        <v>5.26</v>
      </c>
      <c r="H1098" s="119">
        <v>6.4633482142529566</v>
      </c>
      <c r="I1098" s="120">
        <f t="shared" si="4231"/>
        <v>879.02</v>
      </c>
      <c r="J1098" s="111"/>
      <c r="K1098" s="114">
        <f t="shared" si="4232"/>
        <v>0</v>
      </c>
      <c r="L1098" s="32"/>
      <c r="M1098" s="114">
        <f t="shared" si="4233"/>
        <v>0</v>
      </c>
      <c r="N1098" s="32"/>
      <c r="O1098" s="114">
        <f t="shared" si="4234"/>
        <v>0</v>
      </c>
      <c r="P1098" s="32"/>
      <c r="Q1098" s="114">
        <f t="shared" si="4235"/>
        <v>0</v>
      </c>
      <c r="R1098" s="32"/>
      <c r="S1098" s="114">
        <f t="shared" si="4236"/>
        <v>0</v>
      </c>
      <c r="T1098" s="32"/>
      <c r="U1098" s="114">
        <f t="shared" si="4237"/>
        <v>0</v>
      </c>
      <c r="V1098" s="32"/>
      <c r="W1098" s="114">
        <f t="shared" si="4238"/>
        <v>0</v>
      </c>
      <c r="X1098" s="32"/>
      <c r="Y1098" s="114">
        <f t="shared" si="4239"/>
        <v>0</v>
      </c>
      <c r="Z1098" s="32"/>
      <c r="AA1098" s="114">
        <f t="shared" si="4240"/>
        <v>0</v>
      </c>
      <c r="AB1098" s="32"/>
      <c r="AC1098" s="114">
        <f t="shared" si="4241"/>
        <v>0</v>
      </c>
      <c r="AD1098" s="32"/>
      <c r="AE1098" s="114">
        <f t="shared" si="4242"/>
        <v>0</v>
      </c>
      <c r="AF1098" s="32"/>
      <c r="AG1098" s="114">
        <f t="shared" si="4243"/>
        <v>0</v>
      </c>
      <c r="AH1098" s="32"/>
      <c r="AI1098" s="114">
        <f t="shared" si="4244"/>
        <v>0</v>
      </c>
      <c r="AJ1098" s="32"/>
      <c r="AK1098" s="114">
        <f t="shared" si="4245"/>
        <v>0</v>
      </c>
      <c r="AL1098" s="32"/>
      <c r="AM1098" s="114">
        <f t="shared" si="4246"/>
        <v>0</v>
      </c>
      <c r="AN1098" s="32"/>
      <c r="AO1098" s="114">
        <f t="shared" si="4247"/>
        <v>0</v>
      </c>
      <c r="AP1098" s="32"/>
      <c r="AQ1098" s="114">
        <f t="shared" si="4248"/>
        <v>0</v>
      </c>
      <c r="AR1098" s="32"/>
      <c r="AS1098" s="114">
        <f t="shared" si="4249"/>
        <v>0</v>
      </c>
      <c r="AT1098" s="32"/>
      <c r="AU1098" s="114">
        <f t="shared" si="4250"/>
        <v>0</v>
      </c>
      <c r="AV1098" s="32"/>
      <c r="AW1098" s="114">
        <f t="shared" si="4251"/>
        <v>0</v>
      </c>
      <c r="AX1098" s="32"/>
      <c r="AY1098" s="114">
        <f t="shared" si="4252"/>
        <v>0</v>
      </c>
      <c r="AZ1098" s="32"/>
      <c r="BA1098" s="114">
        <f t="shared" si="4253"/>
        <v>0</v>
      </c>
      <c r="BB1098" s="32"/>
      <c r="BC1098" s="114">
        <f t="shared" si="4254"/>
        <v>0</v>
      </c>
      <c r="BD1098" s="32"/>
      <c r="BE1098" s="114">
        <f t="shared" si="4255"/>
        <v>0</v>
      </c>
      <c r="BF1098" s="32"/>
      <c r="BG1098" s="114">
        <f t="shared" si="4256"/>
        <v>0</v>
      </c>
      <c r="BH1098" s="108">
        <f t="shared" ref="BH1098:BI1098" si="4262">SUM(J1098,L1098,N1098,P1098,R1098,T1098,V1098,X1098,Z1098,AB1098,AD1098,AF1098,AH1098,AJ1098,AL1098,AN1098,AP1098,AR1098,AT1098,AV1098,AX1098,AZ1098,BB1098,BD1098,BF1098)</f>
        <v>0</v>
      </c>
      <c r="BI1098" s="119">
        <f t="shared" si="4262"/>
        <v>0</v>
      </c>
      <c r="BJ1098" s="87">
        <f t="shared" si="4258"/>
        <v>0</v>
      </c>
      <c r="BK1098" s="108">
        <f t="shared" si="4259"/>
        <v>136</v>
      </c>
      <c r="BL1098" s="119">
        <f t="shared" si="4260"/>
        <v>879.02</v>
      </c>
      <c r="BM1098" s="87">
        <f t="shared" si="4261"/>
        <v>1</v>
      </c>
    </row>
    <row r="1099" spans="1:65" s="88" customFormat="1">
      <c r="A1099" s="29" t="s">
        <v>1540</v>
      </c>
      <c r="B1099" s="29" t="s">
        <v>250</v>
      </c>
      <c r="C1099" s="29">
        <v>7320</v>
      </c>
      <c r="D1099" s="101" t="s">
        <v>1497</v>
      </c>
      <c r="E1099" s="29" t="s">
        <v>100</v>
      </c>
      <c r="F1099" s="30">
        <v>5</v>
      </c>
      <c r="G1099" s="31">
        <v>112.38</v>
      </c>
      <c r="H1099" s="119">
        <v>138.08955747485689</v>
      </c>
      <c r="I1099" s="120">
        <f t="shared" si="4231"/>
        <v>690.45</v>
      </c>
      <c r="J1099" s="111"/>
      <c r="K1099" s="114">
        <f t="shared" si="4232"/>
        <v>0</v>
      </c>
      <c r="L1099" s="32"/>
      <c r="M1099" s="114">
        <f t="shared" si="4233"/>
        <v>0</v>
      </c>
      <c r="N1099" s="32"/>
      <c r="O1099" s="114">
        <f t="shared" si="4234"/>
        <v>0</v>
      </c>
      <c r="P1099" s="32"/>
      <c r="Q1099" s="114">
        <f t="shared" si="4235"/>
        <v>0</v>
      </c>
      <c r="R1099" s="32"/>
      <c r="S1099" s="114">
        <f t="shared" si="4236"/>
        <v>0</v>
      </c>
      <c r="T1099" s="32"/>
      <c r="U1099" s="114">
        <f t="shared" si="4237"/>
        <v>0</v>
      </c>
      <c r="V1099" s="32"/>
      <c r="W1099" s="114">
        <f t="shared" si="4238"/>
        <v>0</v>
      </c>
      <c r="X1099" s="32"/>
      <c r="Y1099" s="114">
        <f t="shared" si="4239"/>
        <v>0</v>
      </c>
      <c r="Z1099" s="32"/>
      <c r="AA1099" s="114">
        <f t="shared" si="4240"/>
        <v>0</v>
      </c>
      <c r="AB1099" s="32"/>
      <c r="AC1099" s="114">
        <f t="shared" si="4241"/>
        <v>0</v>
      </c>
      <c r="AD1099" s="32"/>
      <c r="AE1099" s="114">
        <f t="shared" si="4242"/>
        <v>0</v>
      </c>
      <c r="AF1099" s="32"/>
      <c r="AG1099" s="114">
        <f t="shared" si="4243"/>
        <v>0</v>
      </c>
      <c r="AH1099" s="32"/>
      <c r="AI1099" s="114">
        <f t="shared" si="4244"/>
        <v>0</v>
      </c>
      <c r="AJ1099" s="32"/>
      <c r="AK1099" s="114">
        <f t="shared" si="4245"/>
        <v>0</v>
      </c>
      <c r="AL1099" s="32"/>
      <c r="AM1099" s="114">
        <f t="shared" si="4246"/>
        <v>0</v>
      </c>
      <c r="AN1099" s="32"/>
      <c r="AO1099" s="114">
        <f t="shared" si="4247"/>
        <v>0</v>
      </c>
      <c r="AP1099" s="32"/>
      <c r="AQ1099" s="114">
        <f t="shared" si="4248"/>
        <v>0</v>
      </c>
      <c r="AR1099" s="32"/>
      <c r="AS1099" s="114">
        <f t="shared" si="4249"/>
        <v>0</v>
      </c>
      <c r="AT1099" s="32"/>
      <c r="AU1099" s="114">
        <f t="shared" si="4250"/>
        <v>0</v>
      </c>
      <c r="AV1099" s="32"/>
      <c r="AW1099" s="114">
        <f t="shared" si="4251"/>
        <v>0</v>
      </c>
      <c r="AX1099" s="32"/>
      <c r="AY1099" s="114">
        <f t="shared" si="4252"/>
        <v>0</v>
      </c>
      <c r="AZ1099" s="32"/>
      <c r="BA1099" s="114">
        <f t="shared" si="4253"/>
        <v>0</v>
      </c>
      <c r="BB1099" s="32"/>
      <c r="BC1099" s="114">
        <f t="shared" si="4254"/>
        <v>0</v>
      </c>
      <c r="BD1099" s="32"/>
      <c r="BE1099" s="114">
        <f t="shared" si="4255"/>
        <v>0</v>
      </c>
      <c r="BF1099" s="32"/>
      <c r="BG1099" s="114">
        <f t="shared" si="4256"/>
        <v>0</v>
      </c>
      <c r="BH1099" s="108">
        <f t="shared" ref="BH1099:BI1099" si="4263">SUM(J1099,L1099,N1099,P1099,R1099,T1099,V1099,X1099,Z1099,AB1099,AD1099,AF1099,AH1099,AJ1099,AL1099,AN1099,AP1099,AR1099,AT1099,AV1099,AX1099,AZ1099,BB1099,BD1099,BF1099)</f>
        <v>0</v>
      </c>
      <c r="BI1099" s="119">
        <f t="shared" si="4263"/>
        <v>0</v>
      </c>
      <c r="BJ1099" s="87">
        <f t="shared" si="4258"/>
        <v>0</v>
      </c>
      <c r="BK1099" s="108">
        <f t="shared" si="4259"/>
        <v>5</v>
      </c>
      <c r="BL1099" s="119">
        <f t="shared" si="4260"/>
        <v>690.45</v>
      </c>
      <c r="BM1099" s="87">
        <f t="shared" si="4261"/>
        <v>1</v>
      </c>
    </row>
    <row r="1100" spans="1:65" s="88" customFormat="1">
      <c r="A1100" s="29" t="s">
        <v>1541</v>
      </c>
      <c r="B1100" s="29" t="s">
        <v>250</v>
      </c>
      <c r="C1100" s="29">
        <v>12434</v>
      </c>
      <c r="D1100" s="101" t="s">
        <v>1499</v>
      </c>
      <c r="E1100" s="29" t="s">
        <v>100</v>
      </c>
      <c r="F1100" s="30">
        <v>5</v>
      </c>
      <c r="G1100" s="31">
        <v>59.63</v>
      </c>
      <c r="H1100" s="119">
        <v>73.271759318612894</v>
      </c>
      <c r="I1100" s="120">
        <f t="shared" si="4231"/>
        <v>366.36</v>
      </c>
      <c r="J1100" s="111"/>
      <c r="K1100" s="114">
        <f t="shared" si="4232"/>
        <v>0</v>
      </c>
      <c r="L1100" s="32"/>
      <c r="M1100" s="114">
        <f t="shared" si="4233"/>
        <v>0</v>
      </c>
      <c r="N1100" s="32"/>
      <c r="O1100" s="114">
        <f t="shared" si="4234"/>
        <v>0</v>
      </c>
      <c r="P1100" s="32"/>
      <c r="Q1100" s="114">
        <f t="shared" si="4235"/>
        <v>0</v>
      </c>
      <c r="R1100" s="32"/>
      <c r="S1100" s="114">
        <f t="shared" si="4236"/>
        <v>0</v>
      </c>
      <c r="T1100" s="32"/>
      <c r="U1100" s="114">
        <f t="shared" si="4237"/>
        <v>0</v>
      </c>
      <c r="V1100" s="32"/>
      <c r="W1100" s="114">
        <f t="shared" si="4238"/>
        <v>0</v>
      </c>
      <c r="X1100" s="32"/>
      <c r="Y1100" s="114">
        <f t="shared" si="4239"/>
        <v>0</v>
      </c>
      <c r="Z1100" s="32"/>
      <c r="AA1100" s="114">
        <f t="shared" si="4240"/>
        <v>0</v>
      </c>
      <c r="AB1100" s="32"/>
      <c r="AC1100" s="114">
        <f t="shared" si="4241"/>
        <v>0</v>
      </c>
      <c r="AD1100" s="32"/>
      <c r="AE1100" s="114">
        <f t="shared" si="4242"/>
        <v>0</v>
      </c>
      <c r="AF1100" s="32"/>
      <c r="AG1100" s="114">
        <f t="shared" si="4243"/>
        <v>0</v>
      </c>
      <c r="AH1100" s="32"/>
      <c r="AI1100" s="114">
        <f t="shared" si="4244"/>
        <v>0</v>
      </c>
      <c r="AJ1100" s="32"/>
      <c r="AK1100" s="114">
        <f t="shared" si="4245"/>
        <v>0</v>
      </c>
      <c r="AL1100" s="32"/>
      <c r="AM1100" s="114">
        <f t="shared" si="4246"/>
        <v>0</v>
      </c>
      <c r="AN1100" s="32"/>
      <c r="AO1100" s="114">
        <f t="shared" si="4247"/>
        <v>0</v>
      </c>
      <c r="AP1100" s="32"/>
      <c r="AQ1100" s="114">
        <f t="shared" si="4248"/>
        <v>0</v>
      </c>
      <c r="AR1100" s="32"/>
      <c r="AS1100" s="114">
        <f t="shared" si="4249"/>
        <v>0</v>
      </c>
      <c r="AT1100" s="32"/>
      <c r="AU1100" s="114">
        <f t="shared" si="4250"/>
        <v>0</v>
      </c>
      <c r="AV1100" s="32"/>
      <c r="AW1100" s="114">
        <f t="shared" si="4251"/>
        <v>0</v>
      </c>
      <c r="AX1100" s="32"/>
      <c r="AY1100" s="114">
        <f t="shared" si="4252"/>
        <v>0</v>
      </c>
      <c r="AZ1100" s="32"/>
      <c r="BA1100" s="114">
        <f t="shared" si="4253"/>
        <v>0</v>
      </c>
      <c r="BB1100" s="32"/>
      <c r="BC1100" s="114">
        <f t="shared" si="4254"/>
        <v>0</v>
      </c>
      <c r="BD1100" s="32"/>
      <c r="BE1100" s="114">
        <f t="shared" si="4255"/>
        <v>0</v>
      </c>
      <c r="BF1100" s="32"/>
      <c r="BG1100" s="114">
        <f t="shared" si="4256"/>
        <v>0</v>
      </c>
      <c r="BH1100" s="108">
        <f t="shared" ref="BH1100:BI1100" si="4264">SUM(J1100,L1100,N1100,P1100,R1100,T1100,V1100,X1100,Z1100,AB1100,AD1100,AF1100,AH1100,AJ1100,AL1100,AN1100,AP1100,AR1100,AT1100,AV1100,AX1100,AZ1100,BB1100,BD1100,BF1100)</f>
        <v>0</v>
      </c>
      <c r="BI1100" s="119">
        <f t="shared" si="4264"/>
        <v>0</v>
      </c>
      <c r="BJ1100" s="87">
        <f t="shared" si="4258"/>
        <v>0</v>
      </c>
      <c r="BK1100" s="108">
        <f t="shared" si="4259"/>
        <v>5</v>
      </c>
      <c r="BL1100" s="119">
        <f t="shared" si="4260"/>
        <v>366.36</v>
      </c>
      <c r="BM1100" s="87">
        <f t="shared" si="4261"/>
        <v>1</v>
      </c>
    </row>
    <row r="1101" spans="1:65" s="88" customFormat="1" ht="33.75">
      <c r="A1101" s="29" t="s">
        <v>1542</v>
      </c>
      <c r="B1101" s="29" t="s">
        <v>250</v>
      </c>
      <c r="C1101" s="29">
        <v>7320</v>
      </c>
      <c r="D1101" s="101" t="s">
        <v>1501</v>
      </c>
      <c r="E1101" s="29" t="s">
        <v>100</v>
      </c>
      <c r="F1101" s="30">
        <v>24</v>
      </c>
      <c r="G1101" s="31">
        <v>112.38</v>
      </c>
      <c r="H1101" s="119">
        <v>138.08955747485689</v>
      </c>
      <c r="I1101" s="120">
        <f t="shared" si="4231"/>
        <v>3314.15</v>
      </c>
      <c r="J1101" s="111"/>
      <c r="K1101" s="114">
        <f t="shared" si="4232"/>
        <v>0</v>
      </c>
      <c r="L1101" s="32"/>
      <c r="M1101" s="114">
        <f t="shared" si="4233"/>
        <v>0</v>
      </c>
      <c r="N1101" s="32"/>
      <c r="O1101" s="114">
        <f t="shared" si="4234"/>
        <v>0</v>
      </c>
      <c r="P1101" s="32"/>
      <c r="Q1101" s="114">
        <f t="shared" si="4235"/>
        <v>0</v>
      </c>
      <c r="R1101" s="32"/>
      <c r="S1101" s="114">
        <f t="shared" si="4236"/>
        <v>0</v>
      </c>
      <c r="T1101" s="32"/>
      <c r="U1101" s="114">
        <f t="shared" si="4237"/>
        <v>0</v>
      </c>
      <c r="V1101" s="32"/>
      <c r="W1101" s="114">
        <f t="shared" si="4238"/>
        <v>0</v>
      </c>
      <c r="X1101" s="32"/>
      <c r="Y1101" s="114">
        <f t="shared" si="4239"/>
        <v>0</v>
      </c>
      <c r="Z1101" s="32"/>
      <c r="AA1101" s="114">
        <f t="shared" si="4240"/>
        <v>0</v>
      </c>
      <c r="AB1101" s="32"/>
      <c r="AC1101" s="114">
        <f t="shared" si="4241"/>
        <v>0</v>
      </c>
      <c r="AD1101" s="32"/>
      <c r="AE1101" s="114">
        <f t="shared" si="4242"/>
        <v>0</v>
      </c>
      <c r="AF1101" s="32"/>
      <c r="AG1101" s="114">
        <f t="shared" si="4243"/>
        <v>0</v>
      </c>
      <c r="AH1101" s="32"/>
      <c r="AI1101" s="114">
        <f t="shared" si="4244"/>
        <v>0</v>
      </c>
      <c r="AJ1101" s="32"/>
      <c r="AK1101" s="114">
        <f t="shared" si="4245"/>
        <v>0</v>
      </c>
      <c r="AL1101" s="32"/>
      <c r="AM1101" s="114">
        <f t="shared" si="4246"/>
        <v>0</v>
      </c>
      <c r="AN1101" s="32"/>
      <c r="AO1101" s="114">
        <f t="shared" si="4247"/>
        <v>0</v>
      </c>
      <c r="AP1101" s="32"/>
      <c r="AQ1101" s="114">
        <f t="shared" si="4248"/>
        <v>0</v>
      </c>
      <c r="AR1101" s="32"/>
      <c r="AS1101" s="114">
        <f t="shared" si="4249"/>
        <v>0</v>
      </c>
      <c r="AT1101" s="32"/>
      <c r="AU1101" s="114">
        <f t="shared" si="4250"/>
        <v>0</v>
      </c>
      <c r="AV1101" s="32"/>
      <c r="AW1101" s="114">
        <f t="shared" si="4251"/>
        <v>0</v>
      </c>
      <c r="AX1101" s="32"/>
      <c r="AY1101" s="114">
        <f t="shared" si="4252"/>
        <v>0</v>
      </c>
      <c r="AZ1101" s="32"/>
      <c r="BA1101" s="114">
        <f t="shared" si="4253"/>
        <v>0</v>
      </c>
      <c r="BB1101" s="32"/>
      <c r="BC1101" s="114">
        <f t="shared" si="4254"/>
        <v>0</v>
      </c>
      <c r="BD1101" s="32"/>
      <c r="BE1101" s="114">
        <f t="shared" si="4255"/>
        <v>0</v>
      </c>
      <c r="BF1101" s="32"/>
      <c r="BG1101" s="114">
        <f t="shared" si="4256"/>
        <v>0</v>
      </c>
      <c r="BH1101" s="108">
        <f t="shared" ref="BH1101:BI1101" si="4265">SUM(J1101,L1101,N1101,P1101,R1101,T1101,V1101,X1101,Z1101,AB1101,AD1101,AF1101,AH1101,AJ1101,AL1101,AN1101,AP1101,AR1101,AT1101,AV1101,AX1101,AZ1101,BB1101,BD1101,BF1101)</f>
        <v>0</v>
      </c>
      <c r="BI1101" s="119">
        <f t="shared" si="4265"/>
        <v>0</v>
      </c>
      <c r="BJ1101" s="87">
        <f t="shared" si="4258"/>
        <v>0</v>
      </c>
      <c r="BK1101" s="108">
        <f t="shared" si="4259"/>
        <v>24</v>
      </c>
      <c r="BL1101" s="119">
        <f t="shared" si="4260"/>
        <v>3314.15</v>
      </c>
      <c r="BM1101" s="87">
        <f t="shared" si="4261"/>
        <v>1</v>
      </c>
    </row>
    <row r="1102" spans="1:65" s="88" customFormat="1">
      <c r="A1102" s="22" t="s">
        <v>1543</v>
      </c>
      <c r="B1102" s="22" t="s">
        <v>60</v>
      </c>
      <c r="C1102" s="22" t="s">
        <v>60</v>
      </c>
      <c r="D1102" s="102" t="s">
        <v>192</v>
      </c>
      <c r="E1102" s="22"/>
      <c r="F1102" s="89"/>
      <c r="G1102" s="27"/>
      <c r="H1102" s="121"/>
      <c r="I1102" s="118">
        <f>I1103+I1105+I1108</f>
        <v>26356.879999999997</v>
      </c>
      <c r="J1102" s="112"/>
      <c r="K1102" s="127">
        <f>K1103+K1105+K1108</f>
        <v>0</v>
      </c>
      <c r="L1102" s="26"/>
      <c r="M1102" s="127">
        <f>M1103+M1105+M1108</f>
        <v>0</v>
      </c>
      <c r="N1102" s="26"/>
      <c r="O1102" s="127">
        <f>O1103+O1105+O1108</f>
        <v>0</v>
      </c>
      <c r="P1102" s="26"/>
      <c r="Q1102" s="127">
        <f>Q1103+Q1105+Q1108</f>
        <v>0</v>
      </c>
      <c r="R1102" s="26"/>
      <c r="S1102" s="127">
        <f>S1103+S1105+S1108</f>
        <v>0</v>
      </c>
      <c r="T1102" s="26"/>
      <c r="U1102" s="127">
        <f>U1103+U1105+U1108</f>
        <v>0</v>
      </c>
      <c r="V1102" s="26"/>
      <c r="W1102" s="127">
        <f>W1103+W1105+W1108</f>
        <v>0</v>
      </c>
      <c r="X1102" s="26"/>
      <c r="Y1102" s="127">
        <f>Y1103+Y1105+Y1108</f>
        <v>0</v>
      </c>
      <c r="Z1102" s="26"/>
      <c r="AA1102" s="127">
        <f>AA1103+AA1105+AA1108</f>
        <v>0</v>
      </c>
      <c r="AB1102" s="26"/>
      <c r="AC1102" s="127">
        <f>AC1103+AC1105+AC1108</f>
        <v>0</v>
      </c>
      <c r="AD1102" s="26"/>
      <c r="AE1102" s="127">
        <f>AE1103+AE1105+AE1108</f>
        <v>0</v>
      </c>
      <c r="AF1102" s="26"/>
      <c r="AG1102" s="127">
        <f>AG1103+AG1105+AG1108</f>
        <v>0</v>
      </c>
      <c r="AH1102" s="26"/>
      <c r="AI1102" s="127">
        <f>AI1103+AI1105+AI1108</f>
        <v>0</v>
      </c>
      <c r="AJ1102" s="26"/>
      <c r="AK1102" s="127">
        <f>AK1103+AK1105+AK1108</f>
        <v>0</v>
      </c>
      <c r="AL1102" s="26"/>
      <c r="AM1102" s="127">
        <f>AM1103+AM1105+AM1108</f>
        <v>0</v>
      </c>
      <c r="AN1102" s="26"/>
      <c r="AO1102" s="127">
        <f>AO1103+AO1105+AO1108</f>
        <v>0</v>
      </c>
      <c r="AP1102" s="26"/>
      <c r="AQ1102" s="127">
        <f>AQ1103+AQ1105+AQ1108</f>
        <v>0</v>
      </c>
      <c r="AR1102" s="26"/>
      <c r="AS1102" s="127">
        <f>AS1103+AS1105+AS1108</f>
        <v>0</v>
      </c>
      <c r="AT1102" s="26"/>
      <c r="AU1102" s="127">
        <f>AU1103+AU1105+AU1108</f>
        <v>0</v>
      </c>
      <c r="AV1102" s="26"/>
      <c r="AW1102" s="127">
        <f>AW1103+AW1105+AW1108</f>
        <v>0</v>
      </c>
      <c r="AX1102" s="26"/>
      <c r="AY1102" s="127">
        <f>AY1103+AY1105+AY1108</f>
        <v>0</v>
      </c>
      <c r="AZ1102" s="26"/>
      <c r="BA1102" s="127">
        <f>BA1103+BA1105+BA1108</f>
        <v>0</v>
      </c>
      <c r="BB1102" s="26"/>
      <c r="BC1102" s="127">
        <f>BC1103+BC1105+BC1108</f>
        <v>0</v>
      </c>
      <c r="BD1102" s="26"/>
      <c r="BE1102" s="127">
        <f>BE1103+BE1105+BE1108</f>
        <v>0</v>
      </c>
      <c r="BF1102" s="26"/>
      <c r="BG1102" s="127">
        <f>BG1103+BG1105+BG1108</f>
        <v>0</v>
      </c>
      <c r="BH1102" s="109"/>
      <c r="BI1102" s="121">
        <f>BI1103+BI1105+BI1108</f>
        <v>0</v>
      </c>
      <c r="BJ1102" s="27"/>
      <c r="BK1102" s="109"/>
      <c r="BL1102" s="121">
        <f>BL1103+BL1105+BL1108</f>
        <v>26356.879999999997</v>
      </c>
      <c r="BM1102" s="27"/>
    </row>
    <row r="1103" spans="1:65" s="88" customFormat="1">
      <c r="A1103" s="22" t="s">
        <v>1544</v>
      </c>
      <c r="B1103" s="22" t="s">
        <v>60</v>
      </c>
      <c r="C1103" s="22" t="s">
        <v>60</v>
      </c>
      <c r="D1103" s="102" t="s">
        <v>1504</v>
      </c>
      <c r="E1103" s="22" t="s">
        <v>60</v>
      </c>
      <c r="F1103" s="89"/>
      <c r="G1103" s="27"/>
      <c r="H1103" s="121"/>
      <c r="I1103" s="118">
        <f>SUM(I1104)</f>
        <v>127.16</v>
      </c>
      <c r="J1103" s="112"/>
      <c r="K1103" s="127">
        <f>SUM(K1104)</f>
        <v>0</v>
      </c>
      <c r="L1103" s="26"/>
      <c r="M1103" s="127">
        <f>SUM(M1104)</f>
        <v>0</v>
      </c>
      <c r="N1103" s="26"/>
      <c r="O1103" s="127">
        <f>SUM(O1104)</f>
        <v>0</v>
      </c>
      <c r="P1103" s="26"/>
      <c r="Q1103" s="127">
        <f>SUM(Q1104)</f>
        <v>0</v>
      </c>
      <c r="R1103" s="26"/>
      <c r="S1103" s="127">
        <f>SUM(S1104)</f>
        <v>0</v>
      </c>
      <c r="T1103" s="26"/>
      <c r="U1103" s="127">
        <f>SUM(U1104)</f>
        <v>0</v>
      </c>
      <c r="V1103" s="26"/>
      <c r="W1103" s="127">
        <f>SUM(W1104)</f>
        <v>0</v>
      </c>
      <c r="X1103" s="26"/>
      <c r="Y1103" s="127">
        <f>SUM(Y1104)</f>
        <v>0</v>
      </c>
      <c r="Z1103" s="26"/>
      <c r="AA1103" s="127">
        <f>SUM(AA1104)</f>
        <v>0</v>
      </c>
      <c r="AB1103" s="26"/>
      <c r="AC1103" s="127">
        <f>SUM(AC1104)</f>
        <v>0</v>
      </c>
      <c r="AD1103" s="26"/>
      <c r="AE1103" s="127">
        <f>SUM(AE1104)</f>
        <v>0</v>
      </c>
      <c r="AF1103" s="26"/>
      <c r="AG1103" s="127">
        <f>SUM(AG1104)</f>
        <v>0</v>
      </c>
      <c r="AH1103" s="26"/>
      <c r="AI1103" s="127">
        <f>SUM(AI1104)</f>
        <v>0</v>
      </c>
      <c r="AJ1103" s="26"/>
      <c r="AK1103" s="127">
        <f>SUM(AK1104)</f>
        <v>0</v>
      </c>
      <c r="AL1103" s="26"/>
      <c r="AM1103" s="127">
        <f>SUM(AM1104)</f>
        <v>0</v>
      </c>
      <c r="AN1103" s="26"/>
      <c r="AO1103" s="127">
        <f>SUM(AO1104)</f>
        <v>0</v>
      </c>
      <c r="AP1103" s="26"/>
      <c r="AQ1103" s="127">
        <f>SUM(AQ1104)</f>
        <v>0</v>
      </c>
      <c r="AR1103" s="26"/>
      <c r="AS1103" s="127">
        <f>SUM(AS1104)</f>
        <v>0</v>
      </c>
      <c r="AT1103" s="26"/>
      <c r="AU1103" s="127">
        <f>SUM(AU1104)</f>
        <v>0</v>
      </c>
      <c r="AV1103" s="26"/>
      <c r="AW1103" s="127">
        <f>SUM(AW1104)</f>
        <v>0</v>
      </c>
      <c r="AX1103" s="26"/>
      <c r="AY1103" s="127">
        <f>SUM(AY1104)</f>
        <v>0</v>
      </c>
      <c r="AZ1103" s="26"/>
      <c r="BA1103" s="127">
        <f>SUM(BA1104)</f>
        <v>0</v>
      </c>
      <c r="BB1103" s="26"/>
      <c r="BC1103" s="127">
        <f>SUM(BC1104)</f>
        <v>0</v>
      </c>
      <c r="BD1103" s="26"/>
      <c r="BE1103" s="127">
        <f>SUM(BE1104)</f>
        <v>0</v>
      </c>
      <c r="BF1103" s="26"/>
      <c r="BG1103" s="127">
        <f>SUM(BG1104)</f>
        <v>0</v>
      </c>
      <c r="BH1103" s="109"/>
      <c r="BI1103" s="121">
        <f>SUM(BI1104)</f>
        <v>0</v>
      </c>
      <c r="BJ1103" s="27"/>
      <c r="BK1103" s="109"/>
      <c r="BL1103" s="121">
        <f>SUM(BL1104)</f>
        <v>127.16</v>
      </c>
      <c r="BM1103" s="27"/>
    </row>
    <row r="1104" spans="1:65" s="88" customFormat="1">
      <c r="A1104" s="29" t="s">
        <v>1545</v>
      </c>
      <c r="B1104" s="29" t="s">
        <v>66</v>
      </c>
      <c r="C1104" s="29">
        <v>102494</v>
      </c>
      <c r="D1104" s="101" t="s">
        <v>1506</v>
      </c>
      <c r="E1104" s="29" t="s">
        <v>82</v>
      </c>
      <c r="F1104" s="30">
        <v>1.92</v>
      </c>
      <c r="G1104" s="31">
        <v>53.9</v>
      </c>
      <c r="H1104" s="119">
        <v>66.230887594721366</v>
      </c>
      <c r="I1104" s="120">
        <f>ROUND(SUM(F1104*H1104),2)</f>
        <v>127.16</v>
      </c>
      <c r="J1104" s="111"/>
      <c r="K1104" s="114">
        <f>J1104*$H1104</f>
        <v>0</v>
      </c>
      <c r="L1104" s="32"/>
      <c r="M1104" s="114">
        <f>L1104*$H1104</f>
        <v>0</v>
      </c>
      <c r="N1104" s="32"/>
      <c r="O1104" s="114">
        <f>N1104*$H1104</f>
        <v>0</v>
      </c>
      <c r="P1104" s="32"/>
      <c r="Q1104" s="114">
        <f>P1104*$H1104</f>
        <v>0</v>
      </c>
      <c r="R1104" s="32"/>
      <c r="S1104" s="114">
        <f>R1104*$H1104</f>
        <v>0</v>
      </c>
      <c r="T1104" s="32"/>
      <c r="U1104" s="114">
        <f>T1104*$H1104</f>
        <v>0</v>
      </c>
      <c r="V1104" s="32"/>
      <c r="W1104" s="114">
        <f>V1104*$H1104</f>
        <v>0</v>
      </c>
      <c r="X1104" s="32"/>
      <c r="Y1104" s="114">
        <f>X1104*$H1104</f>
        <v>0</v>
      </c>
      <c r="Z1104" s="32"/>
      <c r="AA1104" s="114">
        <f>Z1104*$H1104</f>
        <v>0</v>
      </c>
      <c r="AB1104" s="32"/>
      <c r="AC1104" s="114">
        <f>AB1104*$H1104</f>
        <v>0</v>
      </c>
      <c r="AD1104" s="32"/>
      <c r="AE1104" s="114">
        <f>AD1104*$H1104</f>
        <v>0</v>
      </c>
      <c r="AF1104" s="32"/>
      <c r="AG1104" s="114">
        <f>AF1104*$H1104</f>
        <v>0</v>
      </c>
      <c r="AH1104" s="32"/>
      <c r="AI1104" s="114">
        <f>AH1104*$H1104</f>
        <v>0</v>
      </c>
      <c r="AJ1104" s="32"/>
      <c r="AK1104" s="114">
        <f>AJ1104*$H1104</f>
        <v>0</v>
      </c>
      <c r="AL1104" s="32"/>
      <c r="AM1104" s="114">
        <f>AL1104*$H1104</f>
        <v>0</v>
      </c>
      <c r="AN1104" s="32"/>
      <c r="AO1104" s="114">
        <f>AN1104*$H1104</f>
        <v>0</v>
      </c>
      <c r="AP1104" s="32"/>
      <c r="AQ1104" s="114">
        <f>AP1104*$H1104</f>
        <v>0</v>
      </c>
      <c r="AR1104" s="32"/>
      <c r="AS1104" s="114">
        <f>AR1104*$H1104</f>
        <v>0</v>
      </c>
      <c r="AT1104" s="32"/>
      <c r="AU1104" s="114">
        <f>AT1104*$H1104</f>
        <v>0</v>
      </c>
      <c r="AV1104" s="32"/>
      <c r="AW1104" s="114">
        <f>AV1104*$H1104</f>
        <v>0</v>
      </c>
      <c r="AX1104" s="32"/>
      <c r="AY1104" s="114">
        <f>AX1104*$H1104</f>
        <v>0</v>
      </c>
      <c r="AZ1104" s="32"/>
      <c r="BA1104" s="114">
        <f>AZ1104*$H1104</f>
        <v>0</v>
      </c>
      <c r="BB1104" s="32"/>
      <c r="BC1104" s="114">
        <f>BB1104*$H1104</f>
        <v>0</v>
      </c>
      <c r="BD1104" s="32"/>
      <c r="BE1104" s="114">
        <f>BD1104*$H1104</f>
        <v>0</v>
      </c>
      <c r="BF1104" s="32"/>
      <c r="BG1104" s="114">
        <f>BF1104*$H1104</f>
        <v>0</v>
      </c>
      <c r="BH1104" s="108">
        <f t="shared" ref="BH1104:BI1104" si="4266">SUM(J1104,L1104,N1104,P1104,R1104,T1104,V1104,X1104,Z1104,AB1104,AD1104,AF1104,AH1104,AJ1104,AL1104,AN1104,AP1104,AR1104,AT1104,AV1104,AX1104,AZ1104,BB1104,BD1104,BF1104)</f>
        <v>0</v>
      </c>
      <c r="BI1104" s="119">
        <f t="shared" si="4266"/>
        <v>0</v>
      </c>
      <c r="BJ1104" s="87">
        <f>BI1104/I1104</f>
        <v>0</v>
      </c>
      <c r="BK1104" s="108">
        <f>F1104-BH1104</f>
        <v>1.92</v>
      </c>
      <c r="BL1104" s="119">
        <f>I1104-BI1104</f>
        <v>127.16</v>
      </c>
      <c r="BM1104" s="87">
        <f>1-BJ1104</f>
        <v>1</v>
      </c>
    </row>
    <row r="1105" spans="1:65" s="88" customFormat="1">
      <c r="A1105" s="22" t="s">
        <v>1546</v>
      </c>
      <c r="B1105" s="22" t="s">
        <v>60</v>
      </c>
      <c r="C1105" s="22" t="s">
        <v>60</v>
      </c>
      <c r="D1105" s="102" t="s">
        <v>1510</v>
      </c>
      <c r="E1105" s="22" t="s">
        <v>60</v>
      </c>
      <c r="F1105" s="89"/>
      <c r="G1105" s="27"/>
      <c r="H1105" s="121"/>
      <c r="I1105" s="118">
        <f>SUM(I1106:I1107)</f>
        <v>19763.989999999998</v>
      </c>
      <c r="J1105" s="112"/>
      <c r="K1105" s="127">
        <f>SUM(K1106:K1107)</f>
        <v>0</v>
      </c>
      <c r="L1105" s="26"/>
      <c r="M1105" s="127">
        <f>SUM(M1106:M1107)</f>
        <v>0</v>
      </c>
      <c r="N1105" s="26"/>
      <c r="O1105" s="127">
        <f>SUM(O1106:O1107)</f>
        <v>0</v>
      </c>
      <c r="P1105" s="26"/>
      <c r="Q1105" s="127">
        <f>SUM(Q1106:Q1107)</f>
        <v>0</v>
      </c>
      <c r="R1105" s="26"/>
      <c r="S1105" s="127">
        <f>SUM(S1106:S1107)</f>
        <v>0</v>
      </c>
      <c r="T1105" s="26"/>
      <c r="U1105" s="127">
        <f>SUM(U1106:U1107)</f>
        <v>0</v>
      </c>
      <c r="V1105" s="26"/>
      <c r="W1105" s="127">
        <f>SUM(W1106:W1107)</f>
        <v>0</v>
      </c>
      <c r="X1105" s="26"/>
      <c r="Y1105" s="127">
        <f>SUM(Y1106:Y1107)</f>
        <v>0</v>
      </c>
      <c r="Z1105" s="26"/>
      <c r="AA1105" s="127">
        <f>SUM(AA1106:AA1107)</f>
        <v>0</v>
      </c>
      <c r="AB1105" s="26"/>
      <c r="AC1105" s="127">
        <f>SUM(AC1106:AC1107)</f>
        <v>0</v>
      </c>
      <c r="AD1105" s="26"/>
      <c r="AE1105" s="127">
        <f>SUM(AE1106:AE1107)</f>
        <v>0</v>
      </c>
      <c r="AF1105" s="26"/>
      <c r="AG1105" s="127">
        <f>SUM(AG1106:AG1107)</f>
        <v>0</v>
      </c>
      <c r="AH1105" s="26"/>
      <c r="AI1105" s="127">
        <f>SUM(AI1106:AI1107)</f>
        <v>0</v>
      </c>
      <c r="AJ1105" s="26"/>
      <c r="AK1105" s="127">
        <f>SUM(AK1106:AK1107)</f>
        <v>0</v>
      </c>
      <c r="AL1105" s="26"/>
      <c r="AM1105" s="127">
        <f>SUM(AM1106:AM1107)</f>
        <v>0</v>
      </c>
      <c r="AN1105" s="26"/>
      <c r="AO1105" s="127">
        <f>SUM(AO1106:AO1107)</f>
        <v>0</v>
      </c>
      <c r="AP1105" s="26"/>
      <c r="AQ1105" s="127">
        <f>SUM(AQ1106:AQ1107)</f>
        <v>0</v>
      </c>
      <c r="AR1105" s="26"/>
      <c r="AS1105" s="127">
        <f>SUM(AS1106:AS1107)</f>
        <v>0</v>
      </c>
      <c r="AT1105" s="26"/>
      <c r="AU1105" s="127">
        <f>SUM(AU1106:AU1107)</f>
        <v>0</v>
      </c>
      <c r="AV1105" s="26"/>
      <c r="AW1105" s="127">
        <f>SUM(AW1106:AW1107)</f>
        <v>0</v>
      </c>
      <c r="AX1105" s="26"/>
      <c r="AY1105" s="127">
        <f>SUM(AY1106:AY1107)</f>
        <v>0</v>
      </c>
      <c r="AZ1105" s="26"/>
      <c r="BA1105" s="127">
        <f>SUM(BA1106:BA1107)</f>
        <v>0</v>
      </c>
      <c r="BB1105" s="26"/>
      <c r="BC1105" s="127">
        <f>SUM(BC1106:BC1107)</f>
        <v>0</v>
      </c>
      <c r="BD1105" s="26"/>
      <c r="BE1105" s="127">
        <f>SUM(BE1106:BE1107)</f>
        <v>0</v>
      </c>
      <c r="BF1105" s="26"/>
      <c r="BG1105" s="127">
        <f>SUM(BG1106:BG1107)</f>
        <v>0</v>
      </c>
      <c r="BH1105" s="109"/>
      <c r="BI1105" s="121">
        <f>SUM(BI1106:BI1107)</f>
        <v>0</v>
      </c>
      <c r="BJ1105" s="27"/>
      <c r="BK1105" s="109"/>
      <c r="BL1105" s="121">
        <f>SUM(BL1106:BL1107)</f>
        <v>19763.989999999998</v>
      </c>
      <c r="BM1105" s="27"/>
    </row>
    <row r="1106" spans="1:65" s="88" customFormat="1" ht="33.75">
      <c r="A1106" s="29" t="s">
        <v>1547</v>
      </c>
      <c r="B1106" s="29" t="s">
        <v>250</v>
      </c>
      <c r="C1106" s="29">
        <v>11902</v>
      </c>
      <c r="D1106" s="101" t="s">
        <v>1512</v>
      </c>
      <c r="E1106" s="29" t="s">
        <v>132</v>
      </c>
      <c r="F1106" s="30">
        <v>42</v>
      </c>
      <c r="G1106" s="31">
        <v>139.51</v>
      </c>
      <c r="H1106" s="119">
        <v>171.4261804886749</v>
      </c>
      <c r="I1106" s="120">
        <f t="shared" ref="I1106:I1107" si="4267">ROUND(SUM(F1106*H1106),2)</f>
        <v>7199.9</v>
      </c>
      <c r="J1106" s="111"/>
      <c r="K1106" s="114">
        <f t="shared" ref="K1106:K1107" si="4268">J1106*$H1106</f>
        <v>0</v>
      </c>
      <c r="L1106" s="32"/>
      <c r="M1106" s="114">
        <f t="shared" ref="M1106:M1107" si="4269">L1106*$H1106</f>
        <v>0</v>
      </c>
      <c r="N1106" s="32"/>
      <c r="O1106" s="114">
        <f t="shared" ref="O1106:O1107" si="4270">N1106*$H1106</f>
        <v>0</v>
      </c>
      <c r="P1106" s="32"/>
      <c r="Q1106" s="114">
        <f t="shared" ref="Q1106:Q1107" si="4271">P1106*$H1106</f>
        <v>0</v>
      </c>
      <c r="R1106" s="32"/>
      <c r="S1106" s="114">
        <f t="shared" ref="S1106:S1107" si="4272">R1106*$H1106</f>
        <v>0</v>
      </c>
      <c r="T1106" s="32"/>
      <c r="U1106" s="114">
        <f t="shared" ref="U1106:U1107" si="4273">T1106*$H1106</f>
        <v>0</v>
      </c>
      <c r="V1106" s="32"/>
      <c r="W1106" s="114">
        <f t="shared" ref="W1106:W1107" si="4274">V1106*$H1106</f>
        <v>0</v>
      </c>
      <c r="X1106" s="32"/>
      <c r="Y1106" s="114">
        <f t="shared" ref="Y1106:Y1107" si="4275">X1106*$H1106</f>
        <v>0</v>
      </c>
      <c r="Z1106" s="32"/>
      <c r="AA1106" s="114">
        <f t="shared" ref="AA1106:AA1107" si="4276">Z1106*$H1106</f>
        <v>0</v>
      </c>
      <c r="AB1106" s="32"/>
      <c r="AC1106" s="114">
        <f t="shared" ref="AC1106:AC1107" si="4277">AB1106*$H1106</f>
        <v>0</v>
      </c>
      <c r="AD1106" s="32"/>
      <c r="AE1106" s="114">
        <f t="shared" ref="AE1106:AE1107" si="4278">AD1106*$H1106</f>
        <v>0</v>
      </c>
      <c r="AF1106" s="32"/>
      <c r="AG1106" s="114">
        <f t="shared" ref="AG1106:AG1107" si="4279">AF1106*$H1106</f>
        <v>0</v>
      </c>
      <c r="AH1106" s="32"/>
      <c r="AI1106" s="114">
        <f t="shared" ref="AI1106:AI1107" si="4280">AH1106*$H1106</f>
        <v>0</v>
      </c>
      <c r="AJ1106" s="32"/>
      <c r="AK1106" s="114">
        <f t="shared" ref="AK1106:AK1107" si="4281">AJ1106*$H1106</f>
        <v>0</v>
      </c>
      <c r="AL1106" s="32"/>
      <c r="AM1106" s="114">
        <f t="shared" ref="AM1106:AM1107" si="4282">AL1106*$H1106</f>
        <v>0</v>
      </c>
      <c r="AN1106" s="32"/>
      <c r="AO1106" s="114">
        <f t="shared" ref="AO1106:AO1107" si="4283">AN1106*$H1106</f>
        <v>0</v>
      </c>
      <c r="AP1106" s="32"/>
      <c r="AQ1106" s="114">
        <f t="shared" ref="AQ1106:AQ1107" si="4284">AP1106*$H1106</f>
        <v>0</v>
      </c>
      <c r="AR1106" s="32"/>
      <c r="AS1106" s="114">
        <f t="shared" ref="AS1106:AS1107" si="4285">AR1106*$H1106</f>
        <v>0</v>
      </c>
      <c r="AT1106" s="32"/>
      <c r="AU1106" s="114">
        <f t="shared" ref="AU1106:AU1107" si="4286">AT1106*$H1106</f>
        <v>0</v>
      </c>
      <c r="AV1106" s="32"/>
      <c r="AW1106" s="114">
        <f t="shared" ref="AW1106:AW1107" si="4287">AV1106*$H1106</f>
        <v>0</v>
      </c>
      <c r="AX1106" s="32"/>
      <c r="AY1106" s="114">
        <f t="shared" ref="AY1106:AY1107" si="4288">AX1106*$H1106</f>
        <v>0</v>
      </c>
      <c r="AZ1106" s="32"/>
      <c r="BA1106" s="114">
        <f t="shared" ref="BA1106:BA1107" si="4289">AZ1106*$H1106</f>
        <v>0</v>
      </c>
      <c r="BB1106" s="32"/>
      <c r="BC1106" s="114">
        <f t="shared" ref="BC1106:BC1107" si="4290">BB1106*$H1106</f>
        <v>0</v>
      </c>
      <c r="BD1106" s="32"/>
      <c r="BE1106" s="114">
        <f t="shared" ref="BE1106:BE1107" si="4291">BD1106*$H1106</f>
        <v>0</v>
      </c>
      <c r="BF1106" s="32"/>
      <c r="BG1106" s="114">
        <f t="shared" ref="BG1106:BG1107" si="4292">BF1106*$H1106</f>
        <v>0</v>
      </c>
      <c r="BH1106" s="108">
        <f t="shared" ref="BH1106:BI1106" si="4293">SUM(J1106,L1106,N1106,P1106,R1106,T1106,V1106,X1106,Z1106,AB1106,AD1106,AF1106,AH1106,AJ1106,AL1106,AN1106,AP1106,AR1106,AT1106,AV1106,AX1106,AZ1106,BB1106,BD1106,BF1106)</f>
        <v>0</v>
      </c>
      <c r="BI1106" s="119">
        <f t="shared" si="4293"/>
        <v>0</v>
      </c>
      <c r="BJ1106" s="87">
        <f t="shared" ref="BJ1106:BJ1107" si="4294">BI1106/I1106</f>
        <v>0</v>
      </c>
      <c r="BK1106" s="108">
        <f t="shared" ref="BK1106:BK1107" si="4295">F1106-BH1106</f>
        <v>42</v>
      </c>
      <c r="BL1106" s="119">
        <f t="shared" ref="BL1106:BL1107" si="4296">I1106-BI1106</f>
        <v>7199.9</v>
      </c>
      <c r="BM1106" s="87">
        <f t="shared" ref="BM1106:BM1107" si="4297">1-BJ1106</f>
        <v>1</v>
      </c>
    </row>
    <row r="1107" spans="1:65" s="88" customFormat="1" ht="33.75">
      <c r="A1107" s="29" t="s">
        <v>1548</v>
      </c>
      <c r="B1107" s="29" t="s">
        <v>250</v>
      </c>
      <c r="C1107" s="29">
        <v>11903</v>
      </c>
      <c r="D1107" s="101" t="s">
        <v>1514</v>
      </c>
      <c r="E1107" s="29" t="s">
        <v>132</v>
      </c>
      <c r="F1107" s="30">
        <v>67.5</v>
      </c>
      <c r="G1107" s="31">
        <v>151.47999999999999</v>
      </c>
      <c r="H1107" s="119">
        <v>186.13459838308705</v>
      </c>
      <c r="I1107" s="120">
        <f t="shared" si="4267"/>
        <v>12564.09</v>
      </c>
      <c r="J1107" s="111"/>
      <c r="K1107" s="114">
        <f t="shared" si="4268"/>
        <v>0</v>
      </c>
      <c r="L1107" s="32"/>
      <c r="M1107" s="114">
        <f t="shared" si="4269"/>
        <v>0</v>
      </c>
      <c r="N1107" s="32"/>
      <c r="O1107" s="114">
        <f t="shared" si="4270"/>
        <v>0</v>
      </c>
      <c r="P1107" s="32"/>
      <c r="Q1107" s="114">
        <f t="shared" si="4271"/>
        <v>0</v>
      </c>
      <c r="R1107" s="32"/>
      <c r="S1107" s="114">
        <f t="shared" si="4272"/>
        <v>0</v>
      </c>
      <c r="T1107" s="32"/>
      <c r="U1107" s="114">
        <f t="shared" si="4273"/>
        <v>0</v>
      </c>
      <c r="V1107" s="32"/>
      <c r="W1107" s="114">
        <f t="shared" si="4274"/>
        <v>0</v>
      </c>
      <c r="X1107" s="32"/>
      <c r="Y1107" s="114">
        <f t="shared" si="4275"/>
        <v>0</v>
      </c>
      <c r="Z1107" s="32"/>
      <c r="AA1107" s="114">
        <f t="shared" si="4276"/>
        <v>0</v>
      </c>
      <c r="AB1107" s="32"/>
      <c r="AC1107" s="114">
        <f t="shared" si="4277"/>
        <v>0</v>
      </c>
      <c r="AD1107" s="32"/>
      <c r="AE1107" s="114">
        <f t="shared" si="4278"/>
        <v>0</v>
      </c>
      <c r="AF1107" s="32"/>
      <c r="AG1107" s="114">
        <f t="shared" si="4279"/>
        <v>0</v>
      </c>
      <c r="AH1107" s="32"/>
      <c r="AI1107" s="114">
        <f t="shared" si="4280"/>
        <v>0</v>
      </c>
      <c r="AJ1107" s="32"/>
      <c r="AK1107" s="114">
        <f t="shared" si="4281"/>
        <v>0</v>
      </c>
      <c r="AL1107" s="32"/>
      <c r="AM1107" s="114">
        <f t="shared" si="4282"/>
        <v>0</v>
      </c>
      <c r="AN1107" s="32"/>
      <c r="AO1107" s="114">
        <f t="shared" si="4283"/>
        <v>0</v>
      </c>
      <c r="AP1107" s="32"/>
      <c r="AQ1107" s="114">
        <f t="shared" si="4284"/>
        <v>0</v>
      </c>
      <c r="AR1107" s="32"/>
      <c r="AS1107" s="114">
        <f t="shared" si="4285"/>
        <v>0</v>
      </c>
      <c r="AT1107" s="32"/>
      <c r="AU1107" s="114">
        <f t="shared" si="4286"/>
        <v>0</v>
      </c>
      <c r="AV1107" s="32"/>
      <c r="AW1107" s="114">
        <f t="shared" si="4287"/>
        <v>0</v>
      </c>
      <c r="AX1107" s="32"/>
      <c r="AY1107" s="114">
        <f t="shared" si="4288"/>
        <v>0</v>
      </c>
      <c r="AZ1107" s="32"/>
      <c r="BA1107" s="114">
        <f t="shared" si="4289"/>
        <v>0</v>
      </c>
      <c r="BB1107" s="32"/>
      <c r="BC1107" s="114">
        <f t="shared" si="4290"/>
        <v>0</v>
      </c>
      <c r="BD1107" s="32"/>
      <c r="BE1107" s="114">
        <f t="shared" si="4291"/>
        <v>0</v>
      </c>
      <c r="BF1107" s="32"/>
      <c r="BG1107" s="114">
        <f t="shared" si="4292"/>
        <v>0</v>
      </c>
      <c r="BH1107" s="108">
        <f t="shared" ref="BH1107:BI1107" si="4298">SUM(J1107,L1107,N1107,P1107,R1107,T1107,V1107,X1107,Z1107,AB1107,AD1107,AF1107,AH1107,AJ1107,AL1107,AN1107,AP1107,AR1107,AT1107,AV1107,AX1107,AZ1107,BB1107,BD1107,BF1107)</f>
        <v>0</v>
      </c>
      <c r="BI1107" s="119">
        <f t="shared" si="4298"/>
        <v>0</v>
      </c>
      <c r="BJ1107" s="87">
        <f t="shared" si="4294"/>
        <v>0</v>
      </c>
      <c r="BK1107" s="108">
        <f t="shared" si="4295"/>
        <v>67.5</v>
      </c>
      <c r="BL1107" s="119">
        <f t="shared" si="4296"/>
        <v>12564.09</v>
      </c>
      <c r="BM1107" s="87">
        <f t="shared" si="4297"/>
        <v>1</v>
      </c>
    </row>
    <row r="1108" spans="1:65" s="88" customFormat="1">
      <c r="A1108" s="22" t="s">
        <v>1549</v>
      </c>
      <c r="B1108" s="22" t="s">
        <v>60</v>
      </c>
      <c r="C1108" s="22" t="s">
        <v>60</v>
      </c>
      <c r="D1108" s="102" t="s">
        <v>1491</v>
      </c>
      <c r="E1108" s="22" t="s">
        <v>60</v>
      </c>
      <c r="F1108" s="89"/>
      <c r="G1108" s="27"/>
      <c r="H1108" s="121"/>
      <c r="I1108" s="118">
        <f>SUM(I1109:I1113)</f>
        <v>6465.7300000000005</v>
      </c>
      <c r="J1108" s="112"/>
      <c r="K1108" s="127">
        <f>SUM(K1109:K1113)</f>
        <v>0</v>
      </c>
      <c r="L1108" s="26"/>
      <c r="M1108" s="127">
        <f>SUM(M1109:M1113)</f>
        <v>0</v>
      </c>
      <c r="N1108" s="26"/>
      <c r="O1108" s="127">
        <f>SUM(O1109:O1113)</f>
        <v>0</v>
      </c>
      <c r="P1108" s="26"/>
      <c r="Q1108" s="127">
        <f>SUM(Q1109:Q1113)</f>
        <v>0</v>
      </c>
      <c r="R1108" s="26"/>
      <c r="S1108" s="127">
        <f>SUM(S1109:S1113)</f>
        <v>0</v>
      </c>
      <c r="T1108" s="26"/>
      <c r="U1108" s="127">
        <f>SUM(U1109:U1113)</f>
        <v>0</v>
      </c>
      <c r="V1108" s="26"/>
      <c r="W1108" s="127">
        <f>SUM(W1109:W1113)</f>
        <v>0</v>
      </c>
      <c r="X1108" s="26"/>
      <c r="Y1108" s="127">
        <f>SUM(Y1109:Y1113)</f>
        <v>0</v>
      </c>
      <c r="Z1108" s="26"/>
      <c r="AA1108" s="127">
        <f>SUM(AA1109:AA1113)</f>
        <v>0</v>
      </c>
      <c r="AB1108" s="26"/>
      <c r="AC1108" s="127">
        <f>SUM(AC1109:AC1113)</f>
        <v>0</v>
      </c>
      <c r="AD1108" s="26"/>
      <c r="AE1108" s="127">
        <f>SUM(AE1109:AE1113)</f>
        <v>0</v>
      </c>
      <c r="AF1108" s="26"/>
      <c r="AG1108" s="127">
        <f>SUM(AG1109:AG1113)</f>
        <v>0</v>
      </c>
      <c r="AH1108" s="26"/>
      <c r="AI1108" s="127">
        <f>SUM(AI1109:AI1113)</f>
        <v>0</v>
      </c>
      <c r="AJ1108" s="26"/>
      <c r="AK1108" s="127">
        <f>SUM(AK1109:AK1113)</f>
        <v>0</v>
      </c>
      <c r="AL1108" s="26"/>
      <c r="AM1108" s="127">
        <f>SUM(AM1109:AM1113)</f>
        <v>0</v>
      </c>
      <c r="AN1108" s="26"/>
      <c r="AO1108" s="127">
        <f>SUM(AO1109:AO1113)</f>
        <v>0</v>
      </c>
      <c r="AP1108" s="26"/>
      <c r="AQ1108" s="127">
        <f>SUM(AQ1109:AQ1113)</f>
        <v>0</v>
      </c>
      <c r="AR1108" s="26"/>
      <c r="AS1108" s="127">
        <f>SUM(AS1109:AS1113)</f>
        <v>0</v>
      </c>
      <c r="AT1108" s="26"/>
      <c r="AU1108" s="127">
        <f>SUM(AU1109:AU1113)</f>
        <v>0</v>
      </c>
      <c r="AV1108" s="26"/>
      <c r="AW1108" s="127">
        <f>SUM(AW1109:AW1113)</f>
        <v>0</v>
      </c>
      <c r="AX1108" s="26"/>
      <c r="AY1108" s="127">
        <f>SUM(AY1109:AY1113)</f>
        <v>0</v>
      </c>
      <c r="AZ1108" s="26"/>
      <c r="BA1108" s="127">
        <f>SUM(BA1109:BA1113)</f>
        <v>0</v>
      </c>
      <c r="BB1108" s="26"/>
      <c r="BC1108" s="127">
        <f>SUM(BC1109:BC1113)</f>
        <v>0</v>
      </c>
      <c r="BD1108" s="26"/>
      <c r="BE1108" s="127">
        <f>SUM(BE1109:BE1113)</f>
        <v>0</v>
      </c>
      <c r="BF1108" s="26"/>
      <c r="BG1108" s="127">
        <f>SUM(BG1109:BG1113)</f>
        <v>0</v>
      </c>
      <c r="BH1108" s="109"/>
      <c r="BI1108" s="121">
        <f>SUM(BI1109:BI1113)</f>
        <v>0</v>
      </c>
      <c r="BJ1108" s="27"/>
      <c r="BK1108" s="109"/>
      <c r="BL1108" s="121">
        <f>SUM(BL1109:BL1113)</f>
        <v>6465.7300000000005</v>
      </c>
      <c r="BM1108" s="27"/>
    </row>
    <row r="1109" spans="1:65" s="88" customFormat="1" ht="45">
      <c r="A1109" s="29" t="s">
        <v>1550</v>
      </c>
      <c r="B1109" s="29" t="s">
        <v>250</v>
      </c>
      <c r="C1109" s="29">
        <v>2228</v>
      </c>
      <c r="D1109" s="101" t="s">
        <v>1493</v>
      </c>
      <c r="E1109" s="29" t="s">
        <v>132</v>
      </c>
      <c r="F1109" s="30">
        <v>102</v>
      </c>
      <c r="G1109" s="31">
        <v>9.6999999999999993</v>
      </c>
      <c r="H1109" s="119">
        <v>11.919102220200319</v>
      </c>
      <c r="I1109" s="120">
        <f t="shared" ref="I1109:I1113" si="4299">ROUND(SUM(F1109*H1109),2)</f>
        <v>1215.75</v>
      </c>
      <c r="J1109" s="111"/>
      <c r="K1109" s="114">
        <f t="shared" ref="K1109:K1113" si="4300">J1109*$H1109</f>
        <v>0</v>
      </c>
      <c r="L1109" s="32"/>
      <c r="M1109" s="114">
        <f t="shared" ref="M1109:M1113" si="4301">L1109*$H1109</f>
        <v>0</v>
      </c>
      <c r="N1109" s="32"/>
      <c r="O1109" s="114">
        <f t="shared" ref="O1109:O1113" si="4302">N1109*$H1109</f>
        <v>0</v>
      </c>
      <c r="P1109" s="32"/>
      <c r="Q1109" s="114">
        <f t="shared" ref="Q1109:Q1113" si="4303">P1109*$H1109</f>
        <v>0</v>
      </c>
      <c r="R1109" s="32"/>
      <c r="S1109" s="114">
        <f t="shared" ref="S1109:S1113" si="4304">R1109*$H1109</f>
        <v>0</v>
      </c>
      <c r="T1109" s="32"/>
      <c r="U1109" s="114">
        <f t="shared" ref="U1109:U1113" si="4305">T1109*$H1109</f>
        <v>0</v>
      </c>
      <c r="V1109" s="32"/>
      <c r="W1109" s="114">
        <f t="shared" ref="W1109:W1113" si="4306">V1109*$H1109</f>
        <v>0</v>
      </c>
      <c r="X1109" s="32"/>
      <c r="Y1109" s="114">
        <f t="shared" ref="Y1109:Y1113" si="4307">X1109*$H1109</f>
        <v>0</v>
      </c>
      <c r="Z1109" s="32"/>
      <c r="AA1109" s="114">
        <f t="shared" ref="AA1109:AA1113" si="4308">Z1109*$H1109</f>
        <v>0</v>
      </c>
      <c r="AB1109" s="32"/>
      <c r="AC1109" s="114">
        <f t="shared" ref="AC1109:AC1113" si="4309">AB1109*$H1109</f>
        <v>0</v>
      </c>
      <c r="AD1109" s="32"/>
      <c r="AE1109" s="114">
        <f t="shared" ref="AE1109:AE1113" si="4310">AD1109*$H1109</f>
        <v>0</v>
      </c>
      <c r="AF1109" s="32"/>
      <c r="AG1109" s="114">
        <f t="shared" ref="AG1109:AG1113" si="4311">AF1109*$H1109</f>
        <v>0</v>
      </c>
      <c r="AH1109" s="32"/>
      <c r="AI1109" s="114">
        <f t="shared" ref="AI1109:AI1113" si="4312">AH1109*$H1109</f>
        <v>0</v>
      </c>
      <c r="AJ1109" s="32"/>
      <c r="AK1109" s="114">
        <f t="shared" ref="AK1109:AK1113" si="4313">AJ1109*$H1109</f>
        <v>0</v>
      </c>
      <c r="AL1109" s="32"/>
      <c r="AM1109" s="114">
        <f t="shared" ref="AM1109:AM1113" si="4314">AL1109*$H1109</f>
        <v>0</v>
      </c>
      <c r="AN1109" s="32"/>
      <c r="AO1109" s="114">
        <f t="shared" ref="AO1109:AO1113" si="4315">AN1109*$H1109</f>
        <v>0</v>
      </c>
      <c r="AP1109" s="32"/>
      <c r="AQ1109" s="114">
        <f t="shared" ref="AQ1109:AQ1113" si="4316">AP1109*$H1109</f>
        <v>0</v>
      </c>
      <c r="AR1109" s="32"/>
      <c r="AS1109" s="114">
        <f t="shared" ref="AS1109:AS1113" si="4317">AR1109*$H1109</f>
        <v>0</v>
      </c>
      <c r="AT1109" s="32"/>
      <c r="AU1109" s="114">
        <f t="shared" ref="AU1109:AU1113" si="4318">AT1109*$H1109</f>
        <v>0</v>
      </c>
      <c r="AV1109" s="32"/>
      <c r="AW1109" s="114">
        <f t="shared" ref="AW1109:AW1113" si="4319">AV1109*$H1109</f>
        <v>0</v>
      </c>
      <c r="AX1109" s="32"/>
      <c r="AY1109" s="114">
        <f t="shared" ref="AY1109:AY1113" si="4320">AX1109*$H1109</f>
        <v>0</v>
      </c>
      <c r="AZ1109" s="32"/>
      <c r="BA1109" s="114">
        <f t="shared" ref="BA1109:BA1113" si="4321">AZ1109*$H1109</f>
        <v>0</v>
      </c>
      <c r="BB1109" s="32"/>
      <c r="BC1109" s="114">
        <f t="shared" ref="BC1109:BC1113" si="4322">BB1109*$H1109</f>
        <v>0</v>
      </c>
      <c r="BD1109" s="32"/>
      <c r="BE1109" s="114">
        <f t="shared" ref="BE1109:BE1113" si="4323">BD1109*$H1109</f>
        <v>0</v>
      </c>
      <c r="BF1109" s="32"/>
      <c r="BG1109" s="114">
        <f t="shared" ref="BG1109:BG1113" si="4324">BF1109*$H1109</f>
        <v>0</v>
      </c>
      <c r="BH1109" s="108">
        <f t="shared" ref="BH1109:BI1109" si="4325">SUM(J1109,L1109,N1109,P1109,R1109,T1109,V1109,X1109,Z1109,AB1109,AD1109,AF1109,AH1109,AJ1109,AL1109,AN1109,AP1109,AR1109,AT1109,AV1109,AX1109,AZ1109,BB1109,BD1109,BF1109)</f>
        <v>0</v>
      </c>
      <c r="BI1109" s="119">
        <f t="shared" si="4325"/>
        <v>0</v>
      </c>
      <c r="BJ1109" s="87">
        <f t="shared" ref="BJ1109:BJ1113" si="4326">BI1109/I1109</f>
        <v>0</v>
      </c>
      <c r="BK1109" s="108">
        <f t="shared" ref="BK1109:BK1113" si="4327">F1109-BH1109</f>
        <v>102</v>
      </c>
      <c r="BL1109" s="119">
        <f t="shared" ref="BL1109:BL1113" si="4328">I1109-BI1109</f>
        <v>1215.75</v>
      </c>
      <c r="BM1109" s="87">
        <f t="shared" ref="BM1109:BM1113" si="4329">1-BJ1109</f>
        <v>1</v>
      </c>
    </row>
    <row r="1110" spans="1:65" s="88" customFormat="1" ht="45">
      <c r="A1110" s="29" t="s">
        <v>1551</v>
      </c>
      <c r="B1110" s="29" t="s">
        <v>250</v>
      </c>
      <c r="C1110" s="29">
        <v>7322</v>
      </c>
      <c r="D1110" s="101" t="s">
        <v>1495</v>
      </c>
      <c r="E1110" s="29" t="s">
        <v>100</v>
      </c>
      <c r="F1110" s="30">
        <v>136</v>
      </c>
      <c r="G1110" s="31">
        <v>5.26</v>
      </c>
      <c r="H1110" s="119">
        <v>6.4633482142529566</v>
      </c>
      <c r="I1110" s="120">
        <f t="shared" si="4299"/>
        <v>879.02</v>
      </c>
      <c r="J1110" s="111"/>
      <c r="K1110" s="114">
        <f t="shared" si="4300"/>
        <v>0</v>
      </c>
      <c r="L1110" s="32"/>
      <c r="M1110" s="114">
        <f t="shared" si="4301"/>
        <v>0</v>
      </c>
      <c r="N1110" s="32"/>
      <c r="O1110" s="114">
        <f t="shared" si="4302"/>
        <v>0</v>
      </c>
      <c r="P1110" s="32"/>
      <c r="Q1110" s="114">
        <f t="shared" si="4303"/>
        <v>0</v>
      </c>
      <c r="R1110" s="32"/>
      <c r="S1110" s="114">
        <f t="shared" si="4304"/>
        <v>0</v>
      </c>
      <c r="T1110" s="32"/>
      <c r="U1110" s="114">
        <f t="shared" si="4305"/>
        <v>0</v>
      </c>
      <c r="V1110" s="32"/>
      <c r="W1110" s="114">
        <f t="shared" si="4306"/>
        <v>0</v>
      </c>
      <c r="X1110" s="32"/>
      <c r="Y1110" s="114">
        <f t="shared" si="4307"/>
        <v>0</v>
      </c>
      <c r="Z1110" s="32"/>
      <c r="AA1110" s="114">
        <f t="shared" si="4308"/>
        <v>0</v>
      </c>
      <c r="AB1110" s="32"/>
      <c r="AC1110" s="114">
        <f t="shared" si="4309"/>
        <v>0</v>
      </c>
      <c r="AD1110" s="32"/>
      <c r="AE1110" s="114">
        <f t="shared" si="4310"/>
        <v>0</v>
      </c>
      <c r="AF1110" s="32"/>
      <c r="AG1110" s="114">
        <f t="shared" si="4311"/>
        <v>0</v>
      </c>
      <c r="AH1110" s="32"/>
      <c r="AI1110" s="114">
        <f t="shared" si="4312"/>
        <v>0</v>
      </c>
      <c r="AJ1110" s="32"/>
      <c r="AK1110" s="114">
        <f t="shared" si="4313"/>
        <v>0</v>
      </c>
      <c r="AL1110" s="32"/>
      <c r="AM1110" s="114">
        <f t="shared" si="4314"/>
        <v>0</v>
      </c>
      <c r="AN1110" s="32"/>
      <c r="AO1110" s="114">
        <f t="shared" si="4315"/>
        <v>0</v>
      </c>
      <c r="AP1110" s="32"/>
      <c r="AQ1110" s="114">
        <f t="shared" si="4316"/>
        <v>0</v>
      </c>
      <c r="AR1110" s="32"/>
      <c r="AS1110" s="114">
        <f t="shared" si="4317"/>
        <v>0</v>
      </c>
      <c r="AT1110" s="32"/>
      <c r="AU1110" s="114">
        <f t="shared" si="4318"/>
        <v>0</v>
      </c>
      <c r="AV1110" s="32"/>
      <c r="AW1110" s="114">
        <f t="shared" si="4319"/>
        <v>0</v>
      </c>
      <c r="AX1110" s="32"/>
      <c r="AY1110" s="114">
        <f t="shared" si="4320"/>
        <v>0</v>
      </c>
      <c r="AZ1110" s="32"/>
      <c r="BA1110" s="114">
        <f t="shared" si="4321"/>
        <v>0</v>
      </c>
      <c r="BB1110" s="32"/>
      <c r="BC1110" s="114">
        <f t="shared" si="4322"/>
        <v>0</v>
      </c>
      <c r="BD1110" s="32"/>
      <c r="BE1110" s="114">
        <f t="shared" si="4323"/>
        <v>0</v>
      </c>
      <c r="BF1110" s="32"/>
      <c r="BG1110" s="114">
        <f t="shared" si="4324"/>
        <v>0</v>
      </c>
      <c r="BH1110" s="108">
        <f t="shared" ref="BH1110:BI1110" si="4330">SUM(J1110,L1110,N1110,P1110,R1110,T1110,V1110,X1110,Z1110,AB1110,AD1110,AF1110,AH1110,AJ1110,AL1110,AN1110,AP1110,AR1110,AT1110,AV1110,AX1110,AZ1110,BB1110,BD1110,BF1110)</f>
        <v>0</v>
      </c>
      <c r="BI1110" s="119">
        <f t="shared" si="4330"/>
        <v>0</v>
      </c>
      <c r="BJ1110" s="87">
        <f t="shared" si="4326"/>
        <v>0</v>
      </c>
      <c r="BK1110" s="108">
        <f t="shared" si="4327"/>
        <v>136</v>
      </c>
      <c r="BL1110" s="119">
        <f t="shared" si="4328"/>
        <v>879.02</v>
      </c>
      <c r="BM1110" s="87">
        <f t="shared" si="4329"/>
        <v>1</v>
      </c>
    </row>
    <row r="1111" spans="1:65" s="88" customFormat="1">
      <c r="A1111" s="29" t="s">
        <v>1552</v>
      </c>
      <c r="B1111" s="29" t="s">
        <v>250</v>
      </c>
      <c r="C1111" s="29">
        <v>7320</v>
      </c>
      <c r="D1111" s="101" t="s">
        <v>1497</v>
      </c>
      <c r="E1111" s="29" t="s">
        <v>100</v>
      </c>
      <c r="F1111" s="30">
        <v>5</v>
      </c>
      <c r="G1111" s="31">
        <v>112.38</v>
      </c>
      <c r="H1111" s="119">
        <v>138.08955747485689</v>
      </c>
      <c r="I1111" s="120">
        <f t="shared" si="4299"/>
        <v>690.45</v>
      </c>
      <c r="J1111" s="111"/>
      <c r="K1111" s="114">
        <f t="shared" si="4300"/>
        <v>0</v>
      </c>
      <c r="L1111" s="32"/>
      <c r="M1111" s="114">
        <f t="shared" si="4301"/>
        <v>0</v>
      </c>
      <c r="N1111" s="32"/>
      <c r="O1111" s="114">
        <f t="shared" si="4302"/>
        <v>0</v>
      </c>
      <c r="P1111" s="32"/>
      <c r="Q1111" s="114">
        <f t="shared" si="4303"/>
        <v>0</v>
      </c>
      <c r="R1111" s="32"/>
      <c r="S1111" s="114">
        <f t="shared" si="4304"/>
        <v>0</v>
      </c>
      <c r="T1111" s="32"/>
      <c r="U1111" s="114">
        <f t="shared" si="4305"/>
        <v>0</v>
      </c>
      <c r="V1111" s="32"/>
      <c r="W1111" s="114">
        <f t="shared" si="4306"/>
        <v>0</v>
      </c>
      <c r="X1111" s="32"/>
      <c r="Y1111" s="114">
        <f t="shared" si="4307"/>
        <v>0</v>
      </c>
      <c r="Z1111" s="32"/>
      <c r="AA1111" s="114">
        <f t="shared" si="4308"/>
        <v>0</v>
      </c>
      <c r="AB1111" s="32"/>
      <c r="AC1111" s="114">
        <f t="shared" si="4309"/>
        <v>0</v>
      </c>
      <c r="AD1111" s="32"/>
      <c r="AE1111" s="114">
        <f t="shared" si="4310"/>
        <v>0</v>
      </c>
      <c r="AF1111" s="32"/>
      <c r="AG1111" s="114">
        <f t="shared" si="4311"/>
        <v>0</v>
      </c>
      <c r="AH1111" s="32"/>
      <c r="AI1111" s="114">
        <f t="shared" si="4312"/>
        <v>0</v>
      </c>
      <c r="AJ1111" s="32"/>
      <c r="AK1111" s="114">
        <f t="shared" si="4313"/>
        <v>0</v>
      </c>
      <c r="AL1111" s="32"/>
      <c r="AM1111" s="114">
        <f t="shared" si="4314"/>
        <v>0</v>
      </c>
      <c r="AN1111" s="32"/>
      <c r="AO1111" s="114">
        <f t="shared" si="4315"/>
        <v>0</v>
      </c>
      <c r="AP1111" s="32"/>
      <c r="AQ1111" s="114">
        <f t="shared" si="4316"/>
        <v>0</v>
      </c>
      <c r="AR1111" s="32"/>
      <c r="AS1111" s="114">
        <f t="shared" si="4317"/>
        <v>0</v>
      </c>
      <c r="AT1111" s="32"/>
      <c r="AU1111" s="114">
        <f t="shared" si="4318"/>
        <v>0</v>
      </c>
      <c r="AV1111" s="32"/>
      <c r="AW1111" s="114">
        <f t="shared" si="4319"/>
        <v>0</v>
      </c>
      <c r="AX1111" s="32"/>
      <c r="AY1111" s="114">
        <f t="shared" si="4320"/>
        <v>0</v>
      </c>
      <c r="AZ1111" s="32"/>
      <c r="BA1111" s="114">
        <f t="shared" si="4321"/>
        <v>0</v>
      </c>
      <c r="BB1111" s="32"/>
      <c r="BC1111" s="114">
        <f t="shared" si="4322"/>
        <v>0</v>
      </c>
      <c r="BD1111" s="32"/>
      <c r="BE1111" s="114">
        <f t="shared" si="4323"/>
        <v>0</v>
      </c>
      <c r="BF1111" s="32"/>
      <c r="BG1111" s="114">
        <f t="shared" si="4324"/>
        <v>0</v>
      </c>
      <c r="BH1111" s="108">
        <f t="shared" ref="BH1111:BI1111" si="4331">SUM(J1111,L1111,N1111,P1111,R1111,T1111,V1111,X1111,Z1111,AB1111,AD1111,AF1111,AH1111,AJ1111,AL1111,AN1111,AP1111,AR1111,AT1111,AV1111,AX1111,AZ1111,BB1111,BD1111,BF1111)</f>
        <v>0</v>
      </c>
      <c r="BI1111" s="119">
        <f t="shared" si="4331"/>
        <v>0</v>
      </c>
      <c r="BJ1111" s="87">
        <f t="shared" si="4326"/>
        <v>0</v>
      </c>
      <c r="BK1111" s="108">
        <f t="shared" si="4327"/>
        <v>5</v>
      </c>
      <c r="BL1111" s="119">
        <f t="shared" si="4328"/>
        <v>690.45</v>
      </c>
      <c r="BM1111" s="87">
        <f t="shared" si="4329"/>
        <v>1</v>
      </c>
    </row>
    <row r="1112" spans="1:65" s="88" customFormat="1">
      <c r="A1112" s="29" t="s">
        <v>1553</v>
      </c>
      <c r="B1112" s="29" t="s">
        <v>250</v>
      </c>
      <c r="C1112" s="29">
        <v>12434</v>
      </c>
      <c r="D1112" s="101" t="s">
        <v>1499</v>
      </c>
      <c r="E1112" s="29" t="s">
        <v>100</v>
      </c>
      <c r="F1112" s="30">
        <v>5</v>
      </c>
      <c r="G1112" s="31">
        <v>59.63</v>
      </c>
      <c r="H1112" s="119">
        <v>73.271759318612894</v>
      </c>
      <c r="I1112" s="120">
        <f t="shared" si="4299"/>
        <v>366.36</v>
      </c>
      <c r="J1112" s="111"/>
      <c r="K1112" s="114">
        <f t="shared" si="4300"/>
        <v>0</v>
      </c>
      <c r="L1112" s="32"/>
      <c r="M1112" s="114">
        <f t="shared" si="4301"/>
        <v>0</v>
      </c>
      <c r="N1112" s="32"/>
      <c r="O1112" s="114">
        <f t="shared" si="4302"/>
        <v>0</v>
      </c>
      <c r="P1112" s="32"/>
      <c r="Q1112" s="114">
        <f t="shared" si="4303"/>
        <v>0</v>
      </c>
      <c r="R1112" s="32"/>
      <c r="S1112" s="114">
        <f t="shared" si="4304"/>
        <v>0</v>
      </c>
      <c r="T1112" s="32"/>
      <c r="U1112" s="114">
        <f t="shared" si="4305"/>
        <v>0</v>
      </c>
      <c r="V1112" s="32"/>
      <c r="W1112" s="114">
        <f t="shared" si="4306"/>
        <v>0</v>
      </c>
      <c r="X1112" s="32"/>
      <c r="Y1112" s="114">
        <f t="shared" si="4307"/>
        <v>0</v>
      </c>
      <c r="Z1112" s="32"/>
      <c r="AA1112" s="114">
        <f t="shared" si="4308"/>
        <v>0</v>
      </c>
      <c r="AB1112" s="32"/>
      <c r="AC1112" s="114">
        <f t="shared" si="4309"/>
        <v>0</v>
      </c>
      <c r="AD1112" s="32"/>
      <c r="AE1112" s="114">
        <f t="shared" si="4310"/>
        <v>0</v>
      </c>
      <c r="AF1112" s="32"/>
      <c r="AG1112" s="114">
        <f t="shared" si="4311"/>
        <v>0</v>
      </c>
      <c r="AH1112" s="32"/>
      <c r="AI1112" s="114">
        <f t="shared" si="4312"/>
        <v>0</v>
      </c>
      <c r="AJ1112" s="32"/>
      <c r="AK1112" s="114">
        <f t="shared" si="4313"/>
        <v>0</v>
      </c>
      <c r="AL1112" s="32"/>
      <c r="AM1112" s="114">
        <f t="shared" si="4314"/>
        <v>0</v>
      </c>
      <c r="AN1112" s="32"/>
      <c r="AO1112" s="114">
        <f t="shared" si="4315"/>
        <v>0</v>
      </c>
      <c r="AP1112" s="32"/>
      <c r="AQ1112" s="114">
        <f t="shared" si="4316"/>
        <v>0</v>
      </c>
      <c r="AR1112" s="32"/>
      <c r="AS1112" s="114">
        <f t="shared" si="4317"/>
        <v>0</v>
      </c>
      <c r="AT1112" s="32"/>
      <c r="AU1112" s="114">
        <f t="shared" si="4318"/>
        <v>0</v>
      </c>
      <c r="AV1112" s="32"/>
      <c r="AW1112" s="114">
        <f t="shared" si="4319"/>
        <v>0</v>
      </c>
      <c r="AX1112" s="32"/>
      <c r="AY1112" s="114">
        <f t="shared" si="4320"/>
        <v>0</v>
      </c>
      <c r="AZ1112" s="32"/>
      <c r="BA1112" s="114">
        <f t="shared" si="4321"/>
        <v>0</v>
      </c>
      <c r="BB1112" s="32"/>
      <c r="BC1112" s="114">
        <f t="shared" si="4322"/>
        <v>0</v>
      </c>
      <c r="BD1112" s="32"/>
      <c r="BE1112" s="114">
        <f t="shared" si="4323"/>
        <v>0</v>
      </c>
      <c r="BF1112" s="32"/>
      <c r="BG1112" s="114">
        <f t="shared" si="4324"/>
        <v>0</v>
      </c>
      <c r="BH1112" s="108">
        <f t="shared" ref="BH1112:BI1112" si="4332">SUM(J1112,L1112,N1112,P1112,R1112,T1112,V1112,X1112,Z1112,AB1112,AD1112,AF1112,AH1112,AJ1112,AL1112,AN1112,AP1112,AR1112,AT1112,AV1112,AX1112,AZ1112,BB1112,BD1112,BF1112)</f>
        <v>0</v>
      </c>
      <c r="BI1112" s="119">
        <f t="shared" si="4332"/>
        <v>0</v>
      </c>
      <c r="BJ1112" s="87">
        <f t="shared" si="4326"/>
        <v>0</v>
      </c>
      <c r="BK1112" s="108">
        <f t="shared" si="4327"/>
        <v>5</v>
      </c>
      <c r="BL1112" s="119">
        <f t="shared" si="4328"/>
        <v>366.36</v>
      </c>
      <c r="BM1112" s="87">
        <f t="shared" si="4329"/>
        <v>1</v>
      </c>
    </row>
    <row r="1113" spans="1:65" s="88" customFormat="1" ht="33.75">
      <c r="A1113" s="29" t="s">
        <v>1554</v>
      </c>
      <c r="B1113" s="29" t="s">
        <v>250</v>
      </c>
      <c r="C1113" s="29">
        <v>7320</v>
      </c>
      <c r="D1113" s="101" t="s">
        <v>1501</v>
      </c>
      <c r="E1113" s="29" t="s">
        <v>100</v>
      </c>
      <c r="F1113" s="30">
        <v>24</v>
      </c>
      <c r="G1113" s="31">
        <v>112.38</v>
      </c>
      <c r="H1113" s="119">
        <v>138.08955747485689</v>
      </c>
      <c r="I1113" s="120">
        <f t="shared" si="4299"/>
        <v>3314.15</v>
      </c>
      <c r="J1113" s="111"/>
      <c r="K1113" s="114">
        <f t="shared" si="4300"/>
        <v>0</v>
      </c>
      <c r="L1113" s="32"/>
      <c r="M1113" s="114">
        <f t="shared" si="4301"/>
        <v>0</v>
      </c>
      <c r="N1113" s="32"/>
      <c r="O1113" s="114">
        <f t="shared" si="4302"/>
        <v>0</v>
      </c>
      <c r="P1113" s="32"/>
      <c r="Q1113" s="114">
        <f t="shared" si="4303"/>
        <v>0</v>
      </c>
      <c r="R1113" s="32"/>
      <c r="S1113" s="114">
        <f t="shared" si="4304"/>
        <v>0</v>
      </c>
      <c r="T1113" s="32"/>
      <c r="U1113" s="114">
        <f t="shared" si="4305"/>
        <v>0</v>
      </c>
      <c r="V1113" s="32"/>
      <c r="W1113" s="114">
        <f t="shared" si="4306"/>
        <v>0</v>
      </c>
      <c r="X1113" s="32"/>
      <c r="Y1113" s="114">
        <f t="shared" si="4307"/>
        <v>0</v>
      </c>
      <c r="Z1113" s="32"/>
      <c r="AA1113" s="114">
        <f t="shared" si="4308"/>
        <v>0</v>
      </c>
      <c r="AB1113" s="32"/>
      <c r="AC1113" s="114">
        <f t="shared" si="4309"/>
        <v>0</v>
      </c>
      <c r="AD1113" s="32"/>
      <c r="AE1113" s="114">
        <f t="shared" si="4310"/>
        <v>0</v>
      </c>
      <c r="AF1113" s="32"/>
      <c r="AG1113" s="114">
        <f t="shared" si="4311"/>
        <v>0</v>
      </c>
      <c r="AH1113" s="32"/>
      <c r="AI1113" s="114">
        <f t="shared" si="4312"/>
        <v>0</v>
      </c>
      <c r="AJ1113" s="32"/>
      <c r="AK1113" s="114">
        <f t="shared" si="4313"/>
        <v>0</v>
      </c>
      <c r="AL1113" s="32"/>
      <c r="AM1113" s="114">
        <f t="shared" si="4314"/>
        <v>0</v>
      </c>
      <c r="AN1113" s="32"/>
      <c r="AO1113" s="114">
        <f t="shared" si="4315"/>
        <v>0</v>
      </c>
      <c r="AP1113" s="32"/>
      <c r="AQ1113" s="114">
        <f t="shared" si="4316"/>
        <v>0</v>
      </c>
      <c r="AR1113" s="32"/>
      <c r="AS1113" s="114">
        <f t="shared" si="4317"/>
        <v>0</v>
      </c>
      <c r="AT1113" s="32"/>
      <c r="AU1113" s="114">
        <f t="shared" si="4318"/>
        <v>0</v>
      </c>
      <c r="AV1113" s="32"/>
      <c r="AW1113" s="114">
        <f t="shared" si="4319"/>
        <v>0</v>
      </c>
      <c r="AX1113" s="32"/>
      <c r="AY1113" s="114">
        <f t="shared" si="4320"/>
        <v>0</v>
      </c>
      <c r="AZ1113" s="32"/>
      <c r="BA1113" s="114">
        <f t="shared" si="4321"/>
        <v>0</v>
      </c>
      <c r="BB1113" s="32"/>
      <c r="BC1113" s="114">
        <f t="shared" si="4322"/>
        <v>0</v>
      </c>
      <c r="BD1113" s="32"/>
      <c r="BE1113" s="114">
        <f t="shared" si="4323"/>
        <v>0</v>
      </c>
      <c r="BF1113" s="32"/>
      <c r="BG1113" s="114">
        <f t="shared" si="4324"/>
        <v>0</v>
      </c>
      <c r="BH1113" s="108">
        <f t="shared" ref="BH1113:BI1113" si="4333">SUM(J1113,L1113,N1113,P1113,R1113,T1113,V1113,X1113,Z1113,AB1113,AD1113,AF1113,AH1113,AJ1113,AL1113,AN1113,AP1113,AR1113,AT1113,AV1113,AX1113,AZ1113,BB1113,BD1113,BF1113)</f>
        <v>0</v>
      </c>
      <c r="BI1113" s="119">
        <f t="shared" si="4333"/>
        <v>0</v>
      </c>
      <c r="BJ1113" s="87">
        <f t="shared" si="4326"/>
        <v>0</v>
      </c>
      <c r="BK1113" s="108">
        <f t="shared" si="4327"/>
        <v>24</v>
      </c>
      <c r="BL1113" s="119">
        <f t="shared" si="4328"/>
        <v>3314.15</v>
      </c>
      <c r="BM1113" s="87">
        <f t="shared" si="4329"/>
        <v>1</v>
      </c>
    </row>
    <row r="1114" spans="1:65" s="88" customFormat="1">
      <c r="A1114" s="22" t="s">
        <v>1555</v>
      </c>
      <c r="B1114" s="22" t="s">
        <v>60</v>
      </c>
      <c r="C1114" s="22" t="s">
        <v>60</v>
      </c>
      <c r="D1114" s="102" t="s">
        <v>209</v>
      </c>
      <c r="E1114" s="22"/>
      <c r="F1114" s="89"/>
      <c r="G1114" s="27"/>
      <c r="H1114" s="121"/>
      <c r="I1114" s="118">
        <f>I1115+I1117+I1120</f>
        <v>26392.38</v>
      </c>
      <c r="J1114" s="112"/>
      <c r="K1114" s="127">
        <f>K1115+K1117+K1120</f>
        <v>0</v>
      </c>
      <c r="L1114" s="26"/>
      <c r="M1114" s="127">
        <f>M1115+M1117+M1120</f>
        <v>0</v>
      </c>
      <c r="N1114" s="26"/>
      <c r="O1114" s="127">
        <f>O1115+O1117+O1120</f>
        <v>0</v>
      </c>
      <c r="P1114" s="26"/>
      <c r="Q1114" s="127">
        <f>Q1115+Q1117+Q1120</f>
        <v>0</v>
      </c>
      <c r="R1114" s="26"/>
      <c r="S1114" s="127">
        <f>S1115+S1117+S1120</f>
        <v>0</v>
      </c>
      <c r="T1114" s="26"/>
      <c r="U1114" s="127">
        <f>U1115+U1117+U1120</f>
        <v>0</v>
      </c>
      <c r="V1114" s="26"/>
      <c r="W1114" s="127">
        <f>W1115+W1117+W1120</f>
        <v>0</v>
      </c>
      <c r="X1114" s="26"/>
      <c r="Y1114" s="127">
        <f>Y1115+Y1117+Y1120</f>
        <v>0</v>
      </c>
      <c r="Z1114" s="26"/>
      <c r="AA1114" s="127">
        <f>AA1115+AA1117+AA1120</f>
        <v>0</v>
      </c>
      <c r="AB1114" s="26"/>
      <c r="AC1114" s="127">
        <f>AC1115+AC1117+AC1120</f>
        <v>0</v>
      </c>
      <c r="AD1114" s="26"/>
      <c r="AE1114" s="127">
        <f>AE1115+AE1117+AE1120</f>
        <v>0</v>
      </c>
      <c r="AF1114" s="26"/>
      <c r="AG1114" s="127">
        <f>AG1115+AG1117+AG1120</f>
        <v>0</v>
      </c>
      <c r="AH1114" s="26"/>
      <c r="AI1114" s="127">
        <f>AI1115+AI1117+AI1120</f>
        <v>0</v>
      </c>
      <c r="AJ1114" s="26"/>
      <c r="AK1114" s="127">
        <f>AK1115+AK1117+AK1120</f>
        <v>0</v>
      </c>
      <c r="AL1114" s="26"/>
      <c r="AM1114" s="127">
        <f>AM1115+AM1117+AM1120</f>
        <v>0</v>
      </c>
      <c r="AN1114" s="26"/>
      <c r="AO1114" s="127">
        <f>AO1115+AO1117+AO1120</f>
        <v>0</v>
      </c>
      <c r="AP1114" s="26"/>
      <c r="AQ1114" s="127">
        <f>AQ1115+AQ1117+AQ1120</f>
        <v>0</v>
      </c>
      <c r="AR1114" s="26"/>
      <c r="AS1114" s="127">
        <f>AS1115+AS1117+AS1120</f>
        <v>0</v>
      </c>
      <c r="AT1114" s="26"/>
      <c r="AU1114" s="127">
        <f>AU1115+AU1117+AU1120</f>
        <v>0</v>
      </c>
      <c r="AV1114" s="26"/>
      <c r="AW1114" s="127">
        <f>AW1115+AW1117+AW1120</f>
        <v>0</v>
      </c>
      <c r="AX1114" s="26"/>
      <c r="AY1114" s="127">
        <f>AY1115+AY1117+AY1120</f>
        <v>0</v>
      </c>
      <c r="AZ1114" s="26"/>
      <c r="BA1114" s="127">
        <f>BA1115+BA1117+BA1120</f>
        <v>0</v>
      </c>
      <c r="BB1114" s="26"/>
      <c r="BC1114" s="127">
        <f>BC1115+BC1117+BC1120</f>
        <v>0</v>
      </c>
      <c r="BD1114" s="26"/>
      <c r="BE1114" s="127">
        <f>BE1115+BE1117+BE1120</f>
        <v>0</v>
      </c>
      <c r="BF1114" s="26"/>
      <c r="BG1114" s="127">
        <f>BG1115+BG1117+BG1120</f>
        <v>0</v>
      </c>
      <c r="BH1114" s="109"/>
      <c r="BI1114" s="121">
        <f>BI1115+BI1117+BI1120</f>
        <v>0</v>
      </c>
      <c r="BJ1114" s="27"/>
      <c r="BK1114" s="109"/>
      <c r="BL1114" s="121">
        <f>BL1115+BL1117+BL1120</f>
        <v>26392.38</v>
      </c>
      <c r="BM1114" s="27"/>
    </row>
    <row r="1115" spans="1:65" s="88" customFormat="1">
      <c r="A1115" s="22" t="s">
        <v>1556</v>
      </c>
      <c r="B1115" s="22" t="s">
        <v>60</v>
      </c>
      <c r="C1115" s="22" t="s">
        <v>60</v>
      </c>
      <c r="D1115" s="102" t="s">
        <v>1504</v>
      </c>
      <c r="E1115" s="22" t="s">
        <v>60</v>
      </c>
      <c r="F1115" s="89"/>
      <c r="G1115" s="27"/>
      <c r="H1115" s="121"/>
      <c r="I1115" s="118">
        <f>SUM(I1116)</f>
        <v>127.16</v>
      </c>
      <c r="J1115" s="112"/>
      <c r="K1115" s="127">
        <f>SUM(K1116)</f>
        <v>0</v>
      </c>
      <c r="L1115" s="26"/>
      <c r="M1115" s="127">
        <f>SUM(M1116)</f>
        <v>0</v>
      </c>
      <c r="N1115" s="26"/>
      <c r="O1115" s="127">
        <f>SUM(O1116)</f>
        <v>0</v>
      </c>
      <c r="P1115" s="26"/>
      <c r="Q1115" s="127">
        <f>SUM(Q1116)</f>
        <v>0</v>
      </c>
      <c r="R1115" s="26"/>
      <c r="S1115" s="127">
        <f>SUM(S1116)</f>
        <v>0</v>
      </c>
      <c r="T1115" s="26"/>
      <c r="U1115" s="127">
        <f>SUM(U1116)</f>
        <v>0</v>
      </c>
      <c r="V1115" s="26"/>
      <c r="W1115" s="127">
        <f>SUM(W1116)</f>
        <v>0</v>
      </c>
      <c r="X1115" s="26"/>
      <c r="Y1115" s="127">
        <f>SUM(Y1116)</f>
        <v>0</v>
      </c>
      <c r="Z1115" s="26"/>
      <c r="AA1115" s="127">
        <f>SUM(AA1116)</f>
        <v>0</v>
      </c>
      <c r="AB1115" s="26"/>
      <c r="AC1115" s="127">
        <f>SUM(AC1116)</f>
        <v>0</v>
      </c>
      <c r="AD1115" s="26"/>
      <c r="AE1115" s="127">
        <f>SUM(AE1116)</f>
        <v>0</v>
      </c>
      <c r="AF1115" s="26"/>
      <c r="AG1115" s="127">
        <f>SUM(AG1116)</f>
        <v>0</v>
      </c>
      <c r="AH1115" s="26"/>
      <c r="AI1115" s="127">
        <f>SUM(AI1116)</f>
        <v>0</v>
      </c>
      <c r="AJ1115" s="26"/>
      <c r="AK1115" s="127">
        <f>SUM(AK1116)</f>
        <v>0</v>
      </c>
      <c r="AL1115" s="26"/>
      <c r="AM1115" s="127">
        <f>SUM(AM1116)</f>
        <v>0</v>
      </c>
      <c r="AN1115" s="26"/>
      <c r="AO1115" s="127">
        <f>SUM(AO1116)</f>
        <v>0</v>
      </c>
      <c r="AP1115" s="26"/>
      <c r="AQ1115" s="127">
        <f>SUM(AQ1116)</f>
        <v>0</v>
      </c>
      <c r="AR1115" s="26"/>
      <c r="AS1115" s="127">
        <f>SUM(AS1116)</f>
        <v>0</v>
      </c>
      <c r="AT1115" s="26"/>
      <c r="AU1115" s="127">
        <f>SUM(AU1116)</f>
        <v>0</v>
      </c>
      <c r="AV1115" s="26"/>
      <c r="AW1115" s="127">
        <f>SUM(AW1116)</f>
        <v>0</v>
      </c>
      <c r="AX1115" s="26"/>
      <c r="AY1115" s="127">
        <f>SUM(AY1116)</f>
        <v>0</v>
      </c>
      <c r="AZ1115" s="26"/>
      <c r="BA1115" s="127">
        <f>SUM(BA1116)</f>
        <v>0</v>
      </c>
      <c r="BB1115" s="26"/>
      <c r="BC1115" s="127">
        <f>SUM(BC1116)</f>
        <v>0</v>
      </c>
      <c r="BD1115" s="26"/>
      <c r="BE1115" s="127">
        <f>SUM(BE1116)</f>
        <v>0</v>
      </c>
      <c r="BF1115" s="26"/>
      <c r="BG1115" s="127">
        <f>SUM(BG1116)</f>
        <v>0</v>
      </c>
      <c r="BH1115" s="109"/>
      <c r="BI1115" s="121">
        <f>SUM(BI1116)</f>
        <v>0</v>
      </c>
      <c r="BJ1115" s="27"/>
      <c r="BK1115" s="109"/>
      <c r="BL1115" s="121">
        <f>SUM(BL1116)</f>
        <v>127.16</v>
      </c>
      <c r="BM1115" s="27"/>
    </row>
    <row r="1116" spans="1:65" s="88" customFormat="1">
      <c r="A1116" s="29" t="s">
        <v>1557</v>
      </c>
      <c r="B1116" s="29" t="s">
        <v>66</v>
      </c>
      <c r="C1116" s="29">
        <v>102494</v>
      </c>
      <c r="D1116" s="101" t="s">
        <v>1506</v>
      </c>
      <c r="E1116" s="29" t="s">
        <v>82</v>
      </c>
      <c r="F1116" s="30">
        <v>1.92</v>
      </c>
      <c r="G1116" s="31">
        <v>53.9</v>
      </c>
      <c r="H1116" s="119">
        <v>66.230887594721366</v>
      </c>
      <c r="I1116" s="120">
        <f>ROUND(SUM(F1116*H1116),2)</f>
        <v>127.16</v>
      </c>
      <c r="J1116" s="111"/>
      <c r="K1116" s="114">
        <f>J1116*$H1116</f>
        <v>0</v>
      </c>
      <c r="L1116" s="32"/>
      <c r="M1116" s="114">
        <f>L1116*$H1116</f>
        <v>0</v>
      </c>
      <c r="N1116" s="32"/>
      <c r="O1116" s="114">
        <f>N1116*$H1116</f>
        <v>0</v>
      </c>
      <c r="P1116" s="32"/>
      <c r="Q1116" s="114">
        <f>P1116*$H1116</f>
        <v>0</v>
      </c>
      <c r="R1116" s="32"/>
      <c r="S1116" s="114">
        <f>R1116*$H1116</f>
        <v>0</v>
      </c>
      <c r="T1116" s="32"/>
      <c r="U1116" s="114">
        <f>T1116*$H1116</f>
        <v>0</v>
      </c>
      <c r="V1116" s="32"/>
      <c r="W1116" s="114">
        <f>V1116*$H1116</f>
        <v>0</v>
      </c>
      <c r="X1116" s="32"/>
      <c r="Y1116" s="114">
        <f>X1116*$H1116</f>
        <v>0</v>
      </c>
      <c r="Z1116" s="32"/>
      <c r="AA1116" s="114">
        <f>Z1116*$H1116</f>
        <v>0</v>
      </c>
      <c r="AB1116" s="32"/>
      <c r="AC1116" s="114">
        <f>AB1116*$H1116</f>
        <v>0</v>
      </c>
      <c r="AD1116" s="32"/>
      <c r="AE1116" s="114">
        <f>AD1116*$H1116</f>
        <v>0</v>
      </c>
      <c r="AF1116" s="32"/>
      <c r="AG1116" s="114">
        <f>AF1116*$H1116</f>
        <v>0</v>
      </c>
      <c r="AH1116" s="32"/>
      <c r="AI1116" s="114">
        <f>AH1116*$H1116</f>
        <v>0</v>
      </c>
      <c r="AJ1116" s="32"/>
      <c r="AK1116" s="114">
        <f>AJ1116*$H1116</f>
        <v>0</v>
      </c>
      <c r="AL1116" s="32"/>
      <c r="AM1116" s="114">
        <f>AL1116*$H1116</f>
        <v>0</v>
      </c>
      <c r="AN1116" s="32"/>
      <c r="AO1116" s="114">
        <f>AN1116*$H1116</f>
        <v>0</v>
      </c>
      <c r="AP1116" s="32"/>
      <c r="AQ1116" s="114">
        <f>AP1116*$H1116</f>
        <v>0</v>
      </c>
      <c r="AR1116" s="32"/>
      <c r="AS1116" s="114">
        <f>AR1116*$H1116</f>
        <v>0</v>
      </c>
      <c r="AT1116" s="32"/>
      <c r="AU1116" s="114">
        <f>AT1116*$H1116</f>
        <v>0</v>
      </c>
      <c r="AV1116" s="32"/>
      <c r="AW1116" s="114">
        <f>AV1116*$H1116</f>
        <v>0</v>
      </c>
      <c r="AX1116" s="32"/>
      <c r="AY1116" s="114">
        <f>AX1116*$H1116</f>
        <v>0</v>
      </c>
      <c r="AZ1116" s="32"/>
      <c r="BA1116" s="114">
        <f>AZ1116*$H1116</f>
        <v>0</v>
      </c>
      <c r="BB1116" s="32"/>
      <c r="BC1116" s="114">
        <f>BB1116*$H1116</f>
        <v>0</v>
      </c>
      <c r="BD1116" s="32"/>
      <c r="BE1116" s="114">
        <f>BD1116*$H1116</f>
        <v>0</v>
      </c>
      <c r="BF1116" s="32"/>
      <c r="BG1116" s="114">
        <f>BF1116*$H1116</f>
        <v>0</v>
      </c>
      <c r="BH1116" s="108">
        <f t="shared" ref="BH1116:BI1116" si="4334">SUM(J1116,L1116,N1116,P1116,R1116,T1116,V1116,X1116,Z1116,AB1116,AD1116,AF1116,AH1116,AJ1116,AL1116,AN1116,AP1116,AR1116,AT1116,AV1116,AX1116,AZ1116,BB1116,BD1116,BF1116)</f>
        <v>0</v>
      </c>
      <c r="BI1116" s="119">
        <f t="shared" si="4334"/>
        <v>0</v>
      </c>
      <c r="BJ1116" s="87">
        <f>BI1116/I1116</f>
        <v>0</v>
      </c>
      <c r="BK1116" s="108">
        <f>F1116-BH1116</f>
        <v>1.92</v>
      </c>
      <c r="BL1116" s="119">
        <f>I1116-BI1116</f>
        <v>127.16</v>
      </c>
      <c r="BM1116" s="87">
        <f>1-BJ1116</f>
        <v>1</v>
      </c>
    </row>
    <row r="1117" spans="1:65" s="88" customFormat="1">
      <c r="A1117" s="22" t="s">
        <v>1558</v>
      </c>
      <c r="B1117" s="22" t="s">
        <v>60</v>
      </c>
      <c r="C1117" s="22" t="s">
        <v>60</v>
      </c>
      <c r="D1117" s="102" t="s">
        <v>1510</v>
      </c>
      <c r="E1117" s="22" t="s">
        <v>60</v>
      </c>
      <c r="F1117" s="89"/>
      <c r="G1117" s="27"/>
      <c r="H1117" s="121"/>
      <c r="I1117" s="118">
        <f>SUM(I1118:I1119)</f>
        <v>19799.490000000002</v>
      </c>
      <c r="J1117" s="112"/>
      <c r="K1117" s="127">
        <f>SUM(K1118:K1119)</f>
        <v>0</v>
      </c>
      <c r="L1117" s="26"/>
      <c r="M1117" s="127">
        <f>SUM(M1118:M1119)</f>
        <v>0</v>
      </c>
      <c r="N1117" s="26"/>
      <c r="O1117" s="127">
        <f>SUM(O1118:O1119)</f>
        <v>0</v>
      </c>
      <c r="P1117" s="26"/>
      <c r="Q1117" s="127">
        <f>SUM(Q1118:Q1119)</f>
        <v>0</v>
      </c>
      <c r="R1117" s="26"/>
      <c r="S1117" s="127">
        <f>SUM(S1118:S1119)</f>
        <v>0</v>
      </c>
      <c r="T1117" s="26"/>
      <c r="U1117" s="127">
        <f>SUM(U1118:U1119)</f>
        <v>0</v>
      </c>
      <c r="V1117" s="26"/>
      <c r="W1117" s="127">
        <f>SUM(W1118:W1119)</f>
        <v>0</v>
      </c>
      <c r="X1117" s="26"/>
      <c r="Y1117" s="127">
        <f>SUM(Y1118:Y1119)</f>
        <v>0</v>
      </c>
      <c r="Z1117" s="26"/>
      <c r="AA1117" s="127">
        <f>SUM(AA1118:AA1119)</f>
        <v>0</v>
      </c>
      <c r="AB1117" s="26"/>
      <c r="AC1117" s="127">
        <f>SUM(AC1118:AC1119)</f>
        <v>0</v>
      </c>
      <c r="AD1117" s="26"/>
      <c r="AE1117" s="127">
        <f>SUM(AE1118:AE1119)</f>
        <v>0</v>
      </c>
      <c r="AF1117" s="26"/>
      <c r="AG1117" s="127">
        <f>SUM(AG1118:AG1119)</f>
        <v>0</v>
      </c>
      <c r="AH1117" s="26"/>
      <c r="AI1117" s="127">
        <f>SUM(AI1118:AI1119)</f>
        <v>0</v>
      </c>
      <c r="AJ1117" s="26"/>
      <c r="AK1117" s="127">
        <f>SUM(AK1118:AK1119)</f>
        <v>0</v>
      </c>
      <c r="AL1117" s="26"/>
      <c r="AM1117" s="127">
        <f>SUM(AM1118:AM1119)</f>
        <v>0</v>
      </c>
      <c r="AN1117" s="26"/>
      <c r="AO1117" s="127">
        <f>SUM(AO1118:AO1119)</f>
        <v>0</v>
      </c>
      <c r="AP1117" s="26"/>
      <c r="AQ1117" s="127">
        <f>SUM(AQ1118:AQ1119)</f>
        <v>0</v>
      </c>
      <c r="AR1117" s="26"/>
      <c r="AS1117" s="127">
        <f>SUM(AS1118:AS1119)</f>
        <v>0</v>
      </c>
      <c r="AT1117" s="26"/>
      <c r="AU1117" s="127">
        <f>SUM(AU1118:AU1119)</f>
        <v>0</v>
      </c>
      <c r="AV1117" s="26"/>
      <c r="AW1117" s="127">
        <f>SUM(AW1118:AW1119)</f>
        <v>0</v>
      </c>
      <c r="AX1117" s="26"/>
      <c r="AY1117" s="127">
        <f>SUM(AY1118:AY1119)</f>
        <v>0</v>
      </c>
      <c r="AZ1117" s="26"/>
      <c r="BA1117" s="127">
        <f>SUM(BA1118:BA1119)</f>
        <v>0</v>
      </c>
      <c r="BB1117" s="26"/>
      <c r="BC1117" s="127">
        <f>SUM(BC1118:BC1119)</f>
        <v>0</v>
      </c>
      <c r="BD1117" s="26"/>
      <c r="BE1117" s="127">
        <f>SUM(BE1118:BE1119)</f>
        <v>0</v>
      </c>
      <c r="BF1117" s="26"/>
      <c r="BG1117" s="127">
        <f>SUM(BG1118:BG1119)</f>
        <v>0</v>
      </c>
      <c r="BH1117" s="109"/>
      <c r="BI1117" s="121">
        <f>SUM(BI1118:BI1119)</f>
        <v>0</v>
      </c>
      <c r="BJ1117" s="27"/>
      <c r="BK1117" s="109"/>
      <c r="BL1117" s="121">
        <f>SUM(BL1118:BL1119)</f>
        <v>19799.490000000002</v>
      </c>
      <c r="BM1117" s="27"/>
    </row>
    <row r="1118" spans="1:65" s="88" customFormat="1" ht="33.75">
      <c r="A1118" s="29" t="s">
        <v>1559</v>
      </c>
      <c r="B1118" s="29" t="s">
        <v>250</v>
      </c>
      <c r="C1118" s="29">
        <v>11902</v>
      </c>
      <c r="D1118" s="101" t="s">
        <v>1512</v>
      </c>
      <c r="E1118" s="29" t="s">
        <v>132</v>
      </c>
      <c r="F1118" s="30">
        <v>42.75</v>
      </c>
      <c r="G1118" s="31">
        <v>139.51</v>
      </c>
      <c r="H1118" s="119">
        <v>171.4261804886749</v>
      </c>
      <c r="I1118" s="120">
        <f t="shared" ref="I1118:I1119" si="4335">ROUND(SUM(F1118*H1118),2)</f>
        <v>7328.47</v>
      </c>
      <c r="J1118" s="111"/>
      <c r="K1118" s="114">
        <f t="shared" ref="K1118:K1119" si="4336">J1118*$H1118</f>
        <v>0</v>
      </c>
      <c r="L1118" s="32"/>
      <c r="M1118" s="114">
        <f t="shared" ref="M1118:M1119" si="4337">L1118*$H1118</f>
        <v>0</v>
      </c>
      <c r="N1118" s="32"/>
      <c r="O1118" s="114">
        <f t="shared" ref="O1118:O1119" si="4338">N1118*$H1118</f>
        <v>0</v>
      </c>
      <c r="P1118" s="32"/>
      <c r="Q1118" s="114">
        <f t="shared" ref="Q1118:Q1119" si="4339">P1118*$H1118</f>
        <v>0</v>
      </c>
      <c r="R1118" s="32"/>
      <c r="S1118" s="114">
        <f t="shared" ref="S1118:S1119" si="4340">R1118*$H1118</f>
        <v>0</v>
      </c>
      <c r="T1118" s="32"/>
      <c r="U1118" s="114">
        <f t="shared" ref="U1118:U1119" si="4341">T1118*$H1118</f>
        <v>0</v>
      </c>
      <c r="V1118" s="32"/>
      <c r="W1118" s="114">
        <f t="shared" ref="W1118:W1119" si="4342">V1118*$H1118</f>
        <v>0</v>
      </c>
      <c r="X1118" s="32"/>
      <c r="Y1118" s="114">
        <f t="shared" ref="Y1118:Y1119" si="4343">X1118*$H1118</f>
        <v>0</v>
      </c>
      <c r="Z1118" s="32"/>
      <c r="AA1118" s="114">
        <f t="shared" ref="AA1118:AA1119" si="4344">Z1118*$H1118</f>
        <v>0</v>
      </c>
      <c r="AB1118" s="32"/>
      <c r="AC1118" s="114">
        <f t="shared" ref="AC1118:AC1119" si="4345">AB1118*$H1118</f>
        <v>0</v>
      </c>
      <c r="AD1118" s="32"/>
      <c r="AE1118" s="114">
        <f t="shared" ref="AE1118:AE1119" si="4346">AD1118*$H1118</f>
        <v>0</v>
      </c>
      <c r="AF1118" s="32"/>
      <c r="AG1118" s="114">
        <f t="shared" ref="AG1118:AG1119" si="4347">AF1118*$H1118</f>
        <v>0</v>
      </c>
      <c r="AH1118" s="32"/>
      <c r="AI1118" s="114">
        <f t="shared" ref="AI1118:AI1119" si="4348">AH1118*$H1118</f>
        <v>0</v>
      </c>
      <c r="AJ1118" s="32"/>
      <c r="AK1118" s="114">
        <f t="shared" ref="AK1118:AK1119" si="4349">AJ1118*$H1118</f>
        <v>0</v>
      </c>
      <c r="AL1118" s="32"/>
      <c r="AM1118" s="114">
        <f t="shared" ref="AM1118:AM1119" si="4350">AL1118*$H1118</f>
        <v>0</v>
      </c>
      <c r="AN1118" s="32"/>
      <c r="AO1118" s="114">
        <f t="shared" ref="AO1118:AO1119" si="4351">AN1118*$H1118</f>
        <v>0</v>
      </c>
      <c r="AP1118" s="32"/>
      <c r="AQ1118" s="114">
        <f t="shared" ref="AQ1118:AQ1119" si="4352">AP1118*$H1118</f>
        <v>0</v>
      </c>
      <c r="AR1118" s="32"/>
      <c r="AS1118" s="114">
        <f t="shared" ref="AS1118:AS1119" si="4353">AR1118*$H1118</f>
        <v>0</v>
      </c>
      <c r="AT1118" s="32"/>
      <c r="AU1118" s="114">
        <f t="shared" ref="AU1118:AU1119" si="4354">AT1118*$H1118</f>
        <v>0</v>
      </c>
      <c r="AV1118" s="32"/>
      <c r="AW1118" s="114">
        <f t="shared" ref="AW1118:AW1119" si="4355">AV1118*$H1118</f>
        <v>0</v>
      </c>
      <c r="AX1118" s="32"/>
      <c r="AY1118" s="114">
        <f t="shared" ref="AY1118:AY1119" si="4356">AX1118*$H1118</f>
        <v>0</v>
      </c>
      <c r="AZ1118" s="32"/>
      <c r="BA1118" s="114">
        <f t="shared" ref="BA1118:BA1119" si="4357">AZ1118*$H1118</f>
        <v>0</v>
      </c>
      <c r="BB1118" s="32"/>
      <c r="BC1118" s="114">
        <f t="shared" ref="BC1118:BC1119" si="4358">BB1118*$H1118</f>
        <v>0</v>
      </c>
      <c r="BD1118" s="32"/>
      <c r="BE1118" s="114">
        <f t="shared" ref="BE1118:BE1119" si="4359">BD1118*$H1118</f>
        <v>0</v>
      </c>
      <c r="BF1118" s="32"/>
      <c r="BG1118" s="114">
        <f t="shared" ref="BG1118:BG1119" si="4360">BF1118*$H1118</f>
        <v>0</v>
      </c>
      <c r="BH1118" s="108">
        <f t="shared" ref="BH1118:BI1118" si="4361">SUM(J1118,L1118,N1118,P1118,R1118,T1118,V1118,X1118,Z1118,AB1118,AD1118,AF1118,AH1118,AJ1118,AL1118,AN1118,AP1118,AR1118,AT1118,AV1118,AX1118,AZ1118,BB1118,BD1118,BF1118)</f>
        <v>0</v>
      </c>
      <c r="BI1118" s="119">
        <f t="shared" si="4361"/>
        <v>0</v>
      </c>
      <c r="BJ1118" s="87">
        <f t="shared" ref="BJ1118:BJ1119" si="4362">BI1118/I1118</f>
        <v>0</v>
      </c>
      <c r="BK1118" s="108">
        <f t="shared" ref="BK1118:BK1119" si="4363">F1118-BH1118</f>
        <v>42.75</v>
      </c>
      <c r="BL1118" s="119">
        <f t="shared" ref="BL1118:BL1119" si="4364">I1118-BI1118</f>
        <v>7328.47</v>
      </c>
      <c r="BM1118" s="87">
        <f t="shared" ref="BM1118:BM1119" si="4365">1-BJ1118</f>
        <v>1</v>
      </c>
    </row>
    <row r="1119" spans="1:65" s="88" customFormat="1" ht="33.75">
      <c r="A1119" s="29" t="s">
        <v>1560</v>
      </c>
      <c r="B1119" s="29" t="s">
        <v>250</v>
      </c>
      <c r="C1119" s="29">
        <v>11903</v>
      </c>
      <c r="D1119" s="101" t="s">
        <v>1514</v>
      </c>
      <c r="E1119" s="29" t="s">
        <v>132</v>
      </c>
      <c r="F1119" s="30">
        <v>67</v>
      </c>
      <c r="G1119" s="31">
        <v>151.47999999999999</v>
      </c>
      <c r="H1119" s="119">
        <v>186.13459838308705</v>
      </c>
      <c r="I1119" s="120">
        <f t="shared" si="4335"/>
        <v>12471.02</v>
      </c>
      <c r="J1119" s="111"/>
      <c r="K1119" s="114">
        <f t="shared" si="4336"/>
        <v>0</v>
      </c>
      <c r="L1119" s="32"/>
      <c r="M1119" s="114">
        <f t="shared" si="4337"/>
        <v>0</v>
      </c>
      <c r="N1119" s="32"/>
      <c r="O1119" s="114">
        <f t="shared" si="4338"/>
        <v>0</v>
      </c>
      <c r="P1119" s="32"/>
      <c r="Q1119" s="114">
        <f t="shared" si="4339"/>
        <v>0</v>
      </c>
      <c r="R1119" s="32"/>
      <c r="S1119" s="114">
        <f t="shared" si="4340"/>
        <v>0</v>
      </c>
      <c r="T1119" s="32"/>
      <c r="U1119" s="114">
        <f t="shared" si="4341"/>
        <v>0</v>
      </c>
      <c r="V1119" s="32"/>
      <c r="W1119" s="114">
        <f t="shared" si="4342"/>
        <v>0</v>
      </c>
      <c r="X1119" s="32"/>
      <c r="Y1119" s="114">
        <f t="shared" si="4343"/>
        <v>0</v>
      </c>
      <c r="Z1119" s="32"/>
      <c r="AA1119" s="114">
        <f t="shared" si="4344"/>
        <v>0</v>
      </c>
      <c r="AB1119" s="32"/>
      <c r="AC1119" s="114">
        <f t="shared" si="4345"/>
        <v>0</v>
      </c>
      <c r="AD1119" s="32"/>
      <c r="AE1119" s="114">
        <f t="shared" si="4346"/>
        <v>0</v>
      </c>
      <c r="AF1119" s="32"/>
      <c r="AG1119" s="114">
        <f t="shared" si="4347"/>
        <v>0</v>
      </c>
      <c r="AH1119" s="32"/>
      <c r="AI1119" s="114">
        <f t="shared" si="4348"/>
        <v>0</v>
      </c>
      <c r="AJ1119" s="32"/>
      <c r="AK1119" s="114">
        <f t="shared" si="4349"/>
        <v>0</v>
      </c>
      <c r="AL1119" s="32"/>
      <c r="AM1119" s="114">
        <f t="shared" si="4350"/>
        <v>0</v>
      </c>
      <c r="AN1119" s="32"/>
      <c r="AO1119" s="114">
        <f t="shared" si="4351"/>
        <v>0</v>
      </c>
      <c r="AP1119" s="32"/>
      <c r="AQ1119" s="114">
        <f t="shared" si="4352"/>
        <v>0</v>
      </c>
      <c r="AR1119" s="32"/>
      <c r="AS1119" s="114">
        <f t="shared" si="4353"/>
        <v>0</v>
      </c>
      <c r="AT1119" s="32"/>
      <c r="AU1119" s="114">
        <f t="shared" si="4354"/>
        <v>0</v>
      </c>
      <c r="AV1119" s="32"/>
      <c r="AW1119" s="114">
        <f t="shared" si="4355"/>
        <v>0</v>
      </c>
      <c r="AX1119" s="32"/>
      <c r="AY1119" s="114">
        <f t="shared" si="4356"/>
        <v>0</v>
      </c>
      <c r="AZ1119" s="32"/>
      <c r="BA1119" s="114">
        <f t="shared" si="4357"/>
        <v>0</v>
      </c>
      <c r="BB1119" s="32"/>
      <c r="BC1119" s="114">
        <f t="shared" si="4358"/>
        <v>0</v>
      </c>
      <c r="BD1119" s="32"/>
      <c r="BE1119" s="114">
        <f t="shared" si="4359"/>
        <v>0</v>
      </c>
      <c r="BF1119" s="32"/>
      <c r="BG1119" s="114">
        <f t="shared" si="4360"/>
        <v>0</v>
      </c>
      <c r="BH1119" s="108">
        <f t="shared" ref="BH1119:BI1119" si="4366">SUM(J1119,L1119,N1119,P1119,R1119,T1119,V1119,X1119,Z1119,AB1119,AD1119,AF1119,AH1119,AJ1119,AL1119,AN1119,AP1119,AR1119,AT1119,AV1119,AX1119,AZ1119,BB1119,BD1119,BF1119)</f>
        <v>0</v>
      </c>
      <c r="BI1119" s="119">
        <f t="shared" si="4366"/>
        <v>0</v>
      </c>
      <c r="BJ1119" s="87">
        <f t="shared" si="4362"/>
        <v>0</v>
      </c>
      <c r="BK1119" s="108">
        <f t="shared" si="4363"/>
        <v>67</v>
      </c>
      <c r="BL1119" s="119">
        <f t="shared" si="4364"/>
        <v>12471.02</v>
      </c>
      <c r="BM1119" s="87">
        <f t="shared" si="4365"/>
        <v>1</v>
      </c>
    </row>
    <row r="1120" spans="1:65" s="88" customFormat="1">
      <c r="A1120" s="22" t="s">
        <v>1561</v>
      </c>
      <c r="B1120" s="22" t="s">
        <v>60</v>
      </c>
      <c r="C1120" s="22" t="s">
        <v>60</v>
      </c>
      <c r="D1120" s="102" t="s">
        <v>1491</v>
      </c>
      <c r="E1120" s="22" t="s">
        <v>60</v>
      </c>
      <c r="F1120" s="89"/>
      <c r="G1120" s="27"/>
      <c r="H1120" s="121"/>
      <c r="I1120" s="118">
        <f>SUM(I1121:I1125)</f>
        <v>6465.7300000000005</v>
      </c>
      <c r="J1120" s="112"/>
      <c r="K1120" s="127">
        <f>SUM(K1121:K1125)</f>
        <v>0</v>
      </c>
      <c r="L1120" s="26"/>
      <c r="M1120" s="127">
        <f>SUM(M1121:M1125)</f>
        <v>0</v>
      </c>
      <c r="N1120" s="26"/>
      <c r="O1120" s="127">
        <f>SUM(O1121:O1125)</f>
        <v>0</v>
      </c>
      <c r="P1120" s="26"/>
      <c r="Q1120" s="127">
        <f>SUM(Q1121:Q1125)</f>
        <v>0</v>
      </c>
      <c r="R1120" s="26"/>
      <c r="S1120" s="127">
        <f>SUM(S1121:S1125)</f>
        <v>0</v>
      </c>
      <c r="T1120" s="26"/>
      <c r="U1120" s="127">
        <f>SUM(U1121:U1125)</f>
        <v>0</v>
      </c>
      <c r="V1120" s="26"/>
      <c r="W1120" s="127">
        <f>SUM(W1121:W1125)</f>
        <v>0</v>
      </c>
      <c r="X1120" s="26"/>
      <c r="Y1120" s="127">
        <f>SUM(Y1121:Y1125)</f>
        <v>0</v>
      </c>
      <c r="Z1120" s="26"/>
      <c r="AA1120" s="127">
        <f>SUM(AA1121:AA1125)</f>
        <v>0</v>
      </c>
      <c r="AB1120" s="26"/>
      <c r="AC1120" s="127">
        <f>SUM(AC1121:AC1125)</f>
        <v>0</v>
      </c>
      <c r="AD1120" s="26"/>
      <c r="AE1120" s="127">
        <f>SUM(AE1121:AE1125)</f>
        <v>0</v>
      </c>
      <c r="AF1120" s="26"/>
      <c r="AG1120" s="127">
        <f>SUM(AG1121:AG1125)</f>
        <v>0</v>
      </c>
      <c r="AH1120" s="26"/>
      <c r="AI1120" s="127">
        <f>SUM(AI1121:AI1125)</f>
        <v>0</v>
      </c>
      <c r="AJ1120" s="26"/>
      <c r="AK1120" s="127">
        <f>SUM(AK1121:AK1125)</f>
        <v>0</v>
      </c>
      <c r="AL1120" s="26"/>
      <c r="AM1120" s="127">
        <f>SUM(AM1121:AM1125)</f>
        <v>0</v>
      </c>
      <c r="AN1120" s="26"/>
      <c r="AO1120" s="127">
        <f>SUM(AO1121:AO1125)</f>
        <v>0</v>
      </c>
      <c r="AP1120" s="26"/>
      <c r="AQ1120" s="127">
        <f>SUM(AQ1121:AQ1125)</f>
        <v>0</v>
      </c>
      <c r="AR1120" s="26"/>
      <c r="AS1120" s="127">
        <f>SUM(AS1121:AS1125)</f>
        <v>0</v>
      </c>
      <c r="AT1120" s="26"/>
      <c r="AU1120" s="127">
        <f>SUM(AU1121:AU1125)</f>
        <v>0</v>
      </c>
      <c r="AV1120" s="26"/>
      <c r="AW1120" s="127">
        <f>SUM(AW1121:AW1125)</f>
        <v>0</v>
      </c>
      <c r="AX1120" s="26"/>
      <c r="AY1120" s="127">
        <f>SUM(AY1121:AY1125)</f>
        <v>0</v>
      </c>
      <c r="AZ1120" s="26"/>
      <c r="BA1120" s="127">
        <f>SUM(BA1121:BA1125)</f>
        <v>0</v>
      </c>
      <c r="BB1120" s="26"/>
      <c r="BC1120" s="127">
        <f>SUM(BC1121:BC1125)</f>
        <v>0</v>
      </c>
      <c r="BD1120" s="26"/>
      <c r="BE1120" s="127">
        <f>SUM(BE1121:BE1125)</f>
        <v>0</v>
      </c>
      <c r="BF1120" s="26"/>
      <c r="BG1120" s="127">
        <f>SUM(BG1121:BG1125)</f>
        <v>0</v>
      </c>
      <c r="BH1120" s="109"/>
      <c r="BI1120" s="121">
        <f>SUM(BI1121:BI1125)</f>
        <v>0</v>
      </c>
      <c r="BJ1120" s="27"/>
      <c r="BK1120" s="109"/>
      <c r="BL1120" s="121">
        <f>SUM(BL1121:BL1125)</f>
        <v>6465.7300000000005</v>
      </c>
      <c r="BM1120" s="27"/>
    </row>
    <row r="1121" spans="1:65" s="88" customFormat="1" ht="45">
      <c r="A1121" s="29" t="s">
        <v>1562</v>
      </c>
      <c r="B1121" s="29" t="s">
        <v>250</v>
      </c>
      <c r="C1121" s="29">
        <v>2228</v>
      </c>
      <c r="D1121" s="101" t="s">
        <v>1493</v>
      </c>
      <c r="E1121" s="29" t="s">
        <v>132</v>
      </c>
      <c r="F1121" s="30">
        <v>102</v>
      </c>
      <c r="G1121" s="31">
        <v>9.6999999999999993</v>
      </c>
      <c r="H1121" s="119">
        <v>11.919102220200319</v>
      </c>
      <c r="I1121" s="120">
        <f t="shared" ref="I1121:I1125" si="4367">ROUND(SUM(F1121*H1121),2)</f>
        <v>1215.75</v>
      </c>
      <c r="J1121" s="111"/>
      <c r="K1121" s="114">
        <f t="shared" ref="K1121:K1125" si="4368">J1121*$H1121</f>
        <v>0</v>
      </c>
      <c r="L1121" s="32"/>
      <c r="M1121" s="114">
        <f t="shared" ref="M1121:M1125" si="4369">L1121*$H1121</f>
        <v>0</v>
      </c>
      <c r="N1121" s="32"/>
      <c r="O1121" s="114">
        <f t="shared" ref="O1121:O1125" si="4370">N1121*$H1121</f>
        <v>0</v>
      </c>
      <c r="P1121" s="32"/>
      <c r="Q1121" s="114">
        <f t="shared" ref="Q1121:Q1125" si="4371">P1121*$H1121</f>
        <v>0</v>
      </c>
      <c r="R1121" s="32"/>
      <c r="S1121" s="114">
        <f t="shared" ref="S1121:S1125" si="4372">R1121*$H1121</f>
        <v>0</v>
      </c>
      <c r="T1121" s="32"/>
      <c r="U1121" s="114">
        <f t="shared" ref="U1121:U1125" si="4373">T1121*$H1121</f>
        <v>0</v>
      </c>
      <c r="V1121" s="32"/>
      <c r="W1121" s="114">
        <f t="shared" ref="W1121:W1125" si="4374">V1121*$H1121</f>
        <v>0</v>
      </c>
      <c r="X1121" s="32"/>
      <c r="Y1121" s="114">
        <f t="shared" ref="Y1121:Y1125" si="4375">X1121*$H1121</f>
        <v>0</v>
      </c>
      <c r="Z1121" s="32"/>
      <c r="AA1121" s="114">
        <f t="shared" ref="AA1121:AA1125" si="4376">Z1121*$H1121</f>
        <v>0</v>
      </c>
      <c r="AB1121" s="32"/>
      <c r="AC1121" s="114">
        <f t="shared" ref="AC1121:AC1125" si="4377">AB1121*$H1121</f>
        <v>0</v>
      </c>
      <c r="AD1121" s="32"/>
      <c r="AE1121" s="114">
        <f t="shared" ref="AE1121:AE1125" si="4378">AD1121*$H1121</f>
        <v>0</v>
      </c>
      <c r="AF1121" s="32"/>
      <c r="AG1121" s="114">
        <f t="shared" ref="AG1121:AG1125" si="4379">AF1121*$H1121</f>
        <v>0</v>
      </c>
      <c r="AH1121" s="32"/>
      <c r="AI1121" s="114">
        <f t="shared" ref="AI1121:AI1125" si="4380">AH1121*$H1121</f>
        <v>0</v>
      </c>
      <c r="AJ1121" s="32"/>
      <c r="AK1121" s="114">
        <f t="shared" ref="AK1121:AK1125" si="4381">AJ1121*$H1121</f>
        <v>0</v>
      </c>
      <c r="AL1121" s="32"/>
      <c r="AM1121" s="114">
        <f t="shared" ref="AM1121:AM1125" si="4382">AL1121*$H1121</f>
        <v>0</v>
      </c>
      <c r="AN1121" s="32"/>
      <c r="AO1121" s="114">
        <f t="shared" ref="AO1121:AO1125" si="4383">AN1121*$H1121</f>
        <v>0</v>
      </c>
      <c r="AP1121" s="32"/>
      <c r="AQ1121" s="114">
        <f t="shared" ref="AQ1121:AQ1125" si="4384">AP1121*$H1121</f>
        <v>0</v>
      </c>
      <c r="AR1121" s="32"/>
      <c r="AS1121" s="114">
        <f t="shared" ref="AS1121:AS1125" si="4385">AR1121*$H1121</f>
        <v>0</v>
      </c>
      <c r="AT1121" s="32"/>
      <c r="AU1121" s="114">
        <f t="shared" ref="AU1121:AU1125" si="4386">AT1121*$H1121</f>
        <v>0</v>
      </c>
      <c r="AV1121" s="32"/>
      <c r="AW1121" s="114">
        <f t="shared" ref="AW1121:AW1125" si="4387">AV1121*$H1121</f>
        <v>0</v>
      </c>
      <c r="AX1121" s="32"/>
      <c r="AY1121" s="114">
        <f t="shared" ref="AY1121:AY1125" si="4388">AX1121*$H1121</f>
        <v>0</v>
      </c>
      <c r="AZ1121" s="32"/>
      <c r="BA1121" s="114">
        <f t="shared" ref="BA1121:BA1125" si="4389">AZ1121*$H1121</f>
        <v>0</v>
      </c>
      <c r="BB1121" s="32"/>
      <c r="BC1121" s="114">
        <f t="shared" ref="BC1121:BC1125" si="4390">BB1121*$H1121</f>
        <v>0</v>
      </c>
      <c r="BD1121" s="32"/>
      <c r="BE1121" s="114">
        <f t="shared" ref="BE1121:BE1125" si="4391">BD1121*$H1121</f>
        <v>0</v>
      </c>
      <c r="BF1121" s="32"/>
      <c r="BG1121" s="114">
        <f t="shared" ref="BG1121:BG1125" si="4392">BF1121*$H1121</f>
        <v>0</v>
      </c>
      <c r="BH1121" s="108">
        <f t="shared" ref="BH1121:BI1121" si="4393">SUM(J1121,L1121,N1121,P1121,R1121,T1121,V1121,X1121,Z1121,AB1121,AD1121,AF1121,AH1121,AJ1121,AL1121,AN1121,AP1121,AR1121,AT1121,AV1121,AX1121,AZ1121,BB1121,BD1121,BF1121)</f>
        <v>0</v>
      </c>
      <c r="BI1121" s="119">
        <f t="shared" si="4393"/>
        <v>0</v>
      </c>
      <c r="BJ1121" s="87">
        <f t="shared" ref="BJ1121:BJ1125" si="4394">BI1121/I1121</f>
        <v>0</v>
      </c>
      <c r="BK1121" s="108">
        <f t="shared" ref="BK1121:BK1125" si="4395">F1121-BH1121</f>
        <v>102</v>
      </c>
      <c r="BL1121" s="119">
        <f t="shared" ref="BL1121:BL1125" si="4396">I1121-BI1121</f>
        <v>1215.75</v>
      </c>
      <c r="BM1121" s="87">
        <f t="shared" ref="BM1121:BM1125" si="4397">1-BJ1121</f>
        <v>1</v>
      </c>
    </row>
    <row r="1122" spans="1:65" s="88" customFormat="1" ht="45">
      <c r="A1122" s="29" t="s">
        <v>1563</v>
      </c>
      <c r="B1122" s="29" t="s">
        <v>250</v>
      </c>
      <c r="C1122" s="29">
        <v>7322</v>
      </c>
      <c r="D1122" s="101" t="s">
        <v>1495</v>
      </c>
      <c r="E1122" s="29" t="s">
        <v>100</v>
      </c>
      <c r="F1122" s="30">
        <v>136</v>
      </c>
      <c r="G1122" s="31">
        <v>5.26</v>
      </c>
      <c r="H1122" s="119">
        <v>6.4633482142529566</v>
      </c>
      <c r="I1122" s="120">
        <f t="shared" si="4367"/>
        <v>879.02</v>
      </c>
      <c r="J1122" s="111"/>
      <c r="K1122" s="114">
        <f t="shared" si="4368"/>
        <v>0</v>
      </c>
      <c r="L1122" s="32"/>
      <c r="M1122" s="114">
        <f t="shared" si="4369"/>
        <v>0</v>
      </c>
      <c r="N1122" s="32"/>
      <c r="O1122" s="114">
        <f t="shared" si="4370"/>
        <v>0</v>
      </c>
      <c r="P1122" s="32"/>
      <c r="Q1122" s="114">
        <f t="shared" si="4371"/>
        <v>0</v>
      </c>
      <c r="R1122" s="32"/>
      <c r="S1122" s="114">
        <f t="shared" si="4372"/>
        <v>0</v>
      </c>
      <c r="T1122" s="32"/>
      <c r="U1122" s="114">
        <f t="shared" si="4373"/>
        <v>0</v>
      </c>
      <c r="V1122" s="32"/>
      <c r="W1122" s="114">
        <f t="shared" si="4374"/>
        <v>0</v>
      </c>
      <c r="X1122" s="32"/>
      <c r="Y1122" s="114">
        <f t="shared" si="4375"/>
        <v>0</v>
      </c>
      <c r="Z1122" s="32"/>
      <c r="AA1122" s="114">
        <f t="shared" si="4376"/>
        <v>0</v>
      </c>
      <c r="AB1122" s="32"/>
      <c r="AC1122" s="114">
        <f t="shared" si="4377"/>
        <v>0</v>
      </c>
      <c r="AD1122" s="32"/>
      <c r="AE1122" s="114">
        <f t="shared" si="4378"/>
        <v>0</v>
      </c>
      <c r="AF1122" s="32"/>
      <c r="AG1122" s="114">
        <f t="shared" si="4379"/>
        <v>0</v>
      </c>
      <c r="AH1122" s="32"/>
      <c r="AI1122" s="114">
        <f t="shared" si="4380"/>
        <v>0</v>
      </c>
      <c r="AJ1122" s="32"/>
      <c r="AK1122" s="114">
        <f t="shared" si="4381"/>
        <v>0</v>
      </c>
      <c r="AL1122" s="32"/>
      <c r="AM1122" s="114">
        <f t="shared" si="4382"/>
        <v>0</v>
      </c>
      <c r="AN1122" s="32"/>
      <c r="AO1122" s="114">
        <f t="shared" si="4383"/>
        <v>0</v>
      </c>
      <c r="AP1122" s="32"/>
      <c r="AQ1122" s="114">
        <f t="shared" si="4384"/>
        <v>0</v>
      </c>
      <c r="AR1122" s="32"/>
      <c r="AS1122" s="114">
        <f t="shared" si="4385"/>
        <v>0</v>
      </c>
      <c r="AT1122" s="32"/>
      <c r="AU1122" s="114">
        <f t="shared" si="4386"/>
        <v>0</v>
      </c>
      <c r="AV1122" s="32"/>
      <c r="AW1122" s="114">
        <f t="shared" si="4387"/>
        <v>0</v>
      </c>
      <c r="AX1122" s="32"/>
      <c r="AY1122" s="114">
        <f t="shared" si="4388"/>
        <v>0</v>
      </c>
      <c r="AZ1122" s="32"/>
      <c r="BA1122" s="114">
        <f t="shared" si="4389"/>
        <v>0</v>
      </c>
      <c r="BB1122" s="32"/>
      <c r="BC1122" s="114">
        <f t="shared" si="4390"/>
        <v>0</v>
      </c>
      <c r="BD1122" s="32"/>
      <c r="BE1122" s="114">
        <f t="shared" si="4391"/>
        <v>0</v>
      </c>
      <c r="BF1122" s="32"/>
      <c r="BG1122" s="114">
        <f t="shared" si="4392"/>
        <v>0</v>
      </c>
      <c r="BH1122" s="108">
        <f t="shared" ref="BH1122:BI1122" si="4398">SUM(J1122,L1122,N1122,P1122,R1122,T1122,V1122,X1122,Z1122,AB1122,AD1122,AF1122,AH1122,AJ1122,AL1122,AN1122,AP1122,AR1122,AT1122,AV1122,AX1122,AZ1122,BB1122,BD1122,BF1122)</f>
        <v>0</v>
      </c>
      <c r="BI1122" s="119">
        <f t="shared" si="4398"/>
        <v>0</v>
      </c>
      <c r="BJ1122" s="87">
        <f t="shared" si="4394"/>
        <v>0</v>
      </c>
      <c r="BK1122" s="108">
        <f t="shared" si="4395"/>
        <v>136</v>
      </c>
      <c r="BL1122" s="119">
        <f t="shared" si="4396"/>
        <v>879.02</v>
      </c>
      <c r="BM1122" s="87">
        <f t="shared" si="4397"/>
        <v>1</v>
      </c>
    </row>
    <row r="1123" spans="1:65" s="88" customFormat="1">
      <c r="A1123" s="29" t="s">
        <v>1564</v>
      </c>
      <c r="B1123" s="29" t="s">
        <v>250</v>
      </c>
      <c r="C1123" s="29">
        <v>7320</v>
      </c>
      <c r="D1123" s="101" t="s">
        <v>1497</v>
      </c>
      <c r="E1123" s="29" t="s">
        <v>100</v>
      </c>
      <c r="F1123" s="30">
        <v>5</v>
      </c>
      <c r="G1123" s="31">
        <v>112.38</v>
      </c>
      <c r="H1123" s="119">
        <v>138.08955747485689</v>
      </c>
      <c r="I1123" s="120">
        <f t="shared" si="4367"/>
        <v>690.45</v>
      </c>
      <c r="J1123" s="111"/>
      <c r="K1123" s="114">
        <f t="shared" si="4368"/>
        <v>0</v>
      </c>
      <c r="L1123" s="32"/>
      <c r="M1123" s="114">
        <f t="shared" si="4369"/>
        <v>0</v>
      </c>
      <c r="N1123" s="32"/>
      <c r="O1123" s="114">
        <f t="shared" si="4370"/>
        <v>0</v>
      </c>
      <c r="P1123" s="32"/>
      <c r="Q1123" s="114">
        <f t="shared" si="4371"/>
        <v>0</v>
      </c>
      <c r="R1123" s="32"/>
      <c r="S1123" s="114">
        <f t="shared" si="4372"/>
        <v>0</v>
      </c>
      <c r="T1123" s="32"/>
      <c r="U1123" s="114">
        <f t="shared" si="4373"/>
        <v>0</v>
      </c>
      <c r="V1123" s="32"/>
      <c r="W1123" s="114">
        <f t="shared" si="4374"/>
        <v>0</v>
      </c>
      <c r="X1123" s="32"/>
      <c r="Y1123" s="114">
        <f t="shared" si="4375"/>
        <v>0</v>
      </c>
      <c r="Z1123" s="32"/>
      <c r="AA1123" s="114">
        <f t="shared" si="4376"/>
        <v>0</v>
      </c>
      <c r="AB1123" s="32"/>
      <c r="AC1123" s="114">
        <f t="shared" si="4377"/>
        <v>0</v>
      </c>
      <c r="AD1123" s="32"/>
      <c r="AE1123" s="114">
        <f t="shared" si="4378"/>
        <v>0</v>
      </c>
      <c r="AF1123" s="32"/>
      <c r="AG1123" s="114">
        <f t="shared" si="4379"/>
        <v>0</v>
      </c>
      <c r="AH1123" s="32"/>
      <c r="AI1123" s="114">
        <f t="shared" si="4380"/>
        <v>0</v>
      </c>
      <c r="AJ1123" s="32"/>
      <c r="AK1123" s="114">
        <f t="shared" si="4381"/>
        <v>0</v>
      </c>
      <c r="AL1123" s="32"/>
      <c r="AM1123" s="114">
        <f t="shared" si="4382"/>
        <v>0</v>
      </c>
      <c r="AN1123" s="32"/>
      <c r="AO1123" s="114">
        <f t="shared" si="4383"/>
        <v>0</v>
      </c>
      <c r="AP1123" s="32"/>
      <c r="AQ1123" s="114">
        <f t="shared" si="4384"/>
        <v>0</v>
      </c>
      <c r="AR1123" s="32"/>
      <c r="AS1123" s="114">
        <f t="shared" si="4385"/>
        <v>0</v>
      </c>
      <c r="AT1123" s="32"/>
      <c r="AU1123" s="114">
        <f t="shared" si="4386"/>
        <v>0</v>
      </c>
      <c r="AV1123" s="32"/>
      <c r="AW1123" s="114">
        <f t="shared" si="4387"/>
        <v>0</v>
      </c>
      <c r="AX1123" s="32"/>
      <c r="AY1123" s="114">
        <f t="shared" si="4388"/>
        <v>0</v>
      </c>
      <c r="AZ1123" s="32"/>
      <c r="BA1123" s="114">
        <f t="shared" si="4389"/>
        <v>0</v>
      </c>
      <c r="BB1123" s="32"/>
      <c r="BC1123" s="114">
        <f t="shared" si="4390"/>
        <v>0</v>
      </c>
      <c r="BD1123" s="32"/>
      <c r="BE1123" s="114">
        <f t="shared" si="4391"/>
        <v>0</v>
      </c>
      <c r="BF1123" s="32"/>
      <c r="BG1123" s="114">
        <f t="shared" si="4392"/>
        <v>0</v>
      </c>
      <c r="BH1123" s="108">
        <f t="shared" ref="BH1123:BI1123" si="4399">SUM(J1123,L1123,N1123,P1123,R1123,T1123,V1123,X1123,Z1123,AB1123,AD1123,AF1123,AH1123,AJ1123,AL1123,AN1123,AP1123,AR1123,AT1123,AV1123,AX1123,AZ1123,BB1123,BD1123,BF1123)</f>
        <v>0</v>
      </c>
      <c r="BI1123" s="119">
        <f t="shared" si="4399"/>
        <v>0</v>
      </c>
      <c r="BJ1123" s="87">
        <f t="shared" si="4394"/>
        <v>0</v>
      </c>
      <c r="BK1123" s="108">
        <f t="shared" si="4395"/>
        <v>5</v>
      </c>
      <c r="BL1123" s="119">
        <f t="shared" si="4396"/>
        <v>690.45</v>
      </c>
      <c r="BM1123" s="87">
        <f t="shared" si="4397"/>
        <v>1</v>
      </c>
    </row>
    <row r="1124" spans="1:65" s="88" customFormat="1">
      <c r="A1124" s="29" t="s">
        <v>1565</v>
      </c>
      <c r="B1124" s="29" t="s">
        <v>250</v>
      </c>
      <c r="C1124" s="29">
        <v>12434</v>
      </c>
      <c r="D1124" s="101" t="s">
        <v>1499</v>
      </c>
      <c r="E1124" s="29" t="s">
        <v>100</v>
      </c>
      <c r="F1124" s="30">
        <v>5</v>
      </c>
      <c r="G1124" s="31">
        <v>59.63</v>
      </c>
      <c r="H1124" s="119">
        <v>73.271759318612894</v>
      </c>
      <c r="I1124" s="120">
        <f t="shared" si="4367"/>
        <v>366.36</v>
      </c>
      <c r="J1124" s="111"/>
      <c r="K1124" s="114">
        <f t="shared" si="4368"/>
        <v>0</v>
      </c>
      <c r="L1124" s="32"/>
      <c r="M1124" s="114">
        <f t="shared" si="4369"/>
        <v>0</v>
      </c>
      <c r="N1124" s="32"/>
      <c r="O1124" s="114">
        <f t="shared" si="4370"/>
        <v>0</v>
      </c>
      <c r="P1124" s="32"/>
      <c r="Q1124" s="114">
        <f t="shared" si="4371"/>
        <v>0</v>
      </c>
      <c r="R1124" s="32"/>
      <c r="S1124" s="114">
        <f t="shared" si="4372"/>
        <v>0</v>
      </c>
      <c r="T1124" s="32"/>
      <c r="U1124" s="114">
        <f t="shared" si="4373"/>
        <v>0</v>
      </c>
      <c r="V1124" s="32"/>
      <c r="W1124" s="114">
        <f t="shared" si="4374"/>
        <v>0</v>
      </c>
      <c r="X1124" s="32"/>
      <c r="Y1124" s="114">
        <f t="shared" si="4375"/>
        <v>0</v>
      </c>
      <c r="Z1124" s="32"/>
      <c r="AA1124" s="114">
        <f t="shared" si="4376"/>
        <v>0</v>
      </c>
      <c r="AB1124" s="32"/>
      <c r="AC1124" s="114">
        <f t="shared" si="4377"/>
        <v>0</v>
      </c>
      <c r="AD1124" s="32"/>
      <c r="AE1124" s="114">
        <f t="shared" si="4378"/>
        <v>0</v>
      </c>
      <c r="AF1124" s="32"/>
      <c r="AG1124" s="114">
        <f t="shared" si="4379"/>
        <v>0</v>
      </c>
      <c r="AH1124" s="32"/>
      <c r="AI1124" s="114">
        <f t="shared" si="4380"/>
        <v>0</v>
      </c>
      <c r="AJ1124" s="32"/>
      <c r="AK1124" s="114">
        <f t="shared" si="4381"/>
        <v>0</v>
      </c>
      <c r="AL1124" s="32"/>
      <c r="AM1124" s="114">
        <f t="shared" si="4382"/>
        <v>0</v>
      </c>
      <c r="AN1124" s="32"/>
      <c r="AO1124" s="114">
        <f t="shared" si="4383"/>
        <v>0</v>
      </c>
      <c r="AP1124" s="32"/>
      <c r="AQ1124" s="114">
        <f t="shared" si="4384"/>
        <v>0</v>
      </c>
      <c r="AR1124" s="32"/>
      <c r="AS1124" s="114">
        <f t="shared" si="4385"/>
        <v>0</v>
      </c>
      <c r="AT1124" s="32"/>
      <c r="AU1124" s="114">
        <f t="shared" si="4386"/>
        <v>0</v>
      </c>
      <c r="AV1124" s="32"/>
      <c r="AW1124" s="114">
        <f t="shared" si="4387"/>
        <v>0</v>
      </c>
      <c r="AX1124" s="32"/>
      <c r="AY1124" s="114">
        <f t="shared" si="4388"/>
        <v>0</v>
      </c>
      <c r="AZ1124" s="32"/>
      <c r="BA1124" s="114">
        <f t="shared" si="4389"/>
        <v>0</v>
      </c>
      <c r="BB1124" s="32"/>
      <c r="BC1124" s="114">
        <f t="shared" si="4390"/>
        <v>0</v>
      </c>
      <c r="BD1124" s="32"/>
      <c r="BE1124" s="114">
        <f t="shared" si="4391"/>
        <v>0</v>
      </c>
      <c r="BF1124" s="32"/>
      <c r="BG1124" s="114">
        <f t="shared" si="4392"/>
        <v>0</v>
      </c>
      <c r="BH1124" s="108">
        <f t="shared" ref="BH1124:BI1124" si="4400">SUM(J1124,L1124,N1124,P1124,R1124,T1124,V1124,X1124,Z1124,AB1124,AD1124,AF1124,AH1124,AJ1124,AL1124,AN1124,AP1124,AR1124,AT1124,AV1124,AX1124,AZ1124,BB1124,BD1124,BF1124)</f>
        <v>0</v>
      </c>
      <c r="BI1124" s="119">
        <f t="shared" si="4400"/>
        <v>0</v>
      </c>
      <c r="BJ1124" s="87">
        <f t="shared" si="4394"/>
        <v>0</v>
      </c>
      <c r="BK1124" s="108">
        <f t="shared" si="4395"/>
        <v>5</v>
      </c>
      <c r="BL1124" s="119">
        <f t="shared" si="4396"/>
        <v>366.36</v>
      </c>
      <c r="BM1124" s="87">
        <f t="shared" si="4397"/>
        <v>1</v>
      </c>
    </row>
    <row r="1125" spans="1:65" s="88" customFormat="1" ht="33.75">
      <c r="A1125" s="29" t="s">
        <v>1566</v>
      </c>
      <c r="B1125" s="29" t="s">
        <v>250</v>
      </c>
      <c r="C1125" s="29">
        <v>7320</v>
      </c>
      <c r="D1125" s="101" t="s">
        <v>1501</v>
      </c>
      <c r="E1125" s="29" t="s">
        <v>100</v>
      </c>
      <c r="F1125" s="30">
        <v>24</v>
      </c>
      <c r="G1125" s="31">
        <v>112.38</v>
      </c>
      <c r="H1125" s="119">
        <v>138.08955747485689</v>
      </c>
      <c r="I1125" s="120">
        <f t="shared" si="4367"/>
        <v>3314.15</v>
      </c>
      <c r="J1125" s="111"/>
      <c r="K1125" s="114">
        <f t="shared" si="4368"/>
        <v>0</v>
      </c>
      <c r="L1125" s="32"/>
      <c r="M1125" s="114">
        <f t="shared" si="4369"/>
        <v>0</v>
      </c>
      <c r="N1125" s="32"/>
      <c r="O1125" s="114">
        <f t="shared" si="4370"/>
        <v>0</v>
      </c>
      <c r="P1125" s="32"/>
      <c r="Q1125" s="114">
        <f t="shared" si="4371"/>
        <v>0</v>
      </c>
      <c r="R1125" s="32"/>
      <c r="S1125" s="114">
        <f t="shared" si="4372"/>
        <v>0</v>
      </c>
      <c r="T1125" s="32"/>
      <c r="U1125" s="114">
        <f t="shared" si="4373"/>
        <v>0</v>
      </c>
      <c r="V1125" s="32"/>
      <c r="W1125" s="114">
        <f t="shared" si="4374"/>
        <v>0</v>
      </c>
      <c r="X1125" s="32"/>
      <c r="Y1125" s="114">
        <f t="shared" si="4375"/>
        <v>0</v>
      </c>
      <c r="Z1125" s="32"/>
      <c r="AA1125" s="114">
        <f t="shared" si="4376"/>
        <v>0</v>
      </c>
      <c r="AB1125" s="32"/>
      <c r="AC1125" s="114">
        <f t="shared" si="4377"/>
        <v>0</v>
      </c>
      <c r="AD1125" s="32"/>
      <c r="AE1125" s="114">
        <f t="shared" si="4378"/>
        <v>0</v>
      </c>
      <c r="AF1125" s="32"/>
      <c r="AG1125" s="114">
        <f t="shared" si="4379"/>
        <v>0</v>
      </c>
      <c r="AH1125" s="32"/>
      <c r="AI1125" s="114">
        <f t="shared" si="4380"/>
        <v>0</v>
      </c>
      <c r="AJ1125" s="32"/>
      <c r="AK1125" s="114">
        <f t="shared" si="4381"/>
        <v>0</v>
      </c>
      <c r="AL1125" s="32"/>
      <c r="AM1125" s="114">
        <f t="shared" si="4382"/>
        <v>0</v>
      </c>
      <c r="AN1125" s="32"/>
      <c r="AO1125" s="114">
        <f t="shared" si="4383"/>
        <v>0</v>
      </c>
      <c r="AP1125" s="32"/>
      <c r="AQ1125" s="114">
        <f t="shared" si="4384"/>
        <v>0</v>
      </c>
      <c r="AR1125" s="32"/>
      <c r="AS1125" s="114">
        <f t="shared" si="4385"/>
        <v>0</v>
      </c>
      <c r="AT1125" s="32"/>
      <c r="AU1125" s="114">
        <f t="shared" si="4386"/>
        <v>0</v>
      </c>
      <c r="AV1125" s="32"/>
      <c r="AW1125" s="114">
        <f t="shared" si="4387"/>
        <v>0</v>
      </c>
      <c r="AX1125" s="32"/>
      <c r="AY1125" s="114">
        <f t="shared" si="4388"/>
        <v>0</v>
      </c>
      <c r="AZ1125" s="32"/>
      <c r="BA1125" s="114">
        <f t="shared" si="4389"/>
        <v>0</v>
      </c>
      <c r="BB1125" s="32"/>
      <c r="BC1125" s="114">
        <f t="shared" si="4390"/>
        <v>0</v>
      </c>
      <c r="BD1125" s="32"/>
      <c r="BE1125" s="114">
        <f t="shared" si="4391"/>
        <v>0</v>
      </c>
      <c r="BF1125" s="32"/>
      <c r="BG1125" s="114">
        <f t="shared" si="4392"/>
        <v>0</v>
      </c>
      <c r="BH1125" s="108">
        <f t="shared" ref="BH1125:BI1125" si="4401">SUM(J1125,L1125,N1125,P1125,R1125,T1125,V1125,X1125,Z1125,AB1125,AD1125,AF1125,AH1125,AJ1125,AL1125,AN1125,AP1125,AR1125,AT1125,AV1125,AX1125,AZ1125,BB1125,BD1125,BF1125)</f>
        <v>0</v>
      </c>
      <c r="BI1125" s="119">
        <f t="shared" si="4401"/>
        <v>0</v>
      </c>
      <c r="BJ1125" s="87">
        <f t="shared" si="4394"/>
        <v>0</v>
      </c>
      <c r="BK1125" s="108">
        <f t="shared" si="4395"/>
        <v>24</v>
      </c>
      <c r="BL1125" s="119">
        <f t="shared" si="4396"/>
        <v>3314.15</v>
      </c>
      <c r="BM1125" s="87">
        <f t="shared" si="4397"/>
        <v>1</v>
      </c>
    </row>
    <row r="1126" spans="1:65" s="88" customFormat="1">
      <c r="A1126" s="22" t="s">
        <v>1567</v>
      </c>
      <c r="B1126" s="22" t="s">
        <v>60</v>
      </c>
      <c r="C1126" s="22" t="s">
        <v>60</v>
      </c>
      <c r="D1126" s="102" t="s">
        <v>226</v>
      </c>
      <c r="E1126" s="22"/>
      <c r="F1126" s="89"/>
      <c r="G1126" s="27"/>
      <c r="H1126" s="121"/>
      <c r="I1126" s="118">
        <f>I1127+I1129+I1132</f>
        <v>21365.61</v>
      </c>
      <c r="J1126" s="112"/>
      <c r="K1126" s="127">
        <f>K1127+K1129+K1132</f>
        <v>0</v>
      </c>
      <c r="L1126" s="26"/>
      <c r="M1126" s="127">
        <f>M1127+M1129+M1132</f>
        <v>0</v>
      </c>
      <c r="N1126" s="26"/>
      <c r="O1126" s="127">
        <f>O1127+O1129+O1132</f>
        <v>0</v>
      </c>
      <c r="P1126" s="26"/>
      <c r="Q1126" s="127">
        <f>Q1127+Q1129+Q1132</f>
        <v>0</v>
      </c>
      <c r="R1126" s="26"/>
      <c r="S1126" s="127">
        <f>S1127+S1129+S1132</f>
        <v>0</v>
      </c>
      <c r="T1126" s="26"/>
      <c r="U1126" s="127">
        <f>U1127+U1129+U1132</f>
        <v>0</v>
      </c>
      <c r="V1126" s="26"/>
      <c r="W1126" s="127">
        <f>W1127+W1129+W1132</f>
        <v>0</v>
      </c>
      <c r="X1126" s="26"/>
      <c r="Y1126" s="127">
        <f>Y1127+Y1129+Y1132</f>
        <v>0</v>
      </c>
      <c r="Z1126" s="26"/>
      <c r="AA1126" s="127">
        <f>AA1127+AA1129+AA1132</f>
        <v>0</v>
      </c>
      <c r="AB1126" s="26"/>
      <c r="AC1126" s="127">
        <f>AC1127+AC1129+AC1132</f>
        <v>0</v>
      </c>
      <c r="AD1126" s="26"/>
      <c r="AE1126" s="127">
        <f>AE1127+AE1129+AE1132</f>
        <v>0</v>
      </c>
      <c r="AF1126" s="26"/>
      <c r="AG1126" s="127">
        <f>AG1127+AG1129+AG1132</f>
        <v>0</v>
      </c>
      <c r="AH1126" s="26"/>
      <c r="AI1126" s="127">
        <f>AI1127+AI1129+AI1132</f>
        <v>0</v>
      </c>
      <c r="AJ1126" s="26"/>
      <c r="AK1126" s="127">
        <f>AK1127+AK1129+AK1132</f>
        <v>0</v>
      </c>
      <c r="AL1126" s="26"/>
      <c r="AM1126" s="127">
        <f>AM1127+AM1129+AM1132</f>
        <v>0</v>
      </c>
      <c r="AN1126" s="26"/>
      <c r="AO1126" s="127">
        <f>AO1127+AO1129+AO1132</f>
        <v>0</v>
      </c>
      <c r="AP1126" s="26"/>
      <c r="AQ1126" s="127">
        <f>AQ1127+AQ1129+AQ1132</f>
        <v>0</v>
      </c>
      <c r="AR1126" s="26"/>
      <c r="AS1126" s="127">
        <f>AS1127+AS1129+AS1132</f>
        <v>0</v>
      </c>
      <c r="AT1126" s="26"/>
      <c r="AU1126" s="127">
        <f>AU1127+AU1129+AU1132</f>
        <v>0</v>
      </c>
      <c r="AV1126" s="26"/>
      <c r="AW1126" s="127">
        <f>AW1127+AW1129+AW1132</f>
        <v>0</v>
      </c>
      <c r="AX1126" s="26"/>
      <c r="AY1126" s="127">
        <f>AY1127+AY1129+AY1132</f>
        <v>0</v>
      </c>
      <c r="AZ1126" s="26"/>
      <c r="BA1126" s="127">
        <f>BA1127+BA1129+BA1132</f>
        <v>0</v>
      </c>
      <c r="BB1126" s="26"/>
      <c r="BC1126" s="127">
        <f>BC1127+BC1129+BC1132</f>
        <v>0</v>
      </c>
      <c r="BD1126" s="26"/>
      <c r="BE1126" s="127">
        <f>BE1127+BE1129+BE1132</f>
        <v>0</v>
      </c>
      <c r="BF1126" s="26"/>
      <c r="BG1126" s="127">
        <f>BG1127+BG1129+BG1132</f>
        <v>0</v>
      </c>
      <c r="BH1126" s="109"/>
      <c r="BI1126" s="121">
        <f>BI1127+BI1129+BI1132</f>
        <v>0</v>
      </c>
      <c r="BJ1126" s="27"/>
      <c r="BK1126" s="109"/>
      <c r="BL1126" s="121">
        <f>BL1127+BL1129+BL1132</f>
        <v>21365.61</v>
      </c>
      <c r="BM1126" s="27"/>
    </row>
    <row r="1127" spans="1:65" s="88" customFormat="1">
      <c r="A1127" s="22" t="s">
        <v>1568</v>
      </c>
      <c r="B1127" s="22" t="s">
        <v>60</v>
      </c>
      <c r="C1127" s="22" t="s">
        <v>60</v>
      </c>
      <c r="D1127" s="102" t="s">
        <v>1504</v>
      </c>
      <c r="E1127" s="22" t="s">
        <v>60</v>
      </c>
      <c r="F1127" s="89"/>
      <c r="G1127" s="27"/>
      <c r="H1127" s="121"/>
      <c r="I1127" s="118">
        <f>SUM(I1128)</f>
        <v>127.16</v>
      </c>
      <c r="J1127" s="112"/>
      <c r="K1127" s="127">
        <f>SUM(K1128)</f>
        <v>0</v>
      </c>
      <c r="L1127" s="26"/>
      <c r="M1127" s="127">
        <f>SUM(M1128)</f>
        <v>0</v>
      </c>
      <c r="N1127" s="26"/>
      <c r="O1127" s="127">
        <f>SUM(O1128)</f>
        <v>0</v>
      </c>
      <c r="P1127" s="26"/>
      <c r="Q1127" s="127">
        <f>SUM(Q1128)</f>
        <v>0</v>
      </c>
      <c r="R1127" s="26"/>
      <c r="S1127" s="127">
        <f>SUM(S1128)</f>
        <v>0</v>
      </c>
      <c r="T1127" s="26"/>
      <c r="U1127" s="127">
        <f>SUM(U1128)</f>
        <v>0</v>
      </c>
      <c r="V1127" s="26"/>
      <c r="W1127" s="127">
        <f>SUM(W1128)</f>
        <v>0</v>
      </c>
      <c r="X1127" s="26"/>
      <c r="Y1127" s="127">
        <f>SUM(Y1128)</f>
        <v>0</v>
      </c>
      <c r="Z1127" s="26"/>
      <c r="AA1127" s="127">
        <f>SUM(AA1128)</f>
        <v>0</v>
      </c>
      <c r="AB1127" s="26"/>
      <c r="AC1127" s="127">
        <f>SUM(AC1128)</f>
        <v>0</v>
      </c>
      <c r="AD1127" s="26"/>
      <c r="AE1127" s="127">
        <f>SUM(AE1128)</f>
        <v>0</v>
      </c>
      <c r="AF1127" s="26"/>
      <c r="AG1127" s="127">
        <f>SUM(AG1128)</f>
        <v>0</v>
      </c>
      <c r="AH1127" s="26"/>
      <c r="AI1127" s="127">
        <f>SUM(AI1128)</f>
        <v>0</v>
      </c>
      <c r="AJ1127" s="26"/>
      <c r="AK1127" s="127">
        <f>SUM(AK1128)</f>
        <v>0</v>
      </c>
      <c r="AL1127" s="26"/>
      <c r="AM1127" s="127">
        <f>SUM(AM1128)</f>
        <v>0</v>
      </c>
      <c r="AN1127" s="26"/>
      <c r="AO1127" s="127">
        <f>SUM(AO1128)</f>
        <v>0</v>
      </c>
      <c r="AP1127" s="26"/>
      <c r="AQ1127" s="127">
        <f>SUM(AQ1128)</f>
        <v>0</v>
      </c>
      <c r="AR1127" s="26"/>
      <c r="AS1127" s="127">
        <f>SUM(AS1128)</f>
        <v>0</v>
      </c>
      <c r="AT1127" s="26"/>
      <c r="AU1127" s="127">
        <f>SUM(AU1128)</f>
        <v>0</v>
      </c>
      <c r="AV1127" s="26"/>
      <c r="AW1127" s="127">
        <f>SUM(AW1128)</f>
        <v>0</v>
      </c>
      <c r="AX1127" s="26"/>
      <c r="AY1127" s="127">
        <f>SUM(AY1128)</f>
        <v>0</v>
      </c>
      <c r="AZ1127" s="26"/>
      <c r="BA1127" s="127">
        <f>SUM(BA1128)</f>
        <v>0</v>
      </c>
      <c r="BB1127" s="26"/>
      <c r="BC1127" s="127">
        <f>SUM(BC1128)</f>
        <v>0</v>
      </c>
      <c r="BD1127" s="26"/>
      <c r="BE1127" s="127">
        <f>SUM(BE1128)</f>
        <v>0</v>
      </c>
      <c r="BF1127" s="26"/>
      <c r="BG1127" s="127">
        <f>SUM(BG1128)</f>
        <v>0</v>
      </c>
      <c r="BH1127" s="109"/>
      <c r="BI1127" s="121">
        <f>SUM(BI1128)</f>
        <v>0</v>
      </c>
      <c r="BJ1127" s="27"/>
      <c r="BK1127" s="109"/>
      <c r="BL1127" s="121">
        <f>SUM(BL1128)</f>
        <v>127.16</v>
      </c>
      <c r="BM1127" s="27"/>
    </row>
    <row r="1128" spans="1:65" s="88" customFormat="1">
      <c r="A1128" s="29" t="s">
        <v>1569</v>
      </c>
      <c r="B1128" s="29" t="s">
        <v>66</v>
      </c>
      <c r="C1128" s="29">
        <v>102494</v>
      </c>
      <c r="D1128" s="101" t="s">
        <v>1506</v>
      </c>
      <c r="E1128" s="29" t="s">
        <v>100</v>
      </c>
      <c r="F1128" s="30">
        <v>1.92</v>
      </c>
      <c r="G1128" s="31">
        <v>53.9</v>
      </c>
      <c r="H1128" s="119">
        <v>66.230887594721366</v>
      </c>
      <c r="I1128" s="120">
        <f>ROUND(SUM(F1128*H1128),2)</f>
        <v>127.16</v>
      </c>
      <c r="J1128" s="111"/>
      <c r="K1128" s="114">
        <f>J1128*$H1128</f>
        <v>0</v>
      </c>
      <c r="L1128" s="32"/>
      <c r="M1128" s="114">
        <f>L1128*$H1128</f>
        <v>0</v>
      </c>
      <c r="N1128" s="32"/>
      <c r="O1128" s="114">
        <f>N1128*$H1128</f>
        <v>0</v>
      </c>
      <c r="P1128" s="32"/>
      <c r="Q1128" s="114">
        <f>P1128*$H1128</f>
        <v>0</v>
      </c>
      <c r="R1128" s="32"/>
      <c r="S1128" s="114">
        <f>R1128*$H1128</f>
        <v>0</v>
      </c>
      <c r="T1128" s="32"/>
      <c r="U1128" s="114">
        <f>T1128*$H1128</f>
        <v>0</v>
      </c>
      <c r="V1128" s="32"/>
      <c r="W1128" s="114">
        <f>V1128*$H1128</f>
        <v>0</v>
      </c>
      <c r="X1128" s="32"/>
      <c r="Y1128" s="114">
        <f>X1128*$H1128</f>
        <v>0</v>
      </c>
      <c r="Z1128" s="32"/>
      <c r="AA1128" s="114">
        <f>Z1128*$H1128</f>
        <v>0</v>
      </c>
      <c r="AB1128" s="32"/>
      <c r="AC1128" s="114">
        <f>AB1128*$H1128</f>
        <v>0</v>
      </c>
      <c r="AD1128" s="32"/>
      <c r="AE1128" s="114">
        <f>AD1128*$H1128</f>
        <v>0</v>
      </c>
      <c r="AF1128" s="32"/>
      <c r="AG1128" s="114">
        <f>AF1128*$H1128</f>
        <v>0</v>
      </c>
      <c r="AH1128" s="32"/>
      <c r="AI1128" s="114">
        <f>AH1128*$H1128</f>
        <v>0</v>
      </c>
      <c r="AJ1128" s="32"/>
      <c r="AK1128" s="114">
        <f>AJ1128*$H1128</f>
        <v>0</v>
      </c>
      <c r="AL1128" s="32"/>
      <c r="AM1128" s="114">
        <f>AL1128*$H1128</f>
        <v>0</v>
      </c>
      <c r="AN1128" s="32"/>
      <c r="AO1128" s="114">
        <f>AN1128*$H1128</f>
        <v>0</v>
      </c>
      <c r="AP1128" s="32"/>
      <c r="AQ1128" s="114">
        <f>AP1128*$H1128</f>
        <v>0</v>
      </c>
      <c r="AR1128" s="32"/>
      <c r="AS1128" s="114">
        <f>AR1128*$H1128</f>
        <v>0</v>
      </c>
      <c r="AT1128" s="32"/>
      <c r="AU1128" s="114">
        <f>AT1128*$H1128</f>
        <v>0</v>
      </c>
      <c r="AV1128" s="32"/>
      <c r="AW1128" s="114">
        <f>AV1128*$H1128</f>
        <v>0</v>
      </c>
      <c r="AX1128" s="32"/>
      <c r="AY1128" s="114">
        <f>AX1128*$H1128</f>
        <v>0</v>
      </c>
      <c r="AZ1128" s="32"/>
      <c r="BA1128" s="114">
        <f>AZ1128*$H1128</f>
        <v>0</v>
      </c>
      <c r="BB1128" s="32"/>
      <c r="BC1128" s="114">
        <f>BB1128*$H1128</f>
        <v>0</v>
      </c>
      <c r="BD1128" s="32"/>
      <c r="BE1128" s="114">
        <f>BD1128*$H1128</f>
        <v>0</v>
      </c>
      <c r="BF1128" s="32"/>
      <c r="BG1128" s="114">
        <f>BF1128*$H1128</f>
        <v>0</v>
      </c>
      <c r="BH1128" s="108">
        <f t="shared" ref="BH1128:BI1128" si="4402">SUM(J1128,L1128,N1128,P1128,R1128,T1128,V1128,X1128,Z1128,AB1128,AD1128,AF1128,AH1128,AJ1128,AL1128,AN1128,AP1128,AR1128,AT1128,AV1128,AX1128,AZ1128,BB1128,BD1128,BF1128)</f>
        <v>0</v>
      </c>
      <c r="BI1128" s="119">
        <f t="shared" si="4402"/>
        <v>0</v>
      </c>
      <c r="BJ1128" s="87">
        <f>BI1128/I1128</f>
        <v>0</v>
      </c>
      <c r="BK1128" s="108">
        <f>F1128-BH1128</f>
        <v>1.92</v>
      </c>
      <c r="BL1128" s="119">
        <f>I1128-BI1128</f>
        <v>127.16</v>
      </c>
      <c r="BM1128" s="87">
        <f>1-BJ1128</f>
        <v>1</v>
      </c>
    </row>
    <row r="1129" spans="1:65" s="88" customFormat="1">
      <c r="A1129" s="22" t="s">
        <v>1570</v>
      </c>
      <c r="B1129" s="22" t="s">
        <v>60</v>
      </c>
      <c r="C1129" s="22" t="s">
        <v>60</v>
      </c>
      <c r="D1129" s="102" t="s">
        <v>1510</v>
      </c>
      <c r="E1129" s="22" t="s">
        <v>60</v>
      </c>
      <c r="F1129" s="89"/>
      <c r="G1129" s="27"/>
      <c r="H1129" s="121"/>
      <c r="I1129" s="118">
        <f>SUM(I1130:I1131)</f>
        <v>14772.720000000001</v>
      </c>
      <c r="J1129" s="112"/>
      <c r="K1129" s="127">
        <f>SUM(K1130:K1131)</f>
        <v>0</v>
      </c>
      <c r="L1129" s="26"/>
      <c r="M1129" s="127">
        <f>SUM(M1130:M1131)</f>
        <v>0</v>
      </c>
      <c r="N1129" s="26"/>
      <c r="O1129" s="127">
        <f>SUM(O1130:O1131)</f>
        <v>0</v>
      </c>
      <c r="P1129" s="26"/>
      <c r="Q1129" s="127">
        <f>SUM(Q1130:Q1131)</f>
        <v>0</v>
      </c>
      <c r="R1129" s="26"/>
      <c r="S1129" s="127">
        <f>SUM(S1130:S1131)</f>
        <v>0</v>
      </c>
      <c r="T1129" s="26"/>
      <c r="U1129" s="127">
        <f>SUM(U1130:U1131)</f>
        <v>0</v>
      </c>
      <c r="V1129" s="26"/>
      <c r="W1129" s="127">
        <f>SUM(W1130:W1131)</f>
        <v>0</v>
      </c>
      <c r="X1129" s="26"/>
      <c r="Y1129" s="127">
        <f>SUM(Y1130:Y1131)</f>
        <v>0</v>
      </c>
      <c r="Z1129" s="26"/>
      <c r="AA1129" s="127">
        <f>SUM(AA1130:AA1131)</f>
        <v>0</v>
      </c>
      <c r="AB1129" s="26"/>
      <c r="AC1129" s="127">
        <f>SUM(AC1130:AC1131)</f>
        <v>0</v>
      </c>
      <c r="AD1129" s="26"/>
      <c r="AE1129" s="127">
        <f>SUM(AE1130:AE1131)</f>
        <v>0</v>
      </c>
      <c r="AF1129" s="26"/>
      <c r="AG1129" s="127">
        <f>SUM(AG1130:AG1131)</f>
        <v>0</v>
      </c>
      <c r="AH1129" s="26"/>
      <c r="AI1129" s="127">
        <f>SUM(AI1130:AI1131)</f>
        <v>0</v>
      </c>
      <c r="AJ1129" s="26"/>
      <c r="AK1129" s="127">
        <f>SUM(AK1130:AK1131)</f>
        <v>0</v>
      </c>
      <c r="AL1129" s="26"/>
      <c r="AM1129" s="127">
        <f>SUM(AM1130:AM1131)</f>
        <v>0</v>
      </c>
      <c r="AN1129" s="26"/>
      <c r="AO1129" s="127">
        <f>SUM(AO1130:AO1131)</f>
        <v>0</v>
      </c>
      <c r="AP1129" s="26"/>
      <c r="AQ1129" s="127">
        <f>SUM(AQ1130:AQ1131)</f>
        <v>0</v>
      </c>
      <c r="AR1129" s="26"/>
      <c r="AS1129" s="127">
        <f>SUM(AS1130:AS1131)</f>
        <v>0</v>
      </c>
      <c r="AT1129" s="26"/>
      <c r="AU1129" s="127">
        <f>SUM(AU1130:AU1131)</f>
        <v>0</v>
      </c>
      <c r="AV1129" s="26"/>
      <c r="AW1129" s="127">
        <f>SUM(AW1130:AW1131)</f>
        <v>0</v>
      </c>
      <c r="AX1129" s="26"/>
      <c r="AY1129" s="127">
        <f>SUM(AY1130:AY1131)</f>
        <v>0</v>
      </c>
      <c r="AZ1129" s="26"/>
      <c r="BA1129" s="127">
        <f>SUM(BA1130:BA1131)</f>
        <v>0</v>
      </c>
      <c r="BB1129" s="26"/>
      <c r="BC1129" s="127">
        <f>SUM(BC1130:BC1131)</f>
        <v>0</v>
      </c>
      <c r="BD1129" s="26"/>
      <c r="BE1129" s="127">
        <f>SUM(BE1130:BE1131)</f>
        <v>0</v>
      </c>
      <c r="BF1129" s="26"/>
      <c r="BG1129" s="127">
        <f>SUM(BG1130:BG1131)</f>
        <v>0</v>
      </c>
      <c r="BH1129" s="109"/>
      <c r="BI1129" s="121">
        <f>SUM(BI1130:BI1131)</f>
        <v>0</v>
      </c>
      <c r="BJ1129" s="27"/>
      <c r="BK1129" s="109"/>
      <c r="BL1129" s="121">
        <f>SUM(BL1130:BL1131)</f>
        <v>14772.720000000001</v>
      </c>
      <c r="BM1129" s="27"/>
    </row>
    <row r="1130" spans="1:65" s="88" customFormat="1" ht="33.75">
      <c r="A1130" s="29" t="s">
        <v>1571</v>
      </c>
      <c r="B1130" s="29" t="s">
        <v>250</v>
      </c>
      <c r="C1130" s="29">
        <v>11902</v>
      </c>
      <c r="D1130" s="101" t="s">
        <v>1512</v>
      </c>
      <c r="E1130" s="29" t="s">
        <v>132</v>
      </c>
      <c r="F1130" s="30">
        <v>36.5</v>
      </c>
      <c r="G1130" s="31">
        <v>139.51</v>
      </c>
      <c r="H1130" s="119">
        <v>171.4261804886749</v>
      </c>
      <c r="I1130" s="120">
        <f t="shared" ref="I1130:I1131" si="4403">ROUND(SUM(F1130*H1130),2)</f>
        <v>6257.06</v>
      </c>
      <c r="J1130" s="111"/>
      <c r="K1130" s="114">
        <f t="shared" ref="K1130:K1131" si="4404">J1130*$H1130</f>
        <v>0</v>
      </c>
      <c r="L1130" s="32"/>
      <c r="M1130" s="114">
        <f t="shared" ref="M1130:M1131" si="4405">L1130*$H1130</f>
        <v>0</v>
      </c>
      <c r="N1130" s="32"/>
      <c r="O1130" s="114">
        <f t="shared" ref="O1130:O1131" si="4406">N1130*$H1130</f>
        <v>0</v>
      </c>
      <c r="P1130" s="32"/>
      <c r="Q1130" s="114">
        <f t="shared" ref="Q1130:Q1131" si="4407">P1130*$H1130</f>
        <v>0</v>
      </c>
      <c r="R1130" s="32"/>
      <c r="S1130" s="114">
        <f t="shared" ref="S1130:S1131" si="4408">R1130*$H1130</f>
        <v>0</v>
      </c>
      <c r="T1130" s="32"/>
      <c r="U1130" s="114">
        <f t="shared" ref="U1130:U1131" si="4409">T1130*$H1130</f>
        <v>0</v>
      </c>
      <c r="V1130" s="32"/>
      <c r="W1130" s="114">
        <f t="shared" ref="W1130:W1131" si="4410">V1130*$H1130</f>
        <v>0</v>
      </c>
      <c r="X1130" s="32"/>
      <c r="Y1130" s="114">
        <f t="shared" ref="Y1130:Y1131" si="4411">X1130*$H1130</f>
        <v>0</v>
      </c>
      <c r="Z1130" s="32"/>
      <c r="AA1130" s="114">
        <f t="shared" ref="AA1130:AA1131" si="4412">Z1130*$H1130</f>
        <v>0</v>
      </c>
      <c r="AB1130" s="32"/>
      <c r="AC1130" s="114">
        <f t="shared" ref="AC1130:AC1131" si="4413">AB1130*$H1130</f>
        <v>0</v>
      </c>
      <c r="AD1130" s="32"/>
      <c r="AE1130" s="114">
        <f t="shared" ref="AE1130:AE1131" si="4414">AD1130*$H1130</f>
        <v>0</v>
      </c>
      <c r="AF1130" s="32"/>
      <c r="AG1130" s="114">
        <f t="shared" ref="AG1130:AG1131" si="4415">AF1130*$H1130</f>
        <v>0</v>
      </c>
      <c r="AH1130" s="32"/>
      <c r="AI1130" s="114">
        <f t="shared" ref="AI1130:AI1131" si="4416">AH1130*$H1130</f>
        <v>0</v>
      </c>
      <c r="AJ1130" s="32"/>
      <c r="AK1130" s="114">
        <f t="shared" ref="AK1130:AK1131" si="4417">AJ1130*$H1130</f>
        <v>0</v>
      </c>
      <c r="AL1130" s="32"/>
      <c r="AM1130" s="114">
        <f t="shared" ref="AM1130:AM1131" si="4418">AL1130*$H1130</f>
        <v>0</v>
      </c>
      <c r="AN1130" s="32"/>
      <c r="AO1130" s="114">
        <f t="shared" ref="AO1130:AO1131" si="4419">AN1130*$H1130</f>
        <v>0</v>
      </c>
      <c r="AP1130" s="32"/>
      <c r="AQ1130" s="114">
        <f t="shared" ref="AQ1130:AQ1131" si="4420">AP1130*$H1130</f>
        <v>0</v>
      </c>
      <c r="AR1130" s="32"/>
      <c r="AS1130" s="114">
        <f t="shared" ref="AS1130:AS1131" si="4421">AR1130*$H1130</f>
        <v>0</v>
      </c>
      <c r="AT1130" s="32"/>
      <c r="AU1130" s="114">
        <f t="shared" ref="AU1130:AU1131" si="4422">AT1130*$H1130</f>
        <v>0</v>
      </c>
      <c r="AV1130" s="32"/>
      <c r="AW1130" s="114">
        <f t="shared" ref="AW1130:AW1131" si="4423">AV1130*$H1130</f>
        <v>0</v>
      </c>
      <c r="AX1130" s="32"/>
      <c r="AY1130" s="114">
        <f t="shared" ref="AY1130:AY1131" si="4424">AX1130*$H1130</f>
        <v>0</v>
      </c>
      <c r="AZ1130" s="32"/>
      <c r="BA1130" s="114">
        <f t="shared" ref="BA1130:BA1131" si="4425">AZ1130*$H1130</f>
        <v>0</v>
      </c>
      <c r="BB1130" s="32"/>
      <c r="BC1130" s="114">
        <f t="shared" ref="BC1130:BC1131" si="4426">BB1130*$H1130</f>
        <v>0</v>
      </c>
      <c r="BD1130" s="32"/>
      <c r="BE1130" s="114">
        <f t="shared" ref="BE1130:BE1131" si="4427">BD1130*$H1130</f>
        <v>0</v>
      </c>
      <c r="BF1130" s="32"/>
      <c r="BG1130" s="114">
        <f t="shared" ref="BG1130:BG1131" si="4428">BF1130*$H1130</f>
        <v>0</v>
      </c>
      <c r="BH1130" s="108">
        <f t="shared" ref="BH1130:BI1130" si="4429">SUM(J1130,L1130,N1130,P1130,R1130,T1130,V1130,X1130,Z1130,AB1130,AD1130,AF1130,AH1130,AJ1130,AL1130,AN1130,AP1130,AR1130,AT1130,AV1130,AX1130,AZ1130,BB1130,BD1130,BF1130)</f>
        <v>0</v>
      </c>
      <c r="BI1130" s="119">
        <f t="shared" si="4429"/>
        <v>0</v>
      </c>
      <c r="BJ1130" s="87">
        <f t="shared" ref="BJ1130:BJ1131" si="4430">BI1130/I1130</f>
        <v>0</v>
      </c>
      <c r="BK1130" s="108">
        <f t="shared" ref="BK1130:BK1131" si="4431">F1130-BH1130</f>
        <v>36.5</v>
      </c>
      <c r="BL1130" s="119">
        <f t="shared" ref="BL1130:BL1131" si="4432">I1130-BI1130</f>
        <v>6257.06</v>
      </c>
      <c r="BM1130" s="87">
        <f t="shared" ref="BM1130:BM1131" si="4433">1-BJ1130</f>
        <v>1</v>
      </c>
    </row>
    <row r="1131" spans="1:65" s="88" customFormat="1" ht="33.75">
      <c r="A1131" s="29" t="s">
        <v>1572</v>
      </c>
      <c r="B1131" s="29" t="s">
        <v>250</v>
      </c>
      <c r="C1131" s="29">
        <v>11903</v>
      </c>
      <c r="D1131" s="101" t="s">
        <v>1514</v>
      </c>
      <c r="E1131" s="29" t="s">
        <v>132</v>
      </c>
      <c r="F1131" s="30">
        <v>45.75</v>
      </c>
      <c r="G1131" s="31">
        <v>151.47999999999999</v>
      </c>
      <c r="H1131" s="119">
        <v>186.13459838308705</v>
      </c>
      <c r="I1131" s="120">
        <f t="shared" si="4403"/>
        <v>8515.66</v>
      </c>
      <c r="J1131" s="111"/>
      <c r="K1131" s="114">
        <f t="shared" si="4404"/>
        <v>0</v>
      </c>
      <c r="L1131" s="32"/>
      <c r="M1131" s="114">
        <f t="shared" si="4405"/>
        <v>0</v>
      </c>
      <c r="N1131" s="32"/>
      <c r="O1131" s="114">
        <f t="shared" si="4406"/>
        <v>0</v>
      </c>
      <c r="P1131" s="32"/>
      <c r="Q1131" s="114">
        <f t="shared" si="4407"/>
        <v>0</v>
      </c>
      <c r="R1131" s="32"/>
      <c r="S1131" s="114">
        <f t="shared" si="4408"/>
        <v>0</v>
      </c>
      <c r="T1131" s="32"/>
      <c r="U1131" s="114">
        <f t="shared" si="4409"/>
        <v>0</v>
      </c>
      <c r="V1131" s="32"/>
      <c r="W1131" s="114">
        <f t="shared" si="4410"/>
        <v>0</v>
      </c>
      <c r="X1131" s="32"/>
      <c r="Y1131" s="114">
        <f t="shared" si="4411"/>
        <v>0</v>
      </c>
      <c r="Z1131" s="32"/>
      <c r="AA1131" s="114">
        <f t="shared" si="4412"/>
        <v>0</v>
      </c>
      <c r="AB1131" s="32"/>
      <c r="AC1131" s="114">
        <f t="shared" si="4413"/>
        <v>0</v>
      </c>
      <c r="AD1131" s="32"/>
      <c r="AE1131" s="114">
        <f t="shared" si="4414"/>
        <v>0</v>
      </c>
      <c r="AF1131" s="32"/>
      <c r="AG1131" s="114">
        <f t="shared" si="4415"/>
        <v>0</v>
      </c>
      <c r="AH1131" s="32"/>
      <c r="AI1131" s="114">
        <f t="shared" si="4416"/>
        <v>0</v>
      </c>
      <c r="AJ1131" s="32"/>
      <c r="AK1131" s="114">
        <f t="shared" si="4417"/>
        <v>0</v>
      </c>
      <c r="AL1131" s="32"/>
      <c r="AM1131" s="114">
        <f t="shared" si="4418"/>
        <v>0</v>
      </c>
      <c r="AN1131" s="32"/>
      <c r="AO1131" s="114">
        <f t="shared" si="4419"/>
        <v>0</v>
      </c>
      <c r="AP1131" s="32"/>
      <c r="AQ1131" s="114">
        <f t="shared" si="4420"/>
        <v>0</v>
      </c>
      <c r="AR1131" s="32"/>
      <c r="AS1131" s="114">
        <f t="shared" si="4421"/>
        <v>0</v>
      </c>
      <c r="AT1131" s="32"/>
      <c r="AU1131" s="114">
        <f t="shared" si="4422"/>
        <v>0</v>
      </c>
      <c r="AV1131" s="32"/>
      <c r="AW1131" s="114">
        <f t="shared" si="4423"/>
        <v>0</v>
      </c>
      <c r="AX1131" s="32"/>
      <c r="AY1131" s="114">
        <f t="shared" si="4424"/>
        <v>0</v>
      </c>
      <c r="AZ1131" s="32"/>
      <c r="BA1131" s="114">
        <f t="shared" si="4425"/>
        <v>0</v>
      </c>
      <c r="BB1131" s="32"/>
      <c r="BC1131" s="114">
        <f t="shared" si="4426"/>
        <v>0</v>
      </c>
      <c r="BD1131" s="32"/>
      <c r="BE1131" s="114">
        <f t="shared" si="4427"/>
        <v>0</v>
      </c>
      <c r="BF1131" s="32"/>
      <c r="BG1131" s="114">
        <f t="shared" si="4428"/>
        <v>0</v>
      </c>
      <c r="BH1131" s="108">
        <f t="shared" ref="BH1131:BI1131" si="4434">SUM(J1131,L1131,N1131,P1131,R1131,T1131,V1131,X1131,Z1131,AB1131,AD1131,AF1131,AH1131,AJ1131,AL1131,AN1131,AP1131,AR1131,AT1131,AV1131,AX1131,AZ1131,BB1131,BD1131,BF1131)</f>
        <v>0</v>
      </c>
      <c r="BI1131" s="119">
        <f t="shared" si="4434"/>
        <v>0</v>
      </c>
      <c r="BJ1131" s="87">
        <f t="shared" si="4430"/>
        <v>0</v>
      </c>
      <c r="BK1131" s="108">
        <f t="shared" si="4431"/>
        <v>45.75</v>
      </c>
      <c r="BL1131" s="119">
        <f t="shared" si="4432"/>
        <v>8515.66</v>
      </c>
      <c r="BM1131" s="87">
        <f t="shared" si="4433"/>
        <v>1</v>
      </c>
    </row>
    <row r="1132" spans="1:65" s="88" customFormat="1">
      <c r="A1132" s="22" t="s">
        <v>1573</v>
      </c>
      <c r="B1132" s="22" t="s">
        <v>60</v>
      </c>
      <c r="C1132" s="22" t="s">
        <v>60</v>
      </c>
      <c r="D1132" s="102" t="s">
        <v>1491</v>
      </c>
      <c r="E1132" s="22" t="s">
        <v>60</v>
      </c>
      <c r="F1132" s="89"/>
      <c r="G1132" s="27"/>
      <c r="H1132" s="121"/>
      <c r="I1132" s="118">
        <f>SUM(I1133:I1137)</f>
        <v>6465.7300000000005</v>
      </c>
      <c r="J1132" s="112"/>
      <c r="K1132" s="127">
        <f>SUM(K1133:K1137)</f>
        <v>0</v>
      </c>
      <c r="L1132" s="26"/>
      <c r="M1132" s="127">
        <f>SUM(M1133:M1137)</f>
        <v>0</v>
      </c>
      <c r="N1132" s="26"/>
      <c r="O1132" s="127">
        <f>SUM(O1133:O1137)</f>
        <v>0</v>
      </c>
      <c r="P1132" s="26"/>
      <c r="Q1132" s="127">
        <f>SUM(Q1133:Q1137)</f>
        <v>0</v>
      </c>
      <c r="R1132" s="26"/>
      <c r="S1132" s="127">
        <f>SUM(S1133:S1137)</f>
        <v>0</v>
      </c>
      <c r="T1132" s="26"/>
      <c r="U1132" s="127">
        <f>SUM(U1133:U1137)</f>
        <v>0</v>
      </c>
      <c r="V1132" s="26"/>
      <c r="W1132" s="127">
        <f>SUM(W1133:W1137)</f>
        <v>0</v>
      </c>
      <c r="X1132" s="26"/>
      <c r="Y1132" s="127">
        <f>SUM(Y1133:Y1137)</f>
        <v>0</v>
      </c>
      <c r="Z1132" s="26"/>
      <c r="AA1132" s="127">
        <f>SUM(AA1133:AA1137)</f>
        <v>0</v>
      </c>
      <c r="AB1132" s="26"/>
      <c r="AC1132" s="127">
        <f>SUM(AC1133:AC1137)</f>
        <v>0</v>
      </c>
      <c r="AD1132" s="26"/>
      <c r="AE1132" s="127">
        <f>SUM(AE1133:AE1137)</f>
        <v>0</v>
      </c>
      <c r="AF1132" s="26"/>
      <c r="AG1132" s="127">
        <f>SUM(AG1133:AG1137)</f>
        <v>0</v>
      </c>
      <c r="AH1132" s="26"/>
      <c r="AI1132" s="127">
        <f>SUM(AI1133:AI1137)</f>
        <v>0</v>
      </c>
      <c r="AJ1132" s="26"/>
      <c r="AK1132" s="127">
        <f>SUM(AK1133:AK1137)</f>
        <v>0</v>
      </c>
      <c r="AL1132" s="26"/>
      <c r="AM1132" s="127">
        <f>SUM(AM1133:AM1137)</f>
        <v>0</v>
      </c>
      <c r="AN1132" s="26"/>
      <c r="AO1132" s="127">
        <f>SUM(AO1133:AO1137)</f>
        <v>0</v>
      </c>
      <c r="AP1132" s="26"/>
      <c r="AQ1132" s="127">
        <f>SUM(AQ1133:AQ1137)</f>
        <v>0</v>
      </c>
      <c r="AR1132" s="26"/>
      <c r="AS1132" s="127">
        <f>SUM(AS1133:AS1137)</f>
        <v>0</v>
      </c>
      <c r="AT1132" s="26"/>
      <c r="AU1132" s="127">
        <f>SUM(AU1133:AU1137)</f>
        <v>0</v>
      </c>
      <c r="AV1132" s="26"/>
      <c r="AW1132" s="127">
        <f>SUM(AW1133:AW1137)</f>
        <v>0</v>
      </c>
      <c r="AX1132" s="26"/>
      <c r="AY1132" s="127">
        <f>SUM(AY1133:AY1137)</f>
        <v>0</v>
      </c>
      <c r="AZ1132" s="26"/>
      <c r="BA1132" s="127">
        <f>SUM(BA1133:BA1137)</f>
        <v>0</v>
      </c>
      <c r="BB1132" s="26"/>
      <c r="BC1132" s="127">
        <f>SUM(BC1133:BC1137)</f>
        <v>0</v>
      </c>
      <c r="BD1132" s="26"/>
      <c r="BE1132" s="127">
        <f>SUM(BE1133:BE1137)</f>
        <v>0</v>
      </c>
      <c r="BF1132" s="26"/>
      <c r="BG1132" s="127">
        <f>SUM(BG1133:BG1137)</f>
        <v>0</v>
      </c>
      <c r="BH1132" s="109"/>
      <c r="BI1132" s="121">
        <f>SUM(BI1133:BI1137)</f>
        <v>0</v>
      </c>
      <c r="BJ1132" s="27"/>
      <c r="BK1132" s="109"/>
      <c r="BL1132" s="121">
        <f>SUM(BL1133:BL1137)</f>
        <v>6465.7300000000005</v>
      </c>
      <c r="BM1132" s="27"/>
    </row>
    <row r="1133" spans="1:65" s="88" customFormat="1" ht="45">
      <c r="A1133" s="29" t="s">
        <v>1574</v>
      </c>
      <c r="B1133" s="29" t="s">
        <v>250</v>
      </c>
      <c r="C1133" s="29">
        <v>2228</v>
      </c>
      <c r="D1133" s="101" t="s">
        <v>1493</v>
      </c>
      <c r="E1133" s="29" t="s">
        <v>132</v>
      </c>
      <c r="F1133" s="30">
        <v>102</v>
      </c>
      <c r="G1133" s="31">
        <v>9.6999999999999993</v>
      </c>
      <c r="H1133" s="119">
        <v>11.919102220200319</v>
      </c>
      <c r="I1133" s="120">
        <f t="shared" ref="I1133:I1137" si="4435">ROUND(SUM(F1133*H1133),2)</f>
        <v>1215.75</v>
      </c>
      <c r="J1133" s="111"/>
      <c r="K1133" s="114">
        <f t="shared" ref="K1133:K1137" si="4436">J1133*$H1133</f>
        <v>0</v>
      </c>
      <c r="L1133" s="32"/>
      <c r="M1133" s="114">
        <f t="shared" ref="M1133:M1137" si="4437">L1133*$H1133</f>
        <v>0</v>
      </c>
      <c r="N1133" s="32"/>
      <c r="O1133" s="114">
        <f t="shared" ref="O1133:O1137" si="4438">N1133*$H1133</f>
        <v>0</v>
      </c>
      <c r="P1133" s="32"/>
      <c r="Q1133" s="114">
        <f t="shared" ref="Q1133:Q1137" si="4439">P1133*$H1133</f>
        <v>0</v>
      </c>
      <c r="R1133" s="32"/>
      <c r="S1133" s="114">
        <f t="shared" ref="S1133:S1137" si="4440">R1133*$H1133</f>
        <v>0</v>
      </c>
      <c r="T1133" s="32"/>
      <c r="U1133" s="114">
        <f t="shared" ref="U1133:U1137" si="4441">T1133*$H1133</f>
        <v>0</v>
      </c>
      <c r="V1133" s="32"/>
      <c r="W1133" s="114">
        <f t="shared" ref="W1133:W1137" si="4442">V1133*$H1133</f>
        <v>0</v>
      </c>
      <c r="X1133" s="32"/>
      <c r="Y1133" s="114">
        <f t="shared" ref="Y1133:Y1137" si="4443">X1133*$H1133</f>
        <v>0</v>
      </c>
      <c r="Z1133" s="32"/>
      <c r="AA1133" s="114">
        <f t="shared" ref="AA1133:AA1137" si="4444">Z1133*$H1133</f>
        <v>0</v>
      </c>
      <c r="AB1133" s="32"/>
      <c r="AC1133" s="114">
        <f t="shared" ref="AC1133:AC1137" si="4445">AB1133*$H1133</f>
        <v>0</v>
      </c>
      <c r="AD1133" s="32"/>
      <c r="AE1133" s="114">
        <f t="shared" ref="AE1133:AE1137" si="4446">AD1133*$H1133</f>
        <v>0</v>
      </c>
      <c r="AF1133" s="32"/>
      <c r="AG1133" s="114">
        <f t="shared" ref="AG1133:AG1137" si="4447">AF1133*$H1133</f>
        <v>0</v>
      </c>
      <c r="AH1133" s="32"/>
      <c r="AI1133" s="114">
        <f t="shared" ref="AI1133:AI1137" si="4448">AH1133*$H1133</f>
        <v>0</v>
      </c>
      <c r="AJ1133" s="32"/>
      <c r="AK1133" s="114">
        <f t="shared" ref="AK1133:AK1137" si="4449">AJ1133*$H1133</f>
        <v>0</v>
      </c>
      <c r="AL1133" s="32"/>
      <c r="AM1133" s="114">
        <f t="shared" ref="AM1133:AM1137" si="4450">AL1133*$H1133</f>
        <v>0</v>
      </c>
      <c r="AN1133" s="32"/>
      <c r="AO1133" s="114">
        <f t="shared" ref="AO1133:AO1137" si="4451">AN1133*$H1133</f>
        <v>0</v>
      </c>
      <c r="AP1133" s="32"/>
      <c r="AQ1133" s="114">
        <f t="shared" ref="AQ1133:AQ1137" si="4452">AP1133*$H1133</f>
        <v>0</v>
      </c>
      <c r="AR1133" s="32"/>
      <c r="AS1133" s="114">
        <f t="shared" ref="AS1133:AS1137" si="4453">AR1133*$H1133</f>
        <v>0</v>
      </c>
      <c r="AT1133" s="32"/>
      <c r="AU1133" s="114">
        <f t="shared" ref="AU1133:AU1137" si="4454">AT1133*$H1133</f>
        <v>0</v>
      </c>
      <c r="AV1133" s="32"/>
      <c r="AW1133" s="114">
        <f t="shared" ref="AW1133:AW1137" si="4455">AV1133*$H1133</f>
        <v>0</v>
      </c>
      <c r="AX1133" s="32"/>
      <c r="AY1133" s="114">
        <f t="shared" ref="AY1133:AY1137" si="4456">AX1133*$H1133</f>
        <v>0</v>
      </c>
      <c r="AZ1133" s="32"/>
      <c r="BA1133" s="114">
        <f t="shared" ref="BA1133:BA1137" si="4457">AZ1133*$H1133</f>
        <v>0</v>
      </c>
      <c r="BB1133" s="32"/>
      <c r="BC1133" s="114">
        <f t="shared" ref="BC1133:BC1137" si="4458">BB1133*$H1133</f>
        <v>0</v>
      </c>
      <c r="BD1133" s="32"/>
      <c r="BE1133" s="114">
        <f t="shared" ref="BE1133:BE1137" si="4459">BD1133*$H1133</f>
        <v>0</v>
      </c>
      <c r="BF1133" s="32"/>
      <c r="BG1133" s="114">
        <f t="shared" ref="BG1133:BG1137" si="4460">BF1133*$H1133</f>
        <v>0</v>
      </c>
      <c r="BH1133" s="108">
        <f t="shared" ref="BH1133:BI1133" si="4461">SUM(J1133,L1133,N1133,P1133,R1133,T1133,V1133,X1133,Z1133,AB1133,AD1133,AF1133,AH1133,AJ1133,AL1133,AN1133,AP1133,AR1133,AT1133,AV1133,AX1133,AZ1133,BB1133,BD1133,BF1133)</f>
        <v>0</v>
      </c>
      <c r="BI1133" s="119">
        <f t="shared" si="4461"/>
        <v>0</v>
      </c>
      <c r="BJ1133" s="87">
        <f t="shared" ref="BJ1133:BJ1137" si="4462">BI1133/I1133</f>
        <v>0</v>
      </c>
      <c r="BK1133" s="108">
        <f t="shared" ref="BK1133:BK1137" si="4463">F1133-BH1133</f>
        <v>102</v>
      </c>
      <c r="BL1133" s="119">
        <f t="shared" ref="BL1133:BL1137" si="4464">I1133-BI1133</f>
        <v>1215.75</v>
      </c>
      <c r="BM1133" s="87">
        <f t="shared" ref="BM1133:BM1137" si="4465">1-BJ1133</f>
        <v>1</v>
      </c>
    </row>
    <row r="1134" spans="1:65" s="88" customFormat="1" ht="45">
      <c r="A1134" s="29" t="s">
        <v>1575</v>
      </c>
      <c r="B1134" s="29" t="s">
        <v>250</v>
      </c>
      <c r="C1134" s="29">
        <v>7322</v>
      </c>
      <c r="D1134" s="101" t="s">
        <v>1495</v>
      </c>
      <c r="E1134" s="29" t="s">
        <v>100</v>
      </c>
      <c r="F1134" s="30">
        <v>136</v>
      </c>
      <c r="G1134" s="31">
        <v>5.26</v>
      </c>
      <c r="H1134" s="119">
        <v>6.4633482142529566</v>
      </c>
      <c r="I1134" s="120">
        <f t="shared" si="4435"/>
        <v>879.02</v>
      </c>
      <c r="J1134" s="111"/>
      <c r="K1134" s="114">
        <f t="shared" si="4436"/>
        <v>0</v>
      </c>
      <c r="L1134" s="32"/>
      <c r="M1134" s="114">
        <f t="shared" si="4437"/>
        <v>0</v>
      </c>
      <c r="N1134" s="32"/>
      <c r="O1134" s="114">
        <f t="shared" si="4438"/>
        <v>0</v>
      </c>
      <c r="P1134" s="32"/>
      <c r="Q1134" s="114">
        <f t="shared" si="4439"/>
        <v>0</v>
      </c>
      <c r="R1134" s="32"/>
      <c r="S1134" s="114">
        <f t="shared" si="4440"/>
        <v>0</v>
      </c>
      <c r="T1134" s="32"/>
      <c r="U1134" s="114">
        <f t="shared" si="4441"/>
        <v>0</v>
      </c>
      <c r="V1134" s="32"/>
      <c r="W1134" s="114">
        <f t="shared" si="4442"/>
        <v>0</v>
      </c>
      <c r="X1134" s="32"/>
      <c r="Y1134" s="114">
        <f t="shared" si="4443"/>
        <v>0</v>
      </c>
      <c r="Z1134" s="32"/>
      <c r="AA1134" s="114">
        <f t="shared" si="4444"/>
        <v>0</v>
      </c>
      <c r="AB1134" s="32"/>
      <c r="AC1134" s="114">
        <f t="shared" si="4445"/>
        <v>0</v>
      </c>
      <c r="AD1134" s="32"/>
      <c r="AE1134" s="114">
        <f t="shared" si="4446"/>
        <v>0</v>
      </c>
      <c r="AF1134" s="32"/>
      <c r="AG1134" s="114">
        <f t="shared" si="4447"/>
        <v>0</v>
      </c>
      <c r="AH1134" s="32"/>
      <c r="AI1134" s="114">
        <f t="shared" si="4448"/>
        <v>0</v>
      </c>
      <c r="AJ1134" s="32"/>
      <c r="AK1134" s="114">
        <f t="shared" si="4449"/>
        <v>0</v>
      </c>
      <c r="AL1134" s="32"/>
      <c r="AM1134" s="114">
        <f t="shared" si="4450"/>
        <v>0</v>
      </c>
      <c r="AN1134" s="32"/>
      <c r="AO1134" s="114">
        <f t="shared" si="4451"/>
        <v>0</v>
      </c>
      <c r="AP1134" s="32"/>
      <c r="AQ1134" s="114">
        <f t="shared" si="4452"/>
        <v>0</v>
      </c>
      <c r="AR1134" s="32"/>
      <c r="AS1134" s="114">
        <f t="shared" si="4453"/>
        <v>0</v>
      </c>
      <c r="AT1134" s="32"/>
      <c r="AU1134" s="114">
        <f t="shared" si="4454"/>
        <v>0</v>
      </c>
      <c r="AV1134" s="32"/>
      <c r="AW1134" s="114">
        <f t="shared" si="4455"/>
        <v>0</v>
      </c>
      <c r="AX1134" s="32"/>
      <c r="AY1134" s="114">
        <f t="shared" si="4456"/>
        <v>0</v>
      </c>
      <c r="AZ1134" s="32"/>
      <c r="BA1134" s="114">
        <f t="shared" si="4457"/>
        <v>0</v>
      </c>
      <c r="BB1134" s="32"/>
      <c r="BC1134" s="114">
        <f t="shared" si="4458"/>
        <v>0</v>
      </c>
      <c r="BD1134" s="32"/>
      <c r="BE1134" s="114">
        <f t="shared" si="4459"/>
        <v>0</v>
      </c>
      <c r="BF1134" s="32"/>
      <c r="BG1134" s="114">
        <f t="shared" si="4460"/>
        <v>0</v>
      </c>
      <c r="BH1134" s="108">
        <f t="shared" ref="BH1134:BI1134" si="4466">SUM(J1134,L1134,N1134,P1134,R1134,T1134,V1134,X1134,Z1134,AB1134,AD1134,AF1134,AH1134,AJ1134,AL1134,AN1134,AP1134,AR1134,AT1134,AV1134,AX1134,AZ1134,BB1134,BD1134,BF1134)</f>
        <v>0</v>
      </c>
      <c r="BI1134" s="119">
        <f t="shared" si="4466"/>
        <v>0</v>
      </c>
      <c r="BJ1134" s="87">
        <f t="shared" si="4462"/>
        <v>0</v>
      </c>
      <c r="BK1134" s="108">
        <f t="shared" si="4463"/>
        <v>136</v>
      </c>
      <c r="BL1134" s="119">
        <f t="shared" si="4464"/>
        <v>879.02</v>
      </c>
      <c r="BM1134" s="87">
        <f t="shared" si="4465"/>
        <v>1</v>
      </c>
    </row>
    <row r="1135" spans="1:65" s="88" customFormat="1">
      <c r="A1135" s="29" t="s">
        <v>1576</v>
      </c>
      <c r="B1135" s="29" t="s">
        <v>250</v>
      </c>
      <c r="C1135" s="29">
        <v>7320</v>
      </c>
      <c r="D1135" s="101" t="s">
        <v>1497</v>
      </c>
      <c r="E1135" s="29" t="s">
        <v>100</v>
      </c>
      <c r="F1135" s="30">
        <v>5</v>
      </c>
      <c r="G1135" s="31">
        <v>112.38</v>
      </c>
      <c r="H1135" s="119">
        <v>138.08955747485689</v>
      </c>
      <c r="I1135" s="120">
        <f t="shared" si="4435"/>
        <v>690.45</v>
      </c>
      <c r="J1135" s="111"/>
      <c r="K1135" s="114">
        <f t="shared" si="4436"/>
        <v>0</v>
      </c>
      <c r="L1135" s="32"/>
      <c r="M1135" s="114">
        <f t="shared" si="4437"/>
        <v>0</v>
      </c>
      <c r="N1135" s="32"/>
      <c r="O1135" s="114">
        <f t="shared" si="4438"/>
        <v>0</v>
      </c>
      <c r="P1135" s="32"/>
      <c r="Q1135" s="114">
        <f t="shared" si="4439"/>
        <v>0</v>
      </c>
      <c r="R1135" s="32"/>
      <c r="S1135" s="114">
        <f t="shared" si="4440"/>
        <v>0</v>
      </c>
      <c r="T1135" s="32"/>
      <c r="U1135" s="114">
        <f t="shared" si="4441"/>
        <v>0</v>
      </c>
      <c r="V1135" s="32"/>
      <c r="W1135" s="114">
        <f t="shared" si="4442"/>
        <v>0</v>
      </c>
      <c r="X1135" s="32"/>
      <c r="Y1135" s="114">
        <f t="shared" si="4443"/>
        <v>0</v>
      </c>
      <c r="Z1135" s="32"/>
      <c r="AA1135" s="114">
        <f t="shared" si="4444"/>
        <v>0</v>
      </c>
      <c r="AB1135" s="32"/>
      <c r="AC1135" s="114">
        <f t="shared" si="4445"/>
        <v>0</v>
      </c>
      <c r="AD1135" s="32"/>
      <c r="AE1135" s="114">
        <f t="shared" si="4446"/>
        <v>0</v>
      </c>
      <c r="AF1135" s="32"/>
      <c r="AG1135" s="114">
        <f t="shared" si="4447"/>
        <v>0</v>
      </c>
      <c r="AH1135" s="32"/>
      <c r="AI1135" s="114">
        <f t="shared" si="4448"/>
        <v>0</v>
      </c>
      <c r="AJ1135" s="32"/>
      <c r="AK1135" s="114">
        <f t="shared" si="4449"/>
        <v>0</v>
      </c>
      <c r="AL1135" s="32"/>
      <c r="AM1135" s="114">
        <f t="shared" si="4450"/>
        <v>0</v>
      </c>
      <c r="AN1135" s="32"/>
      <c r="AO1135" s="114">
        <f t="shared" si="4451"/>
        <v>0</v>
      </c>
      <c r="AP1135" s="32"/>
      <c r="AQ1135" s="114">
        <f t="shared" si="4452"/>
        <v>0</v>
      </c>
      <c r="AR1135" s="32"/>
      <c r="AS1135" s="114">
        <f t="shared" si="4453"/>
        <v>0</v>
      </c>
      <c r="AT1135" s="32"/>
      <c r="AU1135" s="114">
        <f t="shared" si="4454"/>
        <v>0</v>
      </c>
      <c r="AV1135" s="32"/>
      <c r="AW1135" s="114">
        <f t="shared" si="4455"/>
        <v>0</v>
      </c>
      <c r="AX1135" s="32"/>
      <c r="AY1135" s="114">
        <f t="shared" si="4456"/>
        <v>0</v>
      </c>
      <c r="AZ1135" s="32"/>
      <c r="BA1135" s="114">
        <f t="shared" si="4457"/>
        <v>0</v>
      </c>
      <c r="BB1135" s="32"/>
      <c r="BC1135" s="114">
        <f t="shared" si="4458"/>
        <v>0</v>
      </c>
      <c r="BD1135" s="32"/>
      <c r="BE1135" s="114">
        <f t="shared" si="4459"/>
        <v>0</v>
      </c>
      <c r="BF1135" s="32"/>
      <c r="BG1135" s="114">
        <f t="shared" si="4460"/>
        <v>0</v>
      </c>
      <c r="BH1135" s="108">
        <f t="shared" ref="BH1135:BI1135" si="4467">SUM(J1135,L1135,N1135,P1135,R1135,T1135,V1135,X1135,Z1135,AB1135,AD1135,AF1135,AH1135,AJ1135,AL1135,AN1135,AP1135,AR1135,AT1135,AV1135,AX1135,AZ1135,BB1135,BD1135,BF1135)</f>
        <v>0</v>
      </c>
      <c r="BI1135" s="119">
        <f t="shared" si="4467"/>
        <v>0</v>
      </c>
      <c r="BJ1135" s="87">
        <f t="shared" si="4462"/>
        <v>0</v>
      </c>
      <c r="BK1135" s="108">
        <f t="shared" si="4463"/>
        <v>5</v>
      </c>
      <c r="BL1135" s="119">
        <f t="shared" si="4464"/>
        <v>690.45</v>
      </c>
      <c r="BM1135" s="87">
        <f t="shared" si="4465"/>
        <v>1</v>
      </c>
    </row>
    <row r="1136" spans="1:65" s="88" customFormat="1">
      <c r="A1136" s="29" t="s">
        <v>1577</v>
      </c>
      <c r="B1136" s="29" t="s">
        <v>250</v>
      </c>
      <c r="C1136" s="29">
        <v>12434</v>
      </c>
      <c r="D1136" s="101" t="s">
        <v>1499</v>
      </c>
      <c r="E1136" s="29" t="s">
        <v>100</v>
      </c>
      <c r="F1136" s="30">
        <v>5</v>
      </c>
      <c r="G1136" s="31">
        <v>59.63</v>
      </c>
      <c r="H1136" s="119">
        <v>73.271759318612894</v>
      </c>
      <c r="I1136" s="120">
        <f t="shared" si="4435"/>
        <v>366.36</v>
      </c>
      <c r="J1136" s="111"/>
      <c r="K1136" s="114">
        <f t="shared" si="4436"/>
        <v>0</v>
      </c>
      <c r="L1136" s="32"/>
      <c r="M1136" s="114">
        <f t="shared" si="4437"/>
        <v>0</v>
      </c>
      <c r="N1136" s="32"/>
      <c r="O1136" s="114">
        <f t="shared" si="4438"/>
        <v>0</v>
      </c>
      <c r="P1136" s="32"/>
      <c r="Q1136" s="114">
        <f t="shared" si="4439"/>
        <v>0</v>
      </c>
      <c r="R1136" s="32"/>
      <c r="S1136" s="114">
        <f t="shared" si="4440"/>
        <v>0</v>
      </c>
      <c r="T1136" s="32"/>
      <c r="U1136" s="114">
        <f t="shared" si="4441"/>
        <v>0</v>
      </c>
      <c r="V1136" s="32"/>
      <c r="W1136" s="114">
        <f t="shared" si="4442"/>
        <v>0</v>
      </c>
      <c r="X1136" s="32"/>
      <c r="Y1136" s="114">
        <f t="shared" si="4443"/>
        <v>0</v>
      </c>
      <c r="Z1136" s="32"/>
      <c r="AA1136" s="114">
        <f t="shared" si="4444"/>
        <v>0</v>
      </c>
      <c r="AB1136" s="32"/>
      <c r="AC1136" s="114">
        <f t="shared" si="4445"/>
        <v>0</v>
      </c>
      <c r="AD1136" s="32"/>
      <c r="AE1136" s="114">
        <f t="shared" si="4446"/>
        <v>0</v>
      </c>
      <c r="AF1136" s="32"/>
      <c r="AG1136" s="114">
        <f t="shared" si="4447"/>
        <v>0</v>
      </c>
      <c r="AH1136" s="32"/>
      <c r="AI1136" s="114">
        <f t="shared" si="4448"/>
        <v>0</v>
      </c>
      <c r="AJ1136" s="32"/>
      <c r="AK1136" s="114">
        <f t="shared" si="4449"/>
        <v>0</v>
      </c>
      <c r="AL1136" s="32"/>
      <c r="AM1136" s="114">
        <f t="shared" si="4450"/>
        <v>0</v>
      </c>
      <c r="AN1136" s="32"/>
      <c r="AO1136" s="114">
        <f t="shared" si="4451"/>
        <v>0</v>
      </c>
      <c r="AP1136" s="32"/>
      <c r="AQ1136" s="114">
        <f t="shared" si="4452"/>
        <v>0</v>
      </c>
      <c r="AR1136" s="32"/>
      <c r="AS1136" s="114">
        <f t="shared" si="4453"/>
        <v>0</v>
      </c>
      <c r="AT1136" s="32"/>
      <c r="AU1136" s="114">
        <f t="shared" si="4454"/>
        <v>0</v>
      </c>
      <c r="AV1136" s="32"/>
      <c r="AW1136" s="114">
        <f t="shared" si="4455"/>
        <v>0</v>
      </c>
      <c r="AX1136" s="32"/>
      <c r="AY1136" s="114">
        <f t="shared" si="4456"/>
        <v>0</v>
      </c>
      <c r="AZ1136" s="32"/>
      <c r="BA1136" s="114">
        <f t="shared" si="4457"/>
        <v>0</v>
      </c>
      <c r="BB1136" s="32"/>
      <c r="BC1136" s="114">
        <f t="shared" si="4458"/>
        <v>0</v>
      </c>
      <c r="BD1136" s="32"/>
      <c r="BE1136" s="114">
        <f t="shared" si="4459"/>
        <v>0</v>
      </c>
      <c r="BF1136" s="32"/>
      <c r="BG1136" s="114">
        <f t="shared" si="4460"/>
        <v>0</v>
      </c>
      <c r="BH1136" s="108">
        <f t="shared" ref="BH1136:BI1136" si="4468">SUM(J1136,L1136,N1136,P1136,R1136,T1136,V1136,X1136,Z1136,AB1136,AD1136,AF1136,AH1136,AJ1136,AL1136,AN1136,AP1136,AR1136,AT1136,AV1136,AX1136,AZ1136,BB1136,BD1136,BF1136)</f>
        <v>0</v>
      </c>
      <c r="BI1136" s="119">
        <f t="shared" si="4468"/>
        <v>0</v>
      </c>
      <c r="BJ1136" s="87">
        <f t="shared" si="4462"/>
        <v>0</v>
      </c>
      <c r="BK1136" s="108">
        <f t="shared" si="4463"/>
        <v>5</v>
      </c>
      <c r="BL1136" s="119">
        <f t="shared" si="4464"/>
        <v>366.36</v>
      </c>
      <c r="BM1136" s="87">
        <f t="shared" si="4465"/>
        <v>1</v>
      </c>
    </row>
    <row r="1137" spans="1:65" s="88" customFormat="1" ht="33.75">
      <c r="A1137" s="29" t="s">
        <v>1578</v>
      </c>
      <c r="B1137" s="29" t="s">
        <v>250</v>
      </c>
      <c r="C1137" s="29">
        <v>7320</v>
      </c>
      <c r="D1137" s="101" t="s">
        <v>1501</v>
      </c>
      <c r="E1137" s="29" t="s">
        <v>100</v>
      </c>
      <c r="F1137" s="30">
        <v>24</v>
      </c>
      <c r="G1137" s="31">
        <v>112.38</v>
      </c>
      <c r="H1137" s="119">
        <v>138.08955747485689</v>
      </c>
      <c r="I1137" s="120">
        <f t="shared" si="4435"/>
        <v>3314.15</v>
      </c>
      <c r="J1137" s="111"/>
      <c r="K1137" s="114">
        <f t="shared" si="4436"/>
        <v>0</v>
      </c>
      <c r="L1137" s="32"/>
      <c r="M1137" s="114">
        <f t="shared" si="4437"/>
        <v>0</v>
      </c>
      <c r="N1137" s="32"/>
      <c r="O1137" s="114">
        <f t="shared" si="4438"/>
        <v>0</v>
      </c>
      <c r="P1137" s="32"/>
      <c r="Q1137" s="114">
        <f t="shared" si="4439"/>
        <v>0</v>
      </c>
      <c r="R1137" s="32"/>
      <c r="S1137" s="114">
        <f t="shared" si="4440"/>
        <v>0</v>
      </c>
      <c r="T1137" s="32"/>
      <c r="U1137" s="114">
        <f t="shared" si="4441"/>
        <v>0</v>
      </c>
      <c r="V1137" s="32"/>
      <c r="W1137" s="114">
        <f t="shared" si="4442"/>
        <v>0</v>
      </c>
      <c r="X1137" s="32"/>
      <c r="Y1137" s="114">
        <f t="shared" si="4443"/>
        <v>0</v>
      </c>
      <c r="Z1137" s="32"/>
      <c r="AA1137" s="114">
        <f t="shared" si="4444"/>
        <v>0</v>
      </c>
      <c r="AB1137" s="32"/>
      <c r="AC1137" s="114">
        <f t="shared" si="4445"/>
        <v>0</v>
      </c>
      <c r="AD1137" s="32"/>
      <c r="AE1137" s="114">
        <f t="shared" si="4446"/>
        <v>0</v>
      </c>
      <c r="AF1137" s="32"/>
      <c r="AG1137" s="114">
        <f t="shared" si="4447"/>
        <v>0</v>
      </c>
      <c r="AH1137" s="32"/>
      <c r="AI1137" s="114">
        <f t="shared" si="4448"/>
        <v>0</v>
      </c>
      <c r="AJ1137" s="32"/>
      <c r="AK1137" s="114">
        <f t="shared" si="4449"/>
        <v>0</v>
      </c>
      <c r="AL1137" s="32"/>
      <c r="AM1137" s="114">
        <f t="shared" si="4450"/>
        <v>0</v>
      </c>
      <c r="AN1137" s="32"/>
      <c r="AO1137" s="114">
        <f t="shared" si="4451"/>
        <v>0</v>
      </c>
      <c r="AP1137" s="32"/>
      <c r="AQ1137" s="114">
        <f t="shared" si="4452"/>
        <v>0</v>
      </c>
      <c r="AR1137" s="32"/>
      <c r="AS1137" s="114">
        <f t="shared" si="4453"/>
        <v>0</v>
      </c>
      <c r="AT1137" s="32"/>
      <c r="AU1137" s="114">
        <f t="shared" si="4454"/>
        <v>0</v>
      </c>
      <c r="AV1137" s="32"/>
      <c r="AW1137" s="114">
        <f t="shared" si="4455"/>
        <v>0</v>
      </c>
      <c r="AX1137" s="32"/>
      <c r="AY1137" s="114">
        <f t="shared" si="4456"/>
        <v>0</v>
      </c>
      <c r="AZ1137" s="32"/>
      <c r="BA1137" s="114">
        <f t="shared" si="4457"/>
        <v>0</v>
      </c>
      <c r="BB1137" s="32"/>
      <c r="BC1137" s="114">
        <f t="shared" si="4458"/>
        <v>0</v>
      </c>
      <c r="BD1137" s="32"/>
      <c r="BE1137" s="114">
        <f t="shared" si="4459"/>
        <v>0</v>
      </c>
      <c r="BF1137" s="32"/>
      <c r="BG1137" s="114">
        <f t="shared" si="4460"/>
        <v>0</v>
      </c>
      <c r="BH1137" s="108">
        <f t="shared" ref="BH1137:BI1137" si="4469">SUM(J1137,L1137,N1137,P1137,R1137,T1137,V1137,X1137,Z1137,AB1137,AD1137,AF1137,AH1137,AJ1137,AL1137,AN1137,AP1137,AR1137,AT1137,AV1137,AX1137,AZ1137,BB1137,BD1137,BF1137)</f>
        <v>0</v>
      </c>
      <c r="BI1137" s="119">
        <f t="shared" si="4469"/>
        <v>0</v>
      </c>
      <c r="BJ1137" s="87">
        <f t="shared" si="4462"/>
        <v>0</v>
      </c>
      <c r="BK1137" s="108">
        <f t="shared" si="4463"/>
        <v>24</v>
      </c>
      <c r="BL1137" s="119">
        <f t="shared" si="4464"/>
        <v>3314.15</v>
      </c>
      <c r="BM1137" s="87">
        <f t="shared" si="4465"/>
        <v>1</v>
      </c>
    </row>
    <row r="1138" spans="1:65" s="88" customFormat="1">
      <c r="A1138" s="14">
        <v>16</v>
      </c>
      <c r="B1138" s="14" t="s">
        <v>60</v>
      </c>
      <c r="C1138" s="14" t="s">
        <v>60</v>
      </c>
      <c r="D1138" s="103" t="s">
        <v>1579</v>
      </c>
      <c r="E1138" s="16"/>
      <c r="F1138" s="17"/>
      <c r="G1138" s="20"/>
      <c r="H1138" s="122"/>
      <c r="I1138" s="116">
        <f t="shared" ref="I1138:I1139" si="4470">I1139</f>
        <v>110345.45000000001</v>
      </c>
      <c r="J1138" s="113"/>
      <c r="K1138" s="126">
        <f t="shared" ref="K1138:K1139" si="4471">K1139</f>
        <v>0</v>
      </c>
      <c r="L1138" s="19"/>
      <c r="M1138" s="126">
        <f t="shared" ref="M1138:M1139" si="4472">M1139</f>
        <v>50129.347829984261</v>
      </c>
      <c r="N1138" s="19"/>
      <c r="O1138" s="126">
        <f t="shared" ref="O1138:O1139" si="4473">O1139</f>
        <v>0</v>
      </c>
      <c r="P1138" s="19"/>
      <c r="Q1138" s="126">
        <f t="shared" ref="Q1138:Q1139" si="4474">Q1139</f>
        <v>0</v>
      </c>
      <c r="R1138" s="19"/>
      <c r="S1138" s="126">
        <f t="shared" ref="S1138:S1139" si="4475">S1139</f>
        <v>0</v>
      </c>
      <c r="T1138" s="19"/>
      <c r="U1138" s="126">
        <f t="shared" ref="U1138:U1139" si="4476">U1139</f>
        <v>0</v>
      </c>
      <c r="V1138" s="19"/>
      <c r="W1138" s="126">
        <f t="shared" ref="W1138:W1139" si="4477">W1139</f>
        <v>0</v>
      </c>
      <c r="X1138" s="19"/>
      <c r="Y1138" s="126">
        <f t="shared" ref="Y1138:Y1139" si="4478">Y1139</f>
        <v>0</v>
      </c>
      <c r="Z1138" s="19"/>
      <c r="AA1138" s="126">
        <f t="shared" ref="AA1138:AA1139" si="4479">AA1139</f>
        <v>0</v>
      </c>
      <c r="AB1138" s="19"/>
      <c r="AC1138" s="126">
        <f t="shared" ref="AC1138:AC1139" si="4480">AC1139</f>
        <v>0</v>
      </c>
      <c r="AD1138" s="19"/>
      <c r="AE1138" s="126">
        <f t="shared" ref="AE1138:AE1139" si="4481">AE1139</f>
        <v>0</v>
      </c>
      <c r="AF1138" s="19"/>
      <c r="AG1138" s="126">
        <f t="shared" ref="AG1138:AG1139" si="4482">AG1139</f>
        <v>0</v>
      </c>
      <c r="AH1138" s="19"/>
      <c r="AI1138" s="126">
        <f t="shared" ref="AI1138:AI1139" si="4483">AI1139</f>
        <v>0</v>
      </c>
      <c r="AJ1138" s="19"/>
      <c r="AK1138" s="126">
        <f t="shared" ref="AK1138:AK1139" si="4484">AK1139</f>
        <v>0</v>
      </c>
      <c r="AL1138" s="19"/>
      <c r="AM1138" s="126">
        <f t="shared" ref="AM1138:AM1139" si="4485">AM1139</f>
        <v>0</v>
      </c>
      <c r="AN1138" s="19"/>
      <c r="AO1138" s="126">
        <f t="shared" ref="AO1138:AO1139" si="4486">AO1139</f>
        <v>0</v>
      </c>
      <c r="AP1138" s="19"/>
      <c r="AQ1138" s="126">
        <f t="shared" ref="AQ1138:AQ1139" si="4487">AQ1139</f>
        <v>0</v>
      </c>
      <c r="AR1138" s="19"/>
      <c r="AS1138" s="126">
        <f t="shared" ref="AS1138:AS1139" si="4488">AS1139</f>
        <v>0</v>
      </c>
      <c r="AT1138" s="19"/>
      <c r="AU1138" s="126">
        <f t="shared" ref="AU1138:AU1139" si="4489">AU1139</f>
        <v>0</v>
      </c>
      <c r="AV1138" s="19"/>
      <c r="AW1138" s="126">
        <f t="shared" ref="AW1138:AW1139" si="4490">AW1139</f>
        <v>0</v>
      </c>
      <c r="AX1138" s="19"/>
      <c r="AY1138" s="126">
        <f t="shared" ref="AY1138:AY1139" si="4491">AY1139</f>
        <v>0</v>
      </c>
      <c r="AZ1138" s="19"/>
      <c r="BA1138" s="126">
        <f t="shared" ref="BA1138:BA1139" si="4492">BA1139</f>
        <v>0</v>
      </c>
      <c r="BB1138" s="19"/>
      <c r="BC1138" s="126">
        <f t="shared" ref="BC1138:BC1139" si="4493">BC1139</f>
        <v>0</v>
      </c>
      <c r="BD1138" s="19"/>
      <c r="BE1138" s="126">
        <f t="shared" ref="BE1138:BE1139" si="4494">BE1139</f>
        <v>0</v>
      </c>
      <c r="BF1138" s="19"/>
      <c r="BG1138" s="126">
        <f t="shared" ref="BG1138:BG1139" si="4495">BG1139</f>
        <v>0</v>
      </c>
      <c r="BH1138" s="110"/>
      <c r="BI1138" s="122">
        <f t="shared" ref="BI1138:BI1139" si="4496">BI1139</f>
        <v>50129.347829984261</v>
      </c>
      <c r="BJ1138" s="20"/>
      <c r="BK1138" s="110"/>
      <c r="BL1138" s="122">
        <f t="shared" ref="BL1138:BL1139" si="4497">BL1139</f>
        <v>60216.102170015729</v>
      </c>
      <c r="BM1138" s="20"/>
    </row>
    <row r="1139" spans="1:65" s="88" customFormat="1">
      <c r="A1139" s="22" t="s">
        <v>1580</v>
      </c>
      <c r="B1139" s="22" t="s">
        <v>60</v>
      </c>
      <c r="C1139" s="22" t="s">
        <v>60</v>
      </c>
      <c r="D1139" s="102" t="s">
        <v>1581</v>
      </c>
      <c r="E1139" s="22" t="s">
        <v>60</v>
      </c>
      <c r="F1139" s="89"/>
      <c r="G1139" s="27"/>
      <c r="H1139" s="121"/>
      <c r="I1139" s="118">
        <f t="shared" si="4470"/>
        <v>110345.45000000001</v>
      </c>
      <c r="J1139" s="112"/>
      <c r="K1139" s="127">
        <f t="shared" si="4471"/>
        <v>0</v>
      </c>
      <c r="L1139" s="26"/>
      <c r="M1139" s="127">
        <f t="shared" si="4472"/>
        <v>50129.347829984261</v>
      </c>
      <c r="N1139" s="26"/>
      <c r="O1139" s="127">
        <f t="shared" si="4473"/>
        <v>0</v>
      </c>
      <c r="P1139" s="26"/>
      <c r="Q1139" s="127">
        <f t="shared" si="4474"/>
        <v>0</v>
      </c>
      <c r="R1139" s="26"/>
      <c r="S1139" s="127">
        <f t="shared" si="4475"/>
        <v>0</v>
      </c>
      <c r="T1139" s="26"/>
      <c r="U1139" s="127">
        <f t="shared" si="4476"/>
        <v>0</v>
      </c>
      <c r="V1139" s="26"/>
      <c r="W1139" s="127">
        <f t="shared" si="4477"/>
        <v>0</v>
      </c>
      <c r="X1139" s="26"/>
      <c r="Y1139" s="127">
        <f t="shared" si="4478"/>
        <v>0</v>
      </c>
      <c r="Z1139" s="26"/>
      <c r="AA1139" s="127">
        <f t="shared" si="4479"/>
        <v>0</v>
      </c>
      <c r="AB1139" s="26"/>
      <c r="AC1139" s="127">
        <f t="shared" si="4480"/>
        <v>0</v>
      </c>
      <c r="AD1139" s="26"/>
      <c r="AE1139" s="127">
        <f t="shared" si="4481"/>
        <v>0</v>
      </c>
      <c r="AF1139" s="26"/>
      <c r="AG1139" s="127">
        <f t="shared" si="4482"/>
        <v>0</v>
      </c>
      <c r="AH1139" s="26"/>
      <c r="AI1139" s="127">
        <f t="shared" si="4483"/>
        <v>0</v>
      </c>
      <c r="AJ1139" s="26"/>
      <c r="AK1139" s="127">
        <f t="shared" si="4484"/>
        <v>0</v>
      </c>
      <c r="AL1139" s="26"/>
      <c r="AM1139" s="127">
        <f t="shared" si="4485"/>
        <v>0</v>
      </c>
      <c r="AN1139" s="26"/>
      <c r="AO1139" s="127">
        <f t="shared" si="4486"/>
        <v>0</v>
      </c>
      <c r="AP1139" s="26"/>
      <c r="AQ1139" s="127">
        <f t="shared" si="4487"/>
        <v>0</v>
      </c>
      <c r="AR1139" s="26"/>
      <c r="AS1139" s="127">
        <f t="shared" si="4488"/>
        <v>0</v>
      </c>
      <c r="AT1139" s="26"/>
      <c r="AU1139" s="127">
        <f t="shared" si="4489"/>
        <v>0</v>
      </c>
      <c r="AV1139" s="26"/>
      <c r="AW1139" s="127">
        <f t="shared" si="4490"/>
        <v>0</v>
      </c>
      <c r="AX1139" s="26"/>
      <c r="AY1139" s="127">
        <f t="shared" si="4491"/>
        <v>0</v>
      </c>
      <c r="AZ1139" s="26"/>
      <c r="BA1139" s="127">
        <f t="shared" si="4492"/>
        <v>0</v>
      </c>
      <c r="BB1139" s="26"/>
      <c r="BC1139" s="127">
        <f t="shared" si="4493"/>
        <v>0</v>
      </c>
      <c r="BD1139" s="26"/>
      <c r="BE1139" s="127">
        <f t="shared" si="4494"/>
        <v>0</v>
      </c>
      <c r="BF1139" s="26"/>
      <c r="BG1139" s="127">
        <f t="shared" si="4495"/>
        <v>0</v>
      </c>
      <c r="BH1139" s="109"/>
      <c r="BI1139" s="121">
        <f t="shared" si="4496"/>
        <v>50129.347829984261</v>
      </c>
      <c r="BJ1139" s="27"/>
      <c r="BK1139" s="109"/>
      <c r="BL1139" s="121">
        <f t="shared" si="4497"/>
        <v>60216.102170015729</v>
      </c>
      <c r="BM1139" s="27"/>
    </row>
    <row r="1140" spans="1:65" s="88" customFormat="1">
      <c r="A1140" s="22" t="s">
        <v>1582</v>
      </c>
      <c r="B1140" s="22"/>
      <c r="C1140" s="22"/>
      <c r="D1140" s="102" t="s">
        <v>64</v>
      </c>
      <c r="E1140" s="22"/>
      <c r="F1140" s="89"/>
      <c r="G1140" s="27"/>
      <c r="H1140" s="121"/>
      <c r="I1140" s="118">
        <f>SUM(I1141:I1152)</f>
        <v>110345.45000000001</v>
      </c>
      <c r="J1140" s="112"/>
      <c r="K1140" s="127">
        <f>SUM(K1141:K1152)</f>
        <v>0</v>
      </c>
      <c r="L1140" s="26"/>
      <c r="M1140" s="127">
        <f>SUM(M1141:M1152)</f>
        <v>50129.347829984261</v>
      </c>
      <c r="N1140" s="26"/>
      <c r="O1140" s="127">
        <f>SUM(O1141:O1152)</f>
        <v>0</v>
      </c>
      <c r="P1140" s="26"/>
      <c r="Q1140" s="127">
        <f>SUM(Q1141:Q1152)</f>
        <v>0</v>
      </c>
      <c r="R1140" s="26"/>
      <c r="S1140" s="127">
        <f>SUM(S1141:S1152)</f>
        <v>0</v>
      </c>
      <c r="T1140" s="26"/>
      <c r="U1140" s="127">
        <f>SUM(U1141:U1152)</f>
        <v>0</v>
      </c>
      <c r="V1140" s="26"/>
      <c r="W1140" s="127">
        <f>SUM(W1141:W1152)</f>
        <v>0</v>
      </c>
      <c r="X1140" s="26"/>
      <c r="Y1140" s="127">
        <f>SUM(Y1141:Y1152)</f>
        <v>0</v>
      </c>
      <c r="Z1140" s="26"/>
      <c r="AA1140" s="127">
        <f>SUM(AA1141:AA1152)</f>
        <v>0</v>
      </c>
      <c r="AB1140" s="26"/>
      <c r="AC1140" s="127">
        <f>SUM(AC1141:AC1152)</f>
        <v>0</v>
      </c>
      <c r="AD1140" s="26"/>
      <c r="AE1140" s="127">
        <f>SUM(AE1141:AE1152)</f>
        <v>0</v>
      </c>
      <c r="AF1140" s="26"/>
      <c r="AG1140" s="127">
        <f>SUM(AG1141:AG1152)</f>
        <v>0</v>
      </c>
      <c r="AH1140" s="26"/>
      <c r="AI1140" s="127">
        <f>SUM(AI1141:AI1152)</f>
        <v>0</v>
      </c>
      <c r="AJ1140" s="26"/>
      <c r="AK1140" s="127">
        <f>SUM(AK1141:AK1152)</f>
        <v>0</v>
      </c>
      <c r="AL1140" s="26"/>
      <c r="AM1140" s="127">
        <f>SUM(AM1141:AM1152)</f>
        <v>0</v>
      </c>
      <c r="AN1140" s="26"/>
      <c r="AO1140" s="127">
        <f>SUM(AO1141:AO1152)</f>
        <v>0</v>
      </c>
      <c r="AP1140" s="26"/>
      <c r="AQ1140" s="127">
        <f>SUM(AQ1141:AQ1152)</f>
        <v>0</v>
      </c>
      <c r="AR1140" s="26"/>
      <c r="AS1140" s="127">
        <f>SUM(AS1141:AS1152)</f>
        <v>0</v>
      </c>
      <c r="AT1140" s="26"/>
      <c r="AU1140" s="127">
        <f>SUM(AU1141:AU1152)</f>
        <v>0</v>
      </c>
      <c r="AV1140" s="26"/>
      <c r="AW1140" s="127">
        <f>SUM(AW1141:AW1152)</f>
        <v>0</v>
      </c>
      <c r="AX1140" s="26"/>
      <c r="AY1140" s="127">
        <f>SUM(AY1141:AY1152)</f>
        <v>0</v>
      </c>
      <c r="AZ1140" s="26"/>
      <c r="BA1140" s="127">
        <f>SUM(BA1141:BA1152)</f>
        <v>0</v>
      </c>
      <c r="BB1140" s="26"/>
      <c r="BC1140" s="127">
        <f>SUM(BC1141:BC1152)</f>
        <v>0</v>
      </c>
      <c r="BD1140" s="26"/>
      <c r="BE1140" s="127">
        <f>SUM(BE1141:BE1152)</f>
        <v>0</v>
      </c>
      <c r="BF1140" s="26"/>
      <c r="BG1140" s="127">
        <f>SUM(BG1141:BG1152)</f>
        <v>0</v>
      </c>
      <c r="BH1140" s="109"/>
      <c r="BI1140" s="121">
        <f>SUM(BI1141:BI1152)</f>
        <v>50129.347829984261</v>
      </c>
      <c r="BJ1140" s="27"/>
      <c r="BK1140" s="109"/>
      <c r="BL1140" s="121">
        <f>SUM(BL1141:BL1152)</f>
        <v>60216.102170015729</v>
      </c>
      <c r="BM1140" s="27"/>
    </row>
    <row r="1141" spans="1:65" s="88" customFormat="1" ht="22.5">
      <c r="A1141" s="29" t="s">
        <v>1583</v>
      </c>
      <c r="B1141" s="29" t="s">
        <v>66</v>
      </c>
      <c r="C1141" s="29">
        <v>96985</v>
      </c>
      <c r="D1141" s="101" t="s">
        <v>1584</v>
      </c>
      <c r="E1141" s="29" t="s">
        <v>100</v>
      </c>
      <c r="F1141" s="30">
        <v>16</v>
      </c>
      <c r="G1141" s="31">
        <v>59.16</v>
      </c>
      <c r="H1141" s="119">
        <v>72.694235808974327</v>
      </c>
      <c r="I1141" s="120">
        <f t="shared" ref="I1141:I1152" si="4498">ROUND(SUM(F1141*H1141),2)</f>
        <v>1163.1099999999999</v>
      </c>
      <c r="J1141" s="111"/>
      <c r="K1141" s="114">
        <f t="shared" ref="K1141:K1152" si="4499">J1141*$H1141</f>
        <v>0</v>
      </c>
      <c r="L1141" s="32"/>
      <c r="M1141" s="114">
        <f t="shared" ref="M1141:M1152" si="4500">L1141*$H1141</f>
        <v>0</v>
      </c>
      <c r="N1141" s="32"/>
      <c r="O1141" s="114">
        <f t="shared" ref="O1141:O1152" si="4501">N1141*$H1141</f>
        <v>0</v>
      </c>
      <c r="P1141" s="32"/>
      <c r="Q1141" s="114">
        <f t="shared" ref="Q1141:Q1152" si="4502">P1141*$H1141</f>
        <v>0</v>
      </c>
      <c r="R1141" s="32"/>
      <c r="S1141" s="114">
        <f t="shared" ref="S1141:S1152" si="4503">R1141*$H1141</f>
        <v>0</v>
      </c>
      <c r="T1141" s="32"/>
      <c r="U1141" s="114">
        <f t="shared" ref="U1141:U1152" si="4504">T1141*$H1141</f>
        <v>0</v>
      </c>
      <c r="V1141" s="32"/>
      <c r="W1141" s="114">
        <f t="shared" ref="W1141:W1152" si="4505">V1141*$H1141</f>
        <v>0</v>
      </c>
      <c r="X1141" s="32"/>
      <c r="Y1141" s="114">
        <f t="shared" ref="Y1141:Y1152" si="4506">X1141*$H1141</f>
        <v>0</v>
      </c>
      <c r="Z1141" s="32"/>
      <c r="AA1141" s="114">
        <f t="shared" ref="AA1141:AA1152" si="4507">Z1141*$H1141</f>
        <v>0</v>
      </c>
      <c r="AB1141" s="32"/>
      <c r="AC1141" s="114">
        <f t="shared" ref="AC1141:AC1152" si="4508">AB1141*$H1141</f>
        <v>0</v>
      </c>
      <c r="AD1141" s="32"/>
      <c r="AE1141" s="114">
        <f t="shared" ref="AE1141:AE1152" si="4509">AD1141*$H1141</f>
        <v>0</v>
      </c>
      <c r="AF1141" s="32"/>
      <c r="AG1141" s="114">
        <f t="shared" ref="AG1141:AG1152" si="4510">AF1141*$H1141</f>
        <v>0</v>
      </c>
      <c r="AH1141" s="32"/>
      <c r="AI1141" s="114">
        <f t="shared" ref="AI1141:AI1152" si="4511">AH1141*$H1141</f>
        <v>0</v>
      </c>
      <c r="AJ1141" s="32"/>
      <c r="AK1141" s="114">
        <f t="shared" ref="AK1141:AK1152" si="4512">AJ1141*$H1141</f>
        <v>0</v>
      </c>
      <c r="AL1141" s="32"/>
      <c r="AM1141" s="114">
        <f t="shared" ref="AM1141:AM1152" si="4513">AL1141*$H1141</f>
        <v>0</v>
      </c>
      <c r="AN1141" s="32"/>
      <c r="AO1141" s="114">
        <f t="shared" ref="AO1141:AO1152" si="4514">AN1141*$H1141</f>
        <v>0</v>
      </c>
      <c r="AP1141" s="32"/>
      <c r="AQ1141" s="114">
        <f t="shared" ref="AQ1141:AQ1152" si="4515">AP1141*$H1141</f>
        <v>0</v>
      </c>
      <c r="AR1141" s="32"/>
      <c r="AS1141" s="114">
        <f t="shared" ref="AS1141:AS1152" si="4516">AR1141*$H1141</f>
        <v>0</v>
      </c>
      <c r="AT1141" s="32"/>
      <c r="AU1141" s="114">
        <f t="shared" ref="AU1141:AU1152" si="4517">AT1141*$H1141</f>
        <v>0</v>
      </c>
      <c r="AV1141" s="32"/>
      <c r="AW1141" s="114">
        <f t="shared" ref="AW1141:AW1152" si="4518">AV1141*$H1141</f>
        <v>0</v>
      </c>
      <c r="AX1141" s="32"/>
      <c r="AY1141" s="114">
        <f t="shared" ref="AY1141:AY1152" si="4519">AX1141*$H1141</f>
        <v>0</v>
      </c>
      <c r="AZ1141" s="32"/>
      <c r="BA1141" s="114">
        <f t="shared" ref="BA1141:BA1152" si="4520">AZ1141*$H1141</f>
        <v>0</v>
      </c>
      <c r="BB1141" s="32"/>
      <c r="BC1141" s="114">
        <f t="shared" ref="BC1141:BC1152" si="4521">BB1141*$H1141</f>
        <v>0</v>
      </c>
      <c r="BD1141" s="32"/>
      <c r="BE1141" s="114">
        <f t="shared" ref="BE1141:BE1152" si="4522">BD1141*$H1141</f>
        <v>0</v>
      </c>
      <c r="BF1141" s="32"/>
      <c r="BG1141" s="114">
        <f t="shared" ref="BG1141:BG1152" si="4523">BF1141*$H1141</f>
        <v>0</v>
      </c>
      <c r="BH1141" s="108">
        <f t="shared" ref="BH1141:BI1141" si="4524">SUM(J1141,L1141,N1141,P1141,R1141,T1141,V1141,X1141,Z1141,AB1141,AD1141,AF1141,AH1141,AJ1141,AL1141,AN1141,AP1141,AR1141,AT1141,AV1141,AX1141,AZ1141,BB1141,BD1141,BF1141)</f>
        <v>0</v>
      </c>
      <c r="BI1141" s="119">
        <f t="shared" si="4524"/>
        <v>0</v>
      </c>
      <c r="BJ1141" s="87">
        <f t="shared" ref="BJ1141:BJ1152" si="4525">BI1141/I1141</f>
        <v>0</v>
      </c>
      <c r="BK1141" s="108">
        <f t="shared" ref="BK1141:BK1152" si="4526">F1141-BH1141</f>
        <v>16</v>
      </c>
      <c r="BL1141" s="119">
        <f t="shared" ref="BL1141:BL1152" si="4527">I1141-BI1141</f>
        <v>1163.1099999999999</v>
      </c>
      <c r="BM1141" s="87">
        <f t="shared" ref="BM1141:BM1152" si="4528">1-BJ1141</f>
        <v>1</v>
      </c>
    </row>
    <row r="1142" spans="1:65" s="88" customFormat="1" ht="22.5">
      <c r="A1142" s="29" t="s">
        <v>1585</v>
      </c>
      <c r="B1142" s="29" t="s">
        <v>250</v>
      </c>
      <c r="C1142" s="29">
        <v>9051</v>
      </c>
      <c r="D1142" s="101" t="s">
        <v>1586</v>
      </c>
      <c r="E1142" s="29" t="s">
        <v>100</v>
      </c>
      <c r="F1142" s="30">
        <v>1</v>
      </c>
      <c r="G1142" s="31">
        <v>296.04000000000002</v>
      </c>
      <c r="H1142" s="119">
        <v>363.76608466681478</v>
      </c>
      <c r="I1142" s="120">
        <f t="shared" si="4498"/>
        <v>363.77</v>
      </c>
      <c r="J1142" s="111"/>
      <c r="K1142" s="114">
        <f t="shared" si="4499"/>
        <v>0</v>
      </c>
      <c r="L1142" s="32"/>
      <c r="M1142" s="114">
        <f t="shared" si="4500"/>
        <v>0</v>
      </c>
      <c r="N1142" s="32"/>
      <c r="O1142" s="114">
        <f t="shared" si="4501"/>
        <v>0</v>
      </c>
      <c r="P1142" s="32"/>
      <c r="Q1142" s="114">
        <f t="shared" si="4502"/>
        <v>0</v>
      </c>
      <c r="R1142" s="32"/>
      <c r="S1142" s="114">
        <f t="shared" si="4503"/>
        <v>0</v>
      </c>
      <c r="T1142" s="32"/>
      <c r="U1142" s="114">
        <f t="shared" si="4504"/>
        <v>0</v>
      </c>
      <c r="V1142" s="32"/>
      <c r="W1142" s="114">
        <f t="shared" si="4505"/>
        <v>0</v>
      </c>
      <c r="X1142" s="32"/>
      <c r="Y1142" s="114">
        <f t="shared" si="4506"/>
        <v>0</v>
      </c>
      <c r="Z1142" s="32"/>
      <c r="AA1142" s="114">
        <f t="shared" si="4507"/>
        <v>0</v>
      </c>
      <c r="AB1142" s="32"/>
      <c r="AC1142" s="114">
        <f t="shared" si="4508"/>
        <v>0</v>
      </c>
      <c r="AD1142" s="32"/>
      <c r="AE1142" s="114">
        <f t="shared" si="4509"/>
        <v>0</v>
      </c>
      <c r="AF1142" s="32"/>
      <c r="AG1142" s="114">
        <f t="shared" si="4510"/>
        <v>0</v>
      </c>
      <c r="AH1142" s="32"/>
      <c r="AI1142" s="114">
        <f t="shared" si="4511"/>
        <v>0</v>
      </c>
      <c r="AJ1142" s="32"/>
      <c r="AK1142" s="114">
        <f t="shared" si="4512"/>
        <v>0</v>
      </c>
      <c r="AL1142" s="32"/>
      <c r="AM1142" s="114">
        <f t="shared" si="4513"/>
        <v>0</v>
      </c>
      <c r="AN1142" s="32"/>
      <c r="AO1142" s="114">
        <f t="shared" si="4514"/>
        <v>0</v>
      </c>
      <c r="AP1142" s="32"/>
      <c r="AQ1142" s="114">
        <f t="shared" si="4515"/>
        <v>0</v>
      </c>
      <c r="AR1142" s="32"/>
      <c r="AS1142" s="114">
        <f t="shared" si="4516"/>
        <v>0</v>
      </c>
      <c r="AT1142" s="32"/>
      <c r="AU1142" s="114">
        <f t="shared" si="4517"/>
        <v>0</v>
      </c>
      <c r="AV1142" s="32"/>
      <c r="AW1142" s="114">
        <f t="shared" si="4518"/>
        <v>0</v>
      </c>
      <c r="AX1142" s="32"/>
      <c r="AY1142" s="114">
        <f t="shared" si="4519"/>
        <v>0</v>
      </c>
      <c r="AZ1142" s="32"/>
      <c r="BA1142" s="114">
        <f t="shared" si="4520"/>
        <v>0</v>
      </c>
      <c r="BB1142" s="32"/>
      <c r="BC1142" s="114">
        <f t="shared" si="4521"/>
        <v>0</v>
      </c>
      <c r="BD1142" s="32"/>
      <c r="BE1142" s="114">
        <f t="shared" si="4522"/>
        <v>0</v>
      </c>
      <c r="BF1142" s="32"/>
      <c r="BG1142" s="114">
        <f t="shared" si="4523"/>
        <v>0</v>
      </c>
      <c r="BH1142" s="108">
        <f t="shared" ref="BH1142:BI1142" si="4529">SUM(J1142,L1142,N1142,P1142,R1142,T1142,V1142,X1142,Z1142,AB1142,AD1142,AF1142,AH1142,AJ1142,AL1142,AN1142,AP1142,AR1142,AT1142,AV1142,AX1142,AZ1142,BB1142,BD1142,BF1142)</f>
        <v>0</v>
      </c>
      <c r="BI1142" s="119">
        <f t="shared" si="4529"/>
        <v>0</v>
      </c>
      <c r="BJ1142" s="87">
        <f t="shared" si="4525"/>
        <v>0</v>
      </c>
      <c r="BK1142" s="108">
        <f t="shared" si="4526"/>
        <v>1</v>
      </c>
      <c r="BL1142" s="119">
        <f t="shared" si="4527"/>
        <v>363.77</v>
      </c>
      <c r="BM1142" s="87">
        <f t="shared" si="4528"/>
        <v>1</v>
      </c>
    </row>
    <row r="1143" spans="1:65" s="88" customFormat="1">
      <c r="A1143" s="29" t="s">
        <v>1587</v>
      </c>
      <c r="B1143" s="29" t="s">
        <v>66</v>
      </c>
      <c r="C1143" s="29">
        <v>96973</v>
      </c>
      <c r="D1143" s="101" t="s">
        <v>1588</v>
      </c>
      <c r="E1143" s="29" t="s">
        <v>132</v>
      </c>
      <c r="F1143" s="30">
        <v>1100</v>
      </c>
      <c r="G1143" s="31">
        <v>50.27</v>
      </c>
      <c r="H1143" s="119">
        <v>61.770440062831973</v>
      </c>
      <c r="I1143" s="120">
        <f t="shared" si="4498"/>
        <v>67947.48</v>
      </c>
      <c r="J1143" s="111"/>
      <c r="K1143" s="114">
        <f t="shared" si="4499"/>
        <v>0</v>
      </c>
      <c r="L1143" s="32">
        <f>'MEMÓRIA DE CÁLCULO'!L493</f>
        <v>550</v>
      </c>
      <c r="M1143" s="114">
        <f t="shared" si="4500"/>
        <v>33973.742034557588</v>
      </c>
      <c r="N1143" s="32"/>
      <c r="O1143" s="114">
        <f t="shared" si="4501"/>
        <v>0</v>
      </c>
      <c r="P1143" s="32"/>
      <c r="Q1143" s="114">
        <f t="shared" si="4502"/>
        <v>0</v>
      </c>
      <c r="R1143" s="32"/>
      <c r="S1143" s="114">
        <f t="shared" si="4503"/>
        <v>0</v>
      </c>
      <c r="T1143" s="32"/>
      <c r="U1143" s="114">
        <f t="shared" si="4504"/>
        <v>0</v>
      </c>
      <c r="V1143" s="32"/>
      <c r="W1143" s="114">
        <f t="shared" si="4505"/>
        <v>0</v>
      </c>
      <c r="X1143" s="32"/>
      <c r="Y1143" s="114">
        <f t="shared" si="4506"/>
        <v>0</v>
      </c>
      <c r="Z1143" s="32"/>
      <c r="AA1143" s="114">
        <f t="shared" si="4507"/>
        <v>0</v>
      </c>
      <c r="AB1143" s="32"/>
      <c r="AC1143" s="114">
        <f t="shared" si="4508"/>
        <v>0</v>
      </c>
      <c r="AD1143" s="32"/>
      <c r="AE1143" s="114">
        <f t="shared" si="4509"/>
        <v>0</v>
      </c>
      <c r="AF1143" s="32"/>
      <c r="AG1143" s="114">
        <f t="shared" si="4510"/>
        <v>0</v>
      </c>
      <c r="AH1143" s="32"/>
      <c r="AI1143" s="114">
        <f t="shared" si="4511"/>
        <v>0</v>
      </c>
      <c r="AJ1143" s="32"/>
      <c r="AK1143" s="114">
        <f t="shared" si="4512"/>
        <v>0</v>
      </c>
      <c r="AL1143" s="32"/>
      <c r="AM1143" s="114">
        <f t="shared" si="4513"/>
        <v>0</v>
      </c>
      <c r="AN1143" s="32"/>
      <c r="AO1143" s="114">
        <f t="shared" si="4514"/>
        <v>0</v>
      </c>
      <c r="AP1143" s="32"/>
      <c r="AQ1143" s="114">
        <f t="shared" si="4515"/>
        <v>0</v>
      </c>
      <c r="AR1143" s="32"/>
      <c r="AS1143" s="114">
        <f t="shared" si="4516"/>
        <v>0</v>
      </c>
      <c r="AT1143" s="32"/>
      <c r="AU1143" s="114">
        <f t="shared" si="4517"/>
        <v>0</v>
      </c>
      <c r="AV1143" s="32"/>
      <c r="AW1143" s="114">
        <f t="shared" si="4518"/>
        <v>0</v>
      </c>
      <c r="AX1143" s="32"/>
      <c r="AY1143" s="114">
        <f t="shared" si="4519"/>
        <v>0</v>
      </c>
      <c r="AZ1143" s="32"/>
      <c r="BA1143" s="114">
        <f t="shared" si="4520"/>
        <v>0</v>
      </c>
      <c r="BB1143" s="32"/>
      <c r="BC1143" s="114">
        <f t="shared" si="4521"/>
        <v>0</v>
      </c>
      <c r="BD1143" s="32"/>
      <c r="BE1143" s="114">
        <f t="shared" si="4522"/>
        <v>0</v>
      </c>
      <c r="BF1143" s="32"/>
      <c r="BG1143" s="114">
        <f t="shared" si="4523"/>
        <v>0</v>
      </c>
      <c r="BH1143" s="108">
        <f t="shared" ref="BH1143:BI1143" si="4530">SUM(J1143,L1143,N1143,P1143,R1143,T1143,V1143,X1143,Z1143,AB1143,AD1143,AF1143,AH1143,AJ1143,AL1143,AN1143,AP1143,AR1143,AT1143,AV1143,AX1143,AZ1143,BB1143,BD1143,BF1143)</f>
        <v>550</v>
      </c>
      <c r="BI1143" s="119">
        <f t="shared" si="4530"/>
        <v>33973.742034557588</v>
      </c>
      <c r="BJ1143" s="87">
        <f t="shared" si="4525"/>
        <v>0.50000002994309123</v>
      </c>
      <c r="BK1143" s="108">
        <f t="shared" si="4526"/>
        <v>550</v>
      </c>
      <c r="BL1143" s="119">
        <f t="shared" si="4527"/>
        <v>33973.737965442408</v>
      </c>
      <c r="BM1143" s="87">
        <f t="shared" si="4528"/>
        <v>0.49999997005690877</v>
      </c>
    </row>
    <row r="1144" spans="1:65" s="88" customFormat="1">
      <c r="A1144" s="29" t="s">
        <v>1589</v>
      </c>
      <c r="B1144" s="29" t="s">
        <v>66</v>
      </c>
      <c r="C1144" s="29">
        <v>96974</v>
      </c>
      <c r="D1144" s="101" t="s">
        <v>1590</v>
      </c>
      <c r="E1144" s="29" t="s">
        <v>132</v>
      </c>
      <c r="F1144" s="30">
        <v>350</v>
      </c>
      <c r="G1144" s="31">
        <v>75.13</v>
      </c>
      <c r="H1144" s="119">
        <v>92.317747402438144</v>
      </c>
      <c r="I1144" s="120">
        <f t="shared" si="4498"/>
        <v>32311.21</v>
      </c>
      <c r="J1144" s="111"/>
      <c r="K1144" s="114">
        <f t="shared" si="4499"/>
        <v>0</v>
      </c>
      <c r="L1144" s="32">
        <f>'MEMÓRIA DE CÁLCULO'!L499</f>
        <v>175</v>
      </c>
      <c r="M1144" s="114">
        <f t="shared" si="4500"/>
        <v>16155.605795426674</v>
      </c>
      <c r="N1144" s="32"/>
      <c r="O1144" s="114">
        <f t="shared" si="4501"/>
        <v>0</v>
      </c>
      <c r="P1144" s="32"/>
      <c r="Q1144" s="114">
        <f t="shared" si="4502"/>
        <v>0</v>
      </c>
      <c r="R1144" s="32"/>
      <c r="S1144" s="114">
        <f t="shared" si="4503"/>
        <v>0</v>
      </c>
      <c r="T1144" s="32"/>
      <c r="U1144" s="114">
        <f t="shared" si="4504"/>
        <v>0</v>
      </c>
      <c r="V1144" s="32"/>
      <c r="W1144" s="114">
        <f t="shared" si="4505"/>
        <v>0</v>
      </c>
      <c r="X1144" s="32"/>
      <c r="Y1144" s="114">
        <f t="shared" si="4506"/>
        <v>0</v>
      </c>
      <c r="Z1144" s="32"/>
      <c r="AA1144" s="114">
        <f t="shared" si="4507"/>
        <v>0</v>
      </c>
      <c r="AB1144" s="32"/>
      <c r="AC1144" s="114">
        <f t="shared" si="4508"/>
        <v>0</v>
      </c>
      <c r="AD1144" s="32"/>
      <c r="AE1144" s="114">
        <f t="shared" si="4509"/>
        <v>0</v>
      </c>
      <c r="AF1144" s="32"/>
      <c r="AG1144" s="114">
        <f t="shared" si="4510"/>
        <v>0</v>
      </c>
      <c r="AH1144" s="32"/>
      <c r="AI1144" s="114">
        <f t="shared" si="4511"/>
        <v>0</v>
      </c>
      <c r="AJ1144" s="32"/>
      <c r="AK1144" s="114">
        <f t="shared" si="4512"/>
        <v>0</v>
      </c>
      <c r="AL1144" s="32"/>
      <c r="AM1144" s="114">
        <f t="shared" si="4513"/>
        <v>0</v>
      </c>
      <c r="AN1144" s="32"/>
      <c r="AO1144" s="114">
        <f t="shared" si="4514"/>
        <v>0</v>
      </c>
      <c r="AP1144" s="32"/>
      <c r="AQ1144" s="114">
        <f t="shared" si="4515"/>
        <v>0</v>
      </c>
      <c r="AR1144" s="32"/>
      <c r="AS1144" s="114">
        <f t="shared" si="4516"/>
        <v>0</v>
      </c>
      <c r="AT1144" s="32"/>
      <c r="AU1144" s="114">
        <f t="shared" si="4517"/>
        <v>0</v>
      </c>
      <c r="AV1144" s="32"/>
      <c r="AW1144" s="114">
        <f t="shared" si="4518"/>
        <v>0</v>
      </c>
      <c r="AX1144" s="32"/>
      <c r="AY1144" s="114">
        <f t="shared" si="4519"/>
        <v>0</v>
      </c>
      <c r="AZ1144" s="32"/>
      <c r="BA1144" s="114">
        <f t="shared" si="4520"/>
        <v>0</v>
      </c>
      <c r="BB1144" s="32"/>
      <c r="BC1144" s="114">
        <f t="shared" si="4521"/>
        <v>0</v>
      </c>
      <c r="BD1144" s="32"/>
      <c r="BE1144" s="114">
        <f t="shared" si="4522"/>
        <v>0</v>
      </c>
      <c r="BF1144" s="32"/>
      <c r="BG1144" s="114">
        <f t="shared" si="4523"/>
        <v>0</v>
      </c>
      <c r="BH1144" s="108">
        <f t="shared" ref="BH1144:BI1144" si="4531">SUM(J1144,L1144,N1144,P1144,R1144,T1144,V1144,X1144,Z1144,AB1144,AD1144,AF1144,AH1144,AJ1144,AL1144,AN1144,AP1144,AR1144,AT1144,AV1144,AX1144,AZ1144,BB1144,BD1144,BF1144)</f>
        <v>175</v>
      </c>
      <c r="BI1144" s="119">
        <f t="shared" si="4531"/>
        <v>16155.605795426674</v>
      </c>
      <c r="BJ1144" s="87">
        <f t="shared" si="4525"/>
        <v>0.50000002461766901</v>
      </c>
      <c r="BK1144" s="108">
        <f t="shared" si="4526"/>
        <v>175</v>
      </c>
      <c r="BL1144" s="119">
        <f t="shared" si="4527"/>
        <v>16155.604204573325</v>
      </c>
      <c r="BM1144" s="87">
        <f t="shared" si="4528"/>
        <v>0.49999997538233099</v>
      </c>
    </row>
    <row r="1145" spans="1:65" s="88" customFormat="1" ht="22.5">
      <c r="A1145" s="29" t="s">
        <v>1591</v>
      </c>
      <c r="B1145" s="29" t="s">
        <v>250</v>
      </c>
      <c r="C1145" s="29">
        <v>11132</v>
      </c>
      <c r="D1145" s="101" t="s">
        <v>1592</v>
      </c>
      <c r="E1145" s="29" t="s">
        <v>100</v>
      </c>
      <c r="F1145" s="30">
        <v>160</v>
      </c>
      <c r="G1145" s="31">
        <v>2.21</v>
      </c>
      <c r="H1145" s="119">
        <v>2.7155892687260521</v>
      </c>
      <c r="I1145" s="120">
        <f t="shared" si="4498"/>
        <v>434.49</v>
      </c>
      <c r="J1145" s="111"/>
      <c r="K1145" s="114">
        <f t="shared" si="4499"/>
        <v>0</v>
      </c>
      <c r="L1145" s="32"/>
      <c r="M1145" s="114">
        <f t="shared" si="4500"/>
        <v>0</v>
      </c>
      <c r="N1145" s="32"/>
      <c r="O1145" s="114">
        <f t="shared" si="4501"/>
        <v>0</v>
      </c>
      <c r="P1145" s="32"/>
      <c r="Q1145" s="114">
        <f t="shared" si="4502"/>
        <v>0</v>
      </c>
      <c r="R1145" s="32"/>
      <c r="S1145" s="114">
        <f t="shared" si="4503"/>
        <v>0</v>
      </c>
      <c r="T1145" s="32"/>
      <c r="U1145" s="114">
        <f t="shared" si="4504"/>
        <v>0</v>
      </c>
      <c r="V1145" s="32"/>
      <c r="W1145" s="114">
        <f t="shared" si="4505"/>
        <v>0</v>
      </c>
      <c r="X1145" s="32"/>
      <c r="Y1145" s="114">
        <f t="shared" si="4506"/>
        <v>0</v>
      </c>
      <c r="Z1145" s="32"/>
      <c r="AA1145" s="114">
        <f t="shared" si="4507"/>
        <v>0</v>
      </c>
      <c r="AB1145" s="32"/>
      <c r="AC1145" s="114">
        <f t="shared" si="4508"/>
        <v>0</v>
      </c>
      <c r="AD1145" s="32"/>
      <c r="AE1145" s="114">
        <f t="shared" si="4509"/>
        <v>0</v>
      </c>
      <c r="AF1145" s="32"/>
      <c r="AG1145" s="114">
        <f t="shared" si="4510"/>
        <v>0</v>
      </c>
      <c r="AH1145" s="32"/>
      <c r="AI1145" s="114">
        <f t="shared" si="4511"/>
        <v>0</v>
      </c>
      <c r="AJ1145" s="32"/>
      <c r="AK1145" s="114">
        <f t="shared" si="4512"/>
        <v>0</v>
      </c>
      <c r="AL1145" s="32"/>
      <c r="AM1145" s="114">
        <f t="shared" si="4513"/>
        <v>0</v>
      </c>
      <c r="AN1145" s="32"/>
      <c r="AO1145" s="114">
        <f t="shared" si="4514"/>
        <v>0</v>
      </c>
      <c r="AP1145" s="32"/>
      <c r="AQ1145" s="114">
        <f t="shared" si="4515"/>
        <v>0</v>
      </c>
      <c r="AR1145" s="32"/>
      <c r="AS1145" s="114">
        <f t="shared" si="4516"/>
        <v>0</v>
      </c>
      <c r="AT1145" s="32"/>
      <c r="AU1145" s="114">
        <f t="shared" si="4517"/>
        <v>0</v>
      </c>
      <c r="AV1145" s="32"/>
      <c r="AW1145" s="114">
        <f t="shared" si="4518"/>
        <v>0</v>
      </c>
      <c r="AX1145" s="32"/>
      <c r="AY1145" s="114">
        <f t="shared" si="4519"/>
        <v>0</v>
      </c>
      <c r="AZ1145" s="32"/>
      <c r="BA1145" s="114">
        <f t="shared" si="4520"/>
        <v>0</v>
      </c>
      <c r="BB1145" s="32"/>
      <c r="BC1145" s="114">
        <f t="shared" si="4521"/>
        <v>0</v>
      </c>
      <c r="BD1145" s="32"/>
      <c r="BE1145" s="114">
        <f t="shared" si="4522"/>
        <v>0</v>
      </c>
      <c r="BF1145" s="32"/>
      <c r="BG1145" s="114">
        <f t="shared" si="4523"/>
        <v>0</v>
      </c>
      <c r="BH1145" s="108">
        <f t="shared" ref="BH1145:BI1145" si="4532">SUM(J1145,L1145,N1145,P1145,R1145,T1145,V1145,X1145,Z1145,AB1145,AD1145,AF1145,AH1145,AJ1145,AL1145,AN1145,AP1145,AR1145,AT1145,AV1145,AX1145,AZ1145,BB1145,BD1145,BF1145)</f>
        <v>0</v>
      </c>
      <c r="BI1145" s="119">
        <f t="shared" si="4532"/>
        <v>0</v>
      </c>
      <c r="BJ1145" s="87">
        <f t="shared" si="4525"/>
        <v>0</v>
      </c>
      <c r="BK1145" s="108">
        <f t="shared" si="4526"/>
        <v>160</v>
      </c>
      <c r="BL1145" s="119">
        <f t="shared" si="4527"/>
        <v>434.49</v>
      </c>
      <c r="BM1145" s="87">
        <f t="shared" si="4528"/>
        <v>1</v>
      </c>
    </row>
    <row r="1146" spans="1:65" s="88" customFormat="1" ht="22.5">
      <c r="A1146" s="29" t="s">
        <v>1593</v>
      </c>
      <c r="B1146" s="29" t="s">
        <v>66</v>
      </c>
      <c r="C1146" s="29">
        <v>1562</v>
      </c>
      <c r="D1146" s="101" t="s">
        <v>1594</v>
      </c>
      <c r="E1146" s="29" t="s">
        <v>100</v>
      </c>
      <c r="F1146" s="30">
        <v>22</v>
      </c>
      <c r="G1146" s="31">
        <v>11.8</v>
      </c>
      <c r="H1146" s="119">
        <v>14.499526412202453</v>
      </c>
      <c r="I1146" s="120">
        <f t="shared" si="4498"/>
        <v>318.99</v>
      </c>
      <c r="J1146" s="111"/>
      <c r="K1146" s="114">
        <f t="shared" si="4499"/>
        <v>0</v>
      </c>
      <c r="L1146" s="32"/>
      <c r="M1146" s="114">
        <f t="shared" si="4500"/>
        <v>0</v>
      </c>
      <c r="N1146" s="32"/>
      <c r="O1146" s="114">
        <f t="shared" si="4501"/>
        <v>0</v>
      </c>
      <c r="P1146" s="32"/>
      <c r="Q1146" s="114">
        <f t="shared" si="4502"/>
        <v>0</v>
      </c>
      <c r="R1146" s="32"/>
      <c r="S1146" s="114">
        <f t="shared" si="4503"/>
        <v>0</v>
      </c>
      <c r="T1146" s="32"/>
      <c r="U1146" s="114">
        <f t="shared" si="4504"/>
        <v>0</v>
      </c>
      <c r="V1146" s="32"/>
      <c r="W1146" s="114">
        <f t="shared" si="4505"/>
        <v>0</v>
      </c>
      <c r="X1146" s="32"/>
      <c r="Y1146" s="114">
        <f t="shared" si="4506"/>
        <v>0</v>
      </c>
      <c r="Z1146" s="32"/>
      <c r="AA1146" s="114">
        <f t="shared" si="4507"/>
        <v>0</v>
      </c>
      <c r="AB1146" s="32"/>
      <c r="AC1146" s="114">
        <f t="shared" si="4508"/>
        <v>0</v>
      </c>
      <c r="AD1146" s="32"/>
      <c r="AE1146" s="114">
        <f t="shared" si="4509"/>
        <v>0</v>
      </c>
      <c r="AF1146" s="32"/>
      <c r="AG1146" s="114">
        <f t="shared" si="4510"/>
        <v>0</v>
      </c>
      <c r="AH1146" s="32"/>
      <c r="AI1146" s="114">
        <f t="shared" si="4511"/>
        <v>0</v>
      </c>
      <c r="AJ1146" s="32"/>
      <c r="AK1146" s="114">
        <f t="shared" si="4512"/>
        <v>0</v>
      </c>
      <c r="AL1146" s="32"/>
      <c r="AM1146" s="114">
        <f t="shared" si="4513"/>
        <v>0</v>
      </c>
      <c r="AN1146" s="32"/>
      <c r="AO1146" s="114">
        <f t="shared" si="4514"/>
        <v>0</v>
      </c>
      <c r="AP1146" s="32"/>
      <c r="AQ1146" s="114">
        <f t="shared" si="4515"/>
        <v>0</v>
      </c>
      <c r="AR1146" s="32"/>
      <c r="AS1146" s="114">
        <f t="shared" si="4516"/>
        <v>0</v>
      </c>
      <c r="AT1146" s="32"/>
      <c r="AU1146" s="114">
        <f t="shared" si="4517"/>
        <v>0</v>
      </c>
      <c r="AV1146" s="32"/>
      <c r="AW1146" s="114">
        <f t="shared" si="4518"/>
        <v>0</v>
      </c>
      <c r="AX1146" s="32"/>
      <c r="AY1146" s="114">
        <f t="shared" si="4519"/>
        <v>0</v>
      </c>
      <c r="AZ1146" s="32"/>
      <c r="BA1146" s="114">
        <f t="shared" si="4520"/>
        <v>0</v>
      </c>
      <c r="BB1146" s="32"/>
      <c r="BC1146" s="114">
        <f t="shared" si="4521"/>
        <v>0</v>
      </c>
      <c r="BD1146" s="32"/>
      <c r="BE1146" s="114">
        <f t="shared" si="4522"/>
        <v>0</v>
      </c>
      <c r="BF1146" s="32"/>
      <c r="BG1146" s="114">
        <f t="shared" si="4523"/>
        <v>0</v>
      </c>
      <c r="BH1146" s="108">
        <f t="shared" ref="BH1146:BI1146" si="4533">SUM(J1146,L1146,N1146,P1146,R1146,T1146,V1146,X1146,Z1146,AB1146,AD1146,AF1146,AH1146,AJ1146,AL1146,AN1146,AP1146,AR1146,AT1146,AV1146,AX1146,AZ1146,BB1146,BD1146,BF1146)</f>
        <v>0</v>
      </c>
      <c r="BI1146" s="119">
        <f t="shared" si="4533"/>
        <v>0</v>
      </c>
      <c r="BJ1146" s="87">
        <f t="shared" si="4525"/>
        <v>0</v>
      </c>
      <c r="BK1146" s="108">
        <f t="shared" si="4526"/>
        <v>22</v>
      </c>
      <c r="BL1146" s="119">
        <f t="shared" si="4527"/>
        <v>318.99</v>
      </c>
      <c r="BM1146" s="87">
        <f t="shared" si="4528"/>
        <v>1</v>
      </c>
    </row>
    <row r="1147" spans="1:65" s="88" customFormat="1" ht="22.5">
      <c r="A1147" s="29" t="s">
        <v>1595</v>
      </c>
      <c r="B1147" s="29" t="s">
        <v>66</v>
      </c>
      <c r="C1147" s="29">
        <v>98111</v>
      </c>
      <c r="D1147" s="101" t="s">
        <v>1596</v>
      </c>
      <c r="E1147" s="29" t="s">
        <v>100</v>
      </c>
      <c r="F1147" s="30">
        <v>16</v>
      </c>
      <c r="G1147" s="31">
        <v>42.03</v>
      </c>
      <c r="H1147" s="119">
        <v>51.645347042785509</v>
      </c>
      <c r="I1147" s="120">
        <f t="shared" si="4498"/>
        <v>826.33</v>
      </c>
      <c r="J1147" s="111"/>
      <c r="K1147" s="114">
        <f t="shared" si="4499"/>
        <v>0</v>
      </c>
      <c r="L1147" s="32"/>
      <c r="M1147" s="114">
        <f t="shared" si="4500"/>
        <v>0</v>
      </c>
      <c r="N1147" s="32"/>
      <c r="O1147" s="114">
        <f t="shared" si="4501"/>
        <v>0</v>
      </c>
      <c r="P1147" s="32"/>
      <c r="Q1147" s="114">
        <f t="shared" si="4502"/>
        <v>0</v>
      </c>
      <c r="R1147" s="32"/>
      <c r="S1147" s="114">
        <f t="shared" si="4503"/>
        <v>0</v>
      </c>
      <c r="T1147" s="32"/>
      <c r="U1147" s="114">
        <f t="shared" si="4504"/>
        <v>0</v>
      </c>
      <c r="V1147" s="32"/>
      <c r="W1147" s="114">
        <f t="shared" si="4505"/>
        <v>0</v>
      </c>
      <c r="X1147" s="32"/>
      <c r="Y1147" s="114">
        <f t="shared" si="4506"/>
        <v>0</v>
      </c>
      <c r="Z1147" s="32"/>
      <c r="AA1147" s="114">
        <f t="shared" si="4507"/>
        <v>0</v>
      </c>
      <c r="AB1147" s="32"/>
      <c r="AC1147" s="114">
        <f t="shared" si="4508"/>
        <v>0</v>
      </c>
      <c r="AD1147" s="32"/>
      <c r="AE1147" s="114">
        <f t="shared" si="4509"/>
        <v>0</v>
      </c>
      <c r="AF1147" s="32"/>
      <c r="AG1147" s="114">
        <f t="shared" si="4510"/>
        <v>0</v>
      </c>
      <c r="AH1147" s="32"/>
      <c r="AI1147" s="114">
        <f t="shared" si="4511"/>
        <v>0</v>
      </c>
      <c r="AJ1147" s="32"/>
      <c r="AK1147" s="114">
        <f t="shared" si="4512"/>
        <v>0</v>
      </c>
      <c r="AL1147" s="32"/>
      <c r="AM1147" s="114">
        <f t="shared" si="4513"/>
        <v>0</v>
      </c>
      <c r="AN1147" s="32"/>
      <c r="AO1147" s="114">
        <f t="shared" si="4514"/>
        <v>0</v>
      </c>
      <c r="AP1147" s="32"/>
      <c r="AQ1147" s="114">
        <f t="shared" si="4515"/>
        <v>0</v>
      </c>
      <c r="AR1147" s="32"/>
      <c r="AS1147" s="114">
        <f t="shared" si="4516"/>
        <v>0</v>
      </c>
      <c r="AT1147" s="32"/>
      <c r="AU1147" s="114">
        <f t="shared" si="4517"/>
        <v>0</v>
      </c>
      <c r="AV1147" s="32"/>
      <c r="AW1147" s="114">
        <f t="shared" si="4518"/>
        <v>0</v>
      </c>
      <c r="AX1147" s="32"/>
      <c r="AY1147" s="114">
        <f t="shared" si="4519"/>
        <v>0</v>
      </c>
      <c r="AZ1147" s="32"/>
      <c r="BA1147" s="114">
        <f t="shared" si="4520"/>
        <v>0</v>
      </c>
      <c r="BB1147" s="32"/>
      <c r="BC1147" s="114">
        <f t="shared" si="4521"/>
        <v>0</v>
      </c>
      <c r="BD1147" s="32"/>
      <c r="BE1147" s="114">
        <f t="shared" si="4522"/>
        <v>0</v>
      </c>
      <c r="BF1147" s="32"/>
      <c r="BG1147" s="114">
        <f t="shared" si="4523"/>
        <v>0</v>
      </c>
      <c r="BH1147" s="108">
        <f t="shared" ref="BH1147:BI1147" si="4534">SUM(J1147,L1147,N1147,P1147,R1147,T1147,V1147,X1147,Z1147,AB1147,AD1147,AF1147,AH1147,AJ1147,AL1147,AN1147,AP1147,AR1147,AT1147,AV1147,AX1147,AZ1147,BB1147,BD1147,BF1147)</f>
        <v>0</v>
      </c>
      <c r="BI1147" s="119">
        <f t="shared" si="4534"/>
        <v>0</v>
      </c>
      <c r="BJ1147" s="87">
        <f t="shared" si="4525"/>
        <v>0</v>
      </c>
      <c r="BK1147" s="108">
        <f t="shared" si="4526"/>
        <v>16</v>
      </c>
      <c r="BL1147" s="119">
        <f t="shared" si="4527"/>
        <v>826.33</v>
      </c>
      <c r="BM1147" s="87">
        <f t="shared" si="4528"/>
        <v>1</v>
      </c>
    </row>
    <row r="1148" spans="1:65" s="88" customFormat="1" ht="22.5">
      <c r="A1148" s="29" t="s">
        <v>1597</v>
      </c>
      <c r="B1148" s="29" t="s">
        <v>250</v>
      </c>
      <c r="C1148" s="29">
        <v>8316</v>
      </c>
      <c r="D1148" s="101" t="s">
        <v>1598</v>
      </c>
      <c r="E1148" s="29" t="s">
        <v>100</v>
      </c>
      <c r="F1148" s="30">
        <v>100</v>
      </c>
      <c r="G1148" s="31">
        <v>4.97</v>
      </c>
      <c r="H1148" s="119">
        <v>6.1070039210717102</v>
      </c>
      <c r="I1148" s="120">
        <f t="shared" si="4498"/>
        <v>610.70000000000005</v>
      </c>
      <c r="J1148" s="111"/>
      <c r="K1148" s="114">
        <f t="shared" si="4499"/>
        <v>0</v>
      </c>
      <c r="L1148" s="32"/>
      <c r="M1148" s="114">
        <f t="shared" si="4500"/>
        <v>0</v>
      </c>
      <c r="N1148" s="32"/>
      <c r="O1148" s="114">
        <f t="shared" si="4501"/>
        <v>0</v>
      </c>
      <c r="P1148" s="32"/>
      <c r="Q1148" s="114">
        <f t="shared" si="4502"/>
        <v>0</v>
      </c>
      <c r="R1148" s="32"/>
      <c r="S1148" s="114">
        <f t="shared" si="4503"/>
        <v>0</v>
      </c>
      <c r="T1148" s="32"/>
      <c r="U1148" s="114">
        <f t="shared" si="4504"/>
        <v>0</v>
      </c>
      <c r="V1148" s="32"/>
      <c r="W1148" s="114">
        <f t="shared" si="4505"/>
        <v>0</v>
      </c>
      <c r="X1148" s="32"/>
      <c r="Y1148" s="114">
        <f t="shared" si="4506"/>
        <v>0</v>
      </c>
      <c r="Z1148" s="32"/>
      <c r="AA1148" s="114">
        <f t="shared" si="4507"/>
        <v>0</v>
      </c>
      <c r="AB1148" s="32"/>
      <c r="AC1148" s="114">
        <f t="shared" si="4508"/>
        <v>0</v>
      </c>
      <c r="AD1148" s="32"/>
      <c r="AE1148" s="114">
        <f t="shared" si="4509"/>
        <v>0</v>
      </c>
      <c r="AF1148" s="32"/>
      <c r="AG1148" s="114">
        <f t="shared" si="4510"/>
        <v>0</v>
      </c>
      <c r="AH1148" s="32"/>
      <c r="AI1148" s="114">
        <f t="shared" si="4511"/>
        <v>0</v>
      </c>
      <c r="AJ1148" s="32"/>
      <c r="AK1148" s="114">
        <f t="shared" si="4512"/>
        <v>0</v>
      </c>
      <c r="AL1148" s="32"/>
      <c r="AM1148" s="114">
        <f t="shared" si="4513"/>
        <v>0</v>
      </c>
      <c r="AN1148" s="32"/>
      <c r="AO1148" s="114">
        <f t="shared" si="4514"/>
        <v>0</v>
      </c>
      <c r="AP1148" s="32"/>
      <c r="AQ1148" s="114">
        <f t="shared" si="4515"/>
        <v>0</v>
      </c>
      <c r="AR1148" s="32"/>
      <c r="AS1148" s="114">
        <f t="shared" si="4516"/>
        <v>0</v>
      </c>
      <c r="AT1148" s="32"/>
      <c r="AU1148" s="114">
        <f t="shared" si="4517"/>
        <v>0</v>
      </c>
      <c r="AV1148" s="32"/>
      <c r="AW1148" s="114">
        <f t="shared" si="4518"/>
        <v>0</v>
      </c>
      <c r="AX1148" s="32"/>
      <c r="AY1148" s="114">
        <f t="shared" si="4519"/>
        <v>0</v>
      </c>
      <c r="AZ1148" s="32"/>
      <c r="BA1148" s="114">
        <f t="shared" si="4520"/>
        <v>0</v>
      </c>
      <c r="BB1148" s="32"/>
      <c r="BC1148" s="114">
        <f t="shared" si="4521"/>
        <v>0</v>
      </c>
      <c r="BD1148" s="32"/>
      <c r="BE1148" s="114">
        <f t="shared" si="4522"/>
        <v>0</v>
      </c>
      <c r="BF1148" s="32"/>
      <c r="BG1148" s="114">
        <f t="shared" si="4523"/>
        <v>0</v>
      </c>
      <c r="BH1148" s="108">
        <f t="shared" ref="BH1148:BI1148" si="4535">SUM(J1148,L1148,N1148,P1148,R1148,T1148,V1148,X1148,Z1148,AB1148,AD1148,AF1148,AH1148,AJ1148,AL1148,AN1148,AP1148,AR1148,AT1148,AV1148,AX1148,AZ1148,BB1148,BD1148,BF1148)</f>
        <v>0</v>
      </c>
      <c r="BI1148" s="119">
        <f t="shared" si="4535"/>
        <v>0</v>
      </c>
      <c r="BJ1148" s="87">
        <f t="shared" si="4525"/>
        <v>0</v>
      </c>
      <c r="BK1148" s="108">
        <f t="shared" si="4526"/>
        <v>100</v>
      </c>
      <c r="BL1148" s="119">
        <f t="shared" si="4527"/>
        <v>610.70000000000005</v>
      </c>
      <c r="BM1148" s="87">
        <f t="shared" si="4528"/>
        <v>1</v>
      </c>
    </row>
    <row r="1149" spans="1:65" s="88" customFormat="1">
      <c r="A1149" s="29" t="s">
        <v>1599</v>
      </c>
      <c r="B1149" s="29" t="s">
        <v>250</v>
      </c>
      <c r="C1149" s="29">
        <v>10694</v>
      </c>
      <c r="D1149" s="101" t="s">
        <v>1600</v>
      </c>
      <c r="E1149" s="29" t="s">
        <v>100</v>
      </c>
      <c r="F1149" s="30">
        <v>100</v>
      </c>
      <c r="G1149" s="31">
        <v>24.29</v>
      </c>
      <c r="H1149" s="119">
        <v>29.846906487491317</v>
      </c>
      <c r="I1149" s="120">
        <f t="shared" si="4498"/>
        <v>2984.69</v>
      </c>
      <c r="J1149" s="111"/>
      <c r="K1149" s="114">
        <f t="shared" si="4499"/>
        <v>0</v>
      </c>
      <c r="L1149" s="32"/>
      <c r="M1149" s="114">
        <f t="shared" si="4500"/>
        <v>0</v>
      </c>
      <c r="N1149" s="32"/>
      <c r="O1149" s="114">
        <f t="shared" si="4501"/>
        <v>0</v>
      </c>
      <c r="P1149" s="32"/>
      <c r="Q1149" s="114">
        <f t="shared" si="4502"/>
        <v>0</v>
      </c>
      <c r="R1149" s="32"/>
      <c r="S1149" s="114">
        <f t="shared" si="4503"/>
        <v>0</v>
      </c>
      <c r="T1149" s="32"/>
      <c r="U1149" s="114">
        <f t="shared" si="4504"/>
        <v>0</v>
      </c>
      <c r="V1149" s="32"/>
      <c r="W1149" s="114">
        <f t="shared" si="4505"/>
        <v>0</v>
      </c>
      <c r="X1149" s="32"/>
      <c r="Y1149" s="114">
        <f t="shared" si="4506"/>
        <v>0</v>
      </c>
      <c r="Z1149" s="32"/>
      <c r="AA1149" s="114">
        <f t="shared" si="4507"/>
        <v>0</v>
      </c>
      <c r="AB1149" s="32"/>
      <c r="AC1149" s="114">
        <f t="shared" si="4508"/>
        <v>0</v>
      </c>
      <c r="AD1149" s="32"/>
      <c r="AE1149" s="114">
        <f t="shared" si="4509"/>
        <v>0</v>
      </c>
      <c r="AF1149" s="32"/>
      <c r="AG1149" s="114">
        <f t="shared" si="4510"/>
        <v>0</v>
      </c>
      <c r="AH1149" s="32"/>
      <c r="AI1149" s="114">
        <f t="shared" si="4511"/>
        <v>0</v>
      </c>
      <c r="AJ1149" s="32"/>
      <c r="AK1149" s="114">
        <f t="shared" si="4512"/>
        <v>0</v>
      </c>
      <c r="AL1149" s="32"/>
      <c r="AM1149" s="114">
        <f t="shared" si="4513"/>
        <v>0</v>
      </c>
      <c r="AN1149" s="32"/>
      <c r="AO1149" s="114">
        <f t="shared" si="4514"/>
        <v>0</v>
      </c>
      <c r="AP1149" s="32"/>
      <c r="AQ1149" s="114">
        <f t="shared" si="4515"/>
        <v>0</v>
      </c>
      <c r="AR1149" s="32"/>
      <c r="AS1149" s="114">
        <f t="shared" si="4516"/>
        <v>0</v>
      </c>
      <c r="AT1149" s="32"/>
      <c r="AU1149" s="114">
        <f t="shared" si="4517"/>
        <v>0</v>
      </c>
      <c r="AV1149" s="32"/>
      <c r="AW1149" s="114">
        <f t="shared" si="4518"/>
        <v>0</v>
      </c>
      <c r="AX1149" s="32"/>
      <c r="AY1149" s="114">
        <f t="shared" si="4519"/>
        <v>0</v>
      </c>
      <c r="AZ1149" s="32"/>
      <c r="BA1149" s="114">
        <f t="shared" si="4520"/>
        <v>0</v>
      </c>
      <c r="BB1149" s="32"/>
      <c r="BC1149" s="114">
        <f t="shared" si="4521"/>
        <v>0</v>
      </c>
      <c r="BD1149" s="32"/>
      <c r="BE1149" s="114">
        <f t="shared" si="4522"/>
        <v>0</v>
      </c>
      <c r="BF1149" s="32"/>
      <c r="BG1149" s="114">
        <f t="shared" si="4523"/>
        <v>0</v>
      </c>
      <c r="BH1149" s="108">
        <f t="shared" ref="BH1149:BI1149" si="4536">SUM(J1149,L1149,N1149,P1149,R1149,T1149,V1149,X1149,Z1149,AB1149,AD1149,AF1149,AH1149,AJ1149,AL1149,AN1149,AP1149,AR1149,AT1149,AV1149,AX1149,AZ1149,BB1149,BD1149,BF1149)</f>
        <v>0</v>
      </c>
      <c r="BI1149" s="119">
        <f t="shared" si="4536"/>
        <v>0</v>
      </c>
      <c r="BJ1149" s="87">
        <f t="shared" si="4525"/>
        <v>0</v>
      </c>
      <c r="BK1149" s="108">
        <f t="shared" si="4526"/>
        <v>100</v>
      </c>
      <c r="BL1149" s="119">
        <f t="shared" si="4527"/>
        <v>2984.69</v>
      </c>
      <c r="BM1149" s="87">
        <f t="shared" si="4528"/>
        <v>1</v>
      </c>
    </row>
    <row r="1150" spans="1:65" s="88" customFormat="1">
      <c r="A1150" s="29" t="s">
        <v>1601</v>
      </c>
      <c r="B1150" s="29" t="s">
        <v>250</v>
      </c>
      <c r="C1150" s="29">
        <v>10916</v>
      </c>
      <c r="D1150" s="101" t="s">
        <v>1602</v>
      </c>
      <c r="E1150" s="29" t="s">
        <v>100</v>
      </c>
      <c r="F1150" s="30">
        <v>8</v>
      </c>
      <c r="G1150" s="31">
        <v>164.65</v>
      </c>
      <c r="H1150" s="119">
        <v>202.31754438721472</v>
      </c>
      <c r="I1150" s="120">
        <f t="shared" si="4498"/>
        <v>1618.54</v>
      </c>
      <c r="J1150" s="111"/>
      <c r="K1150" s="114">
        <f t="shared" si="4499"/>
        <v>0</v>
      </c>
      <c r="L1150" s="32"/>
      <c r="M1150" s="114">
        <f t="shared" si="4500"/>
        <v>0</v>
      </c>
      <c r="N1150" s="32"/>
      <c r="O1150" s="114">
        <f t="shared" si="4501"/>
        <v>0</v>
      </c>
      <c r="P1150" s="32"/>
      <c r="Q1150" s="114">
        <f t="shared" si="4502"/>
        <v>0</v>
      </c>
      <c r="R1150" s="32"/>
      <c r="S1150" s="114">
        <f t="shared" si="4503"/>
        <v>0</v>
      </c>
      <c r="T1150" s="32"/>
      <c r="U1150" s="114">
        <f t="shared" si="4504"/>
        <v>0</v>
      </c>
      <c r="V1150" s="32"/>
      <c r="W1150" s="114">
        <f t="shared" si="4505"/>
        <v>0</v>
      </c>
      <c r="X1150" s="32"/>
      <c r="Y1150" s="114">
        <f t="shared" si="4506"/>
        <v>0</v>
      </c>
      <c r="Z1150" s="32"/>
      <c r="AA1150" s="114">
        <f t="shared" si="4507"/>
        <v>0</v>
      </c>
      <c r="AB1150" s="32"/>
      <c r="AC1150" s="114">
        <f t="shared" si="4508"/>
        <v>0</v>
      </c>
      <c r="AD1150" s="32"/>
      <c r="AE1150" s="114">
        <f t="shared" si="4509"/>
        <v>0</v>
      </c>
      <c r="AF1150" s="32"/>
      <c r="AG1150" s="114">
        <f t="shared" si="4510"/>
        <v>0</v>
      </c>
      <c r="AH1150" s="32"/>
      <c r="AI1150" s="114">
        <f t="shared" si="4511"/>
        <v>0</v>
      </c>
      <c r="AJ1150" s="32"/>
      <c r="AK1150" s="114">
        <f t="shared" si="4512"/>
        <v>0</v>
      </c>
      <c r="AL1150" s="32"/>
      <c r="AM1150" s="114">
        <f t="shared" si="4513"/>
        <v>0</v>
      </c>
      <c r="AN1150" s="32"/>
      <c r="AO1150" s="114">
        <f t="shared" si="4514"/>
        <v>0</v>
      </c>
      <c r="AP1150" s="32"/>
      <c r="AQ1150" s="114">
        <f t="shared" si="4515"/>
        <v>0</v>
      </c>
      <c r="AR1150" s="32"/>
      <c r="AS1150" s="114">
        <f t="shared" si="4516"/>
        <v>0</v>
      </c>
      <c r="AT1150" s="32"/>
      <c r="AU1150" s="114">
        <f t="shared" si="4517"/>
        <v>0</v>
      </c>
      <c r="AV1150" s="32"/>
      <c r="AW1150" s="114">
        <f t="shared" si="4518"/>
        <v>0</v>
      </c>
      <c r="AX1150" s="32"/>
      <c r="AY1150" s="114">
        <f t="shared" si="4519"/>
        <v>0</v>
      </c>
      <c r="AZ1150" s="32"/>
      <c r="BA1150" s="114">
        <f t="shared" si="4520"/>
        <v>0</v>
      </c>
      <c r="BB1150" s="32"/>
      <c r="BC1150" s="114">
        <f t="shared" si="4521"/>
        <v>0</v>
      </c>
      <c r="BD1150" s="32"/>
      <c r="BE1150" s="114">
        <f t="shared" si="4522"/>
        <v>0</v>
      </c>
      <c r="BF1150" s="32"/>
      <c r="BG1150" s="114">
        <f t="shared" si="4523"/>
        <v>0</v>
      </c>
      <c r="BH1150" s="108">
        <f t="shared" ref="BH1150:BI1150" si="4537">SUM(J1150,L1150,N1150,P1150,R1150,T1150,V1150,X1150,Z1150,AB1150,AD1150,AF1150,AH1150,AJ1150,AL1150,AN1150,AP1150,AR1150,AT1150,AV1150,AX1150,AZ1150,BB1150,BD1150,BF1150)</f>
        <v>0</v>
      </c>
      <c r="BI1150" s="119">
        <f t="shared" si="4537"/>
        <v>0</v>
      </c>
      <c r="BJ1150" s="87">
        <f t="shared" si="4525"/>
        <v>0</v>
      </c>
      <c r="BK1150" s="108">
        <f t="shared" si="4526"/>
        <v>8</v>
      </c>
      <c r="BL1150" s="119">
        <f t="shared" si="4527"/>
        <v>1618.54</v>
      </c>
      <c r="BM1150" s="87">
        <f t="shared" si="4528"/>
        <v>1</v>
      </c>
    </row>
    <row r="1151" spans="1:65" s="88" customFormat="1">
      <c r="A1151" s="29" t="s">
        <v>1603</v>
      </c>
      <c r="B1151" s="29" t="s">
        <v>250</v>
      </c>
      <c r="C1151" s="29">
        <v>10426</v>
      </c>
      <c r="D1151" s="101" t="s">
        <v>1604</v>
      </c>
      <c r="E1151" s="29" t="s">
        <v>100</v>
      </c>
      <c r="F1151" s="30">
        <v>22</v>
      </c>
      <c r="G1151" s="31">
        <v>28.78</v>
      </c>
      <c r="H1151" s="119">
        <v>35.36409916467683</v>
      </c>
      <c r="I1151" s="120">
        <f t="shared" si="4498"/>
        <v>778.01</v>
      </c>
      <c r="J1151" s="111"/>
      <c r="K1151" s="114">
        <f t="shared" si="4499"/>
        <v>0</v>
      </c>
      <c r="L1151" s="32"/>
      <c r="M1151" s="114">
        <f t="shared" si="4500"/>
        <v>0</v>
      </c>
      <c r="N1151" s="32"/>
      <c r="O1151" s="114">
        <f t="shared" si="4501"/>
        <v>0</v>
      </c>
      <c r="P1151" s="32"/>
      <c r="Q1151" s="114">
        <f t="shared" si="4502"/>
        <v>0</v>
      </c>
      <c r="R1151" s="32"/>
      <c r="S1151" s="114">
        <f t="shared" si="4503"/>
        <v>0</v>
      </c>
      <c r="T1151" s="32"/>
      <c r="U1151" s="114">
        <f t="shared" si="4504"/>
        <v>0</v>
      </c>
      <c r="V1151" s="32"/>
      <c r="W1151" s="114">
        <f t="shared" si="4505"/>
        <v>0</v>
      </c>
      <c r="X1151" s="32"/>
      <c r="Y1151" s="114">
        <f t="shared" si="4506"/>
        <v>0</v>
      </c>
      <c r="Z1151" s="32"/>
      <c r="AA1151" s="114">
        <f t="shared" si="4507"/>
        <v>0</v>
      </c>
      <c r="AB1151" s="32"/>
      <c r="AC1151" s="114">
        <f t="shared" si="4508"/>
        <v>0</v>
      </c>
      <c r="AD1151" s="32"/>
      <c r="AE1151" s="114">
        <f t="shared" si="4509"/>
        <v>0</v>
      </c>
      <c r="AF1151" s="32"/>
      <c r="AG1151" s="114">
        <f t="shared" si="4510"/>
        <v>0</v>
      </c>
      <c r="AH1151" s="32"/>
      <c r="AI1151" s="114">
        <f t="shared" si="4511"/>
        <v>0</v>
      </c>
      <c r="AJ1151" s="32"/>
      <c r="AK1151" s="114">
        <f t="shared" si="4512"/>
        <v>0</v>
      </c>
      <c r="AL1151" s="32"/>
      <c r="AM1151" s="114">
        <f t="shared" si="4513"/>
        <v>0</v>
      </c>
      <c r="AN1151" s="32"/>
      <c r="AO1151" s="114">
        <f t="shared" si="4514"/>
        <v>0</v>
      </c>
      <c r="AP1151" s="32"/>
      <c r="AQ1151" s="114">
        <f t="shared" si="4515"/>
        <v>0</v>
      </c>
      <c r="AR1151" s="32"/>
      <c r="AS1151" s="114">
        <f t="shared" si="4516"/>
        <v>0</v>
      </c>
      <c r="AT1151" s="32"/>
      <c r="AU1151" s="114">
        <f t="shared" si="4517"/>
        <v>0</v>
      </c>
      <c r="AV1151" s="32"/>
      <c r="AW1151" s="114">
        <f t="shared" si="4518"/>
        <v>0</v>
      </c>
      <c r="AX1151" s="32"/>
      <c r="AY1151" s="114">
        <f t="shared" si="4519"/>
        <v>0</v>
      </c>
      <c r="AZ1151" s="32"/>
      <c r="BA1151" s="114">
        <f t="shared" si="4520"/>
        <v>0</v>
      </c>
      <c r="BB1151" s="32"/>
      <c r="BC1151" s="114">
        <f t="shared" si="4521"/>
        <v>0</v>
      </c>
      <c r="BD1151" s="32"/>
      <c r="BE1151" s="114">
        <f t="shared" si="4522"/>
        <v>0</v>
      </c>
      <c r="BF1151" s="32"/>
      <c r="BG1151" s="114">
        <f t="shared" si="4523"/>
        <v>0</v>
      </c>
      <c r="BH1151" s="108">
        <f t="shared" ref="BH1151:BI1151" si="4538">SUM(J1151,L1151,N1151,P1151,R1151,T1151,V1151,X1151,Z1151,AB1151,AD1151,AF1151,AH1151,AJ1151,AL1151,AN1151,AP1151,AR1151,AT1151,AV1151,AX1151,AZ1151,BB1151,BD1151,BF1151)</f>
        <v>0</v>
      </c>
      <c r="BI1151" s="119">
        <f t="shared" si="4538"/>
        <v>0</v>
      </c>
      <c r="BJ1151" s="87">
        <f t="shared" si="4525"/>
        <v>0</v>
      </c>
      <c r="BK1151" s="108">
        <f t="shared" si="4526"/>
        <v>22</v>
      </c>
      <c r="BL1151" s="119">
        <f t="shared" si="4527"/>
        <v>778.01</v>
      </c>
      <c r="BM1151" s="87">
        <f t="shared" si="4528"/>
        <v>1</v>
      </c>
    </row>
    <row r="1152" spans="1:65" s="88" customFormat="1">
      <c r="A1152" s="29" t="s">
        <v>1605</v>
      </c>
      <c r="B1152" s="29" t="s">
        <v>66</v>
      </c>
      <c r="C1152" s="29">
        <v>38469</v>
      </c>
      <c r="D1152" s="101" t="s">
        <v>1606</v>
      </c>
      <c r="E1152" s="29" t="s">
        <v>100</v>
      </c>
      <c r="F1152" s="30">
        <v>8</v>
      </c>
      <c r="G1152" s="31">
        <v>100.52</v>
      </c>
      <c r="H1152" s="119">
        <v>123.51630465716867</v>
      </c>
      <c r="I1152" s="120">
        <f t="shared" si="4498"/>
        <v>988.13</v>
      </c>
      <c r="J1152" s="111"/>
      <c r="K1152" s="114">
        <f t="shared" si="4499"/>
        <v>0</v>
      </c>
      <c r="L1152" s="32"/>
      <c r="M1152" s="114">
        <f t="shared" si="4500"/>
        <v>0</v>
      </c>
      <c r="N1152" s="32"/>
      <c r="O1152" s="114">
        <f t="shared" si="4501"/>
        <v>0</v>
      </c>
      <c r="P1152" s="32"/>
      <c r="Q1152" s="114">
        <f t="shared" si="4502"/>
        <v>0</v>
      </c>
      <c r="R1152" s="32"/>
      <c r="S1152" s="114">
        <f t="shared" si="4503"/>
        <v>0</v>
      </c>
      <c r="T1152" s="32"/>
      <c r="U1152" s="114">
        <f t="shared" si="4504"/>
        <v>0</v>
      </c>
      <c r="V1152" s="32"/>
      <c r="W1152" s="114">
        <f t="shared" si="4505"/>
        <v>0</v>
      </c>
      <c r="X1152" s="32"/>
      <c r="Y1152" s="114">
        <f t="shared" si="4506"/>
        <v>0</v>
      </c>
      <c r="Z1152" s="32"/>
      <c r="AA1152" s="114">
        <f t="shared" si="4507"/>
        <v>0</v>
      </c>
      <c r="AB1152" s="32"/>
      <c r="AC1152" s="114">
        <f t="shared" si="4508"/>
        <v>0</v>
      </c>
      <c r="AD1152" s="32"/>
      <c r="AE1152" s="114">
        <f t="shared" si="4509"/>
        <v>0</v>
      </c>
      <c r="AF1152" s="32"/>
      <c r="AG1152" s="114">
        <f t="shared" si="4510"/>
        <v>0</v>
      </c>
      <c r="AH1152" s="32"/>
      <c r="AI1152" s="114">
        <f t="shared" si="4511"/>
        <v>0</v>
      </c>
      <c r="AJ1152" s="32"/>
      <c r="AK1152" s="114">
        <f t="shared" si="4512"/>
        <v>0</v>
      </c>
      <c r="AL1152" s="32"/>
      <c r="AM1152" s="114">
        <f t="shared" si="4513"/>
        <v>0</v>
      </c>
      <c r="AN1152" s="32"/>
      <c r="AO1152" s="114">
        <f t="shared" si="4514"/>
        <v>0</v>
      </c>
      <c r="AP1152" s="32"/>
      <c r="AQ1152" s="114">
        <f t="shared" si="4515"/>
        <v>0</v>
      </c>
      <c r="AR1152" s="32"/>
      <c r="AS1152" s="114">
        <f t="shared" si="4516"/>
        <v>0</v>
      </c>
      <c r="AT1152" s="32"/>
      <c r="AU1152" s="114">
        <f t="shared" si="4517"/>
        <v>0</v>
      </c>
      <c r="AV1152" s="32"/>
      <c r="AW1152" s="114">
        <f t="shared" si="4518"/>
        <v>0</v>
      </c>
      <c r="AX1152" s="32"/>
      <c r="AY1152" s="114">
        <f t="shared" si="4519"/>
        <v>0</v>
      </c>
      <c r="AZ1152" s="32"/>
      <c r="BA1152" s="114">
        <f t="shared" si="4520"/>
        <v>0</v>
      </c>
      <c r="BB1152" s="32"/>
      <c r="BC1152" s="114">
        <f t="shared" si="4521"/>
        <v>0</v>
      </c>
      <c r="BD1152" s="32"/>
      <c r="BE1152" s="114">
        <f t="shared" si="4522"/>
        <v>0</v>
      </c>
      <c r="BF1152" s="32"/>
      <c r="BG1152" s="114">
        <f t="shared" si="4523"/>
        <v>0</v>
      </c>
      <c r="BH1152" s="108">
        <f t="shared" ref="BH1152:BI1152" si="4539">SUM(J1152,L1152,N1152,P1152,R1152,T1152,V1152,X1152,Z1152,AB1152,AD1152,AF1152,AH1152,AJ1152,AL1152,AN1152,AP1152,AR1152,AT1152,AV1152,AX1152,AZ1152,BB1152,BD1152,BF1152)</f>
        <v>0</v>
      </c>
      <c r="BI1152" s="119">
        <f t="shared" si="4539"/>
        <v>0</v>
      </c>
      <c r="BJ1152" s="87">
        <f t="shared" si="4525"/>
        <v>0</v>
      </c>
      <c r="BK1152" s="108">
        <f t="shared" si="4526"/>
        <v>8</v>
      </c>
      <c r="BL1152" s="119">
        <f t="shared" si="4527"/>
        <v>988.13</v>
      </c>
      <c r="BM1152" s="87">
        <f t="shared" si="4528"/>
        <v>1</v>
      </c>
    </row>
    <row r="1153" spans="1:65" s="88" customFormat="1">
      <c r="A1153" s="14">
        <v>17</v>
      </c>
      <c r="B1153" s="14" t="s">
        <v>60</v>
      </c>
      <c r="C1153" s="14"/>
      <c r="D1153" s="103" t="s">
        <v>1607</v>
      </c>
      <c r="E1153" s="16" t="s">
        <v>60</v>
      </c>
      <c r="F1153" s="17"/>
      <c r="G1153" s="20"/>
      <c r="H1153" s="122"/>
      <c r="I1153" s="116">
        <f>I1154+I1157</f>
        <v>10890.28</v>
      </c>
      <c r="J1153" s="113"/>
      <c r="K1153" s="126">
        <f>K1154+K1157</f>
        <v>0</v>
      </c>
      <c r="L1153" s="19"/>
      <c r="M1153" s="126">
        <f>M1154+M1157</f>
        <v>0</v>
      </c>
      <c r="N1153" s="19"/>
      <c r="O1153" s="126">
        <f>O1154+O1157</f>
        <v>0</v>
      </c>
      <c r="P1153" s="19"/>
      <c r="Q1153" s="126">
        <f>Q1154+Q1157</f>
        <v>0</v>
      </c>
      <c r="R1153" s="19"/>
      <c r="S1153" s="126">
        <f>S1154+S1157</f>
        <v>0</v>
      </c>
      <c r="T1153" s="19"/>
      <c r="U1153" s="126">
        <f>U1154+U1157</f>
        <v>0</v>
      </c>
      <c r="V1153" s="19"/>
      <c r="W1153" s="126">
        <f>W1154+W1157</f>
        <v>0</v>
      </c>
      <c r="X1153" s="19"/>
      <c r="Y1153" s="126">
        <f>Y1154+Y1157</f>
        <v>0</v>
      </c>
      <c r="Z1153" s="19"/>
      <c r="AA1153" s="126">
        <f>AA1154+AA1157</f>
        <v>0</v>
      </c>
      <c r="AB1153" s="19"/>
      <c r="AC1153" s="126">
        <f>AC1154+AC1157</f>
        <v>0</v>
      </c>
      <c r="AD1153" s="19"/>
      <c r="AE1153" s="126">
        <f>AE1154+AE1157</f>
        <v>0</v>
      </c>
      <c r="AF1153" s="19"/>
      <c r="AG1153" s="126">
        <f>AG1154+AG1157</f>
        <v>0</v>
      </c>
      <c r="AH1153" s="19"/>
      <c r="AI1153" s="126">
        <f>AI1154+AI1157</f>
        <v>0</v>
      </c>
      <c r="AJ1153" s="19"/>
      <c r="AK1153" s="126">
        <f>AK1154+AK1157</f>
        <v>0</v>
      </c>
      <c r="AL1153" s="19"/>
      <c r="AM1153" s="126">
        <f>AM1154+AM1157</f>
        <v>0</v>
      </c>
      <c r="AN1153" s="19"/>
      <c r="AO1153" s="126">
        <f>AO1154+AO1157</f>
        <v>0</v>
      </c>
      <c r="AP1153" s="19"/>
      <c r="AQ1153" s="126">
        <f>AQ1154+AQ1157</f>
        <v>0</v>
      </c>
      <c r="AR1153" s="19"/>
      <c r="AS1153" s="126">
        <f>AS1154+AS1157</f>
        <v>0</v>
      </c>
      <c r="AT1153" s="19"/>
      <c r="AU1153" s="126">
        <f>AU1154+AU1157</f>
        <v>0</v>
      </c>
      <c r="AV1153" s="19"/>
      <c r="AW1153" s="126">
        <f>AW1154+AW1157</f>
        <v>0</v>
      </c>
      <c r="AX1153" s="19"/>
      <c r="AY1153" s="126">
        <f>AY1154+AY1157</f>
        <v>0</v>
      </c>
      <c r="AZ1153" s="19"/>
      <c r="BA1153" s="126">
        <f>BA1154+BA1157</f>
        <v>0</v>
      </c>
      <c r="BB1153" s="19"/>
      <c r="BC1153" s="126">
        <f>BC1154+BC1157</f>
        <v>0</v>
      </c>
      <c r="BD1153" s="19"/>
      <c r="BE1153" s="126">
        <f>BE1154+BE1157</f>
        <v>0</v>
      </c>
      <c r="BF1153" s="19"/>
      <c r="BG1153" s="126">
        <f>BG1154+BG1157</f>
        <v>0</v>
      </c>
      <c r="BH1153" s="110"/>
      <c r="BI1153" s="122">
        <f>BI1154+BI1157</f>
        <v>0</v>
      </c>
      <c r="BJ1153" s="20"/>
      <c r="BK1153" s="110"/>
      <c r="BL1153" s="122">
        <f>BL1154+BL1157</f>
        <v>10890.28</v>
      </c>
      <c r="BM1153" s="20"/>
    </row>
    <row r="1154" spans="1:65" s="88" customFormat="1">
      <c r="A1154" s="22" t="s">
        <v>1608</v>
      </c>
      <c r="B1154" s="22" t="s">
        <v>60</v>
      </c>
      <c r="C1154" s="22" t="s">
        <v>60</v>
      </c>
      <c r="D1154" s="102" t="s">
        <v>1609</v>
      </c>
      <c r="E1154" s="22" t="s">
        <v>60</v>
      </c>
      <c r="F1154" s="89"/>
      <c r="G1154" s="27"/>
      <c r="H1154" s="121"/>
      <c r="I1154" s="118">
        <f>SUM(I1156)</f>
        <v>6907.8</v>
      </c>
      <c r="J1154" s="112"/>
      <c r="K1154" s="127">
        <f>SUM(K1156)</f>
        <v>0</v>
      </c>
      <c r="L1154" s="26"/>
      <c r="M1154" s="127">
        <f>SUM(M1156)</f>
        <v>0</v>
      </c>
      <c r="N1154" s="26"/>
      <c r="O1154" s="127">
        <f>SUM(O1156)</f>
        <v>0</v>
      </c>
      <c r="P1154" s="26"/>
      <c r="Q1154" s="127">
        <f>SUM(Q1156)</f>
        <v>0</v>
      </c>
      <c r="R1154" s="26"/>
      <c r="S1154" s="127">
        <f>SUM(S1156)</f>
        <v>0</v>
      </c>
      <c r="T1154" s="26"/>
      <c r="U1154" s="127">
        <f>SUM(U1156)</f>
        <v>0</v>
      </c>
      <c r="V1154" s="26"/>
      <c r="W1154" s="127">
        <f>SUM(W1156)</f>
        <v>0</v>
      </c>
      <c r="X1154" s="26"/>
      <c r="Y1154" s="127">
        <f>SUM(Y1156)</f>
        <v>0</v>
      </c>
      <c r="Z1154" s="26"/>
      <c r="AA1154" s="127">
        <f>SUM(AA1156)</f>
        <v>0</v>
      </c>
      <c r="AB1154" s="26"/>
      <c r="AC1154" s="127">
        <f>SUM(AC1156)</f>
        <v>0</v>
      </c>
      <c r="AD1154" s="26"/>
      <c r="AE1154" s="127">
        <f>SUM(AE1156)</f>
        <v>0</v>
      </c>
      <c r="AF1154" s="26"/>
      <c r="AG1154" s="127">
        <f>SUM(AG1156)</f>
        <v>0</v>
      </c>
      <c r="AH1154" s="26"/>
      <c r="AI1154" s="127">
        <f>SUM(AI1156)</f>
        <v>0</v>
      </c>
      <c r="AJ1154" s="26"/>
      <c r="AK1154" s="127">
        <f>SUM(AK1156)</f>
        <v>0</v>
      </c>
      <c r="AL1154" s="26"/>
      <c r="AM1154" s="127">
        <f>SUM(AM1156)</f>
        <v>0</v>
      </c>
      <c r="AN1154" s="26"/>
      <c r="AO1154" s="127">
        <f>SUM(AO1156)</f>
        <v>0</v>
      </c>
      <c r="AP1154" s="26"/>
      <c r="AQ1154" s="127">
        <f>SUM(AQ1156)</f>
        <v>0</v>
      </c>
      <c r="AR1154" s="26"/>
      <c r="AS1154" s="127">
        <f>SUM(AS1156)</f>
        <v>0</v>
      </c>
      <c r="AT1154" s="26"/>
      <c r="AU1154" s="127">
        <f>SUM(AU1156)</f>
        <v>0</v>
      </c>
      <c r="AV1154" s="26"/>
      <c r="AW1154" s="127">
        <f>SUM(AW1156)</f>
        <v>0</v>
      </c>
      <c r="AX1154" s="26"/>
      <c r="AY1154" s="127">
        <f>SUM(AY1156)</f>
        <v>0</v>
      </c>
      <c r="AZ1154" s="26"/>
      <c r="BA1154" s="127">
        <f>SUM(BA1156)</f>
        <v>0</v>
      </c>
      <c r="BB1154" s="26"/>
      <c r="BC1154" s="127">
        <f>SUM(BC1156)</f>
        <v>0</v>
      </c>
      <c r="BD1154" s="26"/>
      <c r="BE1154" s="127">
        <f>SUM(BE1156)</f>
        <v>0</v>
      </c>
      <c r="BF1154" s="26"/>
      <c r="BG1154" s="127">
        <f>SUM(BG1156)</f>
        <v>0</v>
      </c>
      <c r="BH1154" s="109"/>
      <c r="BI1154" s="121">
        <f>SUM(BI1156)</f>
        <v>0</v>
      </c>
      <c r="BJ1154" s="27"/>
      <c r="BK1154" s="109"/>
      <c r="BL1154" s="121">
        <f>SUM(BL1156)</f>
        <v>6907.8</v>
      </c>
      <c r="BM1154" s="27"/>
    </row>
    <row r="1155" spans="1:65" s="88" customFormat="1">
      <c r="A1155" s="22" t="s">
        <v>1610</v>
      </c>
      <c r="B1155" s="22"/>
      <c r="C1155" s="22"/>
      <c r="D1155" s="102" t="s">
        <v>64</v>
      </c>
      <c r="E1155" s="22"/>
      <c r="F1155" s="89"/>
      <c r="G1155" s="27"/>
      <c r="H1155" s="121"/>
      <c r="I1155" s="118">
        <f>SUM(I1156)</f>
        <v>6907.8</v>
      </c>
      <c r="J1155" s="112"/>
      <c r="K1155" s="127">
        <f>SUM(K1156)</f>
        <v>0</v>
      </c>
      <c r="L1155" s="26"/>
      <c r="M1155" s="127">
        <f>SUM(M1156)</f>
        <v>0</v>
      </c>
      <c r="N1155" s="26"/>
      <c r="O1155" s="127">
        <f>SUM(O1156)</f>
        <v>0</v>
      </c>
      <c r="P1155" s="26"/>
      <c r="Q1155" s="127">
        <f>SUM(Q1156)</f>
        <v>0</v>
      </c>
      <c r="R1155" s="26"/>
      <c r="S1155" s="127">
        <f>SUM(S1156)</f>
        <v>0</v>
      </c>
      <c r="T1155" s="26"/>
      <c r="U1155" s="127">
        <f>SUM(U1156)</f>
        <v>0</v>
      </c>
      <c r="V1155" s="26"/>
      <c r="W1155" s="127">
        <f>SUM(W1156)</f>
        <v>0</v>
      </c>
      <c r="X1155" s="26"/>
      <c r="Y1155" s="127">
        <f>SUM(Y1156)</f>
        <v>0</v>
      </c>
      <c r="Z1155" s="26"/>
      <c r="AA1155" s="127">
        <f>SUM(AA1156)</f>
        <v>0</v>
      </c>
      <c r="AB1155" s="26"/>
      <c r="AC1155" s="127">
        <f>SUM(AC1156)</f>
        <v>0</v>
      </c>
      <c r="AD1155" s="26"/>
      <c r="AE1155" s="127">
        <f>SUM(AE1156)</f>
        <v>0</v>
      </c>
      <c r="AF1155" s="26"/>
      <c r="AG1155" s="127">
        <f>SUM(AG1156)</f>
        <v>0</v>
      </c>
      <c r="AH1155" s="26"/>
      <c r="AI1155" s="127">
        <f>SUM(AI1156)</f>
        <v>0</v>
      </c>
      <c r="AJ1155" s="26"/>
      <c r="AK1155" s="127">
        <f>SUM(AK1156)</f>
        <v>0</v>
      </c>
      <c r="AL1155" s="26"/>
      <c r="AM1155" s="127">
        <f>SUM(AM1156)</f>
        <v>0</v>
      </c>
      <c r="AN1155" s="26"/>
      <c r="AO1155" s="127">
        <f>SUM(AO1156)</f>
        <v>0</v>
      </c>
      <c r="AP1155" s="26"/>
      <c r="AQ1155" s="127">
        <f>SUM(AQ1156)</f>
        <v>0</v>
      </c>
      <c r="AR1155" s="26"/>
      <c r="AS1155" s="127">
        <f>SUM(AS1156)</f>
        <v>0</v>
      </c>
      <c r="AT1155" s="26"/>
      <c r="AU1155" s="127">
        <f>SUM(AU1156)</f>
        <v>0</v>
      </c>
      <c r="AV1155" s="26"/>
      <c r="AW1155" s="127">
        <f>SUM(AW1156)</f>
        <v>0</v>
      </c>
      <c r="AX1155" s="26"/>
      <c r="AY1155" s="127">
        <f>SUM(AY1156)</f>
        <v>0</v>
      </c>
      <c r="AZ1155" s="26"/>
      <c r="BA1155" s="127">
        <f>SUM(BA1156)</f>
        <v>0</v>
      </c>
      <c r="BB1155" s="26"/>
      <c r="BC1155" s="127">
        <f>SUM(BC1156)</f>
        <v>0</v>
      </c>
      <c r="BD1155" s="26"/>
      <c r="BE1155" s="127">
        <f>SUM(BE1156)</f>
        <v>0</v>
      </c>
      <c r="BF1155" s="26"/>
      <c r="BG1155" s="127">
        <f>SUM(BG1156)</f>
        <v>0</v>
      </c>
      <c r="BH1155" s="109"/>
      <c r="BI1155" s="121">
        <f>SUM(BI1156)</f>
        <v>0</v>
      </c>
      <c r="BJ1155" s="27"/>
      <c r="BK1155" s="109"/>
      <c r="BL1155" s="121">
        <f>SUM(BL1156)</f>
        <v>6907.8</v>
      </c>
      <c r="BM1155" s="27"/>
    </row>
    <row r="1156" spans="1:65" s="88" customFormat="1">
      <c r="A1156" s="29" t="s">
        <v>1611</v>
      </c>
      <c r="B1156" s="29" t="s">
        <v>250</v>
      </c>
      <c r="C1156" s="29">
        <v>10832</v>
      </c>
      <c r="D1156" s="101" t="s">
        <v>1612</v>
      </c>
      <c r="E1156" s="29" t="s">
        <v>82</v>
      </c>
      <c r="F1156" s="30">
        <v>11711.88</v>
      </c>
      <c r="G1156" s="31">
        <v>0.48</v>
      </c>
      <c r="H1156" s="119">
        <v>0.58981124388620143</v>
      </c>
      <c r="I1156" s="120">
        <f>ROUND(SUM(F1156*H1156),2)</f>
        <v>6907.8</v>
      </c>
      <c r="J1156" s="111"/>
      <c r="K1156" s="114">
        <f>J1156*$H1156</f>
        <v>0</v>
      </c>
      <c r="L1156" s="32"/>
      <c r="M1156" s="114">
        <f>L1156*$H1156</f>
        <v>0</v>
      </c>
      <c r="N1156" s="32"/>
      <c r="O1156" s="114">
        <f>N1156*$H1156</f>
        <v>0</v>
      </c>
      <c r="P1156" s="32"/>
      <c r="Q1156" s="114">
        <f>P1156*$H1156</f>
        <v>0</v>
      </c>
      <c r="R1156" s="32"/>
      <c r="S1156" s="114">
        <f>R1156*$H1156</f>
        <v>0</v>
      </c>
      <c r="T1156" s="32"/>
      <c r="U1156" s="114">
        <f>T1156*$H1156</f>
        <v>0</v>
      </c>
      <c r="V1156" s="32"/>
      <c r="W1156" s="114">
        <f>V1156*$H1156</f>
        <v>0</v>
      </c>
      <c r="X1156" s="32"/>
      <c r="Y1156" s="114">
        <f>X1156*$H1156</f>
        <v>0</v>
      </c>
      <c r="Z1156" s="32"/>
      <c r="AA1156" s="114">
        <f>Z1156*$H1156</f>
        <v>0</v>
      </c>
      <c r="AB1156" s="32"/>
      <c r="AC1156" s="114">
        <f>AB1156*$H1156</f>
        <v>0</v>
      </c>
      <c r="AD1156" s="32"/>
      <c r="AE1156" s="114">
        <f>AD1156*$H1156</f>
        <v>0</v>
      </c>
      <c r="AF1156" s="32"/>
      <c r="AG1156" s="114">
        <f>AF1156*$H1156</f>
        <v>0</v>
      </c>
      <c r="AH1156" s="32"/>
      <c r="AI1156" s="114">
        <f>AH1156*$H1156</f>
        <v>0</v>
      </c>
      <c r="AJ1156" s="32"/>
      <c r="AK1156" s="114">
        <f>AJ1156*$H1156</f>
        <v>0</v>
      </c>
      <c r="AL1156" s="32"/>
      <c r="AM1156" s="114">
        <f>AL1156*$H1156</f>
        <v>0</v>
      </c>
      <c r="AN1156" s="32"/>
      <c r="AO1156" s="114">
        <f>AN1156*$H1156</f>
        <v>0</v>
      </c>
      <c r="AP1156" s="32"/>
      <c r="AQ1156" s="114">
        <f>AP1156*$H1156</f>
        <v>0</v>
      </c>
      <c r="AR1156" s="32"/>
      <c r="AS1156" s="114">
        <f>AR1156*$H1156</f>
        <v>0</v>
      </c>
      <c r="AT1156" s="32"/>
      <c r="AU1156" s="114">
        <f>AT1156*$H1156</f>
        <v>0</v>
      </c>
      <c r="AV1156" s="32"/>
      <c r="AW1156" s="114">
        <f>AV1156*$H1156</f>
        <v>0</v>
      </c>
      <c r="AX1156" s="32"/>
      <c r="AY1156" s="114">
        <f>AX1156*$H1156</f>
        <v>0</v>
      </c>
      <c r="AZ1156" s="32"/>
      <c r="BA1156" s="114">
        <f>AZ1156*$H1156</f>
        <v>0</v>
      </c>
      <c r="BB1156" s="32"/>
      <c r="BC1156" s="114">
        <f>BB1156*$H1156</f>
        <v>0</v>
      </c>
      <c r="BD1156" s="32"/>
      <c r="BE1156" s="114">
        <f>BD1156*$H1156</f>
        <v>0</v>
      </c>
      <c r="BF1156" s="32"/>
      <c r="BG1156" s="114">
        <f>BF1156*$H1156</f>
        <v>0</v>
      </c>
      <c r="BH1156" s="108">
        <f t="shared" ref="BH1156:BI1156" si="4540">SUM(J1156,L1156,N1156,P1156,R1156,T1156,V1156,X1156,Z1156,AB1156,AD1156,AF1156,AH1156,AJ1156,AL1156,AN1156,AP1156,AR1156,AT1156,AV1156,AX1156,AZ1156,BB1156,BD1156,BF1156)</f>
        <v>0</v>
      </c>
      <c r="BI1156" s="119">
        <f t="shared" si="4540"/>
        <v>0</v>
      </c>
      <c r="BJ1156" s="87">
        <f>BI1156/I1156</f>
        <v>0</v>
      </c>
      <c r="BK1156" s="108">
        <f>F1156-BH1156</f>
        <v>11711.88</v>
      </c>
      <c r="BL1156" s="119">
        <f>I1156-BI1156</f>
        <v>6907.8</v>
      </c>
      <c r="BM1156" s="87">
        <f>1-BJ1156</f>
        <v>1</v>
      </c>
    </row>
    <row r="1157" spans="1:65" s="88" customFormat="1">
      <c r="A1157" s="22" t="s">
        <v>1613</v>
      </c>
      <c r="B1157" s="22" t="s">
        <v>60</v>
      </c>
      <c r="C1157" s="22" t="s">
        <v>60</v>
      </c>
      <c r="D1157" s="102" t="s">
        <v>1614</v>
      </c>
      <c r="E1157" s="22" t="s">
        <v>60</v>
      </c>
      <c r="F1157" s="89"/>
      <c r="G1157" s="27"/>
      <c r="H1157" s="121"/>
      <c r="I1157" s="118">
        <f>SUM(I1159)</f>
        <v>3982.48</v>
      </c>
      <c r="J1157" s="112"/>
      <c r="K1157" s="127">
        <f>SUM(K1159)</f>
        <v>0</v>
      </c>
      <c r="L1157" s="26"/>
      <c r="M1157" s="127">
        <f>SUM(M1159)</f>
        <v>0</v>
      </c>
      <c r="N1157" s="26"/>
      <c r="O1157" s="127">
        <f>SUM(O1159)</f>
        <v>0</v>
      </c>
      <c r="P1157" s="26"/>
      <c r="Q1157" s="127">
        <f>SUM(Q1159)</f>
        <v>0</v>
      </c>
      <c r="R1157" s="26"/>
      <c r="S1157" s="127">
        <f>SUM(S1159)</f>
        <v>0</v>
      </c>
      <c r="T1157" s="26"/>
      <c r="U1157" s="127">
        <f>SUM(U1159)</f>
        <v>0</v>
      </c>
      <c r="V1157" s="26"/>
      <c r="W1157" s="127">
        <f>SUM(W1159)</f>
        <v>0</v>
      </c>
      <c r="X1157" s="26"/>
      <c r="Y1157" s="127">
        <f>SUM(Y1159)</f>
        <v>0</v>
      </c>
      <c r="Z1157" s="26"/>
      <c r="AA1157" s="127">
        <f>SUM(AA1159)</f>
        <v>0</v>
      </c>
      <c r="AB1157" s="26"/>
      <c r="AC1157" s="127">
        <f>SUM(AC1159)</f>
        <v>0</v>
      </c>
      <c r="AD1157" s="26"/>
      <c r="AE1157" s="127">
        <f>SUM(AE1159)</f>
        <v>0</v>
      </c>
      <c r="AF1157" s="26"/>
      <c r="AG1157" s="127">
        <f>SUM(AG1159)</f>
        <v>0</v>
      </c>
      <c r="AH1157" s="26"/>
      <c r="AI1157" s="127">
        <f>SUM(AI1159)</f>
        <v>0</v>
      </c>
      <c r="AJ1157" s="26"/>
      <c r="AK1157" s="127">
        <f>SUM(AK1159)</f>
        <v>0</v>
      </c>
      <c r="AL1157" s="26"/>
      <c r="AM1157" s="127">
        <f>SUM(AM1159)</f>
        <v>0</v>
      </c>
      <c r="AN1157" s="26"/>
      <c r="AO1157" s="127">
        <f>SUM(AO1159)</f>
        <v>0</v>
      </c>
      <c r="AP1157" s="26"/>
      <c r="AQ1157" s="127">
        <f>SUM(AQ1159)</f>
        <v>0</v>
      </c>
      <c r="AR1157" s="26"/>
      <c r="AS1157" s="127">
        <f>SUM(AS1159)</f>
        <v>0</v>
      </c>
      <c r="AT1157" s="26"/>
      <c r="AU1157" s="127">
        <f>SUM(AU1159)</f>
        <v>0</v>
      </c>
      <c r="AV1157" s="26"/>
      <c r="AW1157" s="127">
        <f>SUM(AW1159)</f>
        <v>0</v>
      </c>
      <c r="AX1157" s="26"/>
      <c r="AY1157" s="127">
        <f>SUM(AY1159)</f>
        <v>0</v>
      </c>
      <c r="AZ1157" s="26"/>
      <c r="BA1157" s="127">
        <f>SUM(BA1159)</f>
        <v>0</v>
      </c>
      <c r="BB1157" s="26"/>
      <c r="BC1157" s="127">
        <f>SUM(BC1159)</f>
        <v>0</v>
      </c>
      <c r="BD1157" s="26"/>
      <c r="BE1157" s="127">
        <f>SUM(BE1159)</f>
        <v>0</v>
      </c>
      <c r="BF1157" s="26"/>
      <c r="BG1157" s="127">
        <f>SUM(BG1159)</f>
        <v>0</v>
      </c>
      <c r="BH1157" s="109"/>
      <c r="BI1157" s="121">
        <f>SUM(BI1159)</f>
        <v>0</v>
      </c>
      <c r="BJ1157" s="27"/>
      <c r="BK1157" s="109"/>
      <c r="BL1157" s="121">
        <f>SUM(BL1159)</f>
        <v>3982.48</v>
      </c>
      <c r="BM1157" s="27"/>
    </row>
    <row r="1158" spans="1:65" s="88" customFormat="1">
      <c r="A1158" s="22" t="s">
        <v>1615</v>
      </c>
      <c r="B1158" s="22"/>
      <c r="C1158" s="22"/>
      <c r="D1158" s="102" t="s">
        <v>64</v>
      </c>
      <c r="E1158" s="22"/>
      <c r="F1158" s="89"/>
      <c r="G1158" s="27"/>
      <c r="H1158" s="121"/>
      <c r="I1158" s="118">
        <f>SUM(I1159)</f>
        <v>3982.48</v>
      </c>
      <c r="J1158" s="112"/>
      <c r="K1158" s="127">
        <f>SUM(K1159)</f>
        <v>0</v>
      </c>
      <c r="L1158" s="26"/>
      <c r="M1158" s="127">
        <f>SUM(M1159)</f>
        <v>0</v>
      </c>
      <c r="N1158" s="26"/>
      <c r="O1158" s="127">
        <f>SUM(O1159)</f>
        <v>0</v>
      </c>
      <c r="P1158" s="26"/>
      <c r="Q1158" s="127">
        <f>SUM(Q1159)</f>
        <v>0</v>
      </c>
      <c r="R1158" s="26"/>
      <c r="S1158" s="127">
        <f>SUM(S1159)</f>
        <v>0</v>
      </c>
      <c r="T1158" s="26"/>
      <c r="U1158" s="127">
        <f>SUM(U1159)</f>
        <v>0</v>
      </c>
      <c r="V1158" s="26"/>
      <c r="W1158" s="127">
        <f>SUM(W1159)</f>
        <v>0</v>
      </c>
      <c r="X1158" s="26"/>
      <c r="Y1158" s="127">
        <f>SUM(Y1159)</f>
        <v>0</v>
      </c>
      <c r="Z1158" s="26"/>
      <c r="AA1158" s="127">
        <f>SUM(AA1159)</f>
        <v>0</v>
      </c>
      <c r="AB1158" s="26"/>
      <c r="AC1158" s="127">
        <f>SUM(AC1159)</f>
        <v>0</v>
      </c>
      <c r="AD1158" s="26"/>
      <c r="AE1158" s="127">
        <f>SUM(AE1159)</f>
        <v>0</v>
      </c>
      <c r="AF1158" s="26"/>
      <c r="AG1158" s="127">
        <f>SUM(AG1159)</f>
        <v>0</v>
      </c>
      <c r="AH1158" s="26"/>
      <c r="AI1158" s="127">
        <f>SUM(AI1159)</f>
        <v>0</v>
      </c>
      <c r="AJ1158" s="26"/>
      <c r="AK1158" s="127">
        <f>SUM(AK1159)</f>
        <v>0</v>
      </c>
      <c r="AL1158" s="26"/>
      <c r="AM1158" s="127">
        <f>SUM(AM1159)</f>
        <v>0</v>
      </c>
      <c r="AN1158" s="26"/>
      <c r="AO1158" s="127">
        <f>SUM(AO1159)</f>
        <v>0</v>
      </c>
      <c r="AP1158" s="26"/>
      <c r="AQ1158" s="127">
        <f>SUM(AQ1159)</f>
        <v>0</v>
      </c>
      <c r="AR1158" s="26"/>
      <c r="AS1158" s="127">
        <f>SUM(AS1159)</f>
        <v>0</v>
      </c>
      <c r="AT1158" s="26"/>
      <c r="AU1158" s="127">
        <f>SUM(AU1159)</f>
        <v>0</v>
      </c>
      <c r="AV1158" s="26"/>
      <c r="AW1158" s="127">
        <f>SUM(AW1159)</f>
        <v>0</v>
      </c>
      <c r="AX1158" s="26"/>
      <c r="AY1158" s="127">
        <f>SUM(AY1159)</f>
        <v>0</v>
      </c>
      <c r="AZ1158" s="26"/>
      <c r="BA1158" s="127">
        <f>SUM(BA1159)</f>
        <v>0</v>
      </c>
      <c r="BB1158" s="26"/>
      <c r="BC1158" s="127">
        <f>SUM(BC1159)</f>
        <v>0</v>
      </c>
      <c r="BD1158" s="26"/>
      <c r="BE1158" s="127">
        <f>SUM(BE1159)</f>
        <v>0</v>
      </c>
      <c r="BF1158" s="26"/>
      <c r="BG1158" s="127">
        <f>SUM(BG1159)</f>
        <v>0</v>
      </c>
      <c r="BH1158" s="109"/>
      <c r="BI1158" s="121">
        <f>SUM(BI1159)</f>
        <v>0</v>
      </c>
      <c r="BJ1158" s="27"/>
      <c r="BK1158" s="109"/>
      <c r="BL1158" s="121">
        <f>SUM(BL1159)</f>
        <v>3982.48</v>
      </c>
      <c r="BM1158" s="27"/>
    </row>
    <row r="1159" spans="1:65" s="88" customFormat="1">
      <c r="A1159" s="29" t="s">
        <v>1616</v>
      </c>
      <c r="B1159" s="29" t="s">
        <v>250</v>
      </c>
      <c r="C1159" s="29">
        <v>2450</v>
      </c>
      <c r="D1159" s="101" t="s">
        <v>1614</v>
      </c>
      <c r="E1159" s="29" t="s">
        <v>82</v>
      </c>
      <c r="F1159" s="30">
        <v>1636.88</v>
      </c>
      <c r="G1159" s="31">
        <v>1.98</v>
      </c>
      <c r="H1159" s="119">
        <v>2.4329713810305806</v>
      </c>
      <c r="I1159" s="120">
        <f>ROUND(SUM(F1159*H1159),2)</f>
        <v>3982.48</v>
      </c>
      <c r="J1159" s="111"/>
      <c r="K1159" s="114">
        <f>J1159*$H1159</f>
        <v>0</v>
      </c>
      <c r="L1159" s="32"/>
      <c r="M1159" s="114">
        <f>L1159*$H1159</f>
        <v>0</v>
      </c>
      <c r="N1159" s="32"/>
      <c r="O1159" s="114">
        <f>N1159*$H1159</f>
        <v>0</v>
      </c>
      <c r="P1159" s="32"/>
      <c r="Q1159" s="114">
        <f>P1159*$H1159</f>
        <v>0</v>
      </c>
      <c r="R1159" s="32"/>
      <c r="S1159" s="114">
        <f>R1159*$H1159</f>
        <v>0</v>
      </c>
      <c r="T1159" s="32"/>
      <c r="U1159" s="114">
        <f>T1159*$H1159</f>
        <v>0</v>
      </c>
      <c r="V1159" s="32"/>
      <c r="W1159" s="114">
        <f>V1159*$H1159</f>
        <v>0</v>
      </c>
      <c r="X1159" s="32"/>
      <c r="Y1159" s="114">
        <f>X1159*$H1159</f>
        <v>0</v>
      </c>
      <c r="Z1159" s="32"/>
      <c r="AA1159" s="114">
        <f>Z1159*$H1159</f>
        <v>0</v>
      </c>
      <c r="AB1159" s="32"/>
      <c r="AC1159" s="114">
        <f>AB1159*$H1159</f>
        <v>0</v>
      </c>
      <c r="AD1159" s="32"/>
      <c r="AE1159" s="114">
        <f>AD1159*$H1159</f>
        <v>0</v>
      </c>
      <c r="AF1159" s="32"/>
      <c r="AG1159" s="114">
        <f>AF1159*$H1159</f>
        <v>0</v>
      </c>
      <c r="AH1159" s="32"/>
      <c r="AI1159" s="114">
        <f>AH1159*$H1159</f>
        <v>0</v>
      </c>
      <c r="AJ1159" s="32"/>
      <c r="AK1159" s="114">
        <f>AJ1159*$H1159</f>
        <v>0</v>
      </c>
      <c r="AL1159" s="32"/>
      <c r="AM1159" s="114">
        <f>AL1159*$H1159</f>
        <v>0</v>
      </c>
      <c r="AN1159" s="32"/>
      <c r="AO1159" s="114">
        <f>AN1159*$H1159</f>
        <v>0</v>
      </c>
      <c r="AP1159" s="32"/>
      <c r="AQ1159" s="114">
        <f>AP1159*$H1159</f>
        <v>0</v>
      </c>
      <c r="AR1159" s="32"/>
      <c r="AS1159" s="114">
        <f>AR1159*$H1159</f>
        <v>0</v>
      </c>
      <c r="AT1159" s="32"/>
      <c r="AU1159" s="114">
        <f>AT1159*$H1159</f>
        <v>0</v>
      </c>
      <c r="AV1159" s="32"/>
      <c r="AW1159" s="114">
        <f>AV1159*$H1159</f>
        <v>0</v>
      </c>
      <c r="AX1159" s="32"/>
      <c r="AY1159" s="114">
        <f>AX1159*$H1159</f>
        <v>0</v>
      </c>
      <c r="AZ1159" s="32"/>
      <c r="BA1159" s="114">
        <f>AZ1159*$H1159</f>
        <v>0</v>
      </c>
      <c r="BB1159" s="32"/>
      <c r="BC1159" s="114">
        <f>BB1159*$H1159</f>
        <v>0</v>
      </c>
      <c r="BD1159" s="32"/>
      <c r="BE1159" s="114">
        <f>BD1159*$H1159</f>
        <v>0</v>
      </c>
      <c r="BF1159" s="32"/>
      <c r="BG1159" s="114">
        <f>BF1159*$H1159</f>
        <v>0</v>
      </c>
      <c r="BH1159" s="108">
        <f t="shared" ref="BH1159:BI1159" si="4541">SUM(J1159,L1159,N1159,P1159,R1159,T1159,V1159,X1159,Z1159,AB1159,AD1159,AF1159,AH1159,AJ1159,AL1159,AN1159,AP1159,AR1159,AT1159,AV1159,AX1159,AZ1159,BB1159,BD1159,BF1159)</f>
        <v>0</v>
      </c>
      <c r="BI1159" s="119">
        <f t="shared" si="4541"/>
        <v>0</v>
      </c>
      <c r="BJ1159" s="87">
        <f>BI1159/I1159</f>
        <v>0</v>
      </c>
      <c r="BK1159" s="108">
        <f>F1159-BH1159</f>
        <v>1636.88</v>
      </c>
      <c r="BL1159" s="119">
        <f>I1159-BI1159</f>
        <v>3982.48</v>
      </c>
      <c r="BM1159" s="87">
        <f>1-BJ1159</f>
        <v>1</v>
      </c>
    </row>
    <row r="1160" spans="1:65" s="88" customFormat="1" ht="22.5">
      <c r="A1160" s="91" t="s">
        <v>1617</v>
      </c>
      <c r="B1160" s="14" t="s">
        <v>60</v>
      </c>
      <c r="C1160" s="14"/>
      <c r="D1160" s="103" t="s">
        <v>1618</v>
      </c>
      <c r="E1160" s="16" t="s">
        <v>60</v>
      </c>
      <c r="F1160" s="17"/>
      <c r="G1160" s="20"/>
      <c r="H1160" s="122"/>
      <c r="I1160" s="116">
        <f>I1161+I1180+I1310</f>
        <v>1229513.25</v>
      </c>
      <c r="J1160" s="113"/>
      <c r="K1160" s="126">
        <f>K1161+K1180+K1310</f>
        <v>40026.433555868061</v>
      </c>
      <c r="L1160" s="19"/>
      <c r="M1160" s="126">
        <f>M1161+M1180+M1310</f>
        <v>129932.69415469258</v>
      </c>
      <c r="N1160" s="19"/>
      <c r="O1160" s="126">
        <f>O1161+O1180+O1310</f>
        <v>0</v>
      </c>
      <c r="P1160" s="19"/>
      <c r="Q1160" s="126">
        <f>Q1161+Q1180+Q1310</f>
        <v>0</v>
      </c>
      <c r="R1160" s="19"/>
      <c r="S1160" s="126">
        <f>S1161+S1180+S1310</f>
        <v>0</v>
      </c>
      <c r="T1160" s="19"/>
      <c r="U1160" s="126">
        <f>U1161+U1180+U1310</f>
        <v>0</v>
      </c>
      <c r="V1160" s="19"/>
      <c r="W1160" s="126">
        <f>W1161+W1180+W1310</f>
        <v>0</v>
      </c>
      <c r="X1160" s="19"/>
      <c r="Y1160" s="126">
        <f>Y1161+Y1180+Y1310</f>
        <v>0</v>
      </c>
      <c r="Z1160" s="19"/>
      <c r="AA1160" s="126">
        <f>AA1161+AA1180+AA1310</f>
        <v>0</v>
      </c>
      <c r="AB1160" s="19"/>
      <c r="AC1160" s="126">
        <f>AC1161+AC1180+AC1310</f>
        <v>0</v>
      </c>
      <c r="AD1160" s="19"/>
      <c r="AE1160" s="126">
        <f>AE1161+AE1180+AE1310</f>
        <v>0</v>
      </c>
      <c r="AF1160" s="19"/>
      <c r="AG1160" s="126">
        <f>AG1161+AG1180+AG1310</f>
        <v>0</v>
      </c>
      <c r="AH1160" s="19"/>
      <c r="AI1160" s="126">
        <f>AI1161+AI1180+AI1310</f>
        <v>0</v>
      </c>
      <c r="AJ1160" s="19"/>
      <c r="AK1160" s="126">
        <f>AK1161+AK1180+AK1310</f>
        <v>0</v>
      </c>
      <c r="AL1160" s="19"/>
      <c r="AM1160" s="126">
        <f>AM1161+AM1180+AM1310</f>
        <v>0</v>
      </c>
      <c r="AN1160" s="19"/>
      <c r="AO1160" s="126">
        <f>AO1161+AO1180+AO1310</f>
        <v>0</v>
      </c>
      <c r="AP1160" s="19"/>
      <c r="AQ1160" s="126">
        <f>AQ1161+AQ1180+AQ1310</f>
        <v>0</v>
      </c>
      <c r="AR1160" s="19"/>
      <c r="AS1160" s="126">
        <f>AS1161+AS1180+AS1310</f>
        <v>0</v>
      </c>
      <c r="AT1160" s="19"/>
      <c r="AU1160" s="126">
        <f>AU1161+AU1180+AU1310</f>
        <v>0</v>
      </c>
      <c r="AV1160" s="19"/>
      <c r="AW1160" s="126">
        <f>AW1161+AW1180+AW1310</f>
        <v>0</v>
      </c>
      <c r="AX1160" s="19"/>
      <c r="AY1160" s="126">
        <f>AY1161+AY1180+AY1310</f>
        <v>0</v>
      </c>
      <c r="AZ1160" s="19"/>
      <c r="BA1160" s="126">
        <f>BA1161+BA1180+BA1310</f>
        <v>0</v>
      </c>
      <c r="BB1160" s="19"/>
      <c r="BC1160" s="126">
        <f>BC1161+BC1180+BC1310</f>
        <v>0</v>
      </c>
      <c r="BD1160" s="19"/>
      <c r="BE1160" s="126">
        <f>BE1161+BE1180+BE1310</f>
        <v>0</v>
      </c>
      <c r="BF1160" s="19"/>
      <c r="BG1160" s="126">
        <f>BG1161+BG1180+BG1310</f>
        <v>0</v>
      </c>
      <c r="BH1160" s="110"/>
      <c r="BI1160" s="122">
        <f>BI1161+BI1180+BI1310</f>
        <v>169959.12771056063</v>
      </c>
      <c r="BJ1160" s="20"/>
      <c r="BK1160" s="110"/>
      <c r="BL1160" s="122">
        <f>BL1161+BL1180+BL1310</f>
        <v>1059554.1222894392</v>
      </c>
      <c r="BM1160" s="20"/>
    </row>
    <row r="1161" spans="1:65" s="88" customFormat="1">
      <c r="A1161" s="92" t="s">
        <v>1619</v>
      </c>
      <c r="B1161" s="22"/>
      <c r="C1161" s="22"/>
      <c r="D1161" s="102" t="s">
        <v>1620</v>
      </c>
      <c r="E1161" s="93"/>
      <c r="F1161" s="89"/>
      <c r="G1161" s="27"/>
      <c r="H1161" s="121"/>
      <c r="I1161" s="118">
        <f>I1162+I1177</f>
        <v>200980.35</v>
      </c>
      <c r="J1161" s="112"/>
      <c r="K1161" s="127">
        <f>K1162+K1177</f>
        <v>18669.056060544131</v>
      </c>
      <c r="L1161" s="26"/>
      <c r="M1161" s="127">
        <f>M1162+M1177</f>
        <v>76309.300829606174</v>
      </c>
      <c r="N1161" s="26"/>
      <c r="O1161" s="127">
        <f>O1162+O1177</f>
        <v>0</v>
      </c>
      <c r="P1161" s="26"/>
      <c r="Q1161" s="127">
        <f>Q1162+Q1177</f>
        <v>0</v>
      </c>
      <c r="R1161" s="26"/>
      <c r="S1161" s="127">
        <f>S1162+S1177</f>
        <v>0</v>
      </c>
      <c r="T1161" s="26"/>
      <c r="U1161" s="127">
        <f>U1162+U1177</f>
        <v>0</v>
      </c>
      <c r="V1161" s="26"/>
      <c r="W1161" s="127">
        <f>W1162+W1177</f>
        <v>0</v>
      </c>
      <c r="X1161" s="26"/>
      <c r="Y1161" s="127">
        <f>Y1162+Y1177</f>
        <v>0</v>
      </c>
      <c r="Z1161" s="26"/>
      <c r="AA1161" s="127">
        <f>AA1162+AA1177</f>
        <v>0</v>
      </c>
      <c r="AB1161" s="26"/>
      <c r="AC1161" s="127">
        <f>AC1162+AC1177</f>
        <v>0</v>
      </c>
      <c r="AD1161" s="26"/>
      <c r="AE1161" s="127">
        <f>AE1162+AE1177</f>
        <v>0</v>
      </c>
      <c r="AF1161" s="26"/>
      <c r="AG1161" s="127">
        <f>AG1162+AG1177</f>
        <v>0</v>
      </c>
      <c r="AH1161" s="26"/>
      <c r="AI1161" s="127">
        <f>AI1162+AI1177</f>
        <v>0</v>
      </c>
      <c r="AJ1161" s="26"/>
      <c r="AK1161" s="127">
        <f>AK1162+AK1177</f>
        <v>0</v>
      </c>
      <c r="AL1161" s="26"/>
      <c r="AM1161" s="127">
        <f>AM1162+AM1177</f>
        <v>0</v>
      </c>
      <c r="AN1161" s="26"/>
      <c r="AO1161" s="127">
        <f>AO1162+AO1177</f>
        <v>0</v>
      </c>
      <c r="AP1161" s="26"/>
      <c r="AQ1161" s="127">
        <f>AQ1162+AQ1177</f>
        <v>0</v>
      </c>
      <c r="AR1161" s="26"/>
      <c r="AS1161" s="127">
        <f>AS1162+AS1177</f>
        <v>0</v>
      </c>
      <c r="AT1161" s="26"/>
      <c r="AU1161" s="127">
        <f>AU1162+AU1177</f>
        <v>0</v>
      </c>
      <c r="AV1161" s="26"/>
      <c r="AW1161" s="127">
        <f>AW1162+AW1177</f>
        <v>0</v>
      </c>
      <c r="AX1161" s="26"/>
      <c r="AY1161" s="127">
        <f>AY1162+AY1177</f>
        <v>0</v>
      </c>
      <c r="AZ1161" s="26"/>
      <c r="BA1161" s="127">
        <f>BA1162+BA1177</f>
        <v>0</v>
      </c>
      <c r="BB1161" s="26"/>
      <c r="BC1161" s="127">
        <f>BC1162+BC1177</f>
        <v>0</v>
      </c>
      <c r="BD1161" s="26"/>
      <c r="BE1161" s="127">
        <f>BE1162+BE1177</f>
        <v>0</v>
      </c>
      <c r="BF1161" s="26"/>
      <c r="BG1161" s="127">
        <f>BG1162+BG1177</f>
        <v>0</v>
      </c>
      <c r="BH1161" s="109"/>
      <c r="BI1161" s="121">
        <f>BI1162+BI1177</f>
        <v>94978.356890150302</v>
      </c>
      <c r="BJ1161" s="27"/>
      <c r="BK1161" s="109"/>
      <c r="BL1161" s="121">
        <f>BL1162+BL1177</f>
        <v>106001.99310984969</v>
      </c>
      <c r="BM1161" s="27"/>
    </row>
    <row r="1162" spans="1:65" s="88" customFormat="1">
      <c r="A1162" s="90" t="s">
        <v>1621</v>
      </c>
      <c r="B1162" s="22"/>
      <c r="C1162" s="22"/>
      <c r="D1162" s="102" t="s">
        <v>1622</v>
      </c>
      <c r="E1162" s="22"/>
      <c r="F1162" s="89"/>
      <c r="G1162" s="27"/>
      <c r="H1162" s="121"/>
      <c r="I1162" s="118">
        <f>SUM(I1163:I1176)</f>
        <v>46721.51</v>
      </c>
      <c r="J1162" s="112"/>
      <c r="K1162" s="127">
        <f>SUM(K1163:K1176)</f>
        <v>18669.056060544131</v>
      </c>
      <c r="L1162" s="26"/>
      <c r="M1162" s="127">
        <f>SUM(M1163:M1176)</f>
        <v>3761.5348128636087</v>
      </c>
      <c r="N1162" s="26"/>
      <c r="O1162" s="127">
        <f>SUM(O1163:O1176)</f>
        <v>0</v>
      </c>
      <c r="P1162" s="26"/>
      <c r="Q1162" s="127">
        <f>SUM(Q1163:Q1176)</f>
        <v>0</v>
      </c>
      <c r="R1162" s="26"/>
      <c r="S1162" s="127">
        <f>SUM(S1163:S1176)</f>
        <v>0</v>
      </c>
      <c r="T1162" s="26"/>
      <c r="U1162" s="127">
        <f>SUM(U1163:U1176)</f>
        <v>0</v>
      </c>
      <c r="V1162" s="26"/>
      <c r="W1162" s="127">
        <f>SUM(W1163:W1176)</f>
        <v>0</v>
      </c>
      <c r="X1162" s="26"/>
      <c r="Y1162" s="127">
        <f>SUM(Y1163:Y1176)</f>
        <v>0</v>
      </c>
      <c r="Z1162" s="26"/>
      <c r="AA1162" s="127">
        <f>SUM(AA1163:AA1176)</f>
        <v>0</v>
      </c>
      <c r="AB1162" s="26"/>
      <c r="AC1162" s="127">
        <f>SUM(AC1163:AC1176)</f>
        <v>0</v>
      </c>
      <c r="AD1162" s="26"/>
      <c r="AE1162" s="127">
        <f>SUM(AE1163:AE1176)</f>
        <v>0</v>
      </c>
      <c r="AF1162" s="26"/>
      <c r="AG1162" s="127">
        <f>SUM(AG1163:AG1176)</f>
        <v>0</v>
      </c>
      <c r="AH1162" s="26"/>
      <c r="AI1162" s="127">
        <f>SUM(AI1163:AI1176)</f>
        <v>0</v>
      </c>
      <c r="AJ1162" s="26"/>
      <c r="AK1162" s="127">
        <f>SUM(AK1163:AK1176)</f>
        <v>0</v>
      </c>
      <c r="AL1162" s="26"/>
      <c r="AM1162" s="127">
        <f>SUM(AM1163:AM1176)</f>
        <v>0</v>
      </c>
      <c r="AN1162" s="26"/>
      <c r="AO1162" s="127">
        <f>SUM(AO1163:AO1176)</f>
        <v>0</v>
      </c>
      <c r="AP1162" s="26"/>
      <c r="AQ1162" s="127">
        <f>SUM(AQ1163:AQ1176)</f>
        <v>0</v>
      </c>
      <c r="AR1162" s="26"/>
      <c r="AS1162" s="127">
        <f>SUM(AS1163:AS1176)</f>
        <v>0</v>
      </c>
      <c r="AT1162" s="26"/>
      <c r="AU1162" s="127">
        <f>SUM(AU1163:AU1176)</f>
        <v>0</v>
      </c>
      <c r="AV1162" s="26"/>
      <c r="AW1162" s="127">
        <f>SUM(AW1163:AW1176)</f>
        <v>0</v>
      </c>
      <c r="AX1162" s="26"/>
      <c r="AY1162" s="127">
        <f>SUM(AY1163:AY1176)</f>
        <v>0</v>
      </c>
      <c r="AZ1162" s="26"/>
      <c r="BA1162" s="127">
        <f>SUM(BA1163:BA1176)</f>
        <v>0</v>
      </c>
      <c r="BB1162" s="26"/>
      <c r="BC1162" s="127">
        <f>SUM(BC1163:BC1176)</f>
        <v>0</v>
      </c>
      <c r="BD1162" s="26"/>
      <c r="BE1162" s="127">
        <f>SUM(BE1163:BE1176)</f>
        <v>0</v>
      </c>
      <c r="BF1162" s="26"/>
      <c r="BG1162" s="127">
        <f>SUM(BG1163:BG1176)</f>
        <v>0</v>
      </c>
      <c r="BH1162" s="109"/>
      <c r="BI1162" s="121">
        <f>SUM(BI1163:BI1176)</f>
        <v>22430.590873407738</v>
      </c>
      <c r="BJ1162" s="27"/>
      <c r="BK1162" s="109"/>
      <c r="BL1162" s="121">
        <f>SUM(BL1163:BL1176)</f>
        <v>24290.919126592264</v>
      </c>
      <c r="BM1162" s="27"/>
    </row>
    <row r="1163" spans="1:65" s="88" customFormat="1">
      <c r="A1163" s="38" t="s">
        <v>1623</v>
      </c>
      <c r="B1163" s="29" t="s">
        <v>66</v>
      </c>
      <c r="C1163" s="34">
        <v>97622</v>
      </c>
      <c r="D1163" s="101" t="s">
        <v>111</v>
      </c>
      <c r="E1163" s="29" t="s">
        <v>112</v>
      </c>
      <c r="F1163" s="30">
        <v>22.523499999999999</v>
      </c>
      <c r="G1163" s="31">
        <v>44.06</v>
      </c>
      <c r="H1163" s="119">
        <v>54.139757095054243</v>
      </c>
      <c r="I1163" s="120">
        <f t="shared" ref="I1163:I1176" si="4542">ROUND(SUM(F1163*H1163),2)</f>
        <v>1219.42</v>
      </c>
      <c r="J1163" s="111">
        <f>'MEMÓRIA DE CÁLCULO'!L505</f>
        <v>22.66</v>
      </c>
      <c r="K1163" s="254">
        <f t="shared" ref="K1163:K1176" si="4543">J1163*$H1163</f>
        <v>1226.8068957739292</v>
      </c>
      <c r="L1163" s="32"/>
      <c r="M1163" s="114">
        <f t="shared" ref="M1163:M1176" si="4544">L1163*$H1163</f>
        <v>0</v>
      </c>
      <c r="N1163" s="32"/>
      <c r="O1163" s="114">
        <f t="shared" ref="O1163:O1176" si="4545">N1163*$H1163</f>
        <v>0</v>
      </c>
      <c r="P1163" s="32"/>
      <c r="Q1163" s="114">
        <f t="shared" ref="Q1163:Q1176" si="4546">P1163*$H1163</f>
        <v>0</v>
      </c>
      <c r="R1163" s="32"/>
      <c r="S1163" s="114">
        <f t="shared" ref="S1163:S1176" si="4547">R1163*$H1163</f>
        <v>0</v>
      </c>
      <c r="T1163" s="32"/>
      <c r="U1163" s="114">
        <f t="shared" ref="U1163:U1176" si="4548">T1163*$H1163</f>
        <v>0</v>
      </c>
      <c r="V1163" s="32"/>
      <c r="W1163" s="114">
        <f t="shared" ref="W1163:W1176" si="4549">V1163*$H1163</f>
        <v>0</v>
      </c>
      <c r="X1163" s="32"/>
      <c r="Y1163" s="114">
        <f t="shared" ref="Y1163:Y1176" si="4550">X1163*$H1163</f>
        <v>0</v>
      </c>
      <c r="Z1163" s="32"/>
      <c r="AA1163" s="114">
        <f t="shared" ref="AA1163:AA1176" si="4551">Z1163*$H1163</f>
        <v>0</v>
      </c>
      <c r="AB1163" s="32"/>
      <c r="AC1163" s="114">
        <f t="shared" ref="AC1163:AC1176" si="4552">AB1163*$H1163</f>
        <v>0</v>
      </c>
      <c r="AD1163" s="32"/>
      <c r="AE1163" s="114">
        <f t="shared" ref="AE1163:AE1176" si="4553">AD1163*$H1163</f>
        <v>0</v>
      </c>
      <c r="AF1163" s="32"/>
      <c r="AG1163" s="114">
        <f t="shared" ref="AG1163:AG1176" si="4554">AF1163*$H1163</f>
        <v>0</v>
      </c>
      <c r="AH1163" s="32"/>
      <c r="AI1163" s="114">
        <f t="shared" ref="AI1163:AI1176" si="4555">AH1163*$H1163</f>
        <v>0</v>
      </c>
      <c r="AJ1163" s="32"/>
      <c r="AK1163" s="114">
        <f t="shared" ref="AK1163:AK1176" si="4556">AJ1163*$H1163</f>
        <v>0</v>
      </c>
      <c r="AL1163" s="32"/>
      <c r="AM1163" s="114">
        <f t="shared" ref="AM1163:AM1176" si="4557">AL1163*$H1163</f>
        <v>0</v>
      </c>
      <c r="AN1163" s="32"/>
      <c r="AO1163" s="114">
        <f t="shared" ref="AO1163:AO1176" si="4558">AN1163*$H1163</f>
        <v>0</v>
      </c>
      <c r="AP1163" s="32"/>
      <c r="AQ1163" s="114">
        <f t="shared" ref="AQ1163:AQ1176" si="4559">AP1163*$H1163</f>
        <v>0</v>
      </c>
      <c r="AR1163" s="32"/>
      <c r="AS1163" s="114">
        <f t="shared" ref="AS1163:AS1176" si="4560">AR1163*$H1163</f>
        <v>0</v>
      </c>
      <c r="AT1163" s="32"/>
      <c r="AU1163" s="114">
        <f t="shared" ref="AU1163:AU1176" si="4561">AT1163*$H1163</f>
        <v>0</v>
      </c>
      <c r="AV1163" s="32"/>
      <c r="AW1163" s="114">
        <f t="shared" ref="AW1163:AW1176" si="4562">AV1163*$H1163</f>
        <v>0</v>
      </c>
      <c r="AX1163" s="32"/>
      <c r="AY1163" s="114">
        <f t="shared" ref="AY1163:AY1176" si="4563">AX1163*$H1163</f>
        <v>0</v>
      </c>
      <c r="AZ1163" s="32"/>
      <c r="BA1163" s="114">
        <f t="shared" ref="BA1163:BA1176" si="4564">AZ1163*$H1163</f>
        <v>0</v>
      </c>
      <c r="BB1163" s="32"/>
      <c r="BC1163" s="114">
        <f t="shared" ref="BC1163:BC1176" si="4565">BB1163*$H1163</f>
        <v>0</v>
      </c>
      <c r="BD1163" s="32"/>
      <c r="BE1163" s="114">
        <f t="shared" ref="BE1163:BE1176" si="4566">BD1163*$H1163</f>
        <v>0</v>
      </c>
      <c r="BF1163" s="32"/>
      <c r="BG1163" s="114">
        <f t="shared" ref="BG1163:BG1176" si="4567">BF1163*$H1163</f>
        <v>0</v>
      </c>
      <c r="BH1163" s="108">
        <f t="shared" ref="BH1163:BI1163" si="4568">SUM(J1163,L1163,N1163,P1163,R1163,T1163,V1163,X1163,Z1163,AB1163,AD1163,AF1163,AH1163,AJ1163,AL1163,AN1163,AP1163,AR1163,AT1163,AV1163,AX1163,AZ1163,BB1163,BD1163,BF1163)</f>
        <v>22.66</v>
      </c>
      <c r="BI1163" s="119">
        <f t="shared" si="4568"/>
        <v>1226.8068957739292</v>
      </c>
      <c r="BJ1163" s="87">
        <f t="shared" ref="BJ1163:BJ1176" si="4569">BI1163/I1163</f>
        <v>1.0060577124976868</v>
      </c>
      <c r="BK1163" s="108">
        <f t="shared" ref="BK1163:BK1176" si="4570">F1163-BH1163</f>
        <v>-0.13650000000000162</v>
      </c>
      <c r="BL1163" s="119">
        <f t="shared" ref="BL1163:BL1176" si="4571">I1163-BI1163</f>
        <v>-7.3868957739291545</v>
      </c>
      <c r="BM1163" s="87">
        <f t="shared" ref="BM1163:BM1176" si="4572">1-BJ1163</f>
        <v>-6.0577124976868291E-3</v>
      </c>
    </row>
    <row r="1164" spans="1:65" s="88" customFormat="1">
      <c r="A1164" s="38" t="s">
        <v>1624</v>
      </c>
      <c r="B1164" s="29" t="s">
        <v>66</v>
      </c>
      <c r="C1164" s="34">
        <v>97627</v>
      </c>
      <c r="D1164" s="101" t="s">
        <v>139</v>
      </c>
      <c r="E1164" s="29" t="s">
        <v>112</v>
      </c>
      <c r="F1164" s="30">
        <v>0.1875</v>
      </c>
      <c r="G1164" s="31">
        <v>232.92</v>
      </c>
      <c r="H1164" s="119">
        <v>286.2059060957792</v>
      </c>
      <c r="I1164" s="120">
        <f t="shared" si="4542"/>
        <v>53.66</v>
      </c>
      <c r="J1164" s="111"/>
      <c r="K1164" s="114">
        <f t="shared" si="4543"/>
        <v>0</v>
      </c>
      <c r="L1164" s="32"/>
      <c r="M1164" s="114">
        <f t="shared" si="4544"/>
        <v>0</v>
      </c>
      <c r="N1164" s="32"/>
      <c r="O1164" s="114">
        <f t="shared" si="4545"/>
        <v>0</v>
      </c>
      <c r="P1164" s="32"/>
      <c r="Q1164" s="114">
        <f t="shared" si="4546"/>
        <v>0</v>
      </c>
      <c r="R1164" s="32"/>
      <c r="S1164" s="114">
        <f t="shared" si="4547"/>
        <v>0</v>
      </c>
      <c r="T1164" s="32"/>
      <c r="U1164" s="114">
        <f t="shared" si="4548"/>
        <v>0</v>
      </c>
      <c r="V1164" s="32"/>
      <c r="W1164" s="114">
        <f t="shared" si="4549"/>
        <v>0</v>
      </c>
      <c r="X1164" s="32"/>
      <c r="Y1164" s="114">
        <f t="shared" si="4550"/>
        <v>0</v>
      </c>
      <c r="Z1164" s="32"/>
      <c r="AA1164" s="114">
        <f t="shared" si="4551"/>
        <v>0</v>
      </c>
      <c r="AB1164" s="32"/>
      <c r="AC1164" s="114">
        <f t="shared" si="4552"/>
        <v>0</v>
      </c>
      <c r="AD1164" s="32"/>
      <c r="AE1164" s="114">
        <f t="shared" si="4553"/>
        <v>0</v>
      </c>
      <c r="AF1164" s="32"/>
      <c r="AG1164" s="114">
        <f t="shared" si="4554"/>
        <v>0</v>
      </c>
      <c r="AH1164" s="32"/>
      <c r="AI1164" s="114">
        <f t="shared" si="4555"/>
        <v>0</v>
      </c>
      <c r="AJ1164" s="32"/>
      <c r="AK1164" s="114">
        <f t="shared" si="4556"/>
        <v>0</v>
      </c>
      <c r="AL1164" s="32"/>
      <c r="AM1164" s="114">
        <f t="shared" si="4557"/>
        <v>0</v>
      </c>
      <c r="AN1164" s="32"/>
      <c r="AO1164" s="114">
        <f t="shared" si="4558"/>
        <v>0</v>
      </c>
      <c r="AP1164" s="32"/>
      <c r="AQ1164" s="114">
        <f t="shared" si="4559"/>
        <v>0</v>
      </c>
      <c r="AR1164" s="32"/>
      <c r="AS1164" s="114">
        <f t="shared" si="4560"/>
        <v>0</v>
      </c>
      <c r="AT1164" s="32"/>
      <c r="AU1164" s="114">
        <f t="shared" si="4561"/>
        <v>0</v>
      </c>
      <c r="AV1164" s="32"/>
      <c r="AW1164" s="114">
        <f t="shared" si="4562"/>
        <v>0</v>
      </c>
      <c r="AX1164" s="32"/>
      <c r="AY1164" s="114">
        <f t="shared" si="4563"/>
        <v>0</v>
      </c>
      <c r="AZ1164" s="32"/>
      <c r="BA1164" s="114">
        <f t="shared" si="4564"/>
        <v>0</v>
      </c>
      <c r="BB1164" s="32"/>
      <c r="BC1164" s="114">
        <f t="shared" si="4565"/>
        <v>0</v>
      </c>
      <c r="BD1164" s="32"/>
      <c r="BE1164" s="114">
        <f t="shared" si="4566"/>
        <v>0</v>
      </c>
      <c r="BF1164" s="32"/>
      <c r="BG1164" s="114">
        <f t="shared" si="4567"/>
        <v>0</v>
      </c>
      <c r="BH1164" s="108">
        <f t="shared" ref="BH1164:BI1164" si="4573">SUM(J1164,L1164,N1164,P1164,R1164,T1164,V1164,X1164,Z1164,AB1164,AD1164,AF1164,AH1164,AJ1164,AL1164,AN1164,AP1164,AR1164,AT1164,AV1164,AX1164,AZ1164,BB1164,BD1164,BF1164)</f>
        <v>0</v>
      </c>
      <c r="BI1164" s="119">
        <f t="shared" si="4573"/>
        <v>0</v>
      </c>
      <c r="BJ1164" s="87">
        <f t="shared" si="4569"/>
        <v>0</v>
      </c>
      <c r="BK1164" s="108">
        <f t="shared" si="4570"/>
        <v>0.1875</v>
      </c>
      <c r="BL1164" s="119">
        <f t="shared" si="4571"/>
        <v>53.66</v>
      </c>
      <c r="BM1164" s="87">
        <f t="shared" si="4572"/>
        <v>1</v>
      </c>
    </row>
    <row r="1165" spans="1:65" s="88" customFormat="1">
      <c r="A1165" s="38" t="s">
        <v>1625</v>
      </c>
      <c r="B1165" s="29" t="s">
        <v>66</v>
      </c>
      <c r="C1165" s="34">
        <v>97633</v>
      </c>
      <c r="D1165" s="101" t="s">
        <v>114</v>
      </c>
      <c r="E1165" s="29" t="s">
        <v>82</v>
      </c>
      <c r="F1165" s="30">
        <v>66.300000000000011</v>
      </c>
      <c r="G1165" s="31">
        <v>17.600000000000001</v>
      </c>
      <c r="H1165" s="119">
        <v>21.626412275827388</v>
      </c>
      <c r="I1165" s="120">
        <f t="shared" si="4542"/>
        <v>1433.83</v>
      </c>
      <c r="J1165" s="111">
        <f>'MEMÓRIA DE CÁLCULO'!L525</f>
        <v>50.5</v>
      </c>
      <c r="K1165" s="114">
        <f t="shared" si="4543"/>
        <v>1092.1338199292832</v>
      </c>
      <c r="L1165" s="32">
        <f>'MEMÓRIA DE CÁLCULO'!L528</f>
        <v>0.6399999999999999</v>
      </c>
      <c r="M1165" s="114">
        <f t="shared" si="4544"/>
        <v>13.840903856529525</v>
      </c>
      <c r="N1165" s="32"/>
      <c r="O1165" s="114">
        <f t="shared" si="4545"/>
        <v>0</v>
      </c>
      <c r="P1165" s="32"/>
      <c r="Q1165" s="114">
        <f t="shared" si="4546"/>
        <v>0</v>
      </c>
      <c r="R1165" s="32"/>
      <c r="S1165" s="114">
        <f t="shared" si="4547"/>
        <v>0</v>
      </c>
      <c r="T1165" s="32"/>
      <c r="U1165" s="114">
        <f t="shared" si="4548"/>
        <v>0</v>
      </c>
      <c r="V1165" s="32"/>
      <c r="W1165" s="114">
        <f t="shared" si="4549"/>
        <v>0</v>
      </c>
      <c r="X1165" s="32"/>
      <c r="Y1165" s="114">
        <f t="shared" si="4550"/>
        <v>0</v>
      </c>
      <c r="Z1165" s="32"/>
      <c r="AA1165" s="114">
        <f t="shared" si="4551"/>
        <v>0</v>
      </c>
      <c r="AB1165" s="32"/>
      <c r="AC1165" s="114">
        <f t="shared" si="4552"/>
        <v>0</v>
      </c>
      <c r="AD1165" s="32"/>
      <c r="AE1165" s="114">
        <f t="shared" si="4553"/>
        <v>0</v>
      </c>
      <c r="AF1165" s="32"/>
      <c r="AG1165" s="114">
        <f t="shared" si="4554"/>
        <v>0</v>
      </c>
      <c r="AH1165" s="32"/>
      <c r="AI1165" s="114">
        <f t="shared" si="4555"/>
        <v>0</v>
      </c>
      <c r="AJ1165" s="32"/>
      <c r="AK1165" s="114">
        <f t="shared" si="4556"/>
        <v>0</v>
      </c>
      <c r="AL1165" s="32"/>
      <c r="AM1165" s="114">
        <f t="shared" si="4557"/>
        <v>0</v>
      </c>
      <c r="AN1165" s="32"/>
      <c r="AO1165" s="114">
        <f t="shared" si="4558"/>
        <v>0</v>
      </c>
      <c r="AP1165" s="32"/>
      <c r="AQ1165" s="114">
        <f t="shared" si="4559"/>
        <v>0</v>
      </c>
      <c r="AR1165" s="32"/>
      <c r="AS1165" s="114">
        <f t="shared" si="4560"/>
        <v>0</v>
      </c>
      <c r="AT1165" s="32"/>
      <c r="AU1165" s="114">
        <f t="shared" si="4561"/>
        <v>0</v>
      </c>
      <c r="AV1165" s="32"/>
      <c r="AW1165" s="114">
        <f t="shared" si="4562"/>
        <v>0</v>
      </c>
      <c r="AX1165" s="32"/>
      <c r="AY1165" s="114">
        <f t="shared" si="4563"/>
        <v>0</v>
      </c>
      <c r="AZ1165" s="32"/>
      <c r="BA1165" s="114">
        <f t="shared" si="4564"/>
        <v>0</v>
      </c>
      <c r="BB1165" s="32"/>
      <c r="BC1165" s="114">
        <f t="shared" si="4565"/>
        <v>0</v>
      </c>
      <c r="BD1165" s="32"/>
      <c r="BE1165" s="114">
        <f t="shared" si="4566"/>
        <v>0</v>
      </c>
      <c r="BF1165" s="32"/>
      <c r="BG1165" s="114">
        <f t="shared" si="4567"/>
        <v>0</v>
      </c>
      <c r="BH1165" s="108">
        <f t="shared" ref="BH1165:BI1165" si="4574">SUM(J1165,L1165,N1165,P1165,R1165,T1165,V1165,X1165,Z1165,AB1165,AD1165,AF1165,AH1165,AJ1165,AL1165,AN1165,AP1165,AR1165,AT1165,AV1165,AX1165,AZ1165,BB1165,BD1165,BF1165)</f>
        <v>51.14</v>
      </c>
      <c r="BI1165" s="119">
        <f t="shared" si="4574"/>
        <v>1105.9747237858128</v>
      </c>
      <c r="BJ1165" s="87">
        <f t="shared" si="4569"/>
        <v>0.77134299309249554</v>
      </c>
      <c r="BK1165" s="108">
        <f t="shared" si="4570"/>
        <v>15.160000000000011</v>
      </c>
      <c r="BL1165" s="119">
        <f t="shared" si="4571"/>
        <v>327.85527621418714</v>
      </c>
      <c r="BM1165" s="87">
        <f t="shared" si="4572"/>
        <v>0.22865700690750446</v>
      </c>
    </row>
    <row r="1166" spans="1:65" s="88" customFormat="1">
      <c r="A1166" s="38" t="s">
        <v>1626</v>
      </c>
      <c r="B1166" s="29" t="s">
        <v>66</v>
      </c>
      <c r="C1166" s="34">
        <v>97634</v>
      </c>
      <c r="D1166" s="101" t="s">
        <v>116</v>
      </c>
      <c r="E1166" s="29" t="s">
        <v>82</v>
      </c>
      <c r="F1166" s="30">
        <v>786.7</v>
      </c>
      <c r="G1166" s="31">
        <v>9.58</v>
      </c>
      <c r="H1166" s="119">
        <v>11.77164940922877</v>
      </c>
      <c r="I1166" s="120">
        <f t="shared" si="4542"/>
        <v>9260.76</v>
      </c>
      <c r="J1166" s="111">
        <f>'MEMÓRIA DE CÁLCULO'!L536</f>
        <v>179.58</v>
      </c>
      <c r="K1166" s="114">
        <f t="shared" si="4543"/>
        <v>2113.9528009093028</v>
      </c>
      <c r="L1166" s="32">
        <f>'MEMÓRIA DE CÁLCULO'!L537</f>
        <v>242.97839999999999</v>
      </c>
      <c r="M1166" s="114">
        <f t="shared" si="4544"/>
        <v>2860.2565388153516</v>
      </c>
      <c r="N1166" s="32"/>
      <c r="O1166" s="114">
        <f t="shared" si="4545"/>
        <v>0</v>
      </c>
      <c r="P1166" s="32"/>
      <c r="Q1166" s="114">
        <f t="shared" si="4546"/>
        <v>0</v>
      </c>
      <c r="R1166" s="32"/>
      <c r="S1166" s="114">
        <f t="shared" si="4547"/>
        <v>0</v>
      </c>
      <c r="T1166" s="32"/>
      <c r="U1166" s="114">
        <f t="shared" si="4548"/>
        <v>0</v>
      </c>
      <c r="V1166" s="32"/>
      <c r="W1166" s="114">
        <f t="shared" si="4549"/>
        <v>0</v>
      </c>
      <c r="X1166" s="32"/>
      <c r="Y1166" s="114">
        <f t="shared" si="4550"/>
        <v>0</v>
      </c>
      <c r="Z1166" s="32"/>
      <c r="AA1166" s="114">
        <f t="shared" si="4551"/>
        <v>0</v>
      </c>
      <c r="AB1166" s="32"/>
      <c r="AC1166" s="114">
        <f t="shared" si="4552"/>
        <v>0</v>
      </c>
      <c r="AD1166" s="32"/>
      <c r="AE1166" s="114">
        <f t="shared" si="4553"/>
        <v>0</v>
      </c>
      <c r="AF1166" s="32"/>
      <c r="AG1166" s="114">
        <f t="shared" si="4554"/>
        <v>0</v>
      </c>
      <c r="AH1166" s="32"/>
      <c r="AI1166" s="114">
        <f t="shared" si="4555"/>
        <v>0</v>
      </c>
      <c r="AJ1166" s="32"/>
      <c r="AK1166" s="114">
        <f t="shared" si="4556"/>
        <v>0</v>
      </c>
      <c r="AL1166" s="32"/>
      <c r="AM1166" s="114">
        <f t="shared" si="4557"/>
        <v>0</v>
      </c>
      <c r="AN1166" s="32"/>
      <c r="AO1166" s="114">
        <f t="shared" si="4558"/>
        <v>0</v>
      </c>
      <c r="AP1166" s="32"/>
      <c r="AQ1166" s="114">
        <f t="shared" si="4559"/>
        <v>0</v>
      </c>
      <c r="AR1166" s="32"/>
      <c r="AS1166" s="114">
        <f t="shared" si="4560"/>
        <v>0</v>
      </c>
      <c r="AT1166" s="32"/>
      <c r="AU1166" s="114">
        <f t="shared" si="4561"/>
        <v>0</v>
      </c>
      <c r="AV1166" s="32"/>
      <c r="AW1166" s="114">
        <f t="shared" si="4562"/>
        <v>0</v>
      </c>
      <c r="AX1166" s="32"/>
      <c r="AY1166" s="114">
        <f t="shared" si="4563"/>
        <v>0</v>
      </c>
      <c r="AZ1166" s="32"/>
      <c r="BA1166" s="114">
        <f t="shared" si="4564"/>
        <v>0</v>
      </c>
      <c r="BB1166" s="32"/>
      <c r="BC1166" s="114">
        <f t="shared" si="4565"/>
        <v>0</v>
      </c>
      <c r="BD1166" s="32"/>
      <c r="BE1166" s="114">
        <f t="shared" si="4566"/>
        <v>0</v>
      </c>
      <c r="BF1166" s="32"/>
      <c r="BG1166" s="114">
        <f t="shared" si="4567"/>
        <v>0</v>
      </c>
      <c r="BH1166" s="108">
        <f t="shared" ref="BH1166:BI1166" si="4575">SUM(J1166,L1166,N1166,P1166,R1166,T1166,V1166,X1166,Z1166,AB1166,AD1166,AF1166,AH1166,AJ1166,AL1166,AN1166,AP1166,AR1166,AT1166,AV1166,AX1166,AZ1166,BB1166,BD1166,BF1166)</f>
        <v>422.55840000000001</v>
      </c>
      <c r="BI1166" s="119">
        <f t="shared" si="4575"/>
        <v>4974.2093397246545</v>
      </c>
      <c r="BJ1166" s="87">
        <f t="shared" si="4569"/>
        <v>0.53712755105678733</v>
      </c>
      <c r="BK1166" s="108">
        <f t="shared" si="4570"/>
        <v>364.14160000000004</v>
      </c>
      <c r="BL1166" s="119">
        <f t="shared" si="4571"/>
        <v>4286.5506602753458</v>
      </c>
      <c r="BM1166" s="87">
        <f t="shared" si="4572"/>
        <v>0.46287244894321267</v>
      </c>
    </row>
    <row r="1167" spans="1:65" s="88" customFormat="1" ht="22.5">
      <c r="A1167" s="38" t="s">
        <v>1627</v>
      </c>
      <c r="B1167" s="29" t="s">
        <v>66</v>
      </c>
      <c r="C1167" s="34">
        <v>93358</v>
      </c>
      <c r="D1167" s="101" t="s">
        <v>156</v>
      </c>
      <c r="E1167" s="29" t="s">
        <v>112</v>
      </c>
      <c r="F1167" s="30">
        <v>18</v>
      </c>
      <c r="G1167" s="31">
        <v>66.73</v>
      </c>
      <c r="H1167" s="119">
        <v>81.996050634429636</v>
      </c>
      <c r="I1167" s="120">
        <f t="shared" si="4542"/>
        <v>1475.93</v>
      </c>
      <c r="J1167" s="111"/>
      <c r="K1167" s="114">
        <f t="shared" si="4543"/>
        <v>0</v>
      </c>
      <c r="L1167" s="32"/>
      <c r="M1167" s="114">
        <f t="shared" si="4544"/>
        <v>0</v>
      </c>
      <c r="N1167" s="32"/>
      <c r="O1167" s="114">
        <f t="shared" si="4545"/>
        <v>0</v>
      </c>
      <c r="P1167" s="32"/>
      <c r="Q1167" s="114">
        <f t="shared" si="4546"/>
        <v>0</v>
      </c>
      <c r="R1167" s="32"/>
      <c r="S1167" s="114">
        <f t="shared" si="4547"/>
        <v>0</v>
      </c>
      <c r="T1167" s="32"/>
      <c r="U1167" s="114">
        <f t="shared" si="4548"/>
        <v>0</v>
      </c>
      <c r="V1167" s="32"/>
      <c r="W1167" s="114">
        <f t="shared" si="4549"/>
        <v>0</v>
      </c>
      <c r="X1167" s="32"/>
      <c r="Y1167" s="114">
        <f t="shared" si="4550"/>
        <v>0</v>
      </c>
      <c r="Z1167" s="32"/>
      <c r="AA1167" s="114">
        <f t="shared" si="4551"/>
        <v>0</v>
      </c>
      <c r="AB1167" s="32"/>
      <c r="AC1167" s="114">
        <f t="shared" si="4552"/>
        <v>0</v>
      </c>
      <c r="AD1167" s="32"/>
      <c r="AE1167" s="114">
        <f t="shared" si="4553"/>
        <v>0</v>
      </c>
      <c r="AF1167" s="32"/>
      <c r="AG1167" s="114">
        <f t="shared" si="4554"/>
        <v>0</v>
      </c>
      <c r="AH1167" s="32"/>
      <c r="AI1167" s="114">
        <f t="shared" si="4555"/>
        <v>0</v>
      </c>
      <c r="AJ1167" s="32"/>
      <c r="AK1167" s="114">
        <f t="shared" si="4556"/>
        <v>0</v>
      </c>
      <c r="AL1167" s="32"/>
      <c r="AM1167" s="114">
        <f t="shared" si="4557"/>
        <v>0</v>
      </c>
      <c r="AN1167" s="32"/>
      <c r="AO1167" s="114">
        <f t="shared" si="4558"/>
        <v>0</v>
      </c>
      <c r="AP1167" s="32"/>
      <c r="AQ1167" s="114">
        <f t="shared" si="4559"/>
        <v>0</v>
      </c>
      <c r="AR1167" s="32"/>
      <c r="AS1167" s="114">
        <f t="shared" si="4560"/>
        <v>0</v>
      </c>
      <c r="AT1167" s="32"/>
      <c r="AU1167" s="114">
        <f t="shared" si="4561"/>
        <v>0</v>
      </c>
      <c r="AV1167" s="32"/>
      <c r="AW1167" s="114">
        <f t="shared" si="4562"/>
        <v>0</v>
      </c>
      <c r="AX1167" s="32"/>
      <c r="AY1167" s="114">
        <f t="shared" si="4563"/>
        <v>0</v>
      </c>
      <c r="AZ1167" s="32"/>
      <c r="BA1167" s="114">
        <f t="shared" si="4564"/>
        <v>0</v>
      </c>
      <c r="BB1167" s="32"/>
      <c r="BC1167" s="114">
        <f t="shared" si="4565"/>
        <v>0</v>
      </c>
      <c r="BD1167" s="32"/>
      <c r="BE1167" s="114">
        <f t="shared" si="4566"/>
        <v>0</v>
      </c>
      <c r="BF1167" s="32"/>
      <c r="BG1167" s="114">
        <f t="shared" si="4567"/>
        <v>0</v>
      </c>
      <c r="BH1167" s="108">
        <f t="shared" ref="BH1167:BI1167" si="4576">SUM(J1167,L1167,N1167,P1167,R1167,T1167,V1167,X1167,Z1167,AB1167,AD1167,AF1167,AH1167,AJ1167,AL1167,AN1167,AP1167,AR1167,AT1167,AV1167,AX1167,AZ1167,BB1167,BD1167,BF1167)</f>
        <v>0</v>
      </c>
      <c r="BI1167" s="119">
        <f t="shared" si="4576"/>
        <v>0</v>
      </c>
      <c r="BJ1167" s="87">
        <f t="shared" si="4569"/>
        <v>0</v>
      </c>
      <c r="BK1167" s="108">
        <f t="shared" si="4570"/>
        <v>18</v>
      </c>
      <c r="BL1167" s="119">
        <f t="shared" si="4571"/>
        <v>1475.93</v>
      </c>
      <c r="BM1167" s="87">
        <f t="shared" si="4572"/>
        <v>1</v>
      </c>
    </row>
    <row r="1168" spans="1:65" s="88" customFormat="1">
      <c r="A1168" s="38" t="s">
        <v>1628</v>
      </c>
      <c r="B1168" s="29" t="s">
        <v>66</v>
      </c>
      <c r="C1168" s="34">
        <v>97644</v>
      </c>
      <c r="D1168" s="101" t="s">
        <v>121</v>
      </c>
      <c r="E1168" s="29" t="s">
        <v>82</v>
      </c>
      <c r="F1168" s="30">
        <v>103.12</v>
      </c>
      <c r="G1168" s="31">
        <v>7.18</v>
      </c>
      <c r="H1168" s="119">
        <v>8.8225931897977627</v>
      </c>
      <c r="I1168" s="120">
        <f t="shared" si="4542"/>
        <v>909.79</v>
      </c>
      <c r="J1168" s="111">
        <f>'MEMÓRIA DE CÁLCULO'!L547</f>
        <v>21.17</v>
      </c>
      <c r="K1168" s="114">
        <f t="shared" si="4543"/>
        <v>186.77429782801866</v>
      </c>
      <c r="L1168" s="32"/>
      <c r="M1168" s="114">
        <f t="shared" si="4544"/>
        <v>0</v>
      </c>
      <c r="N1168" s="32"/>
      <c r="O1168" s="114">
        <f t="shared" si="4545"/>
        <v>0</v>
      </c>
      <c r="P1168" s="32"/>
      <c r="Q1168" s="114">
        <f t="shared" si="4546"/>
        <v>0</v>
      </c>
      <c r="R1168" s="32"/>
      <c r="S1168" s="114">
        <f t="shared" si="4547"/>
        <v>0</v>
      </c>
      <c r="T1168" s="32"/>
      <c r="U1168" s="114">
        <f t="shared" si="4548"/>
        <v>0</v>
      </c>
      <c r="V1168" s="32"/>
      <c r="W1168" s="114">
        <f t="shared" si="4549"/>
        <v>0</v>
      </c>
      <c r="X1168" s="32"/>
      <c r="Y1168" s="114">
        <f t="shared" si="4550"/>
        <v>0</v>
      </c>
      <c r="Z1168" s="32"/>
      <c r="AA1168" s="114">
        <f t="shared" si="4551"/>
        <v>0</v>
      </c>
      <c r="AB1168" s="32"/>
      <c r="AC1168" s="114">
        <f t="shared" si="4552"/>
        <v>0</v>
      </c>
      <c r="AD1168" s="32"/>
      <c r="AE1168" s="114">
        <f t="shared" si="4553"/>
        <v>0</v>
      </c>
      <c r="AF1168" s="32"/>
      <c r="AG1168" s="114">
        <f t="shared" si="4554"/>
        <v>0</v>
      </c>
      <c r="AH1168" s="32"/>
      <c r="AI1168" s="114">
        <f t="shared" si="4555"/>
        <v>0</v>
      </c>
      <c r="AJ1168" s="32"/>
      <c r="AK1168" s="114">
        <f t="shared" si="4556"/>
        <v>0</v>
      </c>
      <c r="AL1168" s="32"/>
      <c r="AM1168" s="114">
        <f t="shared" si="4557"/>
        <v>0</v>
      </c>
      <c r="AN1168" s="32"/>
      <c r="AO1168" s="114">
        <f t="shared" si="4558"/>
        <v>0</v>
      </c>
      <c r="AP1168" s="32"/>
      <c r="AQ1168" s="114">
        <f t="shared" si="4559"/>
        <v>0</v>
      </c>
      <c r="AR1168" s="32"/>
      <c r="AS1168" s="114">
        <f t="shared" si="4560"/>
        <v>0</v>
      </c>
      <c r="AT1168" s="32"/>
      <c r="AU1168" s="114">
        <f t="shared" si="4561"/>
        <v>0</v>
      </c>
      <c r="AV1168" s="32"/>
      <c r="AW1168" s="114">
        <f t="shared" si="4562"/>
        <v>0</v>
      </c>
      <c r="AX1168" s="32"/>
      <c r="AY1168" s="114">
        <f t="shared" si="4563"/>
        <v>0</v>
      </c>
      <c r="AZ1168" s="32"/>
      <c r="BA1168" s="114">
        <f t="shared" si="4564"/>
        <v>0</v>
      </c>
      <c r="BB1168" s="32"/>
      <c r="BC1168" s="114">
        <f t="shared" si="4565"/>
        <v>0</v>
      </c>
      <c r="BD1168" s="32"/>
      <c r="BE1168" s="114">
        <f t="shared" si="4566"/>
        <v>0</v>
      </c>
      <c r="BF1168" s="32"/>
      <c r="BG1168" s="114">
        <f t="shared" si="4567"/>
        <v>0</v>
      </c>
      <c r="BH1168" s="108">
        <f t="shared" ref="BH1168:BI1168" si="4577">SUM(J1168,L1168,N1168,P1168,R1168,T1168,V1168,X1168,Z1168,AB1168,AD1168,AF1168,AH1168,AJ1168,AL1168,AN1168,AP1168,AR1168,AT1168,AV1168,AX1168,AZ1168,BB1168,BD1168,BF1168)</f>
        <v>21.17</v>
      </c>
      <c r="BI1168" s="119">
        <f t="shared" si="4577"/>
        <v>186.77429782801866</v>
      </c>
      <c r="BJ1168" s="87">
        <f t="shared" si="4569"/>
        <v>0.20529385663506816</v>
      </c>
      <c r="BK1168" s="108">
        <f t="shared" si="4570"/>
        <v>81.95</v>
      </c>
      <c r="BL1168" s="119">
        <f t="shared" si="4571"/>
        <v>723.01570217198127</v>
      </c>
      <c r="BM1168" s="87">
        <f t="shared" si="4572"/>
        <v>0.79470614336493184</v>
      </c>
    </row>
    <row r="1169" spans="1:65" s="88" customFormat="1">
      <c r="A1169" s="38" t="s">
        <v>1629</v>
      </c>
      <c r="B1169" s="29" t="s">
        <v>66</v>
      </c>
      <c r="C1169" s="34">
        <v>97663</v>
      </c>
      <c r="D1169" s="101" t="s">
        <v>123</v>
      </c>
      <c r="E1169" s="29" t="s">
        <v>100</v>
      </c>
      <c r="F1169" s="30">
        <v>487</v>
      </c>
      <c r="G1169" s="31">
        <v>9.4700000000000006</v>
      </c>
      <c r="H1169" s="119">
        <v>11.63648433250485</v>
      </c>
      <c r="I1169" s="120">
        <f t="shared" si="4542"/>
        <v>5666.97</v>
      </c>
      <c r="J1169" s="111">
        <f>'MEMÓRIA DE CÁLCULO'!L558</f>
        <v>22</v>
      </c>
      <c r="K1169" s="114">
        <f t="shared" si="4543"/>
        <v>256.00265531510672</v>
      </c>
      <c r="L1169" s="32"/>
      <c r="M1169" s="114">
        <f t="shared" si="4544"/>
        <v>0</v>
      </c>
      <c r="N1169" s="32"/>
      <c r="O1169" s="114">
        <f t="shared" si="4545"/>
        <v>0</v>
      </c>
      <c r="P1169" s="32"/>
      <c r="Q1169" s="114">
        <f t="shared" si="4546"/>
        <v>0</v>
      </c>
      <c r="R1169" s="32"/>
      <c r="S1169" s="114">
        <f t="shared" si="4547"/>
        <v>0</v>
      </c>
      <c r="T1169" s="32"/>
      <c r="U1169" s="114">
        <f t="shared" si="4548"/>
        <v>0</v>
      </c>
      <c r="V1169" s="32"/>
      <c r="W1169" s="114">
        <f t="shared" si="4549"/>
        <v>0</v>
      </c>
      <c r="X1169" s="32"/>
      <c r="Y1169" s="114">
        <f t="shared" si="4550"/>
        <v>0</v>
      </c>
      <c r="Z1169" s="32"/>
      <c r="AA1169" s="114">
        <f t="shared" si="4551"/>
        <v>0</v>
      </c>
      <c r="AB1169" s="32"/>
      <c r="AC1169" s="114">
        <f t="shared" si="4552"/>
        <v>0</v>
      </c>
      <c r="AD1169" s="32"/>
      <c r="AE1169" s="114">
        <f t="shared" si="4553"/>
        <v>0</v>
      </c>
      <c r="AF1169" s="32"/>
      <c r="AG1169" s="114">
        <f t="shared" si="4554"/>
        <v>0</v>
      </c>
      <c r="AH1169" s="32"/>
      <c r="AI1169" s="114">
        <f t="shared" si="4555"/>
        <v>0</v>
      </c>
      <c r="AJ1169" s="32"/>
      <c r="AK1169" s="114">
        <f t="shared" si="4556"/>
        <v>0</v>
      </c>
      <c r="AL1169" s="32"/>
      <c r="AM1169" s="114">
        <f t="shared" si="4557"/>
        <v>0</v>
      </c>
      <c r="AN1169" s="32"/>
      <c r="AO1169" s="114">
        <f t="shared" si="4558"/>
        <v>0</v>
      </c>
      <c r="AP1169" s="32"/>
      <c r="AQ1169" s="114">
        <f t="shared" si="4559"/>
        <v>0</v>
      </c>
      <c r="AR1169" s="32"/>
      <c r="AS1169" s="114">
        <f t="shared" si="4560"/>
        <v>0</v>
      </c>
      <c r="AT1169" s="32"/>
      <c r="AU1169" s="114">
        <f t="shared" si="4561"/>
        <v>0</v>
      </c>
      <c r="AV1169" s="32"/>
      <c r="AW1169" s="114">
        <f t="shared" si="4562"/>
        <v>0</v>
      </c>
      <c r="AX1169" s="32"/>
      <c r="AY1169" s="114">
        <f t="shared" si="4563"/>
        <v>0</v>
      </c>
      <c r="AZ1169" s="32"/>
      <c r="BA1169" s="114">
        <f t="shared" si="4564"/>
        <v>0</v>
      </c>
      <c r="BB1169" s="32"/>
      <c r="BC1169" s="114">
        <f t="shared" si="4565"/>
        <v>0</v>
      </c>
      <c r="BD1169" s="32"/>
      <c r="BE1169" s="114">
        <f t="shared" si="4566"/>
        <v>0</v>
      </c>
      <c r="BF1169" s="32"/>
      <c r="BG1169" s="114">
        <f t="shared" si="4567"/>
        <v>0</v>
      </c>
      <c r="BH1169" s="108">
        <f t="shared" ref="BH1169:BI1169" si="4578">SUM(J1169,L1169,N1169,P1169,R1169,T1169,V1169,X1169,Z1169,AB1169,AD1169,AF1169,AH1169,AJ1169,AL1169,AN1169,AP1169,AR1169,AT1169,AV1169,AX1169,AZ1169,BB1169,BD1169,BF1169)</f>
        <v>22</v>
      </c>
      <c r="BI1169" s="119">
        <f t="shared" si="4578"/>
        <v>256.00265531510672</v>
      </c>
      <c r="BJ1169" s="87">
        <f t="shared" si="4569"/>
        <v>4.5174521007717829E-2</v>
      </c>
      <c r="BK1169" s="108">
        <f t="shared" si="4570"/>
        <v>465</v>
      </c>
      <c r="BL1169" s="119">
        <f t="shared" si="4571"/>
        <v>5410.9673446848938</v>
      </c>
      <c r="BM1169" s="87">
        <f t="shared" si="4572"/>
        <v>0.95482547899228221</v>
      </c>
    </row>
    <row r="1170" spans="1:65" s="88" customFormat="1">
      <c r="A1170" s="38" t="s">
        <v>1630</v>
      </c>
      <c r="B1170" s="29" t="s">
        <v>66</v>
      </c>
      <c r="C1170" s="34">
        <v>97666</v>
      </c>
      <c r="D1170" s="101" t="s">
        <v>125</v>
      </c>
      <c r="E1170" s="29" t="s">
        <v>100</v>
      </c>
      <c r="F1170" s="30">
        <v>10</v>
      </c>
      <c r="G1170" s="31">
        <v>6.91</v>
      </c>
      <c r="H1170" s="119">
        <v>8.4908243651117754</v>
      </c>
      <c r="I1170" s="120">
        <f t="shared" si="4542"/>
        <v>84.91</v>
      </c>
      <c r="J1170" s="111">
        <f>'MEMÓRIA DE CÁLCULO'!L569</f>
        <v>34</v>
      </c>
      <c r="K1170" s="114">
        <f t="shared" si="4543"/>
        <v>288.68802841380034</v>
      </c>
      <c r="L1170" s="32"/>
      <c r="M1170" s="114">
        <f t="shared" si="4544"/>
        <v>0</v>
      </c>
      <c r="N1170" s="32"/>
      <c r="O1170" s="114">
        <f t="shared" si="4545"/>
        <v>0</v>
      </c>
      <c r="P1170" s="32"/>
      <c r="Q1170" s="114">
        <f t="shared" si="4546"/>
        <v>0</v>
      </c>
      <c r="R1170" s="32"/>
      <c r="S1170" s="114">
        <f t="shared" si="4547"/>
        <v>0</v>
      </c>
      <c r="T1170" s="32"/>
      <c r="U1170" s="114">
        <f t="shared" si="4548"/>
        <v>0</v>
      </c>
      <c r="V1170" s="32"/>
      <c r="W1170" s="114">
        <f t="shared" si="4549"/>
        <v>0</v>
      </c>
      <c r="X1170" s="32"/>
      <c r="Y1170" s="114">
        <f t="shared" si="4550"/>
        <v>0</v>
      </c>
      <c r="Z1170" s="32"/>
      <c r="AA1170" s="114">
        <f t="shared" si="4551"/>
        <v>0</v>
      </c>
      <c r="AB1170" s="32"/>
      <c r="AC1170" s="114">
        <f t="shared" si="4552"/>
        <v>0</v>
      </c>
      <c r="AD1170" s="32"/>
      <c r="AE1170" s="114">
        <f t="shared" si="4553"/>
        <v>0</v>
      </c>
      <c r="AF1170" s="32"/>
      <c r="AG1170" s="114">
        <f t="shared" si="4554"/>
        <v>0</v>
      </c>
      <c r="AH1170" s="32"/>
      <c r="AI1170" s="114">
        <f t="shared" si="4555"/>
        <v>0</v>
      </c>
      <c r="AJ1170" s="32"/>
      <c r="AK1170" s="114">
        <f t="shared" si="4556"/>
        <v>0</v>
      </c>
      <c r="AL1170" s="32"/>
      <c r="AM1170" s="114">
        <f t="shared" si="4557"/>
        <v>0</v>
      </c>
      <c r="AN1170" s="32"/>
      <c r="AO1170" s="114">
        <f t="shared" si="4558"/>
        <v>0</v>
      </c>
      <c r="AP1170" s="32"/>
      <c r="AQ1170" s="114">
        <f t="shared" si="4559"/>
        <v>0</v>
      </c>
      <c r="AR1170" s="32"/>
      <c r="AS1170" s="114">
        <f t="shared" si="4560"/>
        <v>0</v>
      </c>
      <c r="AT1170" s="32"/>
      <c r="AU1170" s="114">
        <f t="shared" si="4561"/>
        <v>0</v>
      </c>
      <c r="AV1170" s="32"/>
      <c r="AW1170" s="114">
        <f t="shared" si="4562"/>
        <v>0</v>
      </c>
      <c r="AX1170" s="32"/>
      <c r="AY1170" s="114">
        <f t="shared" si="4563"/>
        <v>0</v>
      </c>
      <c r="AZ1170" s="32"/>
      <c r="BA1170" s="114">
        <f t="shared" si="4564"/>
        <v>0</v>
      </c>
      <c r="BB1170" s="32"/>
      <c r="BC1170" s="114">
        <f t="shared" si="4565"/>
        <v>0</v>
      </c>
      <c r="BD1170" s="32"/>
      <c r="BE1170" s="114">
        <f t="shared" si="4566"/>
        <v>0</v>
      </c>
      <c r="BF1170" s="32"/>
      <c r="BG1170" s="114">
        <f t="shared" si="4567"/>
        <v>0</v>
      </c>
      <c r="BH1170" s="108">
        <f t="shared" ref="BH1170:BI1170" si="4579">SUM(J1170,L1170,N1170,P1170,R1170,T1170,V1170,X1170,Z1170,AB1170,AD1170,AF1170,AH1170,AJ1170,AL1170,AN1170,AP1170,AR1170,AT1170,AV1170,AX1170,AZ1170,BB1170,BD1170,BF1170)</f>
        <v>34</v>
      </c>
      <c r="BI1170" s="119">
        <f t="shared" si="4579"/>
        <v>288.68802841380034</v>
      </c>
      <c r="BJ1170" s="87">
        <f t="shared" si="4569"/>
        <v>3.3999296715793235</v>
      </c>
      <c r="BK1170" s="108">
        <f t="shared" si="4570"/>
        <v>-24</v>
      </c>
      <c r="BL1170" s="119">
        <f t="shared" si="4571"/>
        <v>-203.77802841380034</v>
      </c>
      <c r="BM1170" s="87">
        <f t="shared" si="4572"/>
        <v>-2.3999296715793235</v>
      </c>
    </row>
    <row r="1171" spans="1:65" s="88" customFormat="1">
      <c r="A1171" s="38" t="s">
        <v>1631</v>
      </c>
      <c r="B1171" s="29" t="s">
        <v>79</v>
      </c>
      <c r="C1171" s="34" t="s">
        <v>127</v>
      </c>
      <c r="D1171" s="101" t="s">
        <v>128</v>
      </c>
      <c r="E1171" s="29" t="s">
        <v>82</v>
      </c>
      <c r="F1171" s="30">
        <v>20</v>
      </c>
      <c r="G1171" s="31">
        <v>15.55</v>
      </c>
      <c r="H1171" s="119">
        <v>19.1074267550634</v>
      </c>
      <c r="I1171" s="120">
        <f t="shared" si="4542"/>
        <v>382.15</v>
      </c>
      <c r="J1171" s="111">
        <f>'MEMÓRIA DE CÁLCULO'!L580</f>
        <v>36.14</v>
      </c>
      <c r="K1171" s="254">
        <f t="shared" si="4543"/>
        <v>690.54240292799136</v>
      </c>
      <c r="L1171" s="32"/>
      <c r="M1171" s="114">
        <f t="shared" si="4544"/>
        <v>0</v>
      </c>
      <c r="N1171" s="32"/>
      <c r="O1171" s="114">
        <f t="shared" si="4545"/>
        <v>0</v>
      </c>
      <c r="P1171" s="32"/>
      <c r="Q1171" s="114">
        <f t="shared" si="4546"/>
        <v>0</v>
      </c>
      <c r="R1171" s="32"/>
      <c r="S1171" s="114">
        <f t="shared" si="4547"/>
        <v>0</v>
      </c>
      <c r="T1171" s="32"/>
      <c r="U1171" s="114">
        <f t="shared" si="4548"/>
        <v>0</v>
      </c>
      <c r="V1171" s="32"/>
      <c r="W1171" s="114">
        <f t="shared" si="4549"/>
        <v>0</v>
      </c>
      <c r="X1171" s="32"/>
      <c r="Y1171" s="114">
        <f t="shared" si="4550"/>
        <v>0</v>
      </c>
      <c r="Z1171" s="32"/>
      <c r="AA1171" s="114">
        <f t="shared" si="4551"/>
        <v>0</v>
      </c>
      <c r="AB1171" s="32"/>
      <c r="AC1171" s="114">
        <f t="shared" si="4552"/>
        <v>0</v>
      </c>
      <c r="AD1171" s="32"/>
      <c r="AE1171" s="114">
        <f t="shared" si="4553"/>
        <v>0</v>
      </c>
      <c r="AF1171" s="32"/>
      <c r="AG1171" s="114">
        <f t="shared" si="4554"/>
        <v>0</v>
      </c>
      <c r="AH1171" s="32"/>
      <c r="AI1171" s="114">
        <f t="shared" si="4555"/>
        <v>0</v>
      </c>
      <c r="AJ1171" s="32"/>
      <c r="AK1171" s="114">
        <f t="shared" si="4556"/>
        <v>0</v>
      </c>
      <c r="AL1171" s="32"/>
      <c r="AM1171" s="114">
        <f t="shared" si="4557"/>
        <v>0</v>
      </c>
      <c r="AN1171" s="32"/>
      <c r="AO1171" s="114">
        <f t="shared" si="4558"/>
        <v>0</v>
      </c>
      <c r="AP1171" s="32"/>
      <c r="AQ1171" s="114">
        <f t="shared" si="4559"/>
        <v>0</v>
      </c>
      <c r="AR1171" s="32"/>
      <c r="AS1171" s="114">
        <f t="shared" si="4560"/>
        <v>0</v>
      </c>
      <c r="AT1171" s="32"/>
      <c r="AU1171" s="114">
        <f t="shared" si="4561"/>
        <v>0</v>
      </c>
      <c r="AV1171" s="32"/>
      <c r="AW1171" s="114">
        <f t="shared" si="4562"/>
        <v>0</v>
      </c>
      <c r="AX1171" s="32"/>
      <c r="AY1171" s="114">
        <f t="shared" si="4563"/>
        <v>0</v>
      </c>
      <c r="AZ1171" s="32"/>
      <c r="BA1171" s="114">
        <f t="shared" si="4564"/>
        <v>0</v>
      </c>
      <c r="BB1171" s="32"/>
      <c r="BC1171" s="114">
        <f t="shared" si="4565"/>
        <v>0</v>
      </c>
      <c r="BD1171" s="32"/>
      <c r="BE1171" s="114">
        <f t="shared" si="4566"/>
        <v>0</v>
      </c>
      <c r="BF1171" s="32"/>
      <c r="BG1171" s="114">
        <f t="shared" si="4567"/>
        <v>0</v>
      </c>
      <c r="BH1171" s="108">
        <f t="shared" ref="BH1171:BI1171" si="4580">SUM(J1171,L1171,N1171,P1171,R1171,T1171,V1171,X1171,Z1171,AB1171,AD1171,AF1171,AH1171,AJ1171,AL1171,AN1171,AP1171,AR1171,AT1171,AV1171,AX1171,AZ1171,BB1171,BD1171,BF1171)</f>
        <v>36.14</v>
      </c>
      <c r="BI1171" s="119">
        <f t="shared" si="4580"/>
        <v>690.54240292799136</v>
      </c>
      <c r="BJ1171" s="87">
        <f t="shared" si="4569"/>
        <v>1.8069930732120669</v>
      </c>
      <c r="BK1171" s="108">
        <f t="shared" si="4570"/>
        <v>-16.14</v>
      </c>
      <c r="BL1171" s="119">
        <f t="shared" si="4571"/>
        <v>-308.39240292799138</v>
      </c>
      <c r="BM1171" s="87">
        <f t="shared" si="4572"/>
        <v>-0.80699307321206692</v>
      </c>
    </row>
    <row r="1172" spans="1:65" s="88" customFormat="1" ht="22.5">
      <c r="A1172" s="38" t="s">
        <v>1632</v>
      </c>
      <c r="B1172" s="29" t="s">
        <v>66</v>
      </c>
      <c r="C1172" s="34">
        <v>97640</v>
      </c>
      <c r="D1172" s="101" t="s">
        <v>1633</v>
      </c>
      <c r="E1172" s="29" t="s">
        <v>82</v>
      </c>
      <c r="F1172" s="30">
        <v>42.900000000000006</v>
      </c>
      <c r="G1172" s="31">
        <v>1.28</v>
      </c>
      <c r="H1172" s="119">
        <v>1.5728299836965371</v>
      </c>
      <c r="I1172" s="120">
        <f t="shared" si="4542"/>
        <v>67.47</v>
      </c>
      <c r="J1172" s="111">
        <f>'MEMÓRIA DE CÁLCULO'!L596</f>
        <v>51.400000000000006</v>
      </c>
      <c r="K1172" s="114">
        <f t="shared" si="4543"/>
        <v>80.843461162002015</v>
      </c>
      <c r="L1172" s="32"/>
      <c r="M1172" s="114">
        <f t="shared" si="4544"/>
        <v>0</v>
      </c>
      <c r="N1172" s="32"/>
      <c r="O1172" s="114">
        <f t="shared" si="4545"/>
        <v>0</v>
      </c>
      <c r="P1172" s="32"/>
      <c r="Q1172" s="114">
        <f t="shared" si="4546"/>
        <v>0</v>
      </c>
      <c r="R1172" s="32"/>
      <c r="S1172" s="114">
        <f t="shared" si="4547"/>
        <v>0</v>
      </c>
      <c r="T1172" s="32"/>
      <c r="U1172" s="114">
        <f t="shared" si="4548"/>
        <v>0</v>
      </c>
      <c r="V1172" s="32"/>
      <c r="W1172" s="114">
        <f t="shared" si="4549"/>
        <v>0</v>
      </c>
      <c r="X1172" s="32"/>
      <c r="Y1172" s="114">
        <f t="shared" si="4550"/>
        <v>0</v>
      </c>
      <c r="Z1172" s="32"/>
      <c r="AA1172" s="114">
        <f t="shared" si="4551"/>
        <v>0</v>
      </c>
      <c r="AB1172" s="32"/>
      <c r="AC1172" s="114">
        <f t="shared" si="4552"/>
        <v>0</v>
      </c>
      <c r="AD1172" s="32"/>
      <c r="AE1172" s="114">
        <f t="shared" si="4553"/>
        <v>0</v>
      </c>
      <c r="AF1172" s="32"/>
      <c r="AG1172" s="114">
        <f t="shared" si="4554"/>
        <v>0</v>
      </c>
      <c r="AH1172" s="32"/>
      <c r="AI1172" s="114">
        <f t="shared" si="4555"/>
        <v>0</v>
      </c>
      <c r="AJ1172" s="32"/>
      <c r="AK1172" s="114">
        <f t="shared" si="4556"/>
        <v>0</v>
      </c>
      <c r="AL1172" s="32"/>
      <c r="AM1172" s="114">
        <f t="shared" si="4557"/>
        <v>0</v>
      </c>
      <c r="AN1172" s="32"/>
      <c r="AO1172" s="114">
        <f t="shared" si="4558"/>
        <v>0</v>
      </c>
      <c r="AP1172" s="32"/>
      <c r="AQ1172" s="114">
        <f t="shared" si="4559"/>
        <v>0</v>
      </c>
      <c r="AR1172" s="32"/>
      <c r="AS1172" s="114">
        <f t="shared" si="4560"/>
        <v>0</v>
      </c>
      <c r="AT1172" s="32"/>
      <c r="AU1172" s="114">
        <f t="shared" si="4561"/>
        <v>0</v>
      </c>
      <c r="AV1172" s="32"/>
      <c r="AW1172" s="114">
        <f t="shared" si="4562"/>
        <v>0</v>
      </c>
      <c r="AX1172" s="32"/>
      <c r="AY1172" s="114">
        <f t="shared" si="4563"/>
        <v>0</v>
      </c>
      <c r="AZ1172" s="32"/>
      <c r="BA1172" s="114">
        <f t="shared" si="4564"/>
        <v>0</v>
      </c>
      <c r="BB1172" s="32"/>
      <c r="BC1172" s="114">
        <f t="shared" si="4565"/>
        <v>0</v>
      </c>
      <c r="BD1172" s="32"/>
      <c r="BE1172" s="114">
        <f t="shared" si="4566"/>
        <v>0</v>
      </c>
      <c r="BF1172" s="32"/>
      <c r="BG1172" s="114">
        <f t="shared" si="4567"/>
        <v>0</v>
      </c>
      <c r="BH1172" s="108">
        <f t="shared" ref="BH1172:BI1172" si="4581">SUM(J1172,L1172,N1172,P1172,R1172,T1172,V1172,X1172,Z1172,AB1172,AD1172,AF1172,AH1172,AJ1172,AL1172,AN1172,AP1172,AR1172,AT1172,AV1172,AX1172,AZ1172,BB1172,BD1172,BF1172)</f>
        <v>51.400000000000006</v>
      </c>
      <c r="BI1172" s="119">
        <f t="shared" si="4581"/>
        <v>80.843461162002015</v>
      </c>
      <c r="BJ1172" s="87">
        <f t="shared" si="4569"/>
        <v>1.1982134454128059</v>
      </c>
      <c r="BK1172" s="108">
        <f t="shared" si="4570"/>
        <v>-8.5</v>
      </c>
      <c r="BL1172" s="119">
        <f t="shared" si="4571"/>
        <v>-13.373461162002016</v>
      </c>
      <c r="BM1172" s="87">
        <f t="shared" si="4572"/>
        <v>-0.19821344541280594</v>
      </c>
    </row>
    <row r="1173" spans="1:65" s="88" customFormat="1">
      <c r="A1173" s="38" t="s">
        <v>1634</v>
      </c>
      <c r="B1173" s="29" t="s">
        <v>1635</v>
      </c>
      <c r="C1173" s="34" t="s">
        <v>1636</v>
      </c>
      <c r="D1173" s="101" t="s">
        <v>1637</v>
      </c>
      <c r="E1173" s="29" t="s">
        <v>82</v>
      </c>
      <c r="F1173" s="30">
        <v>269.77199999999999</v>
      </c>
      <c r="G1173" s="31">
        <v>30.57</v>
      </c>
      <c r="H1173" s="119">
        <v>37.563603595002455</v>
      </c>
      <c r="I1173" s="120">
        <f t="shared" si="4542"/>
        <v>10133.61</v>
      </c>
      <c r="J1173" s="111">
        <f>'MEMÓRIA DE CÁLCULO'!L604</f>
        <v>155.60999999999996</v>
      </c>
      <c r="K1173" s="114">
        <f t="shared" si="4543"/>
        <v>5845.2723554183303</v>
      </c>
      <c r="L1173" s="32"/>
      <c r="M1173" s="114">
        <f t="shared" si="4544"/>
        <v>0</v>
      </c>
      <c r="N1173" s="32"/>
      <c r="O1173" s="114">
        <f t="shared" si="4545"/>
        <v>0</v>
      </c>
      <c r="P1173" s="32"/>
      <c r="Q1173" s="114">
        <f t="shared" si="4546"/>
        <v>0</v>
      </c>
      <c r="R1173" s="32"/>
      <c r="S1173" s="114">
        <f t="shared" si="4547"/>
        <v>0</v>
      </c>
      <c r="T1173" s="32"/>
      <c r="U1173" s="114">
        <f t="shared" si="4548"/>
        <v>0</v>
      </c>
      <c r="V1173" s="32"/>
      <c r="W1173" s="114">
        <f t="shared" si="4549"/>
        <v>0</v>
      </c>
      <c r="X1173" s="32"/>
      <c r="Y1173" s="114">
        <f t="shared" si="4550"/>
        <v>0</v>
      </c>
      <c r="Z1173" s="32"/>
      <c r="AA1173" s="114">
        <f t="shared" si="4551"/>
        <v>0</v>
      </c>
      <c r="AB1173" s="32"/>
      <c r="AC1173" s="114">
        <f t="shared" si="4552"/>
        <v>0</v>
      </c>
      <c r="AD1173" s="32"/>
      <c r="AE1173" s="114">
        <f t="shared" si="4553"/>
        <v>0</v>
      </c>
      <c r="AF1173" s="32"/>
      <c r="AG1173" s="114">
        <f t="shared" si="4554"/>
        <v>0</v>
      </c>
      <c r="AH1173" s="32"/>
      <c r="AI1173" s="114">
        <f t="shared" si="4555"/>
        <v>0</v>
      </c>
      <c r="AJ1173" s="32"/>
      <c r="AK1173" s="114">
        <f t="shared" si="4556"/>
        <v>0</v>
      </c>
      <c r="AL1173" s="32"/>
      <c r="AM1173" s="114">
        <f t="shared" si="4557"/>
        <v>0</v>
      </c>
      <c r="AN1173" s="32"/>
      <c r="AO1173" s="114">
        <f t="shared" si="4558"/>
        <v>0</v>
      </c>
      <c r="AP1173" s="32"/>
      <c r="AQ1173" s="114">
        <f t="shared" si="4559"/>
        <v>0</v>
      </c>
      <c r="AR1173" s="32"/>
      <c r="AS1173" s="114">
        <f t="shared" si="4560"/>
        <v>0</v>
      </c>
      <c r="AT1173" s="32"/>
      <c r="AU1173" s="114">
        <f t="shared" si="4561"/>
        <v>0</v>
      </c>
      <c r="AV1173" s="32"/>
      <c r="AW1173" s="114">
        <f t="shared" si="4562"/>
        <v>0</v>
      </c>
      <c r="AX1173" s="32"/>
      <c r="AY1173" s="114">
        <f t="shared" si="4563"/>
        <v>0</v>
      </c>
      <c r="AZ1173" s="32"/>
      <c r="BA1173" s="114">
        <f t="shared" si="4564"/>
        <v>0</v>
      </c>
      <c r="BB1173" s="32"/>
      <c r="BC1173" s="114">
        <f t="shared" si="4565"/>
        <v>0</v>
      </c>
      <c r="BD1173" s="32"/>
      <c r="BE1173" s="114">
        <f t="shared" si="4566"/>
        <v>0</v>
      </c>
      <c r="BF1173" s="32"/>
      <c r="BG1173" s="114">
        <f t="shared" si="4567"/>
        <v>0</v>
      </c>
      <c r="BH1173" s="108">
        <f t="shared" ref="BH1173:BI1173" si="4582">SUM(J1173,L1173,N1173,P1173,R1173,T1173,V1173,X1173,Z1173,AB1173,AD1173,AF1173,AH1173,AJ1173,AL1173,AN1173,AP1173,AR1173,AT1173,AV1173,AX1173,AZ1173,BB1173,BD1173,BF1173)</f>
        <v>155.60999999999996</v>
      </c>
      <c r="BI1173" s="119">
        <f t="shared" si="4582"/>
        <v>5845.2723554183303</v>
      </c>
      <c r="BJ1173" s="87">
        <f t="shared" si="4569"/>
        <v>0.57682033899255347</v>
      </c>
      <c r="BK1173" s="108">
        <f t="shared" si="4570"/>
        <v>114.16200000000003</v>
      </c>
      <c r="BL1173" s="119">
        <f t="shared" si="4571"/>
        <v>4288.3376445816702</v>
      </c>
      <c r="BM1173" s="87">
        <f t="shared" si="4572"/>
        <v>0.42317966100744653</v>
      </c>
    </row>
    <row r="1174" spans="1:65" s="88" customFormat="1" ht="22.5">
      <c r="A1174" s="38" t="s">
        <v>1638</v>
      </c>
      <c r="B1174" s="29" t="s">
        <v>1639</v>
      </c>
      <c r="C1174" s="34" t="s">
        <v>1640</v>
      </c>
      <c r="D1174" s="101" t="s">
        <v>1641</v>
      </c>
      <c r="E1174" s="29" t="s">
        <v>82</v>
      </c>
      <c r="F1174" s="30">
        <v>272.5</v>
      </c>
      <c r="G1174" s="31">
        <v>4.9000000000000004</v>
      </c>
      <c r="H1174" s="119">
        <v>6.0209897813383062</v>
      </c>
      <c r="I1174" s="120">
        <f t="shared" si="4542"/>
        <v>1640.72</v>
      </c>
      <c r="J1174" s="111">
        <f>'MEMÓRIA DE CÁLCULO'!L611</f>
        <v>179.58</v>
      </c>
      <c r="K1174" s="114">
        <f t="shared" si="4543"/>
        <v>1081.249344932733</v>
      </c>
      <c r="L1174" s="32"/>
      <c r="M1174" s="114">
        <f t="shared" si="4544"/>
        <v>0</v>
      </c>
      <c r="N1174" s="32"/>
      <c r="O1174" s="114">
        <f t="shared" si="4545"/>
        <v>0</v>
      </c>
      <c r="P1174" s="32"/>
      <c r="Q1174" s="114">
        <f t="shared" si="4546"/>
        <v>0</v>
      </c>
      <c r="R1174" s="32"/>
      <c r="S1174" s="114">
        <f t="shared" si="4547"/>
        <v>0</v>
      </c>
      <c r="T1174" s="32"/>
      <c r="U1174" s="114">
        <f t="shared" si="4548"/>
        <v>0</v>
      </c>
      <c r="V1174" s="32"/>
      <c r="W1174" s="114">
        <f t="shared" si="4549"/>
        <v>0</v>
      </c>
      <c r="X1174" s="32"/>
      <c r="Y1174" s="114">
        <f t="shared" si="4550"/>
        <v>0</v>
      </c>
      <c r="Z1174" s="32"/>
      <c r="AA1174" s="114">
        <f t="shared" si="4551"/>
        <v>0</v>
      </c>
      <c r="AB1174" s="32"/>
      <c r="AC1174" s="114">
        <f t="shared" si="4552"/>
        <v>0</v>
      </c>
      <c r="AD1174" s="32"/>
      <c r="AE1174" s="114">
        <f t="shared" si="4553"/>
        <v>0</v>
      </c>
      <c r="AF1174" s="32"/>
      <c r="AG1174" s="114">
        <f t="shared" si="4554"/>
        <v>0</v>
      </c>
      <c r="AH1174" s="32"/>
      <c r="AI1174" s="114">
        <f t="shared" si="4555"/>
        <v>0</v>
      </c>
      <c r="AJ1174" s="32"/>
      <c r="AK1174" s="114">
        <f t="shared" si="4556"/>
        <v>0</v>
      </c>
      <c r="AL1174" s="32"/>
      <c r="AM1174" s="114">
        <f t="shared" si="4557"/>
        <v>0</v>
      </c>
      <c r="AN1174" s="32"/>
      <c r="AO1174" s="114">
        <f t="shared" si="4558"/>
        <v>0</v>
      </c>
      <c r="AP1174" s="32"/>
      <c r="AQ1174" s="114">
        <f t="shared" si="4559"/>
        <v>0</v>
      </c>
      <c r="AR1174" s="32"/>
      <c r="AS1174" s="114">
        <f t="shared" si="4560"/>
        <v>0</v>
      </c>
      <c r="AT1174" s="32"/>
      <c r="AU1174" s="114">
        <f t="shared" si="4561"/>
        <v>0</v>
      </c>
      <c r="AV1174" s="32"/>
      <c r="AW1174" s="114">
        <f t="shared" si="4562"/>
        <v>0</v>
      </c>
      <c r="AX1174" s="32"/>
      <c r="AY1174" s="114">
        <f t="shared" si="4563"/>
        <v>0</v>
      </c>
      <c r="AZ1174" s="32"/>
      <c r="BA1174" s="114">
        <f t="shared" si="4564"/>
        <v>0</v>
      </c>
      <c r="BB1174" s="32"/>
      <c r="BC1174" s="114">
        <f t="shared" si="4565"/>
        <v>0</v>
      </c>
      <c r="BD1174" s="32"/>
      <c r="BE1174" s="114">
        <f t="shared" si="4566"/>
        <v>0</v>
      </c>
      <c r="BF1174" s="32"/>
      <c r="BG1174" s="114">
        <f t="shared" si="4567"/>
        <v>0</v>
      </c>
      <c r="BH1174" s="108">
        <f t="shared" ref="BH1174:BI1174" si="4583">SUM(J1174,L1174,N1174,P1174,R1174,T1174,V1174,X1174,Z1174,AB1174,AD1174,AF1174,AH1174,AJ1174,AL1174,AN1174,AP1174,AR1174,AT1174,AV1174,AX1174,AZ1174,BB1174,BD1174,BF1174)</f>
        <v>179.58</v>
      </c>
      <c r="BI1174" s="119">
        <f t="shared" si="4583"/>
        <v>1081.249344932733</v>
      </c>
      <c r="BJ1174" s="87">
        <f t="shared" si="4569"/>
        <v>0.65900906000581028</v>
      </c>
      <c r="BK1174" s="108">
        <f t="shared" si="4570"/>
        <v>92.919999999999987</v>
      </c>
      <c r="BL1174" s="119">
        <f t="shared" si="4571"/>
        <v>559.47065506726699</v>
      </c>
      <c r="BM1174" s="87">
        <f t="shared" si="4572"/>
        <v>0.34099093999418972</v>
      </c>
    </row>
    <row r="1175" spans="1:65" s="88" customFormat="1" ht="22.5">
      <c r="A1175" s="38" t="s">
        <v>1642</v>
      </c>
      <c r="B1175" s="29" t="s">
        <v>1643</v>
      </c>
      <c r="C1175" s="34" t="s">
        <v>1644</v>
      </c>
      <c r="D1175" s="101" t="s">
        <v>1645</v>
      </c>
      <c r="E1175" s="29" t="s">
        <v>112</v>
      </c>
      <c r="F1175" s="30">
        <v>134.62069999999997</v>
      </c>
      <c r="G1175" s="31">
        <v>38.799999999999997</v>
      </c>
      <c r="H1175" s="119">
        <v>47.676408880801276</v>
      </c>
      <c r="I1175" s="120">
        <f t="shared" si="4542"/>
        <v>6418.23</v>
      </c>
      <c r="J1175" s="111">
        <f>'MEMÓRIA DE CÁLCULO'!L618</f>
        <v>59.85</v>
      </c>
      <c r="K1175" s="254">
        <f t="shared" si="4543"/>
        <v>2853.4330715159563</v>
      </c>
      <c r="L1175" s="32">
        <f>'MEMÓRIA DE CÁLCULO'!L626</f>
        <v>0.03</v>
      </c>
      <c r="M1175" s="114">
        <f t="shared" si="4544"/>
        <v>1.4302922664240383</v>
      </c>
      <c r="N1175" s="32"/>
      <c r="O1175" s="114">
        <f t="shared" si="4545"/>
        <v>0</v>
      </c>
      <c r="P1175" s="32"/>
      <c r="Q1175" s="114">
        <f t="shared" si="4546"/>
        <v>0</v>
      </c>
      <c r="R1175" s="32"/>
      <c r="S1175" s="114">
        <f t="shared" si="4547"/>
        <v>0</v>
      </c>
      <c r="T1175" s="32"/>
      <c r="U1175" s="114">
        <f t="shared" si="4548"/>
        <v>0</v>
      </c>
      <c r="V1175" s="32"/>
      <c r="W1175" s="114">
        <f t="shared" si="4549"/>
        <v>0</v>
      </c>
      <c r="X1175" s="32"/>
      <c r="Y1175" s="114">
        <f t="shared" si="4550"/>
        <v>0</v>
      </c>
      <c r="Z1175" s="32"/>
      <c r="AA1175" s="114">
        <f t="shared" si="4551"/>
        <v>0</v>
      </c>
      <c r="AB1175" s="32"/>
      <c r="AC1175" s="114">
        <f t="shared" si="4552"/>
        <v>0</v>
      </c>
      <c r="AD1175" s="32"/>
      <c r="AE1175" s="114">
        <f t="shared" si="4553"/>
        <v>0</v>
      </c>
      <c r="AF1175" s="32"/>
      <c r="AG1175" s="114">
        <f t="shared" si="4554"/>
        <v>0</v>
      </c>
      <c r="AH1175" s="32"/>
      <c r="AI1175" s="114">
        <f t="shared" si="4555"/>
        <v>0</v>
      </c>
      <c r="AJ1175" s="32"/>
      <c r="AK1175" s="114">
        <f t="shared" si="4556"/>
        <v>0</v>
      </c>
      <c r="AL1175" s="32"/>
      <c r="AM1175" s="114">
        <f t="shared" si="4557"/>
        <v>0</v>
      </c>
      <c r="AN1175" s="32"/>
      <c r="AO1175" s="114">
        <f t="shared" si="4558"/>
        <v>0</v>
      </c>
      <c r="AP1175" s="32"/>
      <c r="AQ1175" s="114">
        <f t="shared" si="4559"/>
        <v>0</v>
      </c>
      <c r="AR1175" s="32"/>
      <c r="AS1175" s="114">
        <f t="shared" si="4560"/>
        <v>0</v>
      </c>
      <c r="AT1175" s="32"/>
      <c r="AU1175" s="114">
        <f t="shared" si="4561"/>
        <v>0</v>
      </c>
      <c r="AV1175" s="32"/>
      <c r="AW1175" s="114">
        <f t="shared" si="4562"/>
        <v>0</v>
      </c>
      <c r="AX1175" s="32"/>
      <c r="AY1175" s="114">
        <f t="shared" si="4563"/>
        <v>0</v>
      </c>
      <c r="AZ1175" s="32"/>
      <c r="BA1175" s="114">
        <f t="shared" si="4564"/>
        <v>0</v>
      </c>
      <c r="BB1175" s="32"/>
      <c r="BC1175" s="114">
        <f t="shared" si="4565"/>
        <v>0</v>
      </c>
      <c r="BD1175" s="32"/>
      <c r="BE1175" s="114">
        <f t="shared" si="4566"/>
        <v>0</v>
      </c>
      <c r="BF1175" s="32"/>
      <c r="BG1175" s="114">
        <f t="shared" si="4567"/>
        <v>0</v>
      </c>
      <c r="BH1175" s="108">
        <f t="shared" ref="BH1175:BI1175" si="4584">SUM(J1175,L1175,N1175,P1175,R1175,T1175,V1175,X1175,Z1175,AB1175,AD1175,AF1175,AH1175,AJ1175,AL1175,AN1175,AP1175,AR1175,AT1175,AV1175,AX1175,AZ1175,BB1175,BD1175,BF1175)</f>
        <v>59.88</v>
      </c>
      <c r="BI1175" s="119">
        <f t="shared" si="4584"/>
        <v>2854.8633637823805</v>
      </c>
      <c r="BJ1175" s="87">
        <f t="shared" si="4569"/>
        <v>0.44480540020883963</v>
      </c>
      <c r="BK1175" s="108">
        <f t="shared" si="4570"/>
        <v>74.740699999999975</v>
      </c>
      <c r="BL1175" s="119">
        <f t="shared" si="4571"/>
        <v>3563.3666362176191</v>
      </c>
      <c r="BM1175" s="87">
        <f t="shared" si="4572"/>
        <v>0.55519459979116037</v>
      </c>
    </row>
    <row r="1176" spans="1:65" s="88" customFormat="1" ht="45">
      <c r="A1176" s="38" t="s">
        <v>1646</v>
      </c>
      <c r="B1176" s="29" t="s">
        <v>1643</v>
      </c>
      <c r="C1176" s="34" t="s">
        <v>1647</v>
      </c>
      <c r="D1176" s="101" t="s">
        <v>1648</v>
      </c>
      <c r="E1176" s="29" t="s">
        <v>100</v>
      </c>
      <c r="F1176" s="30">
        <v>27</v>
      </c>
      <c r="G1176" s="31">
        <v>240.35</v>
      </c>
      <c r="H1176" s="119">
        <v>295.33569264176771</v>
      </c>
      <c r="I1176" s="120">
        <f t="shared" si="4542"/>
        <v>7974.06</v>
      </c>
      <c r="J1176" s="111">
        <f>'MEMÓRIA DE CÁLCULO'!L638</f>
        <v>10</v>
      </c>
      <c r="K1176" s="114">
        <f t="shared" si="4543"/>
        <v>2953.3569264176772</v>
      </c>
      <c r="L1176" s="32">
        <f>'MEMÓRIA DE CÁLCULO'!L646</f>
        <v>3</v>
      </c>
      <c r="M1176" s="114">
        <f t="shared" si="4544"/>
        <v>886.00707792530307</v>
      </c>
      <c r="N1176" s="32"/>
      <c r="O1176" s="114">
        <f t="shared" si="4545"/>
        <v>0</v>
      </c>
      <c r="P1176" s="32"/>
      <c r="Q1176" s="114">
        <f t="shared" si="4546"/>
        <v>0</v>
      </c>
      <c r="R1176" s="32"/>
      <c r="S1176" s="114">
        <f t="shared" si="4547"/>
        <v>0</v>
      </c>
      <c r="T1176" s="32"/>
      <c r="U1176" s="114">
        <f t="shared" si="4548"/>
        <v>0</v>
      </c>
      <c r="V1176" s="32"/>
      <c r="W1176" s="114">
        <f t="shared" si="4549"/>
        <v>0</v>
      </c>
      <c r="X1176" s="32"/>
      <c r="Y1176" s="114">
        <f t="shared" si="4550"/>
        <v>0</v>
      </c>
      <c r="Z1176" s="32"/>
      <c r="AA1176" s="114">
        <f t="shared" si="4551"/>
        <v>0</v>
      </c>
      <c r="AB1176" s="32"/>
      <c r="AC1176" s="114">
        <f t="shared" si="4552"/>
        <v>0</v>
      </c>
      <c r="AD1176" s="32"/>
      <c r="AE1176" s="114">
        <f t="shared" si="4553"/>
        <v>0</v>
      </c>
      <c r="AF1176" s="32"/>
      <c r="AG1176" s="114">
        <f t="shared" si="4554"/>
        <v>0</v>
      </c>
      <c r="AH1176" s="32"/>
      <c r="AI1176" s="114">
        <f t="shared" si="4555"/>
        <v>0</v>
      </c>
      <c r="AJ1176" s="32"/>
      <c r="AK1176" s="114">
        <f t="shared" si="4556"/>
        <v>0</v>
      </c>
      <c r="AL1176" s="32"/>
      <c r="AM1176" s="114">
        <f t="shared" si="4557"/>
        <v>0</v>
      </c>
      <c r="AN1176" s="32"/>
      <c r="AO1176" s="114">
        <f t="shared" si="4558"/>
        <v>0</v>
      </c>
      <c r="AP1176" s="32"/>
      <c r="AQ1176" s="114">
        <f t="shared" si="4559"/>
        <v>0</v>
      </c>
      <c r="AR1176" s="32"/>
      <c r="AS1176" s="114">
        <f t="shared" si="4560"/>
        <v>0</v>
      </c>
      <c r="AT1176" s="32"/>
      <c r="AU1176" s="114">
        <f t="shared" si="4561"/>
        <v>0</v>
      </c>
      <c r="AV1176" s="32"/>
      <c r="AW1176" s="114">
        <f t="shared" si="4562"/>
        <v>0</v>
      </c>
      <c r="AX1176" s="32"/>
      <c r="AY1176" s="114">
        <f t="shared" si="4563"/>
        <v>0</v>
      </c>
      <c r="AZ1176" s="32"/>
      <c r="BA1176" s="114">
        <f t="shared" si="4564"/>
        <v>0</v>
      </c>
      <c r="BB1176" s="32"/>
      <c r="BC1176" s="114">
        <f t="shared" si="4565"/>
        <v>0</v>
      </c>
      <c r="BD1176" s="32"/>
      <c r="BE1176" s="114">
        <f t="shared" si="4566"/>
        <v>0</v>
      </c>
      <c r="BF1176" s="32"/>
      <c r="BG1176" s="114">
        <f t="shared" si="4567"/>
        <v>0</v>
      </c>
      <c r="BH1176" s="108">
        <f t="shared" ref="BH1176:BI1176" si="4585">SUM(J1176,L1176,N1176,P1176,R1176,T1176,V1176,X1176,Z1176,AB1176,AD1176,AF1176,AH1176,AJ1176,AL1176,AN1176,AP1176,AR1176,AT1176,AV1176,AX1176,AZ1176,BB1176,BD1176,BF1176)</f>
        <v>13</v>
      </c>
      <c r="BI1176" s="119">
        <f t="shared" si="4585"/>
        <v>3839.3640043429805</v>
      </c>
      <c r="BJ1176" s="87">
        <f t="shared" si="4569"/>
        <v>0.48148170497124176</v>
      </c>
      <c r="BK1176" s="108">
        <f t="shared" si="4570"/>
        <v>14</v>
      </c>
      <c r="BL1176" s="119">
        <f t="shared" si="4571"/>
        <v>4134.6959956570199</v>
      </c>
      <c r="BM1176" s="87">
        <f t="shared" si="4572"/>
        <v>0.51851829502875824</v>
      </c>
    </row>
    <row r="1177" spans="1:65" s="88" customFormat="1">
      <c r="A1177" s="90" t="s">
        <v>1649</v>
      </c>
      <c r="B1177" s="35"/>
      <c r="C1177" s="22"/>
      <c r="D1177" s="102" t="s">
        <v>1650</v>
      </c>
      <c r="E1177" s="35"/>
      <c r="F1177" s="36"/>
      <c r="G1177" s="37"/>
      <c r="H1177" s="123"/>
      <c r="I1177" s="118">
        <f>SUM(I1178:I1179)</f>
        <v>154258.84</v>
      </c>
      <c r="J1177" s="112"/>
      <c r="K1177" s="127">
        <f>SUM(K1178:K1179)</f>
        <v>0</v>
      </c>
      <c r="L1177" s="26"/>
      <c r="M1177" s="127">
        <f>SUM(M1178:M1179)</f>
        <v>72547.766016742564</v>
      </c>
      <c r="N1177" s="26"/>
      <c r="O1177" s="127">
        <f>SUM(O1178:O1179)</f>
        <v>0</v>
      </c>
      <c r="P1177" s="26"/>
      <c r="Q1177" s="127">
        <f>SUM(Q1178:Q1179)</f>
        <v>0</v>
      </c>
      <c r="R1177" s="26"/>
      <c r="S1177" s="127">
        <f>SUM(S1178:S1179)</f>
        <v>0</v>
      </c>
      <c r="T1177" s="26"/>
      <c r="U1177" s="127">
        <f>SUM(U1178:U1179)</f>
        <v>0</v>
      </c>
      <c r="V1177" s="26"/>
      <c r="W1177" s="127">
        <f>SUM(W1178:W1179)</f>
        <v>0</v>
      </c>
      <c r="X1177" s="26"/>
      <c r="Y1177" s="127">
        <f>SUM(Y1178:Y1179)</f>
        <v>0</v>
      </c>
      <c r="Z1177" s="26"/>
      <c r="AA1177" s="127">
        <f>SUM(AA1178:AA1179)</f>
        <v>0</v>
      </c>
      <c r="AB1177" s="26"/>
      <c r="AC1177" s="127">
        <f>SUM(AC1178:AC1179)</f>
        <v>0</v>
      </c>
      <c r="AD1177" s="26"/>
      <c r="AE1177" s="127">
        <f>SUM(AE1178:AE1179)</f>
        <v>0</v>
      </c>
      <c r="AF1177" s="26"/>
      <c r="AG1177" s="127">
        <f>SUM(AG1178:AG1179)</f>
        <v>0</v>
      </c>
      <c r="AH1177" s="26"/>
      <c r="AI1177" s="127">
        <f>SUM(AI1178:AI1179)</f>
        <v>0</v>
      </c>
      <c r="AJ1177" s="26"/>
      <c r="AK1177" s="127">
        <f>SUM(AK1178:AK1179)</f>
        <v>0</v>
      </c>
      <c r="AL1177" s="26"/>
      <c r="AM1177" s="127">
        <f>SUM(AM1178:AM1179)</f>
        <v>0</v>
      </c>
      <c r="AN1177" s="26"/>
      <c r="AO1177" s="127">
        <f>SUM(AO1178:AO1179)</f>
        <v>0</v>
      </c>
      <c r="AP1177" s="26"/>
      <c r="AQ1177" s="127">
        <f>SUM(AQ1178:AQ1179)</f>
        <v>0</v>
      </c>
      <c r="AR1177" s="26"/>
      <c r="AS1177" s="127">
        <f>SUM(AS1178:AS1179)</f>
        <v>0</v>
      </c>
      <c r="AT1177" s="26"/>
      <c r="AU1177" s="127">
        <f>SUM(AU1178:AU1179)</f>
        <v>0</v>
      </c>
      <c r="AV1177" s="26"/>
      <c r="AW1177" s="127">
        <f>SUM(AW1178:AW1179)</f>
        <v>0</v>
      </c>
      <c r="AX1177" s="26"/>
      <c r="AY1177" s="127">
        <f>SUM(AY1178:AY1179)</f>
        <v>0</v>
      </c>
      <c r="AZ1177" s="26"/>
      <c r="BA1177" s="127">
        <f>SUM(BA1178:BA1179)</f>
        <v>0</v>
      </c>
      <c r="BB1177" s="26"/>
      <c r="BC1177" s="127">
        <f>SUM(BC1178:BC1179)</f>
        <v>0</v>
      </c>
      <c r="BD1177" s="26"/>
      <c r="BE1177" s="127">
        <f>SUM(BE1178:BE1179)</f>
        <v>0</v>
      </c>
      <c r="BF1177" s="26"/>
      <c r="BG1177" s="127">
        <f>SUM(BG1178:BG1179)</f>
        <v>0</v>
      </c>
      <c r="BH1177" s="109"/>
      <c r="BI1177" s="121">
        <f>SUM(BI1178:BI1179)</f>
        <v>72547.766016742564</v>
      </c>
      <c r="BJ1177" s="27"/>
      <c r="BK1177" s="109"/>
      <c r="BL1177" s="121">
        <f>SUM(BL1178:BL1179)</f>
        <v>81711.073983257433</v>
      </c>
      <c r="BM1177" s="27"/>
    </row>
    <row r="1178" spans="1:65" s="88" customFormat="1" ht="45">
      <c r="A1178" s="38" t="s">
        <v>1651</v>
      </c>
      <c r="B1178" s="29" t="s">
        <v>66</v>
      </c>
      <c r="C1178" s="34" t="s">
        <v>1652</v>
      </c>
      <c r="D1178" s="101" t="s">
        <v>1653</v>
      </c>
      <c r="E1178" s="29" t="s">
        <v>1654</v>
      </c>
      <c r="F1178" s="30">
        <v>5200</v>
      </c>
      <c r="G1178" s="31">
        <v>16.22</v>
      </c>
      <c r="H1178" s="119">
        <v>19.930704949654555</v>
      </c>
      <c r="I1178" s="120">
        <f t="shared" ref="I1178:I1179" si="4586">ROUND(SUM(F1178*H1178),2)</f>
        <v>103639.67</v>
      </c>
      <c r="J1178" s="111"/>
      <c r="K1178" s="114">
        <f t="shared" ref="K1178:K1179" si="4587">J1178*$H1178</f>
        <v>0</v>
      </c>
      <c r="L1178" s="32">
        <f>'MEMÓRIA DE CÁLCULO'!L658</f>
        <v>3639.9999999999995</v>
      </c>
      <c r="M1178" s="114">
        <f t="shared" ref="M1178:M1179" si="4588">L1178*$H1178</f>
        <v>72547.766016742564</v>
      </c>
      <c r="N1178" s="32"/>
      <c r="O1178" s="114">
        <f t="shared" ref="O1178:O1179" si="4589">N1178*$H1178</f>
        <v>0</v>
      </c>
      <c r="P1178" s="32"/>
      <c r="Q1178" s="114">
        <f t="shared" ref="Q1178:Q1179" si="4590">P1178*$H1178</f>
        <v>0</v>
      </c>
      <c r="R1178" s="32"/>
      <c r="S1178" s="114">
        <f t="shared" ref="S1178:S1179" si="4591">R1178*$H1178</f>
        <v>0</v>
      </c>
      <c r="T1178" s="32"/>
      <c r="U1178" s="114">
        <f t="shared" ref="U1178:U1179" si="4592">T1178*$H1178</f>
        <v>0</v>
      </c>
      <c r="V1178" s="32"/>
      <c r="W1178" s="114">
        <f t="shared" ref="W1178:W1179" si="4593">V1178*$H1178</f>
        <v>0</v>
      </c>
      <c r="X1178" s="32"/>
      <c r="Y1178" s="114">
        <f t="shared" ref="Y1178:Y1179" si="4594">X1178*$H1178</f>
        <v>0</v>
      </c>
      <c r="Z1178" s="32"/>
      <c r="AA1178" s="114">
        <f t="shared" ref="AA1178:AA1179" si="4595">Z1178*$H1178</f>
        <v>0</v>
      </c>
      <c r="AB1178" s="32"/>
      <c r="AC1178" s="114">
        <f t="shared" ref="AC1178:AC1179" si="4596">AB1178*$H1178</f>
        <v>0</v>
      </c>
      <c r="AD1178" s="32"/>
      <c r="AE1178" s="114">
        <f t="shared" ref="AE1178:AE1179" si="4597">AD1178*$H1178</f>
        <v>0</v>
      </c>
      <c r="AF1178" s="32"/>
      <c r="AG1178" s="114">
        <f t="shared" ref="AG1178:AG1179" si="4598">AF1178*$H1178</f>
        <v>0</v>
      </c>
      <c r="AH1178" s="32"/>
      <c r="AI1178" s="114">
        <f t="shared" ref="AI1178:AI1179" si="4599">AH1178*$H1178</f>
        <v>0</v>
      </c>
      <c r="AJ1178" s="32"/>
      <c r="AK1178" s="114">
        <f t="shared" ref="AK1178:AK1179" si="4600">AJ1178*$H1178</f>
        <v>0</v>
      </c>
      <c r="AL1178" s="32"/>
      <c r="AM1178" s="114">
        <f t="shared" ref="AM1178:AM1179" si="4601">AL1178*$H1178</f>
        <v>0</v>
      </c>
      <c r="AN1178" s="32"/>
      <c r="AO1178" s="114">
        <f t="shared" ref="AO1178:AO1179" si="4602">AN1178*$H1178</f>
        <v>0</v>
      </c>
      <c r="AP1178" s="32"/>
      <c r="AQ1178" s="114">
        <f t="shared" ref="AQ1178:AQ1179" si="4603">AP1178*$H1178</f>
        <v>0</v>
      </c>
      <c r="AR1178" s="32"/>
      <c r="AS1178" s="114">
        <f t="shared" ref="AS1178:AS1179" si="4604">AR1178*$H1178</f>
        <v>0</v>
      </c>
      <c r="AT1178" s="32"/>
      <c r="AU1178" s="114">
        <f t="shared" ref="AU1178:AU1179" si="4605">AT1178*$H1178</f>
        <v>0</v>
      </c>
      <c r="AV1178" s="32"/>
      <c r="AW1178" s="114">
        <f t="shared" ref="AW1178:AW1179" si="4606">AV1178*$H1178</f>
        <v>0</v>
      </c>
      <c r="AX1178" s="32"/>
      <c r="AY1178" s="114">
        <f t="shared" ref="AY1178:AY1179" si="4607">AX1178*$H1178</f>
        <v>0</v>
      </c>
      <c r="AZ1178" s="32"/>
      <c r="BA1178" s="114">
        <f t="shared" ref="BA1178:BA1179" si="4608">AZ1178*$H1178</f>
        <v>0</v>
      </c>
      <c r="BB1178" s="32"/>
      <c r="BC1178" s="114">
        <f t="shared" ref="BC1178:BC1179" si="4609">BB1178*$H1178</f>
        <v>0</v>
      </c>
      <c r="BD1178" s="32"/>
      <c r="BE1178" s="114">
        <f t="shared" ref="BE1178:BE1179" si="4610">BD1178*$H1178</f>
        <v>0</v>
      </c>
      <c r="BF1178" s="32"/>
      <c r="BG1178" s="114">
        <f t="shared" ref="BG1178:BG1179" si="4611">BF1178*$H1178</f>
        <v>0</v>
      </c>
      <c r="BH1178" s="108">
        <f t="shared" ref="BH1178:BI1178" si="4612">SUM(J1178,L1178,N1178,P1178,R1178,T1178,V1178,X1178,Z1178,AB1178,AD1178,AF1178,AH1178,AJ1178,AL1178,AN1178,AP1178,AR1178,AT1178,AV1178,AX1178,AZ1178,BB1178,BD1178,BF1178)</f>
        <v>3639.9999999999995</v>
      </c>
      <c r="BI1178" s="119">
        <f t="shared" si="4612"/>
        <v>72547.766016742564</v>
      </c>
      <c r="BJ1178" s="87">
        <f t="shared" ref="BJ1178:BJ1179" si="4613">BI1178/I1178</f>
        <v>0.69999997121510094</v>
      </c>
      <c r="BK1178" s="108">
        <f t="shared" ref="BK1178:BK1179" si="4614">F1178-BH1178</f>
        <v>1560.0000000000005</v>
      </c>
      <c r="BL1178" s="119">
        <f t="shared" ref="BL1178:BL1179" si="4615">I1178-BI1178</f>
        <v>31091.903983257434</v>
      </c>
      <c r="BM1178" s="87">
        <f t="shared" ref="BM1178:BM1179" si="4616">1-BJ1178</f>
        <v>0.30000002878489906</v>
      </c>
    </row>
    <row r="1179" spans="1:65" s="88" customFormat="1">
      <c r="A1179" s="38" t="s">
        <v>1655</v>
      </c>
      <c r="B1179" s="29" t="s">
        <v>1656</v>
      </c>
      <c r="C1179" s="34">
        <v>170259</v>
      </c>
      <c r="D1179" s="101" t="s">
        <v>1657</v>
      </c>
      <c r="E1179" s="29" t="s">
        <v>82</v>
      </c>
      <c r="F1179" s="30">
        <v>138.75</v>
      </c>
      <c r="G1179" s="31">
        <v>296.89999999999998</v>
      </c>
      <c r="H1179" s="119">
        <v>364.8228298121108</v>
      </c>
      <c r="I1179" s="120">
        <f t="shared" si="4586"/>
        <v>50619.17</v>
      </c>
      <c r="J1179" s="111"/>
      <c r="K1179" s="114">
        <f t="shared" si="4587"/>
        <v>0</v>
      </c>
      <c r="L1179" s="32"/>
      <c r="M1179" s="114">
        <f t="shared" si="4588"/>
        <v>0</v>
      </c>
      <c r="N1179" s="32"/>
      <c r="O1179" s="114">
        <f t="shared" si="4589"/>
        <v>0</v>
      </c>
      <c r="P1179" s="32"/>
      <c r="Q1179" s="114">
        <f t="shared" si="4590"/>
        <v>0</v>
      </c>
      <c r="R1179" s="32"/>
      <c r="S1179" s="114">
        <f t="shared" si="4591"/>
        <v>0</v>
      </c>
      <c r="T1179" s="32"/>
      <c r="U1179" s="114">
        <f t="shared" si="4592"/>
        <v>0</v>
      </c>
      <c r="V1179" s="32"/>
      <c r="W1179" s="114">
        <f t="shared" si="4593"/>
        <v>0</v>
      </c>
      <c r="X1179" s="32"/>
      <c r="Y1179" s="114">
        <f t="shared" si="4594"/>
        <v>0</v>
      </c>
      <c r="Z1179" s="32"/>
      <c r="AA1179" s="114">
        <f t="shared" si="4595"/>
        <v>0</v>
      </c>
      <c r="AB1179" s="32"/>
      <c r="AC1179" s="114">
        <f t="shared" si="4596"/>
        <v>0</v>
      </c>
      <c r="AD1179" s="32"/>
      <c r="AE1179" s="114">
        <f t="shared" si="4597"/>
        <v>0</v>
      </c>
      <c r="AF1179" s="32"/>
      <c r="AG1179" s="114">
        <f t="shared" si="4598"/>
        <v>0</v>
      </c>
      <c r="AH1179" s="32"/>
      <c r="AI1179" s="114">
        <f t="shared" si="4599"/>
        <v>0</v>
      </c>
      <c r="AJ1179" s="32"/>
      <c r="AK1179" s="114">
        <f t="shared" si="4600"/>
        <v>0</v>
      </c>
      <c r="AL1179" s="32"/>
      <c r="AM1179" s="114">
        <f t="shared" si="4601"/>
        <v>0</v>
      </c>
      <c r="AN1179" s="32"/>
      <c r="AO1179" s="114">
        <f t="shared" si="4602"/>
        <v>0</v>
      </c>
      <c r="AP1179" s="32"/>
      <c r="AQ1179" s="114">
        <f t="shared" si="4603"/>
        <v>0</v>
      </c>
      <c r="AR1179" s="32"/>
      <c r="AS1179" s="114">
        <f t="shared" si="4604"/>
        <v>0</v>
      </c>
      <c r="AT1179" s="32"/>
      <c r="AU1179" s="114">
        <f t="shared" si="4605"/>
        <v>0</v>
      </c>
      <c r="AV1179" s="32"/>
      <c r="AW1179" s="114">
        <f t="shared" si="4606"/>
        <v>0</v>
      </c>
      <c r="AX1179" s="32"/>
      <c r="AY1179" s="114">
        <f t="shared" si="4607"/>
        <v>0</v>
      </c>
      <c r="AZ1179" s="32"/>
      <c r="BA1179" s="114">
        <f t="shared" si="4608"/>
        <v>0</v>
      </c>
      <c r="BB1179" s="32"/>
      <c r="BC1179" s="114">
        <f t="shared" si="4609"/>
        <v>0</v>
      </c>
      <c r="BD1179" s="32"/>
      <c r="BE1179" s="114">
        <f t="shared" si="4610"/>
        <v>0</v>
      </c>
      <c r="BF1179" s="32"/>
      <c r="BG1179" s="114">
        <f t="shared" si="4611"/>
        <v>0</v>
      </c>
      <c r="BH1179" s="108">
        <f t="shared" ref="BH1179:BI1179" si="4617">SUM(J1179,L1179,N1179,P1179,R1179,T1179,V1179,X1179,Z1179,AB1179,AD1179,AF1179,AH1179,AJ1179,AL1179,AN1179,AP1179,AR1179,AT1179,AV1179,AX1179,AZ1179,BB1179,BD1179,BF1179)</f>
        <v>0</v>
      </c>
      <c r="BI1179" s="119">
        <f t="shared" si="4617"/>
        <v>0</v>
      </c>
      <c r="BJ1179" s="87">
        <f t="shared" si="4613"/>
        <v>0</v>
      </c>
      <c r="BK1179" s="108">
        <f t="shared" si="4614"/>
        <v>138.75</v>
      </c>
      <c r="BL1179" s="119">
        <f t="shared" si="4615"/>
        <v>50619.17</v>
      </c>
      <c r="BM1179" s="87">
        <f t="shared" si="4616"/>
        <v>1</v>
      </c>
    </row>
    <row r="1180" spans="1:65" s="88" customFormat="1">
      <c r="A1180" s="92" t="s">
        <v>1658</v>
      </c>
      <c r="B1180" s="22"/>
      <c r="C1180" s="22"/>
      <c r="D1180" s="102" t="s">
        <v>1659</v>
      </c>
      <c r="E1180" s="93"/>
      <c r="F1180" s="89"/>
      <c r="G1180" s="27"/>
      <c r="H1180" s="121"/>
      <c r="I1180" s="118">
        <f>I1181+I1187+I1195+I1203+I1211+I1221+I1230+I1272</f>
        <v>893683.74</v>
      </c>
      <c r="J1180" s="112"/>
      <c r="K1180" s="127">
        <f>K1181+K1187+K1195+K1203+K1211+K1221+K1230+K1272</f>
        <v>21357.377495323926</v>
      </c>
      <c r="L1180" s="26"/>
      <c r="M1180" s="127">
        <f>M1181+M1187+M1195+M1203+M1211+M1221+M1230+M1272</f>
        <v>53623.393325086399</v>
      </c>
      <c r="N1180" s="26"/>
      <c r="O1180" s="127">
        <f>O1181+O1187+O1195+O1203+O1211+O1221+O1230+O1272</f>
        <v>0</v>
      </c>
      <c r="P1180" s="26"/>
      <c r="Q1180" s="127">
        <f>Q1181+Q1187+Q1195+Q1203+Q1211+Q1221+Q1230+Q1272</f>
        <v>0</v>
      </c>
      <c r="R1180" s="26"/>
      <c r="S1180" s="127">
        <f>S1181+S1187+S1195+S1203+S1211+S1221+S1230+S1272</f>
        <v>0</v>
      </c>
      <c r="T1180" s="26"/>
      <c r="U1180" s="127">
        <f>U1181+U1187+U1195+U1203+U1211+U1221+U1230+U1272</f>
        <v>0</v>
      </c>
      <c r="V1180" s="26"/>
      <c r="W1180" s="127">
        <f>W1181+W1187+W1195+W1203+W1211+W1221+W1230+W1272</f>
        <v>0</v>
      </c>
      <c r="X1180" s="26"/>
      <c r="Y1180" s="127">
        <f>Y1181+Y1187+Y1195+Y1203+Y1211+Y1221+Y1230+Y1272</f>
        <v>0</v>
      </c>
      <c r="Z1180" s="26"/>
      <c r="AA1180" s="127">
        <f>AA1181+AA1187+AA1195+AA1203+AA1211+AA1221+AA1230+AA1272</f>
        <v>0</v>
      </c>
      <c r="AB1180" s="26"/>
      <c r="AC1180" s="127">
        <f>AC1181+AC1187+AC1195+AC1203+AC1211+AC1221+AC1230+AC1272</f>
        <v>0</v>
      </c>
      <c r="AD1180" s="26"/>
      <c r="AE1180" s="127">
        <f>AE1181+AE1187+AE1195+AE1203+AE1211+AE1221+AE1230+AE1272</f>
        <v>0</v>
      </c>
      <c r="AF1180" s="26"/>
      <c r="AG1180" s="127">
        <f>AG1181+AG1187+AG1195+AG1203+AG1211+AG1221+AG1230+AG1272</f>
        <v>0</v>
      </c>
      <c r="AH1180" s="26"/>
      <c r="AI1180" s="127">
        <f>AI1181+AI1187+AI1195+AI1203+AI1211+AI1221+AI1230+AI1272</f>
        <v>0</v>
      </c>
      <c r="AJ1180" s="26"/>
      <c r="AK1180" s="127">
        <f>AK1181+AK1187+AK1195+AK1203+AK1211+AK1221+AK1230+AK1272</f>
        <v>0</v>
      </c>
      <c r="AL1180" s="26"/>
      <c r="AM1180" s="127">
        <f>AM1181+AM1187+AM1195+AM1203+AM1211+AM1221+AM1230+AM1272</f>
        <v>0</v>
      </c>
      <c r="AN1180" s="26"/>
      <c r="AO1180" s="127">
        <f>AO1181+AO1187+AO1195+AO1203+AO1211+AO1221+AO1230+AO1272</f>
        <v>0</v>
      </c>
      <c r="AP1180" s="26"/>
      <c r="AQ1180" s="127">
        <f>AQ1181+AQ1187+AQ1195+AQ1203+AQ1211+AQ1221+AQ1230+AQ1272</f>
        <v>0</v>
      </c>
      <c r="AR1180" s="26"/>
      <c r="AS1180" s="127">
        <f>AS1181+AS1187+AS1195+AS1203+AS1211+AS1221+AS1230+AS1272</f>
        <v>0</v>
      </c>
      <c r="AT1180" s="26"/>
      <c r="AU1180" s="127">
        <f>AU1181+AU1187+AU1195+AU1203+AU1211+AU1221+AU1230+AU1272</f>
        <v>0</v>
      </c>
      <c r="AV1180" s="26"/>
      <c r="AW1180" s="127">
        <f>AW1181+AW1187+AW1195+AW1203+AW1211+AW1221+AW1230+AW1272</f>
        <v>0</v>
      </c>
      <c r="AX1180" s="26"/>
      <c r="AY1180" s="127">
        <f>AY1181+AY1187+AY1195+AY1203+AY1211+AY1221+AY1230+AY1272</f>
        <v>0</v>
      </c>
      <c r="AZ1180" s="26"/>
      <c r="BA1180" s="127">
        <f>BA1181+BA1187+BA1195+BA1203+BA1211+BA1221+BA1230+BA1272</f>
        <v>0</v>
      </c>
      <c r="BB1180" s="26"/>
      <c r="BC1180" s="127">
        <f>BC1181+BC1187+BC1195+BC1203+BC1211+BC1221+BC1230+BC1272</f>
        <v>0</v>
      </c>
      <c r="BD1180" s="26"/>
      <c r="BE1180" s="127">
        <f>BE1181+BE1187+BE1195+BE1203+BE1211+BE1221+BE1230+BE1272</f>
        <v>0</v>
      </c>
      <c r="BF1180" s="26"/>
      <c r="BG1180" s="127">
        <f>BG1181+BG1187+BG1195+BG1203+BG1211+BG1221+BG1230+BG1272</f>
        <v>0</v>
      </c>
      <c r="BH1180" s="109"/>
      <c r="BI1180" s="121">
        <f>BI1181+BI1187+BI1195+BI1203+BI1211+BI1221+BI1230+BI1272</f>
        <v>74980.770820410326</v>
      </c>
      <c r="BJ1180" s="27"/>
      <c r="BK1180" s="109"/>
      <c r="BL1180" s="121">
        <f>BL1181+BL1187+BL1195+BL1203+BL1211+BL1221+BL1230+BL1272</f>
        <v>818702.96917958965</v>
      </c>
      <c r="BM1180" s="27"/>
    </row>
    <row r="1181" spans="1:65" s="88" customFormat="1">
      <c r="A1181" s="92" t="s">
        <v>1660</v>
      </c>
      <c r="B1181" s="22"/>
      <c r="C1181" s="22"/>
      <c r="D1181" s="102" t="s">
        <v>1661</v>
      </c>
      <c r="E1181" s="22"/>
      <c r="F1181" s="89"/>
      <c r="G1181" s="27"/>
      <c r="H1181" s="121"/>
      <c r="I1181" s="118">
        <f>SUM(I1182:I1186)</f>
        <v>96325.11</v>
      </c>
      <c r="J1181" s="112"/>
      <c r="K1181" s="127">
        <f>SUM(K1182:K1186)</f>
        <v>18139.633501004617</v>
      </c>
      <c r="L1181" s="26"/>
      <c r="M1181" s="127">
        <f>SUM(M1182:M1186)</f>
        <v>9113.7542476062408</v>
      </c>
      <c r="N1181" s="26"/>
      <c r="O1181" s="127">
        <f>SUM(O1182:O1186)</f>
        <v>0</v>
      </c>
      <c r="P1181" s="26"/>
      <c r="Q1181" s="127">
        <f>SUM(Q1182:Q1186)</f>
        <v>0</v>
      </c>
      <c r="R1181" s="26"/>
      <c r="S1181" s="127">
        <f>SUM(S1182:S1186)</f>
        <v>0</v>
      </c>
      <c r="T1181" s="26"/>
      <c r="U1181" s="127">
        <f>SUM(U1182:U1186)</f>
        <v>0</v>
      </c>
      <c r="V1181" s="26"/>
      <c r="W1181" s="127">
        <f>SUM(W1182:W1186)</f>
        <v>0</v>
      </c>
      <c r="X1181" s="26"/>
      <c r="Y1181" s="127">
        <f>SUM(Y1182:Y1186)</f>
        <v>0</v>
      </c>
      <c r="Z1181" s="26"/>
      <c r="AA1181" s="127">
        <f>SUM(AA1182:AA1186)</f>
        <v>0</v>
      </c>
      <c r="AB1181" s="26"/>
      <c r="AC1181" s="127">
        <f>SUM(AC1182:AC1186)</f>
        <v>0</v>
      </c>
      <c r="AD1181" s="26"/>
      <c r="AE1181" s="127">
        <f>SUM(AE1182:AE1186)</f>
        <v>0</v>
      </c>
      <c r="AF1181" s="26"/>
      <c r="AG1181" s="127">
        <f>SUM(AG1182:AG1186)</f>
        <v>0</v>
      </c>
      <c r="AH1181" s="26"/>
      <c r="AI1181" s="127">
        <f>SUM(AI1182:AI1186)</f>
        <v>0</v>
      </c>
      <c r="AJ1181" s="26"/>
      <c r="AK1181" s="127">
        <f>SUM(AK1182:AK1186)</f>
        <v>0</v>
      </c>
      <c r="AL1181" s="26"/>
      <c r="AM1181" s="127">
        <f>SUM(AM1182:AM1186)</f>
        <v>0</v>
      </c>
      <c r="AN1181" s="26"/>
      <c r="AO1181" s="127">
        <f>SUM(AO1182:AO1186)</f>
        <v>0</v>
      </c>
      <c r="AP1181" s="26"/>
      <c r="AQ1181" s="127">
        <f>SUM(AQ1182:AQ1186)</f>
        <v>0</v>
      </c>
      <c r="AR1181" s="26"/>
      <c r="AS1181" s="127">
        <f>SUM(AS1182:AS1186)</f>
        <v>0</v>
      </c>
      <c r="AT1181" s="26"/>
      <c r="AU1181" s="127">
        <f>SUM(AU1182:AU1186)</f>
        <v>0</v>
      </c>
      <c r="AV1181" s="26"/>
      <c r="AW1181" s="127">
        <f>SUM(AW1182:AW1186)</f>
        <v>0</v>
      </c>
      <c r="AX1181" s="26"/>
      <c r="AY1181" s="127">
        <f>SUM(AY1182:AY1186)</f>
        <v>0</v>
      </c>
      <c r="AZ1181" s="26"/>
      <c r="BA1181" s="127">
        <f>SUM(BA1182:BA1186)</f>
        <v>0</v>
      </c>
      <c r="BB1181" s="26"/>
      <c r="BC1181" s="127">
        <f>SUM(BC1182:BC1186)</f>
        <v>0</v>
      </c>
      <c r="BD1181" s="26"/>
      <c r="BE1181" s="127">
        <f>SUM(BE1182:BE1186)</f>
        <v>0</v>
      </c>
      <c r="BF1181" s="26"/>
      <c r="BG1181" s="127">
        <f>SUM(BG1182:BG1186)</f>
        <v>0</v>
      </c>
      <c r="BH1181" s="109"/>
      <c r="BI1181" s="121">
        <f>SUM(BI1182:BI1186)</f>
        <v>27253.387748610858</v>
      </c>
      <c r="BJ1181" s="27"/>
      <c r="BK1181" s="109"/>
      <c r="BL1181" s="121">
        <f>SUM(BL1182:BL1186)</f>
        <v>69071.722251389132</v>
      </c>
      <c r="BM1181" s="27"/>
    </row>
    <row r="1182" spans="1:65" s="88" customFormat="1" ht="33.75">
      <c r="A1182" s="38" t="s">
        <v>1662</v>
      </c>
      <c r="B1182" s="29" t="s">
        <v>66</v>
      </c>
      <c r="C1182" s="34">
        <v>103328</v>
      </c>
      <c r="D1182" s="101" t="s">
        <v>1663</v>
      </c>
      <c r="E1182" s="29" t="s">
        <v>82</v>
      </c>
      <c r="F1182" s="30">
        <v>184.85450000000003</v>
      </c>
      <c r="G1182" s="31">
        <v>72.040000000000006</v>
      </c>
      <c r="H1182" s="119">
        <v>88.520837519920732</v>
      </c>
      <c r="I1182" s="120">
        <f t="shared" ref="I1182:I1186" si="4618">ROUND(SUM(F1182*H1182),2)</f>
        <v>16363.48</v>
      </c>
      <c r="J1182" s="111">
        <f>'MEMÓRIA DE CÁLCULO'!L666</f>
        <v>74.77</v>
      </c>
      <c r="K1182" s="254">
        <f t="shared" ref="K1182:K1186" si="4619">J1182*$H1182</f>
        <v>6618.703021364473</v>
      </c>
      <c r="L1182" s="32"/>
      <c r="M1182" s="114">
        <f t="shared" ref="M1182:M1186" si="4620">L1182*$H1182</f>
        <v>0</v>
      </c>
      <c r="N1182" s="32"/>
      <c r="O1182" s="114">
        <f t="shared" ref="O1182:O1186" si="4621">N1182*$H1182</f>
        <v>0</v>
      </c>
      <c r="P1182" s="32"/>
      <c r="Q1182" s="114">
        <f t="shared" ref="Q1182:Q1186" si="4622">P1182*$H1182</f>
        <v>0</v>
      </c>
      <c r="R1182" s="32"/>
      <c r="S1182" s="114">
        <f t="shared" ref="S1182:S1186" si="4623">R1182*$H1182</f>
        <v>0</v>
      </c>
      <c r="T1182" s="32"/>
      <c r="U1182" s="114">
        <f t="shared" ref="U1182:U1186" si="4624">T1182*$H1182</f>
        <v>0</v>
      </c>
      <c r="V1182" s="32"/>
      <c r="W1182" s="114">
        <f t="shared" ref="W1182:W1186" si="4625">V1182*$H1182</f>
        <v>0</v>
      </c>
      <c r="X1182" s="32"/>
      <c r="Y1182" s="114">
        <f t="shared" ref="Y1182:Y1186" si="4626">X1182*$H1182</f>
        <v>0</v>
      </c>
      <c r="Z1182" s="32"/>
      <c r="AA1182" s="114">
        <f t="shared" ref="AA1182:AA1186" si="4627">Z1182*$H1182</f>
        <v>0</v>
      </c>
      <c r="AB1182" s="32"/>
      <c r="AC1182" s="114">
        <f t="shared" ref="AC1182:AC1186" si="4628">AB1182*$H1182</f>
        <v>0</v>
      </c>
      <c r="AD1182" s="32"/>
      <c r="AE1182" s="114">
        <f t="shared" ref="AE1182:AE1186" si="4629">AD1182*$H1182</f>
        <v>0</v>
      </c>
      <c r="AF1182" s="32"/>
      <c r="AG1182" s="114">
        <f t="shared" ref="AG1182:AG1186" si="4630">AF1182*$H1182</f>
        <v>0</v>
      </c>
      <c r="AH1182" s="32"/>
      <c r="AI1182" s="114">
        <f t="shared" ref="AI1182:AI1186" si="4631">AH1182*$H1182</f>
        <v>0</v>
      </c>
      <c r="AJ1182" s="32"/>
      <c r="AK1182" s="114">
        <f t="shared" ref="AK1182:AK1186" si="4632">AJ1182*$H1182</f>
        <v>0</v>
      </c>
      <c r="AL1182" s="32"/>
      <c r="AM1182" s="114">
        <f t="shared" ref="AM1182:AM1186" si="4633">AL1182*$H1182</f>
        <v>0</v>
      </c>
      <c r="AN1182" s="32"/>
      <c r="AO1182" s="114">
        <f t="shared" ref="AO1182:AO1186" si="4634">AN1182*$H1182</f>
        <v>0</v>
      </c>
      <c r="AP1182" s="32"/>
      <c r="AQ1182" s="114">
        <f t="shared" ref="AQ1182:AQ1186" si="4635">AP1182*$H1182</f>
        <v>0</v>
      </c>
      <c r="AR1182" s="32"/>
      <c r="AS1182" s="114">
        <f t="shared" ref="AS1182:AS1186" si="4636">AR1182*$H1182</f>
        <v>0</v>
      </c>
      <c r="AT1182" s="32"/>
      <c r="AU1182" s="114">
        <f t="shared" ref="AU1182:AU1186" si="4637">AT1182*$H1182</f>
        <v>0</v>
      </c>
      <c r="AV1182" s="32"/>
      <c r="AW1182" s="114">
        <f t="shared" ref="AW1182:AW1186" si="4638">AV1182*$H1182</f>
        <v>0</v>
      </c>
      <c r="AX1182" s="32"/>
      <c r="AY1182" s="114">
        <f t="shared" ref="AY1182:AY1186" si="4639">AX1182*$H1182</f>
        <v>0</v>
      </c>
      <c r="AZ1182" s="32"/>
      <c r="BA1182" s="114">
        <f t="shared" ref="BA1182:BA1186" si="4640">AZ1182*$H1182</f>
        <v>0</v>
      </c>
      <c r="BB1182" s="32"/>
      <c r="BC1182" s="114">
        <f t="shared" ref="BC1182:BC1186" si="4641">BB1182*$H1182</f>
        <v>0</v>
      </c>
      <c r="BD1182" s="32"/>
      <c r="BE1182" s="114">
        <f t="shared" ref="BE1182:BE1186" si="4642">BD1182*$H1182</f>
        <v>0</v>
      </c>
      <c r="BF1182" s="32"/>
      <c r="BG1182" s="114">
        <f t="shared" ref="BG1182:BG1186" si="4643">BF1182*$H1182</f>
        <v>0</v>
      </c>
      <c r="BH1182" s="108">
        <f t="shared" ref="BH1182:BI1182" si="4644">SUM(J1182,L1182,N1182,P1182,R1182,T1182,V1182,X1182,Z1182,AB1182,AD1182,AF1182,AH1182,AJ1182,AL1182,AN1182,AP1182,AR1182,AT1182,AV1182,AX1182,AZ1182,BB1182,BD1182,BF1182)</f>
        <v>74.77</v>
      </c>
      <c r="BI1182" s="119">
        <f t="shared" si="4644"/>
        <v>6618.703021364473</v>
      </c>
      <c r="BJ1182" s="87">
        <f t="shared" ref="BJ1182:BJ1186" si="4645">BI1182/I1182</f>
        <v>0.40448016078269861</v>
      </c>
      <c r="BK1182" s="108">
        <f t="shared" ref="BK1182:BK1186" si="4646">F1182-BH1182</f>
        <v>110.08450000000003</v>
      </c>
      <c r="BL1182" s="119">
        <f t="shared" ref="BL1182:BL1186" si="4647">I1182-BI1182</f>
        <v>9744.7769786355275</v>
      </c>
      <c r="BM1182" s="87">
        <f t="shared" ref="BM1182:BM1186" si="4648">1-BJ1182</f>
        <v>0.59551983921730134</v>
      </c>
    </row>
    <row r="1183" spans="1:65" s="88" customFormat="1" ht="33.75">
      <c r="A1183" s="38" t="s">
        <v>1664</v>
      </c>
      <c r="B1183" s="29" t="s">
        <v>66</v>
      </c>
      <c r="C1183" s="34">
        <v>103326</v>
      </c>
      <c r="D1183" s="101" t="s">
        <v>1665</v>
      </c>
      <c r="E1183" s="29" t="s">
        <v>82</v>
      </c>
      <c r="F1183" s="30">
        <v>30.942</v>
      </c>
      <c r="G1183" s="31">
        <v>75.040000000000006</v>
      </c>
      <c r="H1183" s="119">
        <v>92.207157794209493</v>
      </c>
      <c r="I1183" s="120">
        <f t="shared" si="4618"/>
        <v>2853.07</v>
      </c>
      <c r="J1183" s="111"/>
      <c r="K1183" s="114">
        <f t="shared" si="4619"/>
        <v>0</v>
      </c>
      <c r="L1183" s="32"/>
      <c r="M1183" s="114">
        <f t="shared" si="4620"/>
        <v>0</v>
      </c>
      <c r="N1183" s="32"/>
      <c r="O1183" s="114">
        <f t="shared" si="4621"/>
        <v>0</v>
      </c>
      <c r="P1183" s="32"/>
      <c r="Q1183" s="114">
        <f t="shared" si="4622"/>
        <v>0</v>
      </c>
      <c r="R1183" s="32"/>
      <c r="S1183" s="114">
        <f t="shared" si="4623"/>
        <v>0</v>
      </c>
      <c r="T1183" s="32"/>
      <c r="U1183" s="114">
        <f t="shared" si="4624"/>
        <v>0</v>
      </c>
      <c r="V1183" s="32"/>
      <c r="W1183" s="114">
        <f t="shared" si="4625"/>
        <v>0</v>
      </c>
      <c r="X1183" s="32"/>
      <c r="Y1183" s="114">
        <f t="shared" si="4626"/>
        <v>0</v>
      </c>
      <c r="Z1183" s="32"/>
      <c r="AA1183" s="114">
        <f t="shared" si="4627"/>
        <v>0</v>
      </c>
      <c r="AB1183" s="32"/>
      <c r="AC1183" s="114">
        <f t="shared" si="4628"/>
        <v>0</v>
      </c>
      <c r="AD1183" s="32"/>
      <c r="AE1183" s="114">
        <f t="shared" si="4629"/>
        <v>0</v>
      </c>
      <c r="AF1183" s="32"/>
      <c r="AG1183" s="114">
        <f t="shared" si="4630"/>
        <v>0</v>
      </c>
      <c r="AH1183" s="32"/>
      <c r="AI1183" s="114">
        <f t="shared" si="4631"/>
        <v>0</v>
      </c>
      <c r="AJ1183" s="32"/>
      <c r="AK1183" s="114">
        <f t="shared" si="4632"/>
        <v>0</v>
      </c>
      <c r="AL1183" s="32"/>
      <c r="AM1183" s="114">
        <f t="shared" si="4633"/>
        <v>0</v>
      </c>
      <c r="AN1183" s="32"/>
      <c r="AO1183" s="114">
        <f t="shared" si="4634"/>
        <v>0</v>
      </c>
      <c r="AP1183" s="32"/>
      <c r="AQ1183" s="114">
        <f t="shared" si="4635"/>
        <v>0</v>
      </c>
      <c r="AR1183" s="32"/>
      <c r="AS1183" s="114">
        <f t="shared" si="4636"/>
        <v>0</v>
      </c>
      <c r="AT1183" s="32"/>
      <c r="AU1183" s="114">
        <f t="shared" si="4637"/>
        <v>0</v>
      </c>
      <c r="AV1183" s="32"/>
      <c r="AW1183" s="114">
        <f t="shared" si="4638"/>
        <v>0</v>
      </c>
      <c r="AX1183" s="32"/>
      <c r="AY1183" s="114">
        <f t="shared" si="4639"/>
        <v>0</v>
      </c>
      <c r="AZ1183" s="32"/>
      <c r="BA1183" s="114">
        <f t="shared" si="4640"/>
        <v>0</v>
      </c>
      <c r="BB1183" s="32"/>
      <c r="BC1183" s="114">
        <f t="shared" si="4641"/>
        <v>0</v>
      </c>
      <c r="BD1183" s="32"/>
      <c r="BE1183" s="114">
        <f t="shared" si="4642"/>
        <v>0</v>
      </c>
      <c r="BF1183" s="32"/>
      <c r="BG1183" s="114">
        <f t="shared" si="4643"/>
        <v>0</v>
      </c>
      <c r="BH1183" s="108">
        <f t="shared" ref="BH1183:BI1183" si="4649">SUM(J1183,L1183,N1183,P1183,R1183,T1183,V1183,X1183,Z1183,AB1183,AD1183,AF1183,AH1183,AJ1183,AL1183,AN1183,AP1183,AR1183,AT1183,AV1183,AX1183,AZ1183,BB1183,BD1183,BF1183)</f>
        <v>0</v>
      </c>
      <c r="BI1183" s="119">
        <f t="shared" si="4649"/>
        <v>0</v>
      </c>
      <c r="BJ1183" s="87">
        <f t="shared" si="4645"/>
        <v>0</v>
      </c>
      <c r="BK1183" s="108">
        <f t="shared" si="4646"/>
        <v>30.942</v>
      </c>
      <c r="BL1183" s="119">
        <f t="shared" si="4647"/>
        <v>2853.07</v>
      </c>
      <c r="BM1183" s="87">
        <f t="shared" si="4648"/>
        <v>1</v>
      </c>
    </row>
    <row r="1184" spans="1:65" s="88" customFormat="1" ht="67.5">
      <c r="A1184" s="38" t="s">
        <v>1666</v>
      </c>
      <c r="B1184" s="29" t="s">
        <v>1643</v>
      </c>
      <c r="C1184" s="34" t="s">
        <v>1667</v>
      </c>
      <c r="D1184" s="101" t="s">
        <v>1668</v>
      </c>
      <c r="E1184" s="29" t="s">
        <v>82</v>
      </c>
      <c r="F1184" s="30">
        <v>7.5</v>
      </c>
      <c r="G1184" s="31">
        <v>98.4</v>
      </c>
      <c r="H1184" s="119">
        <v>120.91130499667129</v>
      </c>
      <c r="I1184" s="120">
        <f t="shared" si="4618"/>
        <v>906.83</v>
      </c>
      <c r="J1184" s="111"/>
      <c r="K1184" s="114">
        <f t="shared" si="4619"/>
        <v>0</v>
      </c>
      <c r="L1184" s="32"/>
      <c r="M1184" s="114">
        <f t="shared" si="4620"/>
        <v>0</v>
      </c>
      <c r="N1184" s="32"/>
      <c r="O1184" s="114">
        <f t="shared" si="4621"/>
        <v>0</v>
      </c>
      <c r="P1184" s="32"/>
      <c r="Q1184" s="114">
        <f t="shared" si="4622"/>
        <v>0</v>
      </c>
      <c r="R1184" s="32"/>
      <c r="S1184" s="114">
        <f t="shared" si="4623"/>
        <v>0</v>
      </c>
      <c r="T1184" s="32"/>
      <c r="U1184" s="114">
        <f t="shared" si="4624"/>
        <v>0</v>
      </c>
      <c r="V1184" s="32"/>
      <c r="W1184" s="114">
        <f t="shared" si="4625"/>
        <v>0</v>
      </c>
      <c r="X1184" s="32"/>
      <c r="Y1184" s="114">
        <f t="shared" si="4626"/>
        <v>0</v>
      </c>
      <c r="Z1184" s="32"/>
      <c r="AA1184" s="114">
        <f t="shared" si="4627"/>
        <v>0</v>
      </c>
      <c r="AB1184" s="32"/>
      <c r="AC1184" s="114">
        <f t="shared" si="4628"/>
        <v>0</v>
      </c>
      <c r="AD1184" s="32"/>
      <c r="AE1184" s="114">
        <f t="shared" si="4629"/>
        <v>0</v>
      </c>
      <c r="AF1184" s="32"/>
      <c r="AG1184" s="114">
        <f t="shared" si="4630"/>
        <v>0</v>
      </c>
      <c r="AH1184" s="32"/>
      <c r="AI1184" s="114">
        <f t="shared" si="4631"/>
        <v>0</v>
      </c>
      <c r="AJ1184" s="32"/>
      <c r="AK1184" s="114">
        <f t="shared" si="4632"/>
        <v>0</v>
      </c>
      <c r="AL1184" s="32"/>
      <c r="AM1184" s="114">
        <f t="shared" si="4633"/>
        <v>0</v>
      </c>
      <c r="AN1184" s="32"/>
      <c r="AO1184" s="114">
        <f t="shared" si="4634"/>
        <v>0</v>
      </c>
      <c r="AP1184" s="32"/>
      <c r="AQ1184" s="114">
        <f t="shared" si="4635"/>
        <v>0</v>
      </c>
      <c r="AR1184" s="32"/>
      <c r="AS1184" s="114">
        <f t="shared" si="4636"/>
        <v>0</v>
      </c>
      <c r="AT1184" s="32"/>
      <c r="AU1184" s="114">
        <f t="shared" si="4637"/>
        <v>0</v>
      </c>
      <c r="AV1184" s="32"/>
      <c r="AW1184" s="114">
        <f t="shared" si="4638"/>
        <v>0</v>
      </c>
      <c r="AX1184" s="32"/>
      <c r="AY1184" s="114">
        <f t="shared" si="4639"/>
        <v>0</v>
      </c>
      <c r="AZ1184" s="32"/>
      <c r="BA1184" s="114">
        <f t="shared" si="4640"/>
        <v>0</v>
      </c>
      <c r="BB1184" s="32"/>
      <c r="BC1184" s="114">
        <f t="shared" si="4641"/>
        <v>0</v>
      </c>
      <c r="BD1184" s="32"/>
      <c r="BE1184" s="114">
        <f t="shared" si="4642"/>
        <v>0</v>
      </c>
      <c r="BF1184" s="32"/>
      <c r="BG1184" s="114">
        <f t="shared" si="4643"/>
        <v>0</v>
      </c>
      <c r="BH1184" s="108">
        <f t="shared" ref="BH1184:BI1184" si="4650">SUM(J1184,L1184,N1184,P1184,R1184,T1184,V1184,X1184,Z1184,AB1184,AD1184,AF1184,AH1184,AJ1184,AL1184,AN1184,AP1184,AR1184,AT1184,AV1184,AX1184,AZ1184,BB1184,BD1184,BF1184)</f>
        <v>0</v>
      </c>
      <c r="BI1184" s="119">
        <f t="shared" si="4650"/>
        <v>0</v>
      </c>
      <c r="BJ1184" s="87">
        <f t="shared" si="4645"/>
        <v>0</v>
      </c>
      <c r="BK1184" s="108">
        <f t="shared" si="4646"/>
        <v>7.5</v>
      </c>
      <c r="BL1184" s="119">
        <f t="shared" si="4647"/>
        <v>906.83</v>
      </c>
      <c r="BM1184" s="87">
        <f t="shared" si="4648"/>
        <v>1</v>
      </c>
    </row>
    <row r="1185" spans="1:65" s="88" customFormat="1" ht="33.75">
      <c r="A1185" s="38" t="s">
        <v>1669</v>
      </c>
      <c r="B1185" s="29" t="s">
        <v>66</v>
      </c>
      <c r="C1185" s="34">
        <v>96367</v>
      </c>
      <c r="D1185" s="101" t="s">
        <v>1670</v>
      </c>
      <c r="E1185" s="29" t="s">
        <v>82</v>
      </c>
      <c r="F1185" s="30">
        <v>380.85</v>
      </c>
      <c r="G1185" s="31">
        <v>142.06</v>
      </c>
      <c r="H1185" s="119">
        <v>174.55955272182035</v>
      </c>
      <c r="I1185" s="120">
        <f t="shared" si="4618"/>
        <v>66481.009999999995</v>
      </c>
      <c r="J1185" s="111">
        <f>'MEMÓRIA DE CÁLCULO'!L686</f>
        <v>66</v>
      </c>
      <c r="K1185" s="114">
        <f t="shared" si="4619"/>
        <v>11520.930479640143</v>
      </c>
      <c r="L1185" s="32">
        <f>'MEMÓRIA DE CÁLCULO'!L692</f>
        <v>52.21</v>
      </c>
      <c r="M1185" s="114">
        <f t="shared" si="4620"/>
        <v>9113.7542476062408</v>
      </c>
      <c r="N1185" s="32"/>
      <c r="O1185" s="114">
        <f t="shared" si="4621"/>
        <v>0</v>
      </c>
      <c r="P1185" s="32"/>
      <c r="Q1185" s="114">
        <f t="shared" si="4622"/>
        <v>0</v>
      </c>
      <c r="R1185" s="32"/>
      <c r="S1185" s="114">
        <f t="shared" si="4623"/>
        <v>0</v>
      </c>
      <c r="T1185" s="32"/>
      <c r="U1185" s="114">
        <f t="shared" si="4624"/>
        <v>0</v>
      </c>
      <c r="V1185" s="32"/>
      <c r="W1185" s="114">
        <f t="shared" si="4625"/>
        <v>0</v>
      </c>
      <c r="X1185" s="32"/>
      <c r="Y1185" s="114">
        <f t="shared" si="4626"/>
        <v>0</v>
      </c>
      <c r="Z1185" s="32"/>
      <c r="AA1185" s="114">
        <f t="shared" si="4627"/>
        <v>0</v>
      </c>
      <c r="AB1185" s="32"/>
      <c r="AC1185" s="114">
        <f t="shared" si="4628"/>
        <v>0</v>
      </c>
      <c r="AD1185" s="32"/>
      <c r="AE1185" s="114">
        <f t="shared" si="4629"/>
        <v>0</v>
      </c>
      <c r="AF1185" s="32"/>
      <c r="AG1185" s="114">
        <f t="shared" si="4630"/>
        <v>0</v>
      </c>
      <c r="AH1185" s="32"/>
      <c r="AI1185" s="114">
        <f t="shared" si="4631"/>
        <v>0</v>
      </c>
      <c r="AJ1185" s="32"/>
      <c r="AK1185" s="114">
        <f t="shared" si="4632"/>
        <v>0</v>
      </c>
      <c r="AL1185" s="32"/>
      <c r="AM1185" s="114">
        <f t="shared" si="4633"/>
        <v>0</v>
      </c>
      <c r="AN1185" s="32"/>
      <c r="AO1185" s="114">
        <f t="shared" si="4634"/>
        <v>0</v>
      </c>
      <c r="AP1185" s="32"/>
      <c r="AQ1185" s="114">
        <f t="shared" si="4635"/>
        <v>0</v>
      </c>
      <c r="AR1185" s="32"/>
      <c r="AS1185" s="114">
        <f t="shared" si="4636"/>
        <v>0</v>
      </c>
      <c r="AT1185" s="32"/>
      <c r="AU1185" s="114">
        <f t="shared" si="4637"/>
        <v>0</v>
      </c>
      <c r="AV1185" s="32"/>
      <c r="AW1185" s="114">
        <f t="shared" si="4638"/>
        <v>0</v>
      </c>
      <c r="AX1185" s="32"/>
      <c r="AY1185" s="114">
        <f t="shared" si="4639"/>
        <v>0</v>
      </c>
      <c r="AZ1185" s="32"/>
      <c r="BA1185" s="114">
        <f t="shared" si="4640"/>
        <v>0</v>
      </c>
      <c r="BB1185" s="32"/>
      <c r="BC1185" s="114">
        <f t="shared" si="4641"/>
        <v>0</v>
      </c>
      <c r="BD1185" s="32"/>
      <c r="BE1185" s="114">
        <f t="shared" si="4642"/>
        <v>0</v>
      </c>
      <c r="BF1185" s="32"/>
      <c r="BG1185" s="114">
        <f t="shared" si="4643"/>
        <v>0</v>
      </c>
      <c r="BH1185" s="108">
        <f t="shared" ref="BH1185:BI1185" si="4651">SUM(J1185,L1185,N1185,P1185,R1185,T1185,V1185,X1185,Z1185,AB1185,AD1185,AF1185,AH1185,AJ1185,AL1185,AN1185,AP1185,AR1185,AT1185,AV1185,AX1185,AZ1185,BB1185,BD1185,BF1185)</f>
        <v>118.21000000000001</v>
      </c>
      <c r="BI1185" s="119">
        <f t="shared" si="4651"/>
        <v>20634.684727246386</v>
      </c>
      <c r="BJ1185" s="87">
        <f t="shared" si="4645"/>
        <v>0.31038464558896423</v>
      </c>
      <c r="BK1185" s="108">
        <f t="shared" si="4646"/>
        <v>262.64</v>
      </c>
      <c r="BL1185" s="119">
        <f t="shared" si="4647"/>
        <v>45846.325272753609</v>
      </c>
      <c r="BM1185" s="87">
        <f t="shared" si="4648"/>
        <v>0.68961535441103572</v>
      </c>
    </row>
    <row r="1186" spans="1:65" s="88" customFormat="1" ht="22.5">
      <c r="A1186" s="38" t="s">
        <v>1671</v>
      </c>
      <c r="B1186" s="29" t="s">
        <v>250</v>
      </c>
      <c r="C1186" s="34">
        <v>4345</v>
      </c>
      <c r="D1186" s="101" t="s">
        <v>1672</v>
      </c>
      <c r="E1186" s="29" t="s">
        <v>82</v>
      </c>
      <c r="F1186" s="30">
        <v>17.68</v>
      </c>
      <c r="G1186" s="31">
        <v>447.45</v>
      </c>
      <c r="H1186" s="119">
        <v>549.81466891016839</v>
      </c>
      <c r="I1186" s="120">
        <f t="shared" si="4618"/>
        <v>9720.7199999999993</v>
      </c>
      <c r="J1186" s="111"/>
      <c r="K1186" s="114">
        <f t="shared" si="4619"/>
        <v>0</v>
      </c>
      <c r="L1186" s="32"/>
      <c r="M1186" s="114">
        <f t="shared" si="4620"/>
        <v>0</v>
      </c>
      <c r="N1186" s="32"/>
      <c r="O1186" s="114">
        <f t="shared" si="4621"/>
        <v>0</v>
      </c>
      <c r="P1186" s="32"/>
      <c r="Q1186" s="114">
        <f t="shared" si="4622"/>
        <v>0</v>
      </c>
      <c r="R1186" s="32"/>
      <c r="S1186" s="114">
        <f t="shared" si="4623"/>
        <v>0</v>
      </c>
      <c r="T1186" s="32"/>
      <c r="U1186" s="114">
        <f t="shared" si="4624"/>
        <v>0</v>
      </c>
      <c r="V1186" s="32"/>
      <c r="W1186" s="114">
        <f t="shared" si="4625"/>
        <v>0</v>
      </c>
      <c r="X1186" s="32"/>
      <c r="Y1186" s="114">
        <f t="shared" si="4626"/>
        <v>0</v>
      </c>
      <c r="Z1186" s="32"/>
      <c r="AA1186" s="114">
        <f t="shared" si="4627"/>
        <v>0</v>
      </c>
      <c r="AB1186" s="32"/>
      <c r="AC1186" s="114">
        <f t="shared" si="4628"/>
        <v>0</v>
      </c>
      <c r="AD1186" s="32"/>
      <c r="AE1186" s="114">
        <f t="shared" si="4629"/>
        <v>0</v>
      </c>
      <c r="AF1186" s="32"/>
      <c r="AG1186" s="114">
        <f t="shared" si="4630"/>
        <v>0</v>
      </c>
      <c r="AH1186" s="32"/>
      <c r="AI1186" s="114">
        <f t="shared" si="4631"/>
        <v>0</v>
      </c>
      <c r="AJ1186" s="32"/>
      <c r="AK1186" s="114">
        <f t="shared" si="4632"/>
        <v>0</v>
      </c>
      <c r="AL1186" s="32"/>
      <c r="AM1186" s="114">
        <f t="shared" si="4633"/>
        <v>0</v>
      </c>
      <c r="AN1186" s="32"/>
      <c r="AO1186" s="114">
        <f t="shared" si="4634"/>
        <v>0</v>
      </c>
      <c r="AP1186" s="32"/>
      <c r="AQ1186" s="114">
        <f t="shared" si="4635"/>
        <v>0</v>
      </c>
      <c r="AR1186" s="32"/>
      <c r="AS1186" s="114">
        <f t="shared" si="4636"/>
        <v>0</v>
      </c>
      <c r="AT1186" s="32"/>
      <c r="AU1186" s="114">
        <f t="shared" si="4637"/>
        <v>0</v>
      </c>
      <c r="AV1186" s="32"/>
      <c r="AW1186" s="114">
        <f t="shared" si="4638"/>
        <v>0</v>
      </c>
      <c r="AX1186" s="32"/>
      <c r="AY1186" s="114">
        <f t="shared" si="4639"/>
        <v>0</v>
      </c>
      <c r="AZ1186" s="32"/>
      <c r="BA1186" s="114">
        <f t="shared" si="4640"/>
        <v>0</v>
      </c>
      <c r="BB1186" s="32"/>
      <c r="BC1186" s="114">
        <f t="shared" si="4641"/>
        <v>0</v>
      </c>
      <c r="BD1186" s="32"/>
      <c r="BE1186" s="114">
        <f t="shared" si="4642"/>
        <v>0</v>
      </c>
      <c r="BF1186" s="32"/>
      <c r="BG1186" s="114">
        <f t="shared" si="4643"/>
        <v>0</v>
      </c>
      <c r="BH1186" s="108">
        <f t="shared" ref="BH1186:BI1186" si="4652">SUM(J1186,L1186,N1186,P1186,R1186,T1186,V1186,X1186,Z1186,AB1186,AD1186,AF1186,AH1186,AJ1186,AL1186,AN1186,AP1186,AR1186,AT1186,AV1186,AX1186,AZ1186,BB1186,BD1186,BF1186)</f>
        <v>0</v>
      </c>
      <c r="BI1186" s="119">
        <f t="shared" si="4652"/>
        <v>0</v>
      </c>
      <c r="BJ1186" s="87">
        <f t="shared" si="4645"/>
        <v>0</v>
      </c>
      <c r="BK1186" s="108">
        <f t="shared" si="4646"/>
        <v>17.68</v>
      </c>
      <c r="BL1186" s="119">
        <f t="shared" si="4647"/>
        <v>9720.7199999999993</v>
      </c>
      <c r="BM1186" s="87">
        <f t="shared" si="4648"/>
        <v>1</v>
      </c>
    </row>
    <row r="1187" spans="1:65" s="88" customFormat="1">
      <c r="A1187" s="92" t="s">
        <v>1673</v>
      </c>
      <c r="B1187" s="22"/>
      <c r="C1187" s="22"/>
      <c r="D1187" s="102" t="s">
        <v>281</v>
      </c>
      <c r="E1187" s="22"/>
      <c r="F1187" s="89"/>
      <c r="G1187" s="27"/>
      <c r="H1187" s="121"/>
      <c r="I1187" s="118">
        <f>SUM(I1188:I1194)</f>
        <v>104549.75</v>
      </c>
      <c r="J1187" s="112"/>
      <c r="K1187" s="127">
        <f>SUM(K1188:K1194)</f>
        <v>0</v>
      </c>
      <c r="L1187" s="26"/>
      <c r="M1187" s="127">
        <f>SUM(M1188:M1194)</f>
        <v>0</v>
      </c>
      <c r="N1187" s="26"/>
      <c r="O1187" s="127">
        <f>SUM(O1188:O1194)</f>
        <v>0</v>
      </c>
      <c r="P1187" s="26"/>
      <c r="Q1187" s="127">
        <f>SUM(Q1188:Q1194)</f>
        <v>0</v>
      </c>
      <c r="R1187" s="26"/>
      <c r="S1187" s="127">
        <f>SUM(S1188:S1194)</f>
        <v>0</v>
      </c>
      <c r="T1187" s="26"/>
      <c r="U1187" s="127">
        <f>SUM(U1188:U1194)</f>
        <v>0</v>
      </c>
      <c r="V1187" s="26"/>
      <c r="W1187" s="127">
        <f>SUM(W1188:W1194)</f>
        <v>0</v>
      </c>
      <c r="X1187" s="26"/>
      <c r="Y1187" s="127">
        <f>SUM(Y1188:Y1194)</f>
        <v>0</v>
      </c>
      <c r="Z1187" s="26"/>
      <c r="AA1187" s="127">
        <f>SUM(AA1188:AA1194)</f>
        <v>0</v>
      </c>
      <c r="AB1187" s="26"/>
      <c r="AC1187" s="127">
        <f>SUM(AC1188:AC1194)</f>
        <v>0</v>
      </c>
      <c r="AD1187" s="26"/>
      <c r="AE1187" s="127">
        <f>SUM(AE1188:AE1194)</f>
        <v>0</v>
      </c>
      <c r="AF1187" s="26"/>
      <c r="AG1187" s="127">
        <f>SUM(AG1188:AG1194)</f>
        <v>0</v>
      </c>
      <c r="AH1187" s="26"/>
      <c r="AI1187" s="127">
        <f>SUM(AI1188:AI1194)</f>
        <v>0</v>
      </c>
      <c r="AJ1187" s="26"/>
      <c r="AK1187" s="127">
        <f>SUM(AK1188:AK1194)</f>
        <v>0</v>
      </c>
      <c r="AL1187" s="26"/>
      <c r="AM1187" s="127">
        <f>SUM(AM1188:AM1194)</f>
        <v>0</v>
      </c>
      <c r="AN1187" s="26"/>
      <c r="AO1187" s="127">
        <f>SUM(AO1188:AO1194)</f>
        <v>0</v>
      </c>
      <c r="AP1187" s="26"/>
      <c r="AQ1187" s="127">
        <f>SUM(AQ1188:AQ1194)</f>
        <v>0</v>
      </c>
      <c r="AR1187" s="26"/>
      <c r="AS1187" s="127">
        <f>SUM(AS1188:AS1194)</f>
        <v>0</v>
      </c>
      <c r="AT1187" s="26"/>
      <c r="AU1187" s="127">
        <f>SUM(AU1188:AU1194)</f>
        <v>0</v>
      </c>
      <c r="AV1187" s="26"/>
      <c r="AW1187" s="127">
        <f>SUM(AW1188:AW1194)</f>
        <v>0</v>
      </c>
      <c r="AX1187" s="26"/>
      <c r="AY1187" s="127">
        <f>SUM(AY1188:AY1194)</f>
        <v>0</v>
      </c>
      <c r="AZ1187" s="26"/>
      <c r="BA1187" s="127">
        <f>SUM(BA1188:BA1194)</f>
        <v>0</v>
      </c>
      <c r="BB1187" s="26"/>
      <c r="BC1187" s="127">
        <f>SUM(BC1188:BC1194)</f>
        <v>0</v>
      </c>
      <c r="BD1187" s="26"/>
      <c r="BE1187" s="127">
        <f>SUM(BE1188:BE1194)</f>
        <v>0</v>
      </c>
      <c r="BF1187" s="26"/>
      <c r="BG1187" s="127">
        <f>SUM(BG1188:BG1194)</f>
        <v>0</v>
      </c>
      <c r="BH1187" s="109"/>
      <c r="BI1187" s="121">
        <f>SUM(BI1188:BI1194)</f>
        <v>0</v>
      </c>
      <c r="BJ1187" s="27"/>
      <c r="BK1187" s="109"/>
      <c r="BL1187" s="121">
        <f>SUM(BL1188:BL1194)</f>
        <v>104549.75</v>
      </c>
      <c r="BM1187" s="27"/>
    </row>
    <row r="1188" spans="1:65" s="88" customFormat="1" ht="22.5">
      <c r="A1188" s="38" t="s">
        <v>1674</v>
      </c>
      <c r="B1188" s="29" t="s">
        <v>66</v>
      </c>
      <c r="C1188" s="34">
        <v>102182</v>
      </c>
      <c r="D1188" s="101" t="s">
        <v>1675</v>
      </c>
      <c r="E1188" s="29" t="s">
        <v>100</v>
      </c>
      <c r="F1188" s="30">
        <v>23.19</v>
      </c>
      <c r="G1188" s="31">
        <v>1039.06</v>
      </c>
      <c r="H1188" s="119">
        <v>1276.7693147341593</v>
      </c>
      <c r="I1188" s="120">
        <f t="shared" ref="I1188:I1194" si="4653">ROUND(SUM(F1188*H1188),2)</f>
        <v>29608.28</v>
      </c>
      <c r="J1188" s="111"/>
      <c r="K1188" s="114">
        <f t="shared" ref="K1188:K1194" si="4654">J1188*$H1188</f>
        <v>0</v>
      </c>
      <c r="L1188" s="32"/>
      <c r="M1188" s="114">
        <f t="shared" ref="M1188:M1194" si="4655">L1188*$H1188</f>
        <v>0</v>
      </c>
      <c r="N1188" s="32"/>
      <c r="O1188" s="114">
        <f t="shared" ref="O1188:O1194" si="4656">N1188*$H1188</f>
        <v>0</v>
      </c>
      <c r="P1188" s="32"/>
      <c r="Q1188" s="114">
        <f t="shared" ref="Q1188:Q1194" si="4657">P1188*$H1188</f>
        <v>0</v>
      </c>
      <c r="R1188" s="32"/>
      <c r="S1188" s="114">
        <f t="shared" ref="S1188:S1194" si="4658">R1188*$H1188</f>
        <v>0</v>
      </c>
      <c r="T1188" s="32"/>
      <c r="U1188" s="114">
        <f t="shared" ref="U1188:U1194" si="4659">T1188*$H1188</f>
        <v>0</v>
      </c>
      <c r="V1188" s="32"/>
      <c r="W1188" s="114">
        <f t="shared" ref="W1188:W1194" si="4660">V1188*$H1188</f>
        <v>0</v>
      </c>
      <c r="X1188" s="32"/>
      <c r="Y1188" s="114">
        <f t="shared" ref="Y1188:Y1194" si="4661">X1188*$H1188</f>
        <v>0</v>
      </c>
      <c r="Z1188" s="32"/>
      <c r="AA1188" s="114">
        <f t="shared" ref="AA1188:AA1194" si="4662">Z1188*$H1188</f>
        <v>0</v>
      </c>
      <c r="AB1188" s="32"/>
      <c r="AC1188" s="114">
        <f t="shared" ref="AC1188:AC1194" si="4663">AB1188*$H1188</f>
        <v>0</v>
      </c>
      <c r="AD1188" s="32"/>
      <c r="AE1188" s="114">
        <f t="shared" ref="AE1188:AE1194" si="4664">AD1188*$H1188</f>
        <v>0</v>
      </c>
      <c r="AF1188" s="32"/>
      <c r="AG1188" s="114">
        <f t="shared" ref="AG1188:AG1194" si="4665">AF1188*$H1188</f>
        <v>0</v>
      </c>
      <c r="AH1188" s="32"/>
      <c r="AI1188" s="114">
        <f t="shared" ref="AI1188:AI1194" si="4666">AH1188*$H1188</f>
        <v>0</v>
      </c>
      <c r="AJ1188" s="32"/>
      <c r="AK1188" s="114">
        <f t="shared" ref="AK1188:AK1194" si="4667">AJ1188*$H1188</f>
        <v>0</v>
      </c>
      <c r="AL1188" s="32"/>
      <c r="AM1188" s="114">
        <f t="shared" ref="AM1188:AM1194" si="4668">AL1188*$H1188</f>
        <v>0</v>
      </c>
      <c r="AN1188" s="32"/>
      <c r="AO1188" s="114">
        <f t="shared" ref="AO1188:AO1194" si="4669">AN1188*$H1188</f>
        <v>0</v>
      </c>
      <c r="AP1188" s="32"/>
      <c r="AQ1188" s="114">
        <f t="shared" ref="AQ1188:AQ1194" si="4670">AP1188*$H1188</f>
        <v>0</v>
      </c>
      <c r="AR1188" s="32"/>
      <c r="AS1188" s="114">
        <f t="shared" ref="AS1188:AS1194" si="4671">AR1188*$H1188</f>
        <v>0</v>
      </c>
      <c r="AT1188" s="32"/>
      <c r="AU1188" s="114">
        <f t="shared" ref="AU1188:AU1194" si="4672">AT1188*$H1188</f>
        <v>0</v>
      </c>
      <c r="AV1188" s="32"/>
      <c r="AW1188" s="114">
        <f t="shared" ref="AW1188:AW1194" si="4673">AV1188*$H1188</f>
        <v>0</v>
      </c>
      <c r="AX1188" s="32"/>
      <c r="AY1188" s="114">
        <f t="shared" ref="AY1188:AY1194" si="4674">AX1188*$H1188</f>
        <v>0</v>
      </c>
      <c r="AZ1188" s="32"/>
      <c r="BA1188" s="114">
        <f t="shared" ref="BA1188:BA1194" si="4675">AZ1188*$H1188</f>
        <v>0</v>
      </c>
      <c r="BB1188" s="32"/>
      <c r="BC1188" s="114">
        <f t="shared" ref="BC1188:BC1194" si="4676">BB1188*$H1188</f>
        <v>0</v>
      </c>
      <c r="BD1188" s="32"/>
      <c r="BE1188" s="114">
        <f t="shared" ref="BE1188:BE1194" si="4677">BD1188*$H1188</f>
        <v>0</v>
      </c>
      <c r="BF1188" s="32"/>
      <c r="BG1188" s="114">
        <f t="shared" ref="BG1188:BG1194" si="4678">BF1188*$H1188</f>
        <v>0</v>
      </c>
      <c r="BH1188" s="108">
        <f t="shared" ref="BH1188:BI1188" si="4679">SUM(J1188,L1188,N1188,P1188,R1188,T1188,V1188,X1188,Z1188,AB1188,AD1188,AF1188,AH1188,AJ1188,AL1188,AN1188,AP1188,AR1188,AT1188,AV1188,AX1188,AZ1188,BB1188,BD1188,BF1188)</f>
        <v>0</v>
      </c>
      <c r="BI1188" s="119">
        <f t="shared" si="4679"/>
        <v>0</v>
      </c>
      <c r="BJ1188" s="87">
        <f>BI1188/I1188</f>
        <v>0</v>
      </c>
      <c r="BK1188" s="108">
        <f>F1188-BH1188</f>
        <v>23.19</v>
      </c>
      <c r="BL1188" s="119">
        <f t="shared" ref="BL1188:BL1194" si="4680">I1188-BI1188</f>
        <v>29608.28</v>
      </c>
      <c r="BM1188" s="87">
        <f>1-BJ1188</f>
        <v>1</v>
      </c>
    </row>
    <row r="1189" spans="1:65" s="88" customFormat="1" ht="22.5">
      <c r="A1189" s="38" t="s">
        <v>1676</v>
      </c>
      <c r="B1189" s="29" t="s">
        <v>1677</v>
      </c>
      <c r="C1189" s="34">
        <v>180506</v>
      </c>
      <c r="D1189" s="101" t="s">
        <v>1678</v>
      </c>
      <c r="E1189" s="29" t="s">
        <v>82</v>
      </c>
      <c r="F1189" s="30">
        <v>0</v>
      </c>
      <c r="G1189" s="31">
        <v>311.83999999999997</v>
      </c>
      <c r="H1189" s="119">
        <v>383.18070477806884</v>
      </c>
      <c r="I1189" s="120">
        <f t="shared" si="4653"/>
        <v>0</v>
      </c>
      <c r="J1189" s="111"/>
      <c r="K1189" s="114">
        <f t="shared" si="4654"/>
        <v>0</v>
      </c>
      <c r="L1189" s="32"/>
      <c r="M1189" s="114">
        <f t="shared" si="4655"/>
        <v>0</v>
      </c>
      <c r="N1189" s="32"/>
      <c r="O1189" s="114">
        <f t="shared" si="4656"/>
        <v>0</v>
      </c>
      <c r="P1189" s="32"/>
      <c r="Q1189" s="114">
        <f t="shared" si="4657"/>
        <v>0</v>
      </c>
      <c r="R1189" s="32"/>
      <c r="S1189" s="114">
        <f t="shared" si="4658"/>
        <v>0</v>
      </c>
      <c r="T1189" s="32"/>
      <c r="U1189" s="114">
        <f t="shared" si="4659"/>
        <v>0</v>
      </c>
      <c r="V1189" s="32"/>
      <c r="W1189" s="114">
        <f t="shared" si="4660"/>
        <v>0</v>
      </c>
      <c r="X1189" s="32"/>
      <c r="Y1189" s="114">
        <f t="shared" si="4661"/>
        <v>0</v>
      </c>
      <c r="Z1189" s="32"/>
      <c r="AA1189" s="114">
        <f t="shared" si="4662"/>
        <v>0</v>
      </c>
      <c r="AB1189" s="32"/>
      <c r="AC1189" s="114">
        <f t="shared" si="4663"/>
        <v>0</v>
      </c>
      <c r="AD1189" s="32"/>
      <c r="AE1189" s="114">
        <f t="shared" si="4664"/>
        <v>0</v>
      </c>
      <c r="AF1189" s="32"/>
      <c r="AG1189" s="114">
        <f t="shared" si="4665"/>
        <v>0</v>
      </c>
      <c r="AH1189" s="32"/>
      <c r="AI1189" s="114">
        <f t="shared" si="4666"/>
        <v>0</v>
      </c>
      <c r="AJ1189" s="32"/>
      <c r="AK1189" s="114">
        <f t="shared" si="4667"/>
        <v>0</v>
      </c>
      <c r="AL1189" s="32"/>
      <c r="AM1189" s="114">
        <f t="shared" si="4668"/>
        <v>0</v>
      </c>
      <c r="AN1189" s="32"/>
      <c r="AO1189" s="114">
        <f t="shared" si="4669"/>
        <v>0</v>
      </c>
      <c r="AP1189" s="32"/>
      <c r="AQ1189" s="114">
        <f t="shared" si="4670"/>
        <v>0</v>
      </c>
      <c r="AR1189" s="32"/>
      <c r="AS1189" s="114">
        <f t="shared" si="4671"/>
        <v>0</v>
      </c>
      <c r="AT1189" s="32"/>
      <c r="AU1189" s="114">
        <f t="shared" si="4672"/>
        <v>0</v>
      </c>
      <c r="AV1189" s="32"/>
      <c r="AW1189" s="114">
        <f t="shared" si="4673"/>
        <v>0</v>
      </c>
      <c r="AX1189" s="32"/>
      <c r="AY1189" s="114">
        <f t="shared" si="4674"/>
        <v>0</v>
      </c>
      <c r="AZ1189" s="32"/>
      <c r="BA1189" s="114">
        <f t="shared" si="4675"/>
        <v>0</v>
      </c>
      <c r="BB1189" s="32"/>
      <c r="BC1189" s="114">
        <f t="shared" si="4676"/>
        <v>0</v>
      </c>
      <c r="BD1189" s="32"/>
      <c r="BE1189" s="114">
        <f t="shared" si="4677"/>
        <v>0</v>
      </c>
      <c r="BF1189" s="32"/>
      <c r="BG1189" s="114">
        <f t="shared" si="4678"/>
        <v>0</v>
      </c>
      <c r="BH1189" s="108">
        <f t="shared" ref="BH1189:BI1189" si="4681">SUM(J1189,L1189,N1189,P1189,R1189,T1189,V1189,X1189,Z1189,AB1189,AD1189,AF1189,AH1189,AJ1189,AL1189,AN1189,AP1189,AR1189,AT1189,AV1189,AX1189,AZ1189,BB1189,BD1189,BF1189)</f>
        <v>0</v>
      </c>
      <c r="BI1189" s="119">
        <f t="shared" si="4681"/>
        <v>0</v>
      </c>
      <c r="BJ1189" s="87"/>
      <c r="BK1189" s="108"/>
      <c r="BL1189" s="119">
        <f t="shared" si="4680"/>
        <v>0</v>
      </c>
      <c r="BM1189" s="87"/>
    </row>
    <row r="1190" spans="1:65" s="88" customFormat="1" ht="22.5">
      <c r="A1190" s="38" t="s">
        <v>1679</v>
      </c>
      <c r="B1190" s="29" t="s">
        <v>66</v>
      </c>
      <c r="C1190" s="34">
        <v>102181</v>
      </c>
      <c r="D1190" s="101" t="s">
        <v>1680</v>
      </c>
      <c r="E1190" s="29" t="s">
        <v>82</v>
      </c>
      <c r="F1190" s="30">
        <v>85.184999999999988</v>
      </c>
      <c r="G1190" s="31">
        <v>503.96</v>
      </c>
      <c r="H1190" s="119">
        <v>619.252655143521</v>
      </c>
      <c r="I1190" s="120">
        <f t="shared" si="4653"/>
        <v>52751.040000000001</v>
      </c>
      <c r="J1190" s="111"/>
      <c r="K1190" s="114">
        <f t="shared" si="4654"/>
        <v>0</v>
      </c>
      <c r="L1190" s="32"/>
      <c r="M1190" s="114">
        <f t="shared" si="4655"/>
        <v>0</v>
      </c>
      <c r="N1190" s="32"/>
      <c r="O1190" s="114">
        <f t="shared" si="4656"/>
        <v>0</v>
      </c>
      <c r="P1190" s="32"/>
      <c r="Q1190" s="114">
        <f t="shared" si="4657"/>
        <v>0</v>
      </c>
      <c r="R1190" s="32"/>
      <c r="S1190" s="114">
        <f t="shared" si="4658"/>
        <v>0</v>
      </c>
      <c r="T1190" s="32"/>
      <c r="U1190" s="114">
        <f t="shared" si="4659"/>
        <v>0</v>
      </c>
      <c r="V1190" s="32"/>
      <c r="W1190" s="114">
        <f t="shared" si="4660"/>
        <v>0</v>
      </c>
      <c r="X1190" s="32"/>
      <c r="Y1190" s="114">
        <f t="shared" si="4661"/>
        <v>0</v>
      </c>
      <c r="Z1190" s="32"/>
      <c r="AA1190" s="114">
        <f t="shared" si="4662"/>
        <v>0</v>
      </c>
      <c r="AB1190" s="32"/>
      <c r="AC1190" s="114">
        <f t="shared" si="4663"/>
        <v>0</v>
      </c>
      <c r="AD1190" s="32"/>
      <c r="AE1190" s="114">
        <f t="shared" si="4664"/>
        <v>0</v>
      </c>
      <c r="AF1190" s="32"/>
      <c r="AG1190" s="114">
        <f t="shared" si="4665"/>
        <v>0</v>
      </c>
      <c r="AH1190" s="32"/>
      <c r="AI1190" s="114">
        <f t="shared" si="4666"/>
        <v>0</v>
      </c>
      <c r="AJ1190" s="32"/>
      <c r="AK1190" s="114">
        <f t="shared" si="4667"/>
        <v>0</v>
      </c>
      <c r="AL1190" s="32"/>
      <c r="AM1190" s="114">
        <f t="shared" si="4668"/>
        <v>0</v>
      </c>
      <c r="AN1190" s="32"/>
      <c r="AO1190" s="114">
        <f t="shared" si="4669"/>
        <v>0</v>
      </c>
      <c r="AP1190" s="32"/>
      <c r="AQ1190" s="114">
        <f t="shared" si="4670"/>
        <v>0</v>
      </c>
      <c r="AR1190" s="32"/>
      <c r="AS1190" s="114">
        <f t="shared" si="4671"/>
        <v>0</v>
      </c>
      <c r="AT1190" s="32"/>
      <c r="AU1190" s="114">
        <f t="shared" si="4672"/>
        <v>0</v>
      </c>
      <c r="AV1190" s="32"/>
      <c r="AW1190" s="114">
        <f t="shared" si="4673"/>
        <v>0</v>
      </c>
      <c r="AX1190" s="32"/>
      <c r="AY1190" s="114">
        <f t="shared" si="4674"/>
        <v>0</v>
      </c>
      <c r="AZ1190" s="32"/>
      <c r="BA1190" s="114">
        <f t="shared" si="4675"/>
        <v>0</v>
      </c>
      <c r="BB1190" s="32"/>
      <c r="BC1190" s="114">
        <f t="shared" si="4676"/>
        <v>0</v>
      </c>
      <c r="BD1190" s="32"/>
      <c r="BE1190" s="114">
        <f t="shared" si="4677"/>
        <v>0</v>
      </c>
      <c r="BF1190" s="32"/>
      <c r="BG1190" s="114">
        <f t="shared" si="4678"/>
        <v>0</v>
      </c>
      <c r="BH1190" s="108">
        <f t="shared" ref="BH1190:BI1190" si="4682">SUM(J1190,L1190,N1190,P1190,R1190,T1190,V1190,X1190,Z1190,AB1190,AD1190,AF1190,AH1190,AJ1190,AL1190,AN1190,AP1190,AR1190,AT1190,AV1190,AX1190,AZ1190,BB1190,BD1190,BF1190)</f>
        <v>0</v>
      </c>
      <c r="BI1190" s="119">
        <f t="shared" si="4682"/>
        <v>0</v>
      </c>
      <c r="BJ1190" s="87">
        <f t="shared" ref="BJ1190:BJ1194" si="4683">BI1190/I1190</f>
        <v>0</v>
      </c>
      <c r="BK1190" s="108">
        <f t="shared" ref="BK1190:BK1194" si="4684">F1190-BH1190</f>
        <v>85.184999999999988</v>
      </c>
      <c r="BL1190" s="119">
        <f t="shared" si="4680"/>
        <v>52751.040000000001</v>
      </c>
      <c r="BM1190" s="87">
        <f t="shared" ref="BM1190:BM1194" si="4685">1-BJ1190</f>
        <v>1</v>
      </c>
    </row>
    <row r="1191" spans="1:65" s="88" customFormat="1" ht="33.75">
      <c r="A1191" s="38" t="s">
        <v>1681</v>
      </c>
      <c r="B1191" s="29" t="s">
        <v>66</v>
      </c>
      <c r="C1191" s="34">
        <v>90795</v>
      </c>
      <c r="D1191" s="101" t="s">
        <v>1682</v>
      </c>
      <c r="E1191" s="29" t="s">
        <v>100</v>
      </c>
      <c r="F1191" s="30">
        <v>2</v>
      </c>
      <c r="G1191" s="31">
        <v>684.83</v>
      </c>
      <c r="H1191" s="119">
        <v>841.50090448039032</v>
      </c>
      <c r="I1191" s="120">
        <f t="shared" si="4653"/>
        <v>1683</v>
      </c>
      <c r="J1191" s="111"/>
      <c r="K1191" s="114">
        <f t="shared" si="4654"/>
        <v>0</v>
      </c>
      <c r="L1191" s="32"/>
      <c r="M1191" s="114">
        <f t="shared" si="4655"/>
        <v>0</v>
      </c>
      <c r="N1191" s="32"/>
      <c r="O1191" s="114">
        <f t="shared" si="4656"/>
        <v>0</v>
      </c>
      <c r="P1191" s="32"/>
      <c r="Q1191" s="114">
        <f t="shared" si="4657"/>
        <v>0</v>
      </c>
      <c r="R1191" s="32"/>
      <c r="S1191" s="114">
        <f t="shared" si="4658"/>
        <v>0</v>
      </c>
      <c r="T1191" s="32"/>
      <c r="U1191" s="114">
        <f t="shared" si="4659"/>
        <v>0</v>
      </c>
      <c r="V1191" s="32"/>
      <c r="W1191" s="114">
        <f t="shared" si="4660"/>
        <v>0</v>
      </c>
      <c r="X1191" s="32"/>
      <c r="Y1191" s="114">
        <f t="shared" si="4661"/>
        <v>0</v>
      </c>
      <c r="Z1191" s="32"/>
      <c r="AA1191" s="114">
        <f t="shared" si="4662"/>
        <v>0</v>
      </c>
      <c r="AB1191" s="32"/>
      <c r="AC1191" s="114">
        <f t="shared" si="4663"/>
        <v>0</v>
      </c>
      <c r="AD1191" s="32"/>
      <c r="AE1191" s="114">
        <f t="shared" si="4664"/>
        <v>0</v>
      </c>
      <c r="AF1191" s="32"/>
      <c r="AG1191" s="114">
        <f t="shared" si="4665"/>
        <v>0</v>
      </c>
      <c r="AH1191" s="32"/>
      <c r="AI1191" s="114">
        <f t="shared" si="4666"/>
        <v>0</v>
      </c>
      <c r="AJ1191" s="32"/>
      <c r="AK1191" s="114">
        <f t="shared" si="4667"/>
        <v>0</v>
      </c>
      <c r="AL1191" s="32"/>
      <c r="AM1191" s="114">
        <f t="shared" si="4668"/>
        <v>0</v>
      </c>
      <c r="AN1191" s="32"/>
      <c r="AO1191" s="114">
        <f t="shared" si="4669"/>
        <v>0</v>
      </c>
      <c r="AP1191" s="32"/>
      <c r="AQ1191" s="114">
        <f t="shared" si="4670"/>
        <v>0</v>
      </c>
      <c r="AR1191" s="32"/>
      <c r="AS1191" s="114">
        <f t="shared" si="4671"/>
        <v>0</v>
      </c>
      <c r="AT1191" s="32"/>
      <c r="AU1191" s="114">
        <f t="shared" si="4672"/>
        <v>0</v>
      </c>
      <c r="AV1191" s="32"/>
      <c r="AW1191" s="114">
        <f t="shared" si="4673"/>
        <v>0</v>
      </c>
      <c r="AX1191" s="32"/>
      <c r="AY1191" s="114">
        <f t="shared" si="4674"/>
        <v>0</v>
      </c>
      <c r="AZ1191" s="32"/>
      <c r="BA1191" s="114">
        <f t="shared" si="4675"/>
        <v>0</v>
      </c>
      <c r="BB1191" s="32"/>
      <c r="BC1191" s="114">
        <f t="shared" si="4676"/>
        <v>0</v>
      </c>
      <c r="BD1191" s="32"/>
      <c r="BE1191" s="114">
        <f t="shared" si="4677"/>
        <v>0</v>
      </c>
      <c r="BF1191" s="32"/>
      <c r="BG1191" s="114">
        <f t="shared" si="4678"/>
        <v>0</v>
      </c>
      <c r="BH1191" s="108">
        <f t="shared" ref="BH1191:BI1191" si="4686">SUM(J1191,L1191,N1191,P1191,R1191,T1191,V1191,X1191,Z1191,AB1191,AD1191,AF1191,AH1191,AJ1191,AL1191,AN1191,AP1191,AR1191,AT1191,AV1191,AX1191,AZ1191,BB1191,BD1191,BF1191)</f>
        <v>0</v>
      </c>
      <c r="BI1191" s="119">
        <f t="shared" si="4686"/>
        <v>0</v>
      </c>
      <c r="BJ1191" s="87">
        <f t="shared" si="4683"/>
        <v>0</v>
      </c>
      <c r="BK1191" s="108">
        <f t="shared" si="4684"/>
        <v>2</v>
      </c>
      <c r="BL1191" s="119">
        <f t="shared" si="4680"/>
        <v>1683</v>
      </c>
      <c r="BM1191" s="87">
        <f t="shared" si="4685"/>
        <v>1</v>
      </c>
    </row>
    <row r="1192" spans="1:65" s="88" customFormat="1" ht="33.75">
      <c r="A1192" s="38" t="s">
        <v>1683</v>
      </c>
      <c r="B1192" s="29" t="s">
        <v>66</v>
      </c>
      <c r="C1192" s="34">
        <v>90797</v>
      </c>
      <c r="D1192" s="101" t="s">
        <v>1684</v>
      </c>
      <c r="E1192" s="29" t="s">
        <v>100</v>
      </c>
      <c r="F1192" s="30">
        <v>1</v>
      </c>
      <c r="G1192" s="31">
        <v>696.65</v>
      </c>
      <c r="H1192" s="119">
        <v>856.02500636108789</v>
      </c>
      <c r="I1192" s="120">
        <f t="shared" si="4653"/>
        <v>856.03</v>
      </c>
      <c r="J1192" s="111"/>
      <c r="K1192" s="114">
        <f t="shared" si="4654"/>
        <v>0</v>
      </c>
      <c r="L1192" s="32"/>
      <c r="M1192" s="114">
        <f t="shared" si="4655"/>
        <v>0</v>
      </c>
      <c r="N1192" s="32"/>
      <c r="O1192" s="114">
        <f t="shared" si="4656"/>
        <v>0</v>
      </c>
      <c r="P1192" s="32"/>
      <c r="Q1192" s="114">
        <f t="shared" si="4657"/>
        <v>0</v>
      </c>
      <c r="R1192" s="32"/>
      <c r="S1192" s="114">
        <f t="shared" si="4658"/>
        <v>0</v>
      </c>
      <c r="T1192" s="32"/>
      <c r="U1192" s="114">
        <f t="shared" si="4659"/>
        <v>0</v>
      </c>
      <c r="V1192" s="32"/>
      <c r="W1192" s="114">
        <f t="shared" si="4660"/>
        <v>0</v>
      </c>
      <c r="X1192" s="32"/>
      <c r="Y1192" s="114">
        <f t="shared" si="4661"/>
        <v>0</v>
      </c>
      <c r="Z1192" s="32"/>
      <c r="AA1192" s="114">
        <f t="shared" si="4662"/>
        <v>0</v>
      </c>
      <c r="AB1192" s="32"/>
      <c r="AC1192" s="114">
        <f t="shared" si="4663"/>
        <v>0</v>
      </c>
      <c r="AD1192" s="32"/>
      <c r="AE1192" s="114">
        <f t="shared" si="4664"/>
        <v>0</v>
      </c>
      <c r="AF1192" s="32"/>
      <c r="AG1192" s="114">
        <f t="shared" si="4665"/>
        <v>0</v>
      </c>
      <c r="AH1192" s="32"/>
      <c r="AI1192" s="114">
        <f t="shared" si="4666"/>
        <v>0</v>
      </c>
      <c r="AJ1192" s="32"/>
      <c r="AK1192" s="114">
        <f t="shared" si="4667"/>
        <v>0</v>
      </c>
      <c r="AL1192" s="32"/>
      <c r="AM1192" s="114">
        <f t="shared" si="4668"/>
        <v>0</v>
      </c>
      <c r="AN1192" s="32"/>
      <c r="AO1192" s="114">
        <f t="shared" si="4669"/>
        <v>0</v>
      </c>
      <c r="AP1192" s="32"/>
      <c r="AQ1192" s="114">
        <f t="shared" si="4670"/>
        <v>0</v>
      </c>
      <c r="AR1192" s="32"/>
      <c r="AS1192" s="114">
        <f t="shared" si="4671"/>
        <v>0</v>
      </c>
      <c r="AT1192" s="32"/>
      <c r="AU1192" s="114">
        <f t="shared" si="4672"/>
        <v>0</v>
      </c>
      <c r="AV1192" s="32"/>
      <c r="AW1192" s="114">
        <f t="shared" si="4673"/>
        <v>0</v>
      </c>
      <c r="AX1192" s="32"/>
      <c r="AY1192" s="114">
        <f t="shared" si="4674"/>
        <v>0</v>
      </c>
      <c r="AZ1192" s="32"/>
      <c r="BA1192" s="114">
        <f t="shared" si="4675"/>
        <v>0</v>
      </c>
      <c r="BB1192" s="32"/>
      <c r="BC1192" s="114">
        <f t="shared" si="4676"/>
        <v>0</v>
      </c>
      <c r="BD1192" s="32"/>
      <c r="BE1192" s="114">
        <f t="shared" si="4677"/>
        <v>0</v>
      </c>
      <c r="BF1192" s="32"/>
      <c r="BG1192" s="114">
        <f t="shared" si="4678"/>
        <v>0</v>
      </c>
      <c r="BH1192" s="108">
        <f t="shared" ref="BH1192:BI1192" si="4687">SUM(J1192,L1192,N1192,P1192,R1192,T1192,V1192,X1192,Z1192,AB1192,AD1192,AF1192,AH1192,AJ1192,AL1192,AN1192,AP1192,AR1192,AT1192,AV1192,AX1192,AZ1192,BB1192,BD1192,BF1192)</f>
        <v>0</v>
      </c>
      <c r="BI1192" s="119">
        <f t="shared" si="4687"/>
        <v>0</v>
      </c>
      <c r="BJ1192" s="87">
        <f t="shared" si="4683"/>
        <v>0</v>
      </c>
      <c r="BK1192" s="108">
        <f t="shared" si="4684"/>
        <v>1</v>
      </c>
      <c r="BL1192" s="119">
        <f t="shared" si="4680"/>
        <v>856.03</v>
      </c>
      <c r="BM1192" s="87">
        <f t="shared" si="4685"/>
        <v>1</v>
      </c>
    </row>
    <row r="1193" spans="1:65" s="88" customFormat="1" ht="33.75">
      <c r="A1193" s="38" t="s">
        <v>1685</v>
      </c>
      <c r="B1193" s="29" t="s">
        <v>66</v>
      </c>
      <c r="C1193" s="34">
        <v>90796</v>
      </c>
      <c r="D1193" s="101" t="s">
        <v>1686</v>
      </c>
      <c r="E1193" s="29" t="s">
        <v>100</v>
      </c>
      <c r="F1193" s="30">
        <v>7</v>
      </c>
      <c r="G1193" s="31">
        <v>690.74</v>
      </c>
      <c r="H1193" s="119">
        <v>848.7629554207391</v>
      </c>
      <c r="I1193" s="120">
        <f t="shared" si="4653"/>
        <v>5941.34</v>
      </c>
      <c r="J1193" s="111"/>
      <c r="K1193" s="114">
        <f t="shared" si="4654"/>
        <v>0</v>
      </c>
      <c r="L1193" s="32"/>
      <c r="M1193" s="114">
        <f t="shared" si="4655"/>
        <v>0</v>
      </c>
      <c r="N1193" s="32"/>
      <c r="O1193" s="114">
        <f t="shared" si="4656"/>
        <v>0</v>
      </c>
      <c r="P1193" s="32"/>
      <c r="Q1193" s="114">
        <f t="shared" si="4657"/>
        <v>0</v>
      </c>
      <c r="R1193" s="32"/>
      <c r="S1193" s="114">
        <f t="shared" si="4658"/>
        <v>0</v>
      </c>
      <c r="T1193" s="32"/>
      <c r="U1193" s="114">
        <f t="shared" si="4659"/>
        <v>0</v>
      </c>
      <c r="V1193" s="32"/>
      <c r="W1193" s="114">
        <f t="shared" si="4660"/>
        <v>0</v>
      </c>
      <c r="X1193" s="32"/>
      <c r="Y1193" s="114">
        <f t="shared" si="4661"/>
        <v>0</v>
      </c>
      <c r="Z1193" s="32"/>
      <c r="AA1193" s="114">
        <f t="shared" si="4662"/>
        <v>0</v>
      </c>
      <c r="AB1193" s="32"/>
      <c r="AC1193" s="114">
        <f t="shared" si="4663"/>
        <v>0</v>
      </c>
      <c r="AD1193" s="32"/>
      <c r="AE1193" s="114">
        <f t="shared" si="4664"/>
        <v>0</v>
      </c>
      <c r="AF1193" s="32"/>
      <c r="AG1193" s="114">
        <f t="shared" si="4665"/>
        <v>0</v>
      </c>
      <c r="AH1193" s="32"/>
      <c r="AI1193" s="114">
        <f t="shared" si="4666"/>
        <v>0</v>
      </c>
      <c r="AJ1193" s="32"/>
      <c r="AK1193" s="114">
        <f t="shared" si="4667"/>
        <v>0</v>
      </c>
      <c r="AL1193" s="32"/>
      <c r="AM1193" s="114">
        <f t="shared" si="4668"/>
        <v>0</v>
      </c>
      <c r="AN1193" s="32"/>
      <c r="AO1193" s="114">
        <f t="shared" si="4669"/>
        <v>0</v>
      </c>
      <c r="AP1193" s="32"/>
      <c r="AQ1193" s="114">
        <f t="shared" si="4670"/>
        <v>0</v>
      </c>
      <c r="AR1193" s="32"/>
      <c r="AS1193" s="114">
        <f t="shared" si="4671"/>
        <v>0</v>
      </c>
      <c r="AT1193" s="32"/>
      <c r="AU1193" s="114">
        <f t="shared" si="4672"/>
        <v>0</v>
      </c>
      <c r="AV1193" s="32"/>
      <c r="AW1193" s="114">
        <f t="shared" si="4673"/>
        <v>0</v>
      </c>
      <c r="AX1193" s="32"/>
      <c r="AY1193" s="114">
        <f t="shared" si="4674"/>
        <v>0</v>
      </c>
      <c r="AZ1193" s="32"/>
      <c r="BA1193" s="114">
        <f t="shared" si="4675"/>
        <v>0</v>
      </c>
      <c r="BB1193" s="32"/>
      <c r="BC1193" s="114">
        <f t="shared" si="4676"/>
        <v>0</v>
      </c>
      <c r="BD1193" s="32"/>
      <c r="BE1193" s="114">
        <f t="shared" si="4677"/>
        <v>0</v>
      </c>
      <c r="BF1193" s="32"/>
      <c r="BG1193" s="114">
        <f t="shared" si="4678"/>
        <v>0</v>
      </c>
      <c r="BH1193" s="108">
        <f t="shared" ref="BH1193:BI1193" si="4688">SUM(J1193,L1193,N1193,P1193,R1193,T1193,V1193,X1193,Z1193,AB1193,AD1193,AF1193,AH1193,AJ1193,AL1193,AN1193,AP1193,AR1193,AT1193,AV1193,AX1193,AZ1193,BB1193,BD1193,BF1193)</f>
        <v>0</v>
      </c>
      <c r="BI1193" s="119">
        <f t="shared" si="4688"/>
        <v>0</v>
      </c>
      <c r="BJ1193" s="87">
        <f t="shared" si="4683"/>
        <v>0</v>
      </c>
      <c r="BK1193" s="108">
        <f t="shared" si="4684"/>
        <v>7</v>
      </c>
      <c r="BL1193" s="119">
        <f t="shared" si="4680"/>
        <v>5941.34</v>
      </c>
      <c r="BM1193" s="87">
        <f t="shared" si="4685"/>
        <v>1</v>
      </c>
    </row>
    <row r="1194" spans="1:65" s="88" customFormat="1" ht="45">
      <c r="A1194" s="38" t="s">
        <v>1687</v>
      </c>
      <c r="B1194" s="29" t="s">
        <v>250</v>
      </c>
      <c r="C1194" s="34">
        <v>7601</v>
      </c>
      <c r="D1194" s="101" t="s">
        <v>251</v>
      </c>
      <c r="E1194" s="29" t="s">
        <v>82</v>
      </c>
      <c r="F1194" s="30">
        <v>17.600000000000001</v>
      </c>
      <c r="G1194" s="31">
        <v>633.95000000000005</v>
      </c>
      <c r="H1194" s="119">
        <v>778.98091262845298</v>
      </c>
      <c r="I1194" s="120">
        <f t="shared" si="4653"/>
        <v>13710.06</v>
      </c>
      <c r="J1194" s="111"/>
      <c r="K1194" s="114">
        <f t="shared" si="4654"/>
        <v>0</v>
      </c>
      <c r="L1194" s="32"/>
      <c r="M1194" s="114">
        <f t="shared" si="4655"/>
        <v>0</v>
      </c>
      <c r="N1194" s="32"/>
      <c r="O1194" s="114">
        <f t="shared" si="4656"/>
        <v>0</v>
      </c>
      <c r="P1194" s="32"/>
      <c r="Q1194" s="114">
        <f t="shared" si="4657"/>
        <v>0</v>
      </c>
      <c r="R1194" s="32"/>
      <c r="S1194" s="114">
        <f t="shared" si="4658"/>
        <v>0</v>
      </c>
      <c r="T1194" s="32"/>
      <c r="U1194" s="114">
        <f t="shared" si="4659"/>
        <v>0</v>
      </c>
      <c r="V1194" s="32"/>
      <c r="W1194" s="114">
        <f t="shared" si="4660"/>
        <v>0</v>
      </c>
      <c r="X1194" s="32"/>
      <c r="Y1194" s="114">
        <f t="shared" si="4661"/>
        <v>0</v>
      </c>
      <c r="Z1194" s="32"/>
      <c r="AA1194" s="114">
        <f t="shared" si="4662"/>
        <v>0</v>
      </c>
      <c r="AB1194" s="32"/>
      <c r="AC1194" s="114">
        <f t="shared" si="4663"/>
        <v>0</v>
      </c>
      <c r="AD1194" s="32"/>
      <c r="AE1194" s="114">
        <f t="shared" si="4664"/>
        <v>0</v>
      </c>
      <c r="AF1194" s="32"/>
      <c r="AG1194" s="114">
        <f t="shared" si="4665"/>
        <v>0</v>
      </c>
      <c r="AH1194" s="32"/>
      <c r="AI1194" s="114">
        <f t="shared" si="4666"/>
        <v>0</v>
      </c>
      <c r="AJ1194" s="32"/>
      <c r="AK1194" s="114">
        <f t="shared" si="4667"/>
        <v>0</v>
      </c>
      <c r="AL1194" s="32"/>
      <c r="AM1194" s="114">
        <f t="shared" si="4668"/>
        <v>0</v>
      </c>
      <c r="AN1194" s="32"/>
      <c r="AO1194" s="114">
        <f t="shared" si="4669"/>
        <v>0</v>
      </c>
      <c r="AP1194" s="32"/>
      <c r="AQ1194" s="114">
        <f t="shared" si="4670"/>
        <v>0</v>
      </c>
      <c r="AR1194" s="32"/>
      <c r="AS1194" s="114">
        <f t="shared" si="4671"/>
        <v>0</v>
      </c>
      <c r="AT1194" s="32"/>
      <c r="AU1194" s="114">
        <f t="shared" si="4672"/>
        <v>0</v>
      </c>
      <c r="AV1194" s="32"/>
      <c r="AW1194" s="114">
        <f t="shared" si="4673"/>
        <v>0</v>
      </c>
      <c r="AX1194" s="32"/>
      <c r="AY1194" s="114">
        <f t="shared" si="4674"/>
        <v>0</v>
      </c>
      <c r="AZ1194" s="32"/>
      <c r="BA1194" s="114">
        <f t="shared" si="4675"/>
        <v>0</v>
      </c>
      <c r="BB1194" s="32"/>
      <c r="BC1194" s="114">
        <f t="shared" si="4676"/>
        <v>0</v>
      </c>
      <c r="BD1194" s="32"/>
      <c r="BE1194" s="114">
        <f t="shared" si="4677"/>
        <v>0</v>
      </c>
      <c r="BF1194" s="32"/>
      <c r="BG1194" s="114">
        <f t="shared" si="4678"/>
        <v>0</v>
      </c>
      <c r="BH1194" s="108">
        <f t="shared" ref="BH1194:BI1194" si="4689">SUM(J1194,L1194,N1194,P1194,R1194,T1194,V1194,X1194,Z1194,AB1194,AD1194,AF1194,AH1194,AJ1194,AL1194,AN1194,AP1194,AR1194,AT1194,AV1194,AX1194,AZ1194,BB1194,BD1194,BF1194)</f>
        <v>0</v>
      </c>
      <c r="BI1194" s="119">
        <f t="shared" si="4689"/>
        <v>0</v>
      </c>
      <c r="BJ1194" s="87">
        <f t="shared" si="4683"/>
        <v>0</v>
      </c>
      <c r="BK1194" s="108">
        <f t="shared" si="4684"/>
        <v>17.600000000000001</v>
      </c>
      <c r="BL1194" s="119">
        <f t="shared" si="4680"/>
        <v>13710.06</v>
      </c>
      <c r="BM1194" s="87">
        <f t="shared" si="4685"/>
        <v>1</v>
      </c>
    </row>
    <row r="1195" spans="1:65" s="88" customFormat="1">
      <c r="A1195" s="92" t="s">
        <v>1688</v>
      </c>
      <c r="B1195" s="22"/>
      <c r="C1195" s="22"/>
      <c r="D1195" s="102" t="s">
        <v>1689</v>
      </c>
      <c r="E1195" s="22"/>
      <c r="F1195" s="89"/>
      <c r="G1195" s="27"/>
      <c r="H1195" s="121"/>
      <c r="I1195" s="118">
        <f>SUM(I1196:I1202)</f>
        <v>82203.389999999985</v>
      </c>
      <c r="J1195" s="112"/>
      <c r="K1195" s="127">
        <f>SUM(K1196:K1202)</f>
        <v>0</v>
      </c>
      <c r="L1195" s="26"/>
      <c r="M1195" s="127">
        <f>SUM(M1196:M1202)</f>
        <v>0</v>
      </c>
      <c r="N1195" s="26"/>
      <c r="O1195" s="127">
        <f>SUM(O1196:O1202)</f>
        <v>0</v>
      </c>
      <c r="P1195" s="26"/>
      <c r="Q1195" s="127">
        <f>SUM(Q1196:Q1202)</f>
        <v>0</v>
      </c>
      <c r="R1195" s="26"/>
      <c r="S1195" s="127">
        <f>SUM(S1196:S1202)</f>
        <v>0</v>
      </c>
      <c r="T1195" s="26"/>
      <c r="U1195" s="127">
        <f>SUM(U1196:U1202)</f>
        <v>0</v>
      </c>
      <c r="V1195" s="26"/>
      <c r="W1195" s="127">
        <f>SUM(W1196:W1202)</f>
        <v>0</v>
      </c>
      <c r="X1195" s="26"/>
      <c r="Y1195" s="127">
        <f>SUM(Y1196:Y1202)</f>
        <v>0</v>
      </c>
      <c r="Z1195" s="26"/>
      <c r="AA1195" s="127">
        <f>SUM(AA1196:AA1202)</f>
        <v>0</v>
      </c>
      <c r="AB1195" s="26"/>
      <c r="AC1195" s="127">
        <f>SUM(AC1196:AC1202)</f>
        <v>0</v>
      </c>
      <c r="AD1195" s="26"/>
      <c r="AE1195" s="127">
        <f>SUM(AE1196:AE1202)</f>
        <v>0</v>
      </c>
      <c r="AF1195" s="26"/>
      <c r="AG1195" s="127">
        <f>SUM(AG1196:AG1202)</f>
        <v>0</v>
      </c>
      <c r="AH1195" s="26"/>
      <c r="AI1195" s="127">
        <f>SUM(AI1196:AI1202)</f>
        <v>0</v>
      </c>
      <c r="AJ1195" s="26"/>
      <c r="AK1195" s="127">
        <f>SUM(AK1196:AK1202)</f>
        <v>0</v>
      </c>
      <c r="AL1195" s="26"/>
      <c r="AM1195" s="127">
        <f>SUM(AM1196:AM1202)</f>
        <v>0</v>
      </c>
      <c r="AN1195" s="26"/>
      <c r="AO1195" s="127">
        <f>SUM(AO1196:AO1202)</f>
        <v>0</v>
      </c>
      <c r="AP1195" s="26"/>
      <c r="AQ1195" s="127">
        <f>SUM(AQ1196:AQ1202)</f>
        <v>0</v>
      </c>
      <c r="AR1195" s="26"/>
      <c r="AS1195" s="127">
        <f>SUM(AS1196:AS1202)</f>
        <v>0</v>
      </c>
      <c r="AT1195" s="26"/>
      <c r="AU1195" s="127">
        <f>SUM(AU1196:AU1202)</f>
        <v>0</v>
      </c>
      <c r="AV1195" s="26"/>
      <c r="AW1195" s="127">
        <f>SUM(AW1196:AW1202)</f>
        <v>0</v>
      </c>
      <c r="AX1195" s="26"/>
      <c r="AY1195" s="127">
        <f>SUM(AY1196:AY1202)</f>
        <v>0</v>
      </c>
      <c r="AZ1195" s="26"/>
      <c r="BA1195" s="127">
        <f>SUM(BA1196:BA1202)</f>
        <v>0</v>
      </c>
      <c r="BB1195" s="26"/>
      <c r="BC1195" s="127">
        <f>SUM(BC1196:BC1202)</f>
        <v>0</v>
      </c>
      <c r="BD1195" s="26"/>
      <c r="BE1195" s="127">
        <f>SUM(BE1196:BE1202)</f>
        <v>0</v>
      </c>
      <c r="BF1195" s="26"/>
      <c r="BG1195" s="127">
        <f>SUM(BG1196:BG1202)</f>
        <v>0</v>
      </c>
      <c r="BH1195" s="109"/>
      <c r="BI1195" s="121">
        <f>SUM(BI1196:BI1202)</f>
        <v>0</v>
      </c>
      <c r="BJ1195" s="27"/>
      <c r="BK1195" s="109"/>
      <c r="BL1195" s="121">
        <f>SUM(BL1196:BL1202)</f>
        <v>82203.389999999985</v>
      </c>
      <c r="BM1195" s="27"/>
    </row>
    <row r="1196" spans="1:65" s="88" customFormat="1" ht="22.5">
      <c r="A1196" s="38" t="s">
        <v>1690</v>
      </c>
      <c r="B1196" s="29" t="s">
        <v>66</v>
      </c>
      <c r="C1196" s="34">
        <v>96114</v>
      </c>
      <c r="D1196" s="101" t="s">
        <v>1691</v>
      </c>
      <c r="E1196" s="29" t="s">
        <v>82</v>
      </c>
      <c r="F1196" s="30">
        <v>550</v>
      </c>
      <c r="G1196" s="31">
        <v>65.209999999999994</v>
      </c>
      <c r="H1196" s="119">
        <v>80.128315028789984</v>
      </c>
      <c r="I1196" s="120">
        <f t="shared" ref="I1196:I1202" si="4690">ROUND(SUM(F1196*H1196),2)</f>
        <v>44070.57</v>
      </c>
      <c r="J1196" s="111"/>
      <c r="K1196" s="114">
        <f t="shared" ref="K1196:K1202" si="4691">J1196*$H1196</f>
        <v>0</v>
      </c>
      <c r="L1196" s="32"/>
      <c r="M1196" s="114">
        <f t="shared" ref="M1196:M1202" si="4692">L1196*$H1196</f>
        <v>0</v>
      </c>
      <c r="N1196" s="32"/>
      <c r="O1196" s="114">
        <f t="shared" ref="O1196:O1202" si="4693">N1196*$H1196</f>
        <v>0</v>
      </c>
      <c r="P1196" s="32"/>
      <c r="Q1196" s="114">
        <f t="shared" ref="Q1196:Q1202" si="4694">P1196*$H1196</f>
        <v>0</v>
      </c>
      <c r="R1196" s="32"/>
      <c r="S1196" s="114">
        <f t="shared" ref="S1196:S1202" si="4695">R1196*$H1196</f>
        <v>0</v>
      </c>
      <c r="T1196" s="32"/>
      <c r="U1196" s="114">
        <f t="shared" ref="U1196:U1202" si="4696">T1196*$H1196</f>
        <v>0</v>
      </c>
      <c r="V1196" s="32"/>
      <c r="W1196" s="114">
        <f t="shared" ref="W1196:W1202" si="4697">V1196*$H1196</f>
        <v>0</v>
      </c>
      <c r="X1196" s="32"/>
      <c r="Y1196" s="114">
        <f t="shared" ref="Y1196:Y1202" si="4698">X1196*$H1196</f>
        <v>0</v>
      </c>
      <c r="Z1196" s="32"/>
      <c r="AA1196" s="114">
        <f t="shared" ref="AA1196:AA1202" si="4699">Z1196*$H1196</f>
        <v>0</v>
      </c>
      <c r="AB1196" s="32"/>
      <c r="AC1196" s="114">
        <f t="shared" ref="AC1196:AC1202" si="4700">AB1196*$H1196</f>
        <v>0</v>
      </c>
      <c r="AD1196" s="32"/>
      <c r="AE1196" s="114">
        <f t="shared" ref="AE1196:AE1202" si="4701">AD1196*$H1196</f>
        <v>0</v>
      </c>
      <c r="AF1196" s="32"/>
      <c r="AG1196" s="114">
        <f t="shared" ref="AG1196:AG1202" si="4702">AF1196*$H1196</f>
        <v>0</v>
      </c>
      <c r="AH1196" s="32"/>
      <c r="AI1196" s="114">
        <f t="shared" ref="AI1196:AI1202" si="4703">AH1196*$H1196</f>
        <v>0</v>
      </c>
      <c r="AJ1196" s="32"/>
      <c r="AK1196" s="114">
        <f t="shared" ref="AK1196:AK1202" si="4704">AJ1196*$H1196</f>
        <v>0</v>
      </c>
      <c r="AL1196" s="32"/>
      <c r="AM1196" s="114">
        <f t="shared" ref="AM1196:AM1202" si="4705">AL1196*$H1196</f>
        <v>0</v>
      </c>
      <c r="AN1196" s="32"/>
      <c r="AO1196" s="114">
        <f t="shared" ref="AO1196:AO1202" si="4706">AN1196*$H1196</f>
        <v>0</v>
      </c>
      <c r="AP1196" s="32"/>
      <c r="AQ1196" s="114">
        <f t="shared" ref="AQ1196:AQ1202" si="4707">AP1196*$H1196</f>
        <v>0</v>
      </c>
      <c r="AR1196" s="32"/>
      <c r="AS1196" s="114">
        <f t="shared" ref="AS1196:AS1202" si="4708">AR1196*$H1196</f>
        <v>0</v>
      </c>
      <c r="AT1196" s="32"/>
      <c r="AU1196" s="114">
        <f t="shared" ref="AU1196:AU1202" si="4709">AT1196*$H1196</f>
        <v>0</v>
      </c>
      <c r="AV1196" s="32"/>
      <c r="AW1196" s="114">
        <f t="shared" ref="AW1196:AW1202" si="4710">AV1196*$H1196</f>
        <v>0</v>
      </c>
      <c r="AX1196" s="32"/>
      <c r="AY1196" s="114">
        <f t="shared" ref="AY1196:AY1202" si="4711">AX1196*$H1196</f>
        <v>0</v>
      </c>
      <c r="AZ1196" s="32"/>
      <c r="BA1196" s="114">
        <f t="shared" ref="BA1196:BA1202" si="4712">AZ1196*$H1196</f>
        <v>0</v>
      </c>
      <c r="BB1196" s="32"/>
      <c r="BC1196" s="114">
        <f t="shared" ref="BC1196:BC1202" si="4713">BB1196*$H1196</f>
        <v>0</v>
      </c>
      <c r="BD1196" s="32"/>
      <c r="BE1196" s="114">
        <f t="shared" ref="BE1196:BE1202" si="4714">BD1196*$H1196</f>
        <v>0</v>
      </c>
      <c r="BF1196" s="32"/>
      <c r="BG1196" s="114">
        <f t="shared" ref="BG1196:BG1202" si="4715">BF1196*$H1196</f>
        <v>0</v>
      </c>
      <c r="BH1196" s="108">
        <f t="shared" ref="BH1196:BI1196" si="4716">SUM(J1196,L1196,N1196,P1196,R1196,T1196,V1196,X1196,Z1196,AB1196,AD1196,AF1196,AH1196,AJ1196,AL1196,AN1196,AP1196,AR1196,AT1196,AV1196,AX1196,AZ1196,BB1196,BD1196,BF1196)</f>
        <v>0</v>
      </c>
      <c r="BI1196" s="119">
        <f t="shared" si="4716"/>
        <v>0</v>
      </c>
      <c r="BJ1196" s="87">
        <f t="shared" ref="BJ1196:BJ1202" si="4717">BI1196/I1196</f>
        <v>0</v>
      </c>
      <c r="BK1196" s="108">
        <f t="shared" ref="BK1196:BK1202" si="4718">F1196-BH1196</f>
        <v>550</v>
      </c>
      <c r="BL1196" s="119">
        <f t="shared" ref="BL1196:BL1202" si="4719">I1196-BI1196</f>
        <v>44070.57</v>
      </c>
      <c r="BM1196" s="87">
        <f t="shared" ref="BM1196:BM1202" si="4720">1-BJ1196</f>
        <v>1</v>
      </c>
    </row>
    <row r="1197" spans="1:65" s="88" customFormat="1" ht="22.5">
      <c r="A1197" s="38" t="s">
        <v>1692</v>
      </c>
      <c r="B1197" s="29" t="s">
        <v>250</v>
      </c>
      <c r="C1197" s="34">
        <v>9083</v>
      </c>
      <c r="D1197" s="101" t="s">
        <v>1693</v>
      </c>
      <c r="E1197" s="29" t="s">
        <v>82</v>
      </c>
      <c r="F1197" s="30">
        <v>180</v>
      </c>
      <c r="G1197" s="31">
        <v>83.55</v>
      </c>
      <c r="H1197" s="119">
        <v>102.66401963894194</v>
      </c>
      <c r="I1197" s="120">
        <f t="shared" si="4690"/>
        <v>18479.52</v>
      </c>
      <c r="J1197" s="111"/>
      <c r="K1197" s="114">
        <f t="shared" si="4691"/>
        <v>0</v>
      </c>
      <c r="L1197" s="32"/>
      <c r="M1197" s="114">
        <f t="shared" si="4692"/>
        <v>0</v>
      </c>
      <c r="N1197" s="32"/>
      <c r="O1197" s="114">
        <f t="shared" si="4693"/>
        <v>0</v>
      </c>
      <c r="P1197" s="32"/>
      <c r="Q1197" s="114">
        <f t="shared" si="4694"/>
        <v>0</v>
      </c>
      <c r="R1197" s="32"/>
      <c r="S1197" s="114">
        <f t="shared" si="4695"/>
        <v>0</v>
      </c>
      <c r="T1197" s="32"/>
      <c r="U1197" s="114">
        <f t="shared" si="4696"/>
        <v>0</v>
      </c>
      <c r="V1197" s="32"/>
      <c r="W1197" s="114">
        <f t="shared" si="4697"/>
        <v>0</v>
      </c>
      <c r="X1197" s="32"/>
      <c r="Y1197" s="114">
        <f t="shared" si="4698"/>
        <v>0</v>
      </c>
      <c r="Z1197" s="32"/>
      <c r="AA1197" s="114">
        <f t="shared" si="4699"/>
        <v>0</v>
      </c>
      <c r="AB1197" s="32"/>
      <c r="AC1197" s="114">
        <f t="shared" si="4700"/>
        <v>0</v>
      </c>
      <c r="AD1197" s="32"/>
      <c r="AE1197" s="114">
        <f t="shared" si="4701"/>
        <v>0</v>
      </c>
      <c r="AF1197" s="32"/>
      <c r="AG1197" s="114">
        <f t="shared" si="4702"/>
        <v>0</v>
      </c>
      <c r="AH1197" s="32"/>
      <c r="AI1197" s="114">
        <f t="shared" si="4703"/>
        <v>0</v>
      </c>
      <c r="AJ1197" s="32"/>
      <c r="AK1197" s="114">
        <f t="shared" si="4704"/>
        <v>0</v>
      </c>
      <c r="AL1197" s="32"/>
      <c r="AM1197" s="114">
        <f t="shared" si="4705"/>
        <v>0</v>
      </c>
      <c r="AN1197" s="32"/>
      <c r="AO1197" s="114">
        <f t="shared" si="4706"/>
        <v>0</v>
      </c>
      <c r="AP1197" s="32"/>
      <c r="AQ1197" s="114">
        <f t="shared" si="4707"/>
        <v>0</v>
      </c>
      <c r="AR1197" s="32"/>
      <c r="AS1197" s="114">
        <f t="shared" si="4708"/>
        <v>0</v>
      </c>
      <c r="AT1197" s="32"/>
      <c r="AU1197" s="114">
        <f t="shared" si="4709"/>
        <v>0</v>
      </c>
      <c r="AV1197" s="32"/>
      <c r="AW1197" s="114">
        <f t="shared" si="4710"/>
        <v>0</v>
      </c>
      <c r="AX1197" s="32"/>
      <c r="AY1197" s="114">
        <f t="shared" si="4711"/>
        <v>0</v>
      </c>
      <c r="AZ1197" s="32"/>
      <c r="BA1197" s="114">
        <f t="shared" si="4712"/>
        <v>0</v>
      </c>
      <c r="BB1197" s="32"/>
      <c r="BC1197" s="114">
        <f t="shared" si="4713"/>
        <v>0</v>
      </c>
      <c r="BD1197" s="32"/>
      <c r="BE1197" s="114">
        <f t="shared" si="4714"/>
        <v>0</v>
      </c>
      <c r="BF1197" s="32"/>
      <c r="BG1197" s="114">
        <f t="shared" si="4715"/>
        <v>0</v>
      </c>
      <c r="BH1197" s="108">
        <f t="shared" ref="BH1197:BI1197" si="4721">SUM(J1197,L1197,N1197,P1197,R1197,T1197,V1197,X1197,Z1197,AB1197,AD1197,AF1197,AH1197,AJ1197,AL1197,AN1197,AP1197,AR1197,AT1197,AV1197,AX1197,AZ1197,BB1197,BD1197,BF1197)</f>
        <v>0</v>
      </c>
      <c r="BI1197" s="119">
        <f t="shared" si="4721"/>
        <v>0</v>
      </c>
      <c r="BJ1197" s="87">
        <f t="shared" si="4717"/>
        <v>0</v>
      </c>
      <c r="BK1197" s="108">
        <f t="shared" si="4718"/>
        <v>180</v>
      </c>
      <c r="BL1197" s="119">
        <f t="shared" si="4719"/>
        <v>18479.52</v>
      </c>
      <c r="BM1197" s="87">
        <f t="shared" si="4720"/>
        <v>1</v>
      </c>
    </row>
    <row r="1198" spans="1:65" s="88" customFormat="1" ht="22.5">
      <c r="A1198" s="38" t="s">
        <v>1694</v>
      </c>
      <c r="B1198" s="29" t="s">
        <v>66</v>
      </c>
      <c r="C1198" s="34" t="s">
        <v>1695</v>
      </c>
      <c r="D1198" s="101" t="s">
        <v>1696</v>
      </c>
      <c r="E1198" s="29" t="s">
        <v>132</v>
      </c>
      <c r="F1198" s="30">
        <v>18</v>
      </c>
      <c r="G1198" s="31">
        <v>45.93</v>
      </c>
      <c r="H1198" s="119">
        <v>56.437563399360897</v>
      </c>
      <c r="I1198" s="120">
        <f t="shared" si="4690"/>
        <v>1015.88</v>
      </c>
      <c r="J1198" s="111"/>
      <c r="K1198" s="114">
        <f t="shared" si="4691"/>
        <v>0</v>
      </c>
      <c r="L1198" s="32"/>
      <c r="M1198" s="114">
        <f t="shared" si="4692"/>
        <v>0</v>
      </c>
      <c r="N1198" s="32"/>
      <c r="O1198" s="114">
        <f t="shared" si="4693"/>
        <v>0</v>
      </c>
      <c r="P1198" s="32"/>
      <c r="Q1198" s="114">
        <f t="shared" si="4694"/>
        <v>0</v>
      </c>
      <c r="R1198" s="32"/>
      <c r="S1198" s="114">
        <f t="shared" si="4695"/>
        <v>0</v>
      </c>
      <c r="T1198" s="32"/>
      <c r="U1198" s="114">
        <f t="shared" si="4696"/>
        <v>0</v>
      </c>
      <c r="V1198" s="32"/>
      <c r="W1198" s="114">
        <f t="shared" si="4697"/>
        <v>0</v>
      </c>
      <c r="X1198" s="32"/>
      <c r="Y1198" s="114">
        <f t="shared" si="4698"/>
        <v>0</v>
      </c>
      <c r="Z1198" s="32"/>
      <c r="AA1198" s="114">
        <f t="shared" si="4699"/>
        <v>0</v>
      </c>
      <c r="AB1198" s="32"/>
      <c r="AC1198" s="114">
        <f t="shared" si="4700"/>
        <v>0</v>
      </c>
      <c r="AD1198" s="32"/>
      <c r="AE1198" s="114">
        <f t="shared" si="4701"/>
        <v>0</v>
      </c>
      <c r="AF1198" s="32"/>
      <c r="AG1198" s="114">
        <f t="shared" si="4702"/>
        <v>0</v>
      </c>
      <c r="AH1198" s="32"/>
      <c r="AI1198" s="114">
        <f t="shared" si="4703"/>
        <v>0</v>
      </c>
      <c r="AJ1198" s="32"/>
      <c r="AK1198" s="114">
        <f t="shared" si="4704"/>
        <v>0</v>
      </c>
      <c r="AL1198" s="32"/>
      <c r="AM1198" s="114">
        <f t="shared" si="4705"/>
        <v>0</v>
      </c>
      <c r="AN1198" s="32"/>
      <c r="AO1198" s="114">
        <f t="shared" si="4706"/>
        <v>0</v>
      </c>
      <c r="AP1198" s="32"/>
      <c r="AQ1198" s="114">
        <f t="shared" si="4707"/>
        <v>0</v>
      </c>
      <c r="AR1198" s="32"/>
      <c r="AS1198" s="114">
        <f t="shared" si="4708"/>
        <v>0</v>
      </c>
      <c r="AT1198" s="32"/>
      <c r="AU1198" s="114">
        <f t="shared" si="4709"/>
        <v>0</v>
      </c>
      <c r="AV1198" s="32"/>
      <c r="AW1198" s="114">
        <f t="shared" si="4710"/>
        <v>0</v>
      </c>
      <c r="AX1198" s="32"/>
      <c r="AY1198" s="114">
        <f t="shared" si="4711"/>
        <v>0</v>
      </c>
      <c r="AZ1198" s="32"/>
      <c r="BA1198" s="114">
        <f t="shared" si="4712"/>
        <v>0</v>
      </c>
      <c r="BB1198" s="32"/>
      <c r="BC1198" s="114">
        <f t="shared" si="4713"/>
        <v>0</v>
      </c>
      <c r="BD1198" s="32"/>
      <c r="BE1198" s="114">
        <f t="shared" si="4714"/>
        <v>0</v>
      </c>
      <c r="BF1198" s="32"/>
      <c r="BG1198" s="114">
        <f t="shared" si="4715"/>
        <v>0</v>
      </c>
      <c r="BH1198" s="108">
        <f t="shared" ref="BH1198:BI1198" si="4722">SUM(J1198,L1198,N1198,P1198,R1198,T1198,V1198,X1198,Z1198,AB1198,AD1198,AF1198,AH1198,AJ1198,AL1198,AN1198,AP1198,AR1198,AT1198,AV1198,AX1198,AZ1198,BB1198,BD1198,BF1198)</f>
        <v>0</v>
      </c>
      <c r="BI1198" s="119">
        <f t="shared" si="4722"/>
        <v>0</v>
      </c>
      <c r="BJ1198" s="87">
        <f t="shared" si="4717"/>
        <v>0</v>
      </c>
      <c r="BK1198" s="108">
        <f t="shared" si="4718"/>
        <v>18</v>
      </c>
      <c r="BL1198" s="119">
        <f t="shared" si="4719"/>
        <v>1015.88</v>
      </c>
      <c r="BM1198" s="87">
        <f t="shared" si="4720"/>
        <v>1</v>
      </c>
    </row>
    <row r="1199" spans="1:65" s="88" customFormat="1">
      <c r="A1199" s="38" t="s">
        <v>1697</v>
      </c>
      <c r="B1199" s="29" t="s">
        <v>1656</v>
      </c>
      <c r="C1199" s="34">
        <v>100212</v>
      </c>
      <c r="D1199" s="101" t="s">
        <v>1698</v>
      </c>
      <c r="E1199" s="29" t="s">
        <v>82</v>
      </c>
      <c r="F1199" s="30">
        <v>35</v>
      </c>
      <c r="G1199" s="31">
        <v>243.95</v>
      </c>
      <c r="H1199" s="119">
        <v>299.75927697091424</v>
      </c>
      <c r="I1199" s="120">
        <f t="shared" si="4690"/>
        <v>10491.57</v>
      </c>
      <c r="J1199" s="111"/>
      <c r="K1199" s="114">
        <f t="shared" si="4691"/>
        <v>0</v>
      </c>
      <c r="L1199" s="32"/>
      <c r="M1199" s="114">
        <f t="shared" si="4692"/>
        <v>0</v>
      </c>
      <c r="N1199" s="32"/>
      <c r="O1199" s="114">
        <f t="shared" si="4693"/>
        <v>0</v>
      </c>
      <c r="P1199" s="32"/>
      <c r="Q1199" s="114">
        <f t="shared" si="4694"/>
        <v>0</v>
      </c>
      <c r="R1199" s="32"/>
      <c r="S1199" s="114">
        <f t="shared" si="4695"/>
        <v>0</v>
      </c>
      <c r="T1199" s="32"/>
      <c r="U1199" s="114">
        <f t="shared" si="4696"/>
        <v>0</v>
      </c>
      <c r="V1199" s="32"/>
      <c r="W1199" s="114">
        <f t="shared" si="4697"/>
        <v>0</v>
      </c>
      <c r="X1199" s="32"/>
      <c r="Y1199" s="114">
        <f t="shared" si="4698"/>
        <v>0</v>
      </c>
      <c r="Z1199" s="32"/>
      <c r="AA1199" s="114">
        <f t="shared" si="4699"/>
        <v>0</v>
      </c>
      <c r="AB1199" s="32"/>
      <c r="AC1199" s="114">
        <f t="shared" si="4700"/>
        <v>0</v>
      </c>
      <c r="AD1199" s="32"/>
      <c r="AE1199" s="114">
        <f t="shared" si="4701"/>
        <v>0</v>
      </c>
      <c r="AF1199" s="32"/>
      <c r="AG1199" s="114">
        <f t="shared" si="4702"/>
        <v>0</v>
      </c>
      <c r="AH1199" s="32"/>
      <c r="AI1199" s="114">
        <f t="shared" si="4703"/>
        <v>0</v>
      </c>
      <c r="AJ1199" s="32"/>
      <c r="AK1199" s="114">
        <f t="shared" si="4704"/>
        <v>0</v>
      </c>
      <c r="AL1199" s="32"/>
      <c r="AM1199" s="114">
        <f t="shared" si="4705"/>
        <v>0</v>
      </c>
      <c r="AN1199" s="32"/>
      <c r="AO1199" s="114">
        <f t="shared" si="4706"/>
        <v>0</v>
      </c>
      <c r="AP1199" s="32"/>
      <c r="AQ1199" s="114">
        <f t="shared" si="4707"/>
        <v>0</v>
      </c>
      <c r="AR1199" s="32"/>
      <c r="AS1199" s="114">
        <f t="shared" si="4708"/>
        <v>0</v>
      </c>
      <c r="AT1199" s="32"/>
      <c r="AU1199" s="114">
        <f t="shared" si="4709"/>
        <v>0</v>
      </c>
      <c r="AV1199" s="32"/>
      <c r="AW1199" s="114">
        <f t="shared" si="4710"/>
        <v>0</v>
      </c>
      <c r="AX1199" s="32"/>
      <c r="AY1199" s="114">
        <f t="shared" si="4711"/>
        <v>0</v>
      </c>
      <c r="AZ1199" s="32"/>
      <c r="BA1199" s="114">
        <f t="shared" si="4712"/>
        <v>0</v>
      </c>
      <c r="BB1199" s="32"/>
      <c r="BC1199" s="114">
        <f t="shared" si="4713"/>
        <v>0</v>
      </c>
      <c r="BD1199" s="32"/>
      <c r="BE1199" s="114">
        <f t="shared" si="4714"/>
        <v>0</v>
      </c>
      <c r="BF1199" s="32"/>
      <c r="BG1199" s="114">
        <f t="shared" si="4715"/>
        <v>0</v>
      </c>
      <c r="BH1199" s="108">
        <f t="shared" ref="BH1199:BI1199" si="4723">SUM(J1199,L1199,N1199,P1199,R1199,T1199,V1199,X1199,Z1199,AB1199,AD1199,AF1199,AH1199,AJ1199,AL1199,AN1199,AP1199,AR1199,AT1199,AV1199,AX1199,AZ1199,BB1199,BD1199,BF1199)</f>
        <v>0</v>
      </c>
      <c r="BI1199" s="119">
        <f t="shared" si="4723"/>
        <v>0</v>
      </c>
      <c r="BJ1199" s="87">
        <f t="shared" si="4717"/>
        <v>0</v>
      </c>
      <c r="BK1199" s="108">
        <f t="shared" si="4718"/>
        <v>35</v>
      </c>
      <c r="BL1199" s="119">
        <f t="shared" si="4719"/>
        <v>10491.57</v>
      </c>
      <c r="BM1199" s="87">
        <f t="shared" si="4720"/>
        <v>1</v>
      </c>
    </row>
    <row r="1200" spans="1:65" s="88" customFormat="1" ht="22.5">
      <c r="A1200" s="38" t="s">
        <v>1699</v>
      </c>
      <c r="B1200" s="29" t="s">
        <v>66</v>
      </c>
      <c r="C1200" s="34">
        <v>87759</v>
      </c>
      <c r="D1200" s="101" t="s">
        <v>1700</v>
      </c>
      <c r="E1200" s="29" t="s">
        <v>82</v>
      </c>
      <c r="F1200" s="30">
        <v>25</v>
      </c>
      <c r="G1200" s="31">
        <v>98.49</v>
      </c>
      <c r="H1200" s="119">
        <v>121.02189460489994</v>
      </c>
      <c r="I1200" s="120">
        <f t="shared" si="4690"/>
        <v>3025.55</v>
      </c>
      <c r="J1200" s="111"/>
      <c r="K1200" s="114">
        <f t="shared" si="4691"/>
        <v>0</v>
      </c>
      <c r="L1200" s="32"/>
      <c r="M1200" s="114">
        <f t="shared" si="4692"/>
        <v>0</v>
      </c>
      <c r="N1200" s="32"/>
      <c r="O1200" s="114">
        <f t="shared" si="4693"/>
        <v>0</v>
      </c>
      <c r="P1200" s="32"/>
      <c r="Q1200" s="114">
        <f t="shared" si="4694"/>
        <v>0</v>
      </c>
      <c r="R1200" s="32"/>
      <c r="S1200" s="114">
        <f t="shared" si="4695"/>
        <v>0</v>
      </c>
      <c r="T1200" s="32"/>
      <c r="U1200" s="114">
        <f t="shared" si="4696"/>
        <v>0</v>
      </c>
      <c r="V1200" s="32"/>
      <c r="W1200" s="114">
        <f t="shared" si="4697"/>
        <v>0</v>
      </c>
      <c r="X1200" s="32"/>
      <c r="Y1200" s="114">
        <f t="shared" si="4698"/>
        <v>0</v>
      </c>
      <c r="Z1200" s="32"/>
      <c r="AA1200" s="114">
        <f t="shared" si="4699"/>
        <v>0</v>
      </c>
      <c r="AB1200" s="32"/>
      <c r="AC1200" s="114">
        <f t="shared" si="4700"/>
        <v>0</v>
      </c>
      <c r="AD1200" s="32"/>
      <c r="AE1200" s="114">
        <f t="shared" si="4701"/>
        <v>0</v>
      </c>
      <c r="AF1200" s="32"/>
      <c r="AG1200" s="114">
        <f t="shared" si="4702"/>
        <v>0</v>
      </c>
      <c r="AH1200" s="32"/>
      <c r="AI1200" s="114">
        <f t="shared" si="4703"/>
        <v>0</v>
      </c>
      <c r="AJ1200" s="32"/>
      <c r="AK1200" s="114">
        <f t="shared" si="4704"/>
        <v>0</v>
      </c>
      <c r="AL1200" s="32"/>
      <c r="AM1200" s="114">
        <f t="shared" si="4705"/>
        <v>0</v>
      </c>
      <c r="AN1200" s="32"/>
      <c r="AO1200" s="114">
        <f t="shared" si="4706"/>
        <v>0</v>
      </c>
      <c r="AP1200" s="32"/>
      <c r="AQ1200" s="114">
        <f t="shared" si="4707"/>
        <v>0</v>
      </c>
      <c r="AR1200" s="32"/>
      <c r="AS1200" s="114">
        <f t="shared" si="4708"/>
        <v>0</v>
      </c>
      <c r="AT1200" s="32"/>
      <c r="AU1200" s="114">
        <f t="shared" si="4709"/>
        <v>0</v>
      </c>
      <c r="AV1200" s="32"/>
      <c r="AW1200" s="114">
        <f t="shared" si="4710"/>
        <v>0</v>
      </c>
      <c r="AX1200" s="32"/>
      <c r="AY1200" s="114">
        <f t="shared" si="4711"/>
        <v>0</v>
      </c>
      <c r="AZ1200" s="32"/>
      <c r="BA1200" s="114">
        <f t="shared" si="4712"/>
        <v>0</v>
      </c>
      <c r="BB1200" s="32"/>
      <c r="BC1200" s="114">
        <f t="shared" si="4713"/>
        <v>0</v>
      </c>
      <c r="BD1200" s="32"/>
      <c r="BE1200" s="114">
        <f t="shared" si="4714"/>
        <v>0</v>
      </c>
      <c r="BF1200" s="32"/>
      <c r="BG1200" s="114">
        <f t="shared" si="4715"/>
        <v>0</v>
      </c>
      <c r="BH1200" s="108">
        <f t="shared" ref="BH1200:BI1200" si="4724">SUM(J1200,L1200,N1200,P1200,R1200,T1200,V1200,X1200,Z1200,AB1200,AD1200,AF1200,AH1200,AJ1200,AL1200,AN1200,AP1200,AR1200,AT1200,AV1200,AX1200,AZ1200,BB1200,BD1200,BF1200)</f>
        <v>0</v>
      </c>
      <c r="BI1200" s="119">
        <f t="shared" si="4724"/>
        <v>0</v>
      </c>
      <c r="BJ1200" s="87">
        <f t="shared" si="4717"/>
        <v>0</v>
      </c>
      <c r="BK1200" s="108">
        <f t="shared" si="4718"/>
        <v>25</v>
      </c>
      <c r="BL1200" s="119">
        <f t="shared" si="4719"/>
        <v>3025.55</v>
      </c>
      <c r="BM1200" s="87">
        <f t="shared" si="4720"/>
        <v>1</v>
      </c>
    </row>
    <row r="1201" spans="1:65" s="88" customFormat="1">
      <c r="A1201" s="38" t="s">
        <v>1701</v>
      </c>
      <c r="B1201" s="29" t="s">
        <v>66</v>
      </c>
      <c r="C1201" s="34">
        <v>87690</v>
      </c>
      <c r="D1201" s="101" t="s">
        <v>1702</v>
      </c>
      <c r="E1201" s="29" t="s">
        <v>82</v>
      </c>
      <c r="F1201" s="30">
        <v>25</v>
      </c>
      <c r="G1201" s="31">
        <v>40.409999999999997</v>
      </c>
      <c r="H1201" s="119">
        <v>49.654734094669578</v>
      </c>
      <c r="I1201" s="120">
        <f t="shared" si="4690"/>
        <v>1241.3699999999999</v>
      </c>
      <c r="J1201" s="111"/>
      <c r="K1201" s="114">
        <f t="shared" si="4691"/>
        <v>0</v>
      </c>
      <c r="L1201" s="32"/>
      <c r="M1201" s="114">
        <f t="shared" si="4692"/>
        <v>0</v>
      </c>
      <c r="N1201" s="32"/>
      <c r="O1201" s="114">
        <f t="shared" si="4693"/>
        <v>0</v>
      </c>
      <c r="P1201" s="32"/>
      <c r="Q1201" s="114">
        <f t="shared" si="4694"/>
        <v>0</v>
      </c>
      <c r="R1201" s="32"/>
      <c r="S1201" s="114">
        <f t="shared" si="4695"/>
        <v>0</v>
      </c>
      <c r="T1201" s="32"/>
      <c r="U1201" s="114">
        <f t="shared" si="4696"/>
        <v>0</v>
      </c>
      <c r="V1201" s="32"/>
      <c r="W1201" s="114">
        <f t="shared" si="4697"/>
        <v>0</v>
      </c>
      <c r="X1201" s="32"/>
      <c r="Y1201" s="114">
        <f t="shared" si="4698"/>
        <v>0</v>
      </c>
      <c r="Z1201" s="32"/>
      <c r="AA1201" s="114">
        <f t="shared" si="4699"/>
        <v>0</v>
      </c>
      <c r="AB1201" s="32"/>
      <c r="AC1201" s="114">
        <f t="shared" si="4700"/>
        <v>0</v>
      </c>
      <c r="AD1201" s="32"/>
      <c r="AE1201" s="114">
        <f t="shared" si="4701"/>
        <v>0</v>
      </c>
      <c r="AF1201" s="32"/>
      <c r="AG1201" s="114">
        <f t="shared" si="4702"/>
        <v>0</v>
      </c>
      <c r="AH1201" s="32"/>
      <c r="AI1201" s="114">
        <f t="shared" si="4703"/>
        <v>0</v>
      </c>
      <c r="AJ1201" s="32"/>
      <c r="AK1201" s="114">
        <f t="shared" si="4704"/>
        <v>0</v>
      </c>
      <c r="AL1201" s="32"/>
      <c r="AM1201" s="114">
        <f t="shared" si="4705"/>
        <v>0</v>
      </c>
      <c r="AN1201" s="32"/>
      <c r="AO1201" s="114">
        <f t="shared" si="4706"/>
        <v>0</v>
      </c>
      <c r="AP1201" s="32"/>
      <c r="AQ1201" s="114">
        <f t="shared" si="4707"/>
        <v>0</v>
      </c>
      <c r="AR1201" s="32"/>
      <c r="AS1201" s="114">
        <f t="shared" si="4708"/>
        <v>0</v>
      </c>
      <c r="AT1201" s="32"/>
      <c r="AU1201" s="114">
        <f t="shared" si="4709"/>
        <v>0</v>
      </c>
      <c r="AV1201" s="32"/>
      <c r="AW1201" s="114">
        <f t="shared" si="4710"/>
        <v>0</v>
      </c>
      <c r="AX1201" s="32"/>
      <c r="AY1201" s="114">
        <f t="shared" si="4711"/>
        <v>0</v>
      </c>
      <c r="AZ1201" s="32"/>
      <c r="BA1201" s="114">
        <f t="shared" si="4712"/>
        <v>0</v>
      </c>
      <c r="BB1201" s="32"/>
      <c r="BC1201" s="114">
        <f t="shared" si="4713"/>
        <v>0</v>
      </c>
      <c r="BD1201" s="32"/>
      <c r="BE1201" s="114">
        <f t="shared" si="4714"/>
        <v>0</v>
      </c>
      <c r="BF1201" s="32"/>
      <c r="BG1201" s="114">
        <f t="shared" si="4715"/>
        <v>0</v>
      </c>
      <c r="BH1201" s="108">
        <f t="shared" ref="BH1201:BI1201" si="4725">SUM(J1201,L1201,N1201,P1201,R1201,T1201,V1201,X1201,Z1201,AB1201,AD1201,AF1201,AH1201,AJ1201,AL1201,AN1201,AP1201,AR1201,AT1201,AV1201,AX1201,AZ1201,BB1201,BD1201,BF1201)</f>
        <v>0</v>
      </c>
      <c r="BI1201" s="119">
        <f t="shared" si="4725"/>
        <v>0</v>
      </c>
      <c r="BJ1201" s="87">
        <f t="shared" si="4717"/>
        <v>0</v>
      </c>
      <c r="BK1201" s="108">
        <f t="shared" si="4718"/>
        <v>25</v>
      </c>
      <c r="BL1201" s="119">
        <f t="shared" si="4719"/>
        <v>1241.3699999999999</v>
      </c>
      <c r="BM1201" s="87">
        <f t="shared" si="4720"/>
        <v>1</v>
      </c>
    </row>
    <row r="1202" spans="1:65" s="88" customFormat="1">
      <c r="A1202" s="38" t="s">
        <v>1703</v>
      </c>
      <c r="B1202" s="29" t="s">
        <v>1656</v>
      </c>
      <c r="C1202" s="34">
        <v>160189</v>
      </c>
      <c r="D1202" s="101" t="s">
        <v>1704</v>
      </c>
      <c r="E1202" s="29" t="s">
        <v>82</v>
      </c>
      <c r="F1202" s="30">
        <v>25</v>
      </c>
      <c r="G1202" s="31">
        <v>126.27</v>
      </c>
      <c r="H1202" s="119">
        <v>155.15722034481385</v>
      </c>
      <c r="I1202" s="120">
        <f t="shared" si="4690"/>
        <v>3878.93</v>
      </c>
      <c r="J1202" s="111"/>
      <c r="K1202" s="114">
        <f t="shared" si="4691"/>
        <v>0</v>
      </c>
      <c r="L1202" s="32"/>
      <c r="M1202" s="114">
        <f t="shared" si="4692"/>
        <v>0</v>
      </c>
      <c r="N1202" s="32"/>
      <c r="O1202" s="114">
        <f t="shared" si="4693"/>
        <v>0</v>
      </c>
      <c r="P1202" s="32"/>
      <c r="Q1202" s="114">
        <f t="shared" si="4694"/>
        <v>0</v>
      </c>
      <c r="R1202" s="32"/>
      <c r="S1202" s="114">
        <f t="shared" si="4695"/>
        <v>0</v>
      </c>
      <c r="T1202" s="32"/>
      <c r="U1202" s="114">
        <f t="shared" si="4696"/>
        <v>0</v>
      </c>
      <c r="V1202" s="32"/>
      <c r="W1202" s="114">
        <f t="shared" si="4697"/>
        <v>0</v>
      </c>
      <c r="X1202" s="32"/>
      <c r="Y1202" s="114">
        <f t="shared" si="4698"/>
        <v>0</v>
      </c>
      <c r="Z1202" s="32"/>
      <c r="AA1202" s="114">
        <f t="shared" si="4699"/>
        <v>0</v>
      </c>
      <c r="AB1202" s="32"/>
      <c r="AC1202" s="114">
        <f t="shared" si="4700"/>
        <v>0</v>
      </c>
      <c r="AD1202" s="32"/>
      <c r="AE1202" s="114">
        <f t="shared" si="4701"/>
        <v>0</v>
      </c>
      <c r="AF1202" s="32"/>
      <c r="AG1202" s="114">
        <f t="shared" si="4702"/>
        <v>0</v>
      </c>
      <c r="AH1202" s="32"/>
      <c r="AI1202" s="114">
        <f t="shared" si="4703"/>
        <v>0</v>
      </c>
      <c r="AJ1202" s="32"/>
      <c r="AK1202" s="114">
        <f t="shared" si="4704"/>
        <v>0</v>
      </c>
      <c r="AL1202" s="32"/>
      <c r="AM1202" s="114">
        <f t="shared" si="4705"/>
        <v>0</v>
      </c>
      <c r="AN1202" s="32"/>
      <c r="AO1202" s="114">
        <f t="shared" si="4706"/>
        <v>0</v>
      </c>
      <c r="AP1202" s="32"/>
      <c r="AQ1202" s="114">
        <f t="shared" si="4707"/>
        <v>0</v>
      </c>
      <c r="AR1202" s="32"/>
      <c r="AS1202" s="114">
        <f t="shared" si="4708"/>
        <v>0</v>
      </c>
      <c r="AT1202" s="32"/>
      <c r="AU1202" s="114">
        <f t="shared" si="4709"/>
        <v>0</v>
      </c>
      <c r="AV1202" s="32"/>
      <c r="AW1202" s="114">
        <f t="shared" si="4710"/>
        <v>0</v>
      </c>
      <c r="AX1202" s="32"/>
      <c r="AY1202" s="114">
        <f t="shared" si="4711"/>
        <v>0</v>
      </c>
      <c r="AZ1202" s="32"/>
      <c r="BA1202" s="114">
        <f t="shared" si="4712"/>
        <v>0</v>
      </c>
      <c r="BB1202" s="32"/>
      <c r="BC1202" s="114">
        <f t="shared" si="4713"/>
        <v>0</v>
      </c>
      <c r="BD1202" s="32"/>
      <c r="BE1202" s="114">
        <f t="shared" si="4714"/>
        <v>0</v>
      </c>
      <c r="BF1202" s="32"/>
      <c r="BG1202" s="114">
        <f t="shared" si="4715"/>
        <v>0</v>
      </c>
      <c r="BH1202" s="108">
        <f t="shared" ref="BH1202:BI1202" si="4726">SUM(J1202,L1202,N1202,P1202,R1202,T1202,V1202,X1202,Z1202,AB1202,AD1202,AF1202,AH1202,AJ1202,AL1202,AN1202,AP1202,AR1202,AT1202,AV1202,AX1202,AZ1202,BB1202,BD1202,BF1202)</f>
        <v>0</v>
      </c>
      <c r="BI1202" s="119">
        <f t="shared" si="4726"/>
        <v>0</v>
      </c>
      <c r="BJ1202" s="87">
        <f t="shared" si="4717"/>
        <v>0</v>
      </c>
      <c r="BK1202" s="108">
        <f t="shared" si="4718"/>
        <v>25</v>
      </c>
      <c r="BL1202" s="119">
        <f t="shared" si="4719"/>
        <v>3878.93</v>
      </c>
      <c r="BM1202" s="87">
        <f t="shared" si="4720"/>
        <v>1</v>
      </c>
    </row>
    <row r="1203" spans="1:65" s="88" customFormat="1">
      <c r="A1203" s="92" t="s">
        <v>1705</v>
      </c>
      <c r="B1203" s="22"/>
      <c r="C1203" s="22"/>
      <c r="D1203" s="102" t="s">
        <v>1706</v>
      </c>
      <c r="E1203" s="22"/>
      <c r="F1203" s="89"/>
      <c r="G1203" s="27"/>
      <c r="H1203" s="121"/>
      <c r="I1203" s="118">
        <f>SUM(I1204:I1210)</f>
        <v>62963.709999999992</v>
      </c>
      <c r="J1203" s="112"/>
      <c r="K1203" s="127">
        <f>SUM(K1204:K1210)</f>
        <v>1883.5212891955396</v>
      </c>
      <c r="L1203" s="26"/>
      <c r="M1203" s="127">
        <f>SUM(M1204:M1210)</f>
        <v>22865.863004387444</v>
      </c>
      <c r="N1203" s="26"/>
      <c r="O1203" s="127">
        <f>SUM(O1204:O1210)</f>
        <v>0</v>
      </c>
      <c r="P1203" s="26"/>
      <c r="Q1203" s="127">
        <f>SUM(Q1204:Q1210)</f>
        <v>0</v>
      </c>
      <c r="R1203" s="26"/>
      <c r="S1203" s="127">
        <f>SUM(S1204:S1210)</f>
        <v>0</v>
      </c>
      <c r="T1203" s="26"/>
      <c r="U1203" s="127">
        <f>SUM(U1204:U1210)</f>
        <v>0</v>
      </c>
      <c r="V1203" s="26"/>
      <c r="W1203" s="127">
        <f>SUM(W1204:W1210)</f>
        <v>0</v>
      </c>
      <c r="X1203" s="26"/>
      <c r="Y1203" s="127">
        <f>SUM(Y1204:Y1210)</f>
        <v>0</v>
      </c>
      <c r="Z1203" s="26"/>
      <c r="AA1203" s="127">
        <f>SUM(AA1204:AA1210)</f>
        <v>0</v>
      </c>
      <c r="AB1203" s="26"/>
      <c r="AC1203" s="127">
        <f>SUM(AC1204:AC1210)</f>
        <v>0</v>
      </c>
      <c r="AD1203" s="26"/>
      <c r="AE1203" s="127">
        <f>SUM(AE1204:AE1210)</f>
        <v>0</v>
      </c>
      <c r="AF1203" s="26"/>
      <c r="AG1203" s="127">
        <f>SUM(AG1204:AG1210)</f>
        <v>0</v>
      </c>
      <c r="AH1203" s="26"/>
      <c r="AI1203" s="127">
        <f>SUM(AI1204:AI1210)</f>
        <v>0</v>
      </c>
      <c r="AJ1203" s="26"/>
      <c r="AK1203" s="127">
        <f>SUM(AK1204:AK1210)</f>
        <v>0</v>
      </c>
      <c r="AL1203" s="26"/>
      <c r="AM1203" s="127">
        <f>SUM(AM1204:AM1210)</f>
        <v>0</v>
      </c>
      <c r="AN1203" s="26"/>
      <c r="AO1203" s="127">
        <f>SUM(AO1204:AO1210)</f>
        <v>0</v>
      </c>
      <c r="AP1203" s="26"/>
      <c r="AQ1203" s="127">
        <f>SUM(AQ1204:AQ1210)</f>
        <v>0</v>
      </c>
      <c r="AR1203" s="26"/>
      <c r="AS1203" s="127">
        <f>SUM(AS1204:AS1210)</f>
        <v>0</v>
      </c>
      <c r="AT1203" s="26"/>
      <c r="AU1203" s="127">
        <f>SUM(AU1204:AU1210)</f>
        <v>0</v>
      </c>
      <c r="AV1203" s="26"/>
      <c r="AW1203" s="127">
        <f>SUM(AW1204:AW1210)</f>
        <v>0</v>
      </c>
      <c r="AX1203" s="26"/>
      <c r="AY1203" s="127">
        <f>SUM(AY1204:AY1210)</f>
        <v>0</v>
      </c>
      <c r="AZ1203" s="26"/>
      <c r="BA1203" s="127">
        <f>SUM(BA1204:BA1210)</f>
        <v>0</v>
      </c>
      <c r="BB1203" s="26"/>
      <c r="BC1203" s="127">
        <f>SUM(BC1204:BC1210)</f>
        <v>0</v>
      </c>
      <c r="BD1203" s="26"/>
      <c r="BE1203" s="127">
        <f>SUM(BE1204:BE1210)</f>
        <v>0</v>
      </c>
      <c r="BF1203" s="26"/>
      <c r="BG1203" s="127">
        <f>SUM(BG1204:BG1210)</f>
        <v>0</v>
      </c>
      <c r="BH1203" s="109"/>
      <c r="BI1203" s="121">
        <f>SUM(BI1204:BI1210)</f>
        <v>24749.384293582982</v>
      </c>
      <c r="BJ1203" s="27"/>
      <c r="BK1203" s="109"/>
      <c r="BL1203" s="121">
        <f>SUM(BL1204:BL1210)</f>
        <v>38214.325706417017</v>
      </c>
      <c r="BM1203" s="27"/>
    </row>
    <row r="1204" spans="1:65" s="88" customFormat="1" ht="33.75">
      <c r="A1204" s="38" t="s">
        <v>1707</v>
      </c>
      <c r="B1204" s="29" t="s">
        <v>66</v>
      </c>
      <c r="C1204" s="34">
        <v>87879</v>
      </c>
      <c r="D1204" s="101" t="s">
        <v>1708</v>
      </c>
      <c r="E1204" s="29" t="s">
        <v>82</v>
      </c>
      <c r="F1204" s="30">
        <v>431.59300000000007</v>
      </c>
      <c r="G1204" s="31">
        <v>3.56</v>
      </c>
      <c r="H1204" s="119">
        <v>4.3744333921559937</v>
      </c>
      <c r="I1204" s="120">
        <f t="shared" ref="I1204:I1210" si="4727">ROUND(SUM(F1204*H1204),2)</f>
        <v>1887.97</v>
      </c>
      <c r="J1204" s="111">
        <f>'MEMÓRIA DE CÁLCULO'!L706</f>
        <v>45.99</v>
      </c>
      <c r="K1204" s="114">
        <f t="shared" ref="K1204:K1210" si="4728">J1204*$H1204</f>
        <v>201.18019170525415</v>
      </c>
      <c r="L1204" s="32">
        <f>'MEMÓRIA DE CÁLCULO'!L707</f>
        <v>123.21999999999998</v>
      </c>
      <c r="M1204" s="114">
        <f t="shared" ref="M1204:M1210" si="4729">L1204*$H1204</f>
        <v>539.01768258146149</v>
      </c>
      <c r="N1204" s="32"/>
      <c r="O1204" s="114">
        <f t="shared" ref="O1204:O1210" si="4730">N1204*$H1204</f>
        <v>0</v>
      </c>
      <c r="P1204" s="32"/>
      <c r="Q1204" s="114">
        <f t="shared" ref="Q1204:Q1210" si="4731">P1204*$H1204</f>
        <v>0</v>
      </c>
      <c r="R1204" s="32"/>
      <c r="S1204" s="114">
        <f t="shared" ref="S1204:S1210" si="4732">R1204*$H1204</f>
        <v>0</v>
      </c>
      <c r="T1204" s="32"/>
      <c r="U1204" s="114">
        <f t="shared" ref="U1204:U1210" si="4733">T1204*$H1204</f>
        <v>0</v>
      </c>
      <c r="V1204" s="32"/>
      <c r="W1204" s="114">
        <f t="shared" ref="W1204:W1210" si="4734">V1204*$H1204</f>
        <v>0</v>
      </c>
      <c r="X1204" s="32"/>
      <c r="Y1204" s="114">
        <f t="shared" ref="Y1204:Y1210" si="4735">X1204*$H1204</f>
        <v>0</v>
      </c>
      <c r="Z1204" s="32"/>
      <c r="AA1204" s="114">
        <f t="shared" ref="AA1204:AA1210" si="4736">Z1204*$H1204</f>
        <v>0</v>
      </c>
      <c r="AB1204" s="32"/>
      <c r="AC1204" s="114">
        <f t="shared" ref="AC1204:AC1210" si="4737">AB1204*$H1204</f>
        <v>0</v>
      </c>
      <c r="AD1204" s="32"/>
      <c r="AE1204" s="114">
        <f t="shared" ref="AE1204:AE1210" si="4738">AD1204*$H1204</f>
        <v>0</v>
      </c>
      <c r="AF1204" s="32"/>
      <c r="AG1204" s="114">
        <f t="shared" ref="AG1204:AG1210" si="4739">AF1204*$H1204</f>
        <v>0</v>
      </c>
      <c r="AH1204" s="32"/>
      <c r="AI1204" s="114">
        <f t="shared" ref="AI1204:AI1210" si="4740">AH1204*$H1204</f>
        <v>0</v>
      </c>
      <c r="AJ1204" s="32"/>
      <c r="AK1204" s="114">
        <f t="shared" ref="AK1204:AK1210" si="4741">AJ1204*$H1204</f>
        <v>0</v>
      </c>
      <c r="AL1204" s="32"/>
      <c r="AM1204" s="114">
        <f t="shared" ref="AM1204:AM1210" si="4742">AL1204*$H1204</f>
        <v>0</v>
      </c>
      <c r="AN1204" s="32"/>
      <c r="AO1204" s="114">
        <f t="shared" ref="AO1204:AO1210" si="4743">AN1204*$H1204</f>
        <v>0</v>
      </c>
      <c r="AP1204" s="32"/>
      <c r="AQ1204" s="114">
        <f t="shared" ref="AQ1204:AQ1210" si="4744">AP1204*$H1204</f>
        <v>0</v>
      </c>
      <c r="AR1204" s="32"/>
      <c r="AS1204" s="114">
        <f t="shared" ref="AS1204:AS1210" si="4745">AR1204*$H1204</f>
        <v>0</v>
      </c>
      <c r="AT1204" s="32"/>
      <c r="AU1204" s="114">
        <f t="shared" ref="AU1204:AU1210" si="4746">AT1204*$H1204</f>
        <v>0</v>
      </c>
      <c r="AV1204" s="32"/>
      <c r="AW1204" s="114">
        <f t="shared" ref="AW1204:AW1210" si="4747">AV1204*$H1204</f>
        <v>0</v>
      </c>
      <c r="AX1204" s="32"/>
      <c r="AY1204" s="114">
        <f t="shared" ref="AY1204:AY1210" si="4748">AX1204*$H1204</f>
        <v>0</v>
      </c>
      <c r="AZ1204" s="32"/>
      <c r="BA1204" s="114">
        <f t="shared" ref="BA1204:BA1210" si="4749">AZ1204*$H1204</f>
        <v>0</v>
      </c>
      <c r="BB1204" s="32"/>
      <c r="BC1204" s="114">
        <f t="shared" ref="BC1204:BC1210" si="4750">BB1204*$H1204</f>
        <v>0</v>
      </c>
      <c r="BD1204" s="32"/>
      <c r="BE1204" s="114">
        <f t="shared" ref="BE1204:BE1210" si="4751">BD1204*$H1204</f>
        <v>0</v>
      </c>
      <c r="BF1204" s="32"/>
      <c r="BG1204" s="114">
        <f t="shared" ref="BG1204:BG1210" si="4752">BF1204*$H1204</f>
        <v>0</v>
      </c>
      <c r="BH1204" s="108">
        <f t="shared" ref="BH1204:BI1204" si="4753">SUM(J1204,L1204,N1204,P1204,R1204,T1204,V1204,X1204,Z1204,AB1204,AD1204,AF1204,AH1204,AJ1204,AL1204,AN1204,AP1204,AR1204,AT1204,AV1204,AX1204,AZ1204,BB1204,BD1204,BF1204)</f>
        <v>169.20999999999998</v>
      </c>
      <c r="BI1204" s="119">
        <f t="shared" si="4753"/>
        <v>740.19787428671566</v>
      </c>
      <c r="BJ1204" s="87">
        <f t="shared" ref="BJ1204:BJ1210" si="4754">BI1204/I1204</f>
        <v>0.39206018860824887</v>
      </c>
      <c r="BK1204" s="108">
        <f t="shared" ref="BK1204:BK1210" si="4755">F1204-BH1204</f>
        <v>262.3830000000001</v>
      </c>
      <c r="BL1204" s="119">
        <f t="shared" ref="BL1204:BL1210" si="4756">I1204-BI1204</f>
        <v>1147.7721257132844</v>
      </c>
      <c r="BM1204" s="87">
        <f t="shared" ref="BM1204:BM1210" si="4757">1-BJ1204</f>
        <v>0.60793981139175113</v>
      </c>
    </row>
    <row r="1205" spans="1:65" s="88" customFormat="1" ht="45">
      <c r="A1205" s="38" t="s">
        <v>1709</v>
      </c>
      <c r="B1205" s="29" t="s">
        <v>66</v>
      </c>
      <c r="C1205" s="34">
        <v>87536</v>
      </c>
      <c r="D1205" s="101" t="s">
        <v>1710</v>
      </c>
      <c r="E1205" s="29" t="s">
        <v>82</v>
      </c>
      <c r="F1205" s="30">
        <v>431.59300000000007</v>
      </c>
      <c r="G1205" s="31">
        <v>29.77</v>
      </c>
      <c r="H1205" s="119">
        <v>36.580584855192114</v>
      </c>
      <c r="I1205" s="120">
        <f t="shared" si="4727"/>
        <v>15787.92</v>
      </c>
      <c r="J1205" s="111">
        <f>'MEMÓRIA DE CÁLCULO'!L726</f>
        <v>45.99</v>
      </c>
      <c r="K1205" s="114">
        <f t="shared" si="4728"/>
        <v>1682.3410974902854</v>
      </c>
      <c r="L1205" s="32">
        <f>'MEMÓRIA DE CÁLCULO'!L727</f>
        <v>123.21999999999998</v>
      </c>
      <c r="M1205" s="114">
        <f t="shared" si="4729"/>
        <v>4507.4596658567716</v>
      </c>
      <c r="N1205" s="32"/>
      <c r="O1205" s="114">
        <f t="shared" si="4730"/>
        <v>0</v>
      </c>
      <c r="P1205" s="32"/>
      <c r="Q1205" s="114">
        <f t="shared" si="4731"/>
        <v>0</v>
      </c>
      <c r="R1205" s="32"/>
      <c r="S1205" s="114">
        <f t="shared" si="4732"/>
        <v>0</v>
      </c>
      <c r="T1205" s="32"/>
      <c r="U1205" s="114">
        <f t="shared" si="4733"/>
        <v>0</v>
      </c>
      <c r="V1205" s="32"/>
      <c r="W1205" s="114">
        <f t="shared" si="4734"/>
        <v>0</v>
      </c>
      <c r="X1205" s="32"/>
      <c r="Y1205" s="114">
        <f t="shared" si="4735"/>
        <v>0</v>
      </c>
      <c r="Z1205" s="32"/>
      <c r="AA1205" s="114">
        <f t="shared" si="4736"/>
        <v>0</v>
      </c>
      <c r="AB1205" s="32"/>
      <c r="AC1205" s="114">
        <f t="shared" si="4737"/>
        <v>0</v>
      </c>
      <c r="AD1205" s="32"/>
      <c r="AE1205" s="114">
        <f t="shared" si="4738"/>
        <v>0</v>
      </c>
      <c r="AF1205" s="32"/>
      <c r="AG1205" s="114">
        <f t="shared" si="4739"/>
        <v>0</v>
      </c>
      <c r="AH1205" s="32"/>
      <c r="AI1205" s="114">
        <f t="shared" si="4740"/>
        <v>0</v>
      </c>
      <c r="AJ1205" s="32"/>
      <c r="AK1205" s="114">
        <f t="shared" si="4741"/>
        <v>0</v>
      </c>
      <c r="AL1205" s="32"/>
      <c r="AM1205" s="114">
        <f t="shared" si="4742"/>
        <v>0</v>
      </c>
      <c r="AN1205" s="32"/>
      <c r="AO1205" s="114">
        <f t="shared" si="4743"/>
        <v>0</v>
      </c>
      <c r="AP1205" s="32"/>
      <c r="AQ1205" s="114">
        <f t="shared" si="4744"/>
        <v>0</v>
      </c>
      <c r="AR1205" s="32"/>
      <c r="AS1205" s="114">
        <f t="shared" si="4745"/>
        <v>0</v>
      </c>
      <c r="AT1205" s="32"/>
      <c r="AU1205" s="114">
        <f t="shared" si="4746"/>
        <v>0</v>
      </c>
      <c r="AV1205" s="32"/>
      <c r="AW1205" s="114">
        <f t="shared" si="4747"/>
        <v>0</v>
      </c>
      <c r="AX1205" s="32"/>
      <c r="AY1205" s="114">
        <f t="shared" si="4748"/>
        <v>0</v>
      </c>
      <c r="AZ1205" s="32"/>
      <c r="BA1205" s="114">
        <f t="shared" si="4749"/>
        <v>0</v>
      </c>
      <c r="BB1205" s="32"/>
      <c r="BC1205" s="114">
        <f t="shared" si="4750"/>
        <v>0</v>
      </c>
      <c r="BD1205" s="32"/>
      <c r="BE1205" s="114">
        <f t="shared" si="4751"/>
        <v>0</v>
      </c>
      <c r="BF1205" s="32"/>
      <c r="BG1205" s="114">
        <f t="shared" si="4752"/>
        <v>0</v>
      </c>
      <c r="BH1205" s="108">
        <f t="shared" ref="BH1205:BI1205" si="4758">SUM(J1205,L1205,N1205,P1205,R1205,T1205,V1205,X1205,Z1205,AB1205,AD1205,AF1205,AH1205,AJ1205,AL1205,AN1205,AP1205,AR1205,AT1205,AV1205,AX1205,AZ1205,BB1205,BD1205,BF1205)</f>
        <v>169.20999999999998</v>
      </c>
      <c r="BI1205" s="119">
        <f t="shared" si="4758"/>
        <v>6189.800763347057</v>
      </c>
      <c r="BJ1205" s="87">
        <f t="shared" si="4754"/>
        <v>0.39205929364647507</v>
      </c>
      <c r="BK1205" s="108">
        <f t="shared" si="4755"/>
        <v>262.3830000000001</v>
      </c>
      <c r="BL1205" s="119">
        <f t="shared" si="4756"/>
        <v>9598.1192366529431</v>
      </c>
      <c r="BM1205" s="87">
        <f t="shared" si="4757"/>
        <v>0.60794070635352493</v>
      </c>
    </row>
    <row r="1206" spans="1:65" s="88" customFormat="1">
      <c r="A1206" s="38" t="s">
        <v>1711</v>
      </c>
      <c r="B1206" s="29" t="s">
        <v>1656</v>
      </c>
      <c r="C1206" s="34">
        <v>170104</v>
      </c>
      <c r="D1206" s="101" t="s">
        <v>1712</v>
      </c>
      <c r="E1206" s="29" t="s">
        <v>82</v>
      </c>
      <c r="F1206" s="30">
        <v>2.4750000000000001</v>
      </c>
      <c r="G1206" s="31">
        <v>440.54</v>
      </c>
      <c r="H1206" s="119">
        <v>541.32384454505666</v>
      </c>
      <c r="I1206" s="120">
        <f t="shared" si="4727"/>
        <v>1339.78</v>
      </c>
      <c r="J1206" s="111"/>
      <c r="K1206" s="114">
        <f t="shared" si="4728"/>
        <v>0</v>
      </c>
      <c r="L1206" s="32"/>
      <c r="M1206" s="114">
        <f t="shared" si="4729"/>
        <v>0</v>
      </c>
      <c r="N1206" s="32"/>
      <c r="O1206" s="114">
        <f t="shared" si="4730"/>
        <v>0</v>
      </c>
      <c r="P1206" s="32"/>
      <c r="Q1206" s="114">
        <f t="shared" si="4731"/>
        <v>0</v>
      </c>
      <c r="R1206" s="32"/>
      <c r="S1206" s="114">
        <f t="shared" si="4732"/>
        <v>0</v>
      </c>
      <c r="T1206" s="32"/>
      <c r="U1206" s="114">
        <f t="shared" si="4733"/>
        <v>0</v>
      </c>
      <c r="V1206" s="32"/>
      <c r="W1206" s="114">
        <f t="shared" si="4734"/>
        <v>0</v>
      </c>
      <c r="X1206" s="32"/>
      <c r="Y1206" s="114">
        <f t="shared" si="4735"/>
        <v>0</v>
      </c>
      <c r="Z1206" s="32"/>
      <c r="AA1206" s="114">
        <f t="shared" si="4736"/>
        <v>0</v>
      </c>
      <c r="AB1206" s="32"/>
      <c r="AC1206" s="114">
        <f t="shared" si="4737"/>
        <v>0</v>
      </c>
      <c r="AD1206" s="32"/>
      <c r="AE1206" s="114">
        <f t="shared" si="4738"/>
        <v>0</v>
      </c>
      <c r="AF1206" s="32"/>
      <c r="AG1206" s="114">
        <f t="shared" si="4739"/>
        <v>0</v>
      </c>
      <c r="AH1206" s="32"/>
      <c r="AI1206" s="114">
        <f t="shared" si="4740"/>
        <v>0</v>
      </c>
      <c r="AJ1206" s="32"/>
      <c r="AK1206" s="114">
        <f t="shared" si="4741"/>
        <v>0</v>
      </c>
      <c r="AL1206" s="32"/>
      <c r="AM1206" s="114">
        <f t="shared" si="4742"/>
        <v>0</v>
      </c>
      <c r="AN1206" s="32"/>
      <c r="AO1206" s="114">
        <f t="shared" si="4743"/>
        <v>0</v>
      </c>
      <c r="AP1206" s="32"/>
      <c r="AQ1206" s="114">
        <f t="shared" si="4744"/>
        <v>0</v>
      </c>
      <c r="AR1206" s="32"/>
      <c r="AS1206" s="114">
        <f t="shared" si="4745"/>
        <v>0</v>
      </c>
      <c r="AT1206" s="32"/>
      <c r="AU1206" s="114">
        <f t="shared" si="4746"/>
        <v>0</v>
      </c>
      <c r="AV1206" s="32"/>
      <c r="AW1206" s="114">
        <f t="shared" si="4747"/>
        <v>0</v>
      </c>
      <c r="AX1206" s="32"/>
      <c r="AY1206" s="114">
        <f t="shared" si="4748"/>
        <v>0</v>
      </c>
      <c r="AZ1206" s="32"/>
      <c r="BA1206" s="114">
        <f t="shared" si="4749"/>
        <v>0</v>
      </c>
      <c r="BB1206" s="32"/>
      <c r="BC1206" s="114">
        <f t="shared" si="4750"/>
        <v>0</v>
      </c>
      <c r="BD1206" s="32"/>
      <c r="BE1206" s="114">
        <f t="shared" si="4751"/>
        <v>0</v>
      </c>
      <c r="BF1206" s="32"/>
      <c r="BG1206" s="114">
        <f t="shared" si="4752"/>
        <v>0</v>
      </c>
      <c r="BH1206" s="108">
        <f t="shared" ref="BH1206:BI1206" si="4759">SUM(J1206,L1206,N1206,P1206,R1206,T1206,V1206,X1206,Z1206,AB1206,AD1206,AF1206,AH1206,AJ1206,AL1206,AN1206,AP1206,AR1206,AT1206,AV1206,AX1206,AZ1206,BB1206,BD1206,BF1206)</f>
        <v>0</v>
      </c>
      <c r="BI1206" s="119">
        <f t="shared" si="4759"/>
        <v>0</v>
      </c>
      <c r="BJ1206" s="87">
        <f t="shared" si="4754"/>
        <v>0</v>
      </c>
      <c r="BK1206" s="108">
        <f t="shared" si="4755"/>
        <v>2.4750000000000001</v>
      </c>
      <c r="BL1206" s="119">
        <f t="shared" si="4756"/>
        <v>1339.78</v>
      </c>
      <c r="BM1206" s="87">
        <f t="shared" si="4757"/>
        <v>1</v>
      </c>
    </row>
    <row r="1207" spans="1:65" s="88" customFormat="1">
      <c r="A1207" s="38" t="s">
        <v>1713</v>
      </c>
      <c r="B1207" s="29" t="s">
        <v>1656</v>
      </c>
      <c r="C1207" s="34">
        <v>170438</v>
      </c>
      <c r="D1207" s="101" t="s">
        <v>1714</v>
      </c>
      <c r="E1207" s="29" t="s">
        <v>82</v>
      </c>
      <c r="F1207" s="30">
        <v>26.400000000000002</v>
      </c>
      <c r="G1207" s="31">
        <v>226.38</v>
      </c>
      <c r="H1207" s="119">
        <v>278.16972789782972</v>
      </c>
      <c r="I1207" s="120">
        <f t="shared" si="4727"/>
        <v>7343.68</v>
      </c>
      <c r="J1207" s="111"/>
      <c r="K1207" s="114">
        <f t="shared" si="4728"/>
        <v>0</v>
      </c>
      <c r="L1207" s="32"/>
      <c r="M1207" s="114">
        <f t="shared" si="4729"/>
        <v>0</v>
      </c>
      <c r="N1207" s="32"/>
      <c r="O1207" s="114">
        <f t="shared" si="4730"/>
        <v>0</v>
      </c>
      <c r="P1207" s="32"/>
      <c r="Q1207" s="114">
        <f t="shared" si="4731"/>
        <v>0</v>
      </c>
      <c r="R1207" s="32"/>
      <c r="S1207" s="114">
        <f t="shared" si="4732"/>
        <v>0</v>
      </c>
      <c r="T1207" s="32"/>
      <c r="U1207" s="114">
        <f t="shared" si="4733"/>
        <v>0</v>
      </c>
      <c r="V1207" s="32"/>
      <c r="W1207" s="114">
        <f t="shared" si="4734"/>
        <v>0</v>
      </c>
      <c r="X1207" s="32"/>
      <c r="Y1207" s="114">
        <f t="shared" si="4735"/>
        <v>0</v>
      </c>
      <c r="Z1207" s="32"/>
      <c r="AA1207" s="114">
        <f t="shared" si="4736"/>
        <v>0</v>
      </c>
      <c r="AB1207" s="32"/>
      <c r="AC1207" s="114">
        <f t="shared" si="4737"/>
        <v>0</v>
      </c>
      <c r="AD1207" s="32"/>
      <c r="AE1207" s="114">
        <f t="shared" si="4738"/>
        <v>0</v>
      </c>
      <c r="AF1207" s="32"/>
      <c r="AG1207" s="114">
        <f t="shared" si="4739"/>
        <v>0</v>
      </c>
      <c r="AH1207" s="32"/>
      <c r="AI1207" s="114">
        <f t="shared" si="4740"/>
        <v>0</v>
      </c>
      <c r="AJ1207" s="32"/>
      <c r="AK1207" s="114">
        <f t="shared" si="4741"/>
        <v>0</v>
      </c>
      <c r="AL1207" s="32"/>
      <c r="AM1207" s="114">
        <f t="shared" si="4742"/>
        <v>0</v>
      </c>
      <c r="AN1207" s="32"/>
      <c r="AO1207" s="114">
        <f t="shared" si="4743"/>
        <v>0</v>
      </c>
      <c r="AP1207" s="32"/>
      <c r="AQ1207" s="114">
        <f t="shared" si="4744"/>
        <v>0</v>
      </c>
      <c r="AR1207" s="32"/>
      <c r="AS1207" s="114">
        <f t="shared" si="4745"/>
        <v>0</v>
      </c>
      <c r="AT1207" s="32"/>
      <c r="AU1207" s="114">
        <f t="shared" si="4746"/>
        <v>0</v>
      </c>
      <c r="AV1207" s="32"/>
      <c r="AW1207" s="114">
        <f t="shared" si="4747"/>
        <v>0</v>
      </c>
      <c r="AX1207" s="32"/>
      <c r="AY1207" s="114">
        <f t="shared" si="4748"/>
        <v>0</v>
      </c>
      <c r="AZ1207" s="32"/>
      <c r="BA1207" s="114">
        <f t="shared" si="4749"/>
        <v>0</v>
      </c>
      <c r="BB1207" s="32"/>
      <c r="BC1207" s="114">
        <f t="shared" si="4750"/>
        <v>0</v>
      </c>
      <c r="BD1207" s="32"/>
      <c r="BE1207" s="114">
        <f t="shared" si="4751"/>
        <v>0</v>
      </c>
      <c r="BF1207" s="32"/>
      <c r="BG1207" s="114">
        <f t="shared" si="4752"/>
        <v>0</v>
      </c>
      <c r="BH1207" s="108">
        <f t="shared" ref="BH1207:BI1207" si="4760">SUM(J1207,L1207,N1207,P1207,R1207,T1207,V1207,X1207,Z1207,AB1207,AD1207,AF1207,AH1207,AJ1207,AL1207,AN1207,AP1207,AR1207,AT1207,AV1207,AX1207,AZ1207,BB1207,BD1207,BF1207)</f>
        <v>0</v>
      </c>
      <c r="BI1207" s="119">
        <f t="shared" si="4760"/>
        <v>0</v>
      </c>
      <c r="BJ1207" s="87">
        <f t="shared" si="4754"/>
        <v>0</v>
      </c>
      <c r="BK1207" s="108">
        <f t="shared" si="4755"/>
        <v>26.400000000000002</v>
      </c>
      <c r="BL1207" s="119">
        <f t="shared" si="4756"/>
        <v>7343.68</v>
      </c>
      <c r="BM1207" s="87">
        <f t="shared" si="4757"/>
        <v>1</v>
      </c>
    </row>
    <row r="1208" spans="1:65" s="88" customFormat="1" ht="22.5">
      <c r="A1208" s="38" t="s">
        <v>1715</v>
      </c>
      <c r="B1208" s="29" t="s">
        <v>1656</v>
      </c>
      <c r="C1208" s="34" t="s">
        <v>1716</v>
      </c>
      <c r="D1208" s="101" t="s">
        <v>1717</v>
      </c>
      <c r="E1208" s="29" t="s">
        <v>82</v>
      </c>
      <c r="F1208" s="30">
        <v>25.200000000000003</v>
      </c>
      <c r="G1208" s="31">
        <v>164.79</v>
      </c>
      <c r="H1208" s="119">
        <v>202.48957266668151</v>
      </c>
      <c r="I1208" s="120">
        <f t="shared" si="4727"/>
        <v>5102.74</v>
      </c>
      <c r="J1208" s="111"/>
      <c r="K1208" s="114">
        <f t="shared" si="4728"/>
        <v>0</v>
      </c>
      <c r="L1208" s="32"/>
      <c r="M1208" s="114">
        <f t="shared" si="4729"/>
        <v>0</v>
      </c>
      <c r="N1208" s="32"/>
      <c r="O1208" s="114">
        <f t="shared" si="4730"/>
        <v>0</v>
      </c>
      <c r="P1208" s="32"/>
      <c r="Q1208" s="114">
        <f t="shared" si="4731"/>
        <v>0</v>
      </c>
      <c r="R1208" s="32"/>
      <c r="S1208" s="114">
        <f t="shared" si="4732"/>
        <v>0</v>
      </c>
      <c r="T1208" s="32"/>
      <c r="U1208" s="114">
        <f t="shared" si="4733"/>
        <v>0</v>
      </c>
      <c r="V1208" s="32"/>
      <c r="W1208" s="114">
        <f t="shared" si="4734"/>
        <v>0</v>
      </c>
      <c r="X1208" s="32"/>
      <c r="Y1208" s="114">
        <f t="shared" si="4735"/>
        <v>0</v>
      </c>
      <c r="Z1208" s="32"/>
      <c r="AA1208" s="114">
        <f t="shared" si="4736"/>
        <v>0</v>
      </c>
      <c r="AB1208" s="32"/>
      <c r="AC1208" s="114">
        <f t="shared" si="4737"/>
        <v>0</v>
      </c>
      <c r="AD1208" s="32"/>
      <c r="AE1208" s="114">
        <f t="shared" si="4738"/>
        <v>0</v>
      </c>
      <c r="AF1208" s="32"/>
      <c r="AG1208" s="114">
        <f t="shared" si="4739"/>
        <v>0</v>
      </c>
      <c r="AH1208" s="32"/>
      <c r="AI1208" s="114">
        <f t="shared" si="4740"/>
        <v>0</v>
      </c>
      <c r="AJ1208" s="32"/>
      <c r="AK1208" s="114">
        <f t="shared" si="4741"/>
        <v>0</v>
      </c>
      <c r="AL1208" s="32"/>
      <c r="AM1208" s="114">
        <f t="shared" si="4742"/>
        <v>0</v>
      </c>
      <c r="AN1208" s="32"/>
      <c r="AO1208" s="114">
        <f t="shared" si="4743"/>
        <v>0</v>
      </c>
      <c r="AP1208" s="32"/>
      <c r="AQ1208" s="114">
        <f t="shared" si="4744"/>
        <v>0</v>
      </c>
      <c r="AR1208" s="32"/>
      <c r="AS1208" s="114">
        <f t="shared" si="4745"/>
        <v>0</v>
      </c>
      <c r="AT1208" s="32"/>
      <c r="AU1208" s="114">
        <f t="shared" si="4746"/>
        <v>0</v>
      </c>
      <c r="AV1208" s="32"/>
      <c r="AW1208" s="114">
        <f t="shared" si="4747"/>
        <v>0</v>
      </c>
      <c r="AX1208" s="32"/>
      <c r="AY1208" s="114">
        <f t="shared" si="4748"/>
        <v>0</v>
      </c>
      <c r="AZ1208" s="32"/>
      <c r="BA1208" s="114">
        <f t="shared" si="4749"/>
        <v>0</v>
      </c>
      <c r="BB1208" s="32"/>
      <c r="BC1208" s="114">
        <f t="shared" si="4750"/>
        <v>0</v>
      </c>
      <c r="BD1208" s="32"/>
      <c r="BE1208" s="114">
        <f t="shared" si="4751"/>
        <v>0</v>
      </c>
      <c r="BF1208" s="32"/>
      <c r="BG1208" s="114">
        <f t="shared" si="4752"/>
        <v>0</v>
      </c>
      <c r="BH1208" s="108">
        <f t="shared" ref="BH1208:BI1208" si="4761">SUM(J1208,L1208,N1208,P1208,R1208,T1208,V1208,X1208,Z1208,AB1208,AD1208,AF1208,AH1208,AJ1208,AL1208,AN1208,AP1208,AR1208,AT1208,AV1208,AX1208,AZ1208,BB1208,BD1208,BF1208)</f>
        <v>0</v>
      </c>
      <c r="BI1208" s="119">
        <f t="shared" si="4761"/>
        <v>0</v>
      </c>
      <c r="BJ1208" s="87">
        <f t="shared" si="4754"/>
        <v>0</v>
      </c>
      <c r="BK1208" s="108">
        <f t="shared" si="4755"/>
        <v>25.200000000000003</v>
      </c>
      <c r="BL1208" s="119">
        <f t="shared" si="4756"/>
        <v>5102.74</v>
      </c>
      <c r="BM1208" s="87">
        <f t="shared" si="4757"/>
        <v>1</v>
      </c>
    </row>
    <row r="1209" spans="1:65" s="88" customFormat="1" ht="22.5">
      <c r="A1209" s="38" t="s">
        <v>1718</v>
      </c>
      <c r="B1209" s="29" t="s">
        <v>250</v>
      </c>
      <c r="C1209" s="34">
        <v>12441</v>
      </c>
      <c r="D1209" s="101" t="s">
        <v>1719</v>
      </c>
      <c r="E1209" s="29" t="s">
        <v>82</v>
      </c>
      <c r="F1209" s="30">
        <v>122.7</v>
      </c>
      <c r="G1209" s="31">
        <v>183.08</v>
      </c>
      <c r="H1209" s="119">
        <v>224.96383860559533</v>
      </c>
      <c r="I1209" s="120">
        <f t="shared" si="4727"/>
        <v>27603.06</v>
      </c>
      <c r="J1209" s="111"/>
      <c r="K1209" s="114">
        <f t="shared" si="4728"/>
        <v>0</v>
      </c>
      <c r="L1209" s="32">
        <f>'MEMÓRIA DE CÁLCULO'!L746</f>
        <v>79.210000000000008</v>
      </c>
      <c r="M1209" s="114">
        <f t="shared" si="4729"/>
        <v>17819.385655949209</v>
      </c>
      <c r="N1209" s="32"/>
      <c r="O1209" s="114">
        <f t="shared" si="4730"/>
        <v>0</v>
      </c>
      <c r="P1209" s="32"/>
      <c r="Q1209" s="114">
        <f t="shared" si="4731"/>
        <v>0</v>
      </c>
      <c r="R1209" s="32"/>
      <c r="S1209" s="114">
        <f t="shared" si="4732"/>
        <v>0</v>
      </c>
      <c r="T1209" s="32"/>
      <c r="U1209" s="114">
        <f t="shared" si="4733"/>
        <v>0</v>
      </c>
      <c r="V1209" s="32"/>
      <c r="W1209" s="114">
        <f t="shared" si="4734"/>
        <v>0</v>
      </c>
      <c r="X1209" s="32"/>
      <c r="Y1209" s="114">
        <f t="shared" si="4735"/>
        <v>0</v>
      </c>
      <c r="Z1209" s="32"/>
      <c r="AA1209" s="114">
        <f t="shared" si="4736"/>
        <v>0</v>
      </c>
      <c r="AB1209" s="32"/>
      <c r="AC1209" s="114">
        <f t="shared" si="4737"/>
        <v>0</v>
      </c>
      <c r="AD1209" s="32"/>
      <c r="AE1209" s="114">
        <f t="shared" si="4738"/>
        <v>0</v>
      </c>
      <c r="AF1209" s="32"/>
      <c r="AG1209" s="114">
        <f t="shared" si="4739"/>
        <v>0</v>
      </c>
      <c r="AH1209" s="32"/>
      <c r="AI1209" s="114">
        <f t="shared" si="4740"/>
        <v>0</v>
      </c>
      <c r="AJ1209" s="32"/>
      <c r="AK1209" s="114">
        <f t="shared" si="4741"/>
        <v>0</v>
      </c>
      <c r="AL1209" s="32"/>
      <c r="AM1209" s="114">
        <f t="shared" si="4742"/>
        <v>0</v>
      </c>
      <c r="AN1209" s="32"/>
      <c r="AO1209" s="114">
        <f t="shared" si="4743"/>
        <v>0</v>
      </c>
      <c r="AP1209" s="32"/>
      <c r="AQ1209" s="114">
        <f t="shared" si="4744"/>
        <v>0</v>
      </c>
      <c r="AR1209" s="32"/>
      <c r="AS1209" s="114">
        <f t="shared" si="4745"/>
        <v>0</v>
      </c>
      <c r="AT1209" s="32"/>
      <c r="AU1209" s="114">
        <f t="shared" si="4746"/>
        <v>0</v>
      </c>
      <c r="AV1209" s="32"/>
      <c r="AW1209" s="114">
        <f t="shared" si="4747"/>
        <v>0</v>
      </c>
      <c r="AX1209" s="32"/>
      <c r="AY1209" s="114">
        <f t="shared" si="4748"/>
        <v>0</v>
      </c>
      <c r="AZ1209" s="32"/>
      <c r="BA1209" s="114">
        <f t="shared" si="4749"/>
        <v>0</v>
      </c>
      <c r="BB1209" s="32"/>
      <c r="BC1209" s="114">
        <f t="shared" si="4750"/>
        <v>0</v>
      </c>
      <c r="BD1209" s="32"/>
      <c r="BE1209" s="114">
        <f t="shared" si="4751"/>
        <v>0</v>
      </c>
      <c r="BF1209" s="32"/>
      <c r="BG1209" s="114">
        <f t="shared" si="4752"/>
        <v>0</v>
      </c>
      <c r="BH1209" s="108">
        <f t="shared" ref="BH1209:BI1209" si="4762">SUM(J1209,L1209,N1209,P1209,R1209,T1209,V1209,X1209,Z1209,AB1209,AD1209,AF1209,AH1209,AJ1209,AL1209,AN1209,AP1209,AR1209,AT1209,AV1209,AX1209,AZ1209,BB1209,BD1209,BF1209)</f>
        <v>79.210000000000008</v>
      </c>
      <c r="BI1209" s="119">
        <f t="shared" si="4762"/>
        <v>17819.385655949209</v>
      </c>
      <c r="BJ1209" s="87">
        <f t="shared" si="4754"/>
        <v>0.64555834229789044</v>
      </c>
      <c r="BK1209" s="108">
        <f t="shared" si="4755"/>
        <v>43.489999999999995</v>
      </c>
      <c r="BL1209" s="119">
        <f t="shared" si="4756"/>
        <v>9783.6743440507926</v>
      </c>
      <c r="BM1209" s="87">
        <f t="shared" si="4757"/>
        <v>0.35444165770210956</v>
      </c>
    </row>
    <row r="1210" spans="1:65" s="88" customFormat="1" ht="22.5">
      <c r="A1210" s="38" t="s">
        <v>1720</v>
      </c>
      <c r="B1210" s="29" t="s">
        <v>250</v>
      </c>
      <c r="C1210" s="34" t="s">
        <v>1721</v>
      </c>
      <c r="D1210" s="101" t="s">
        <v>1722</v>
      </c>
      <c r="E1210" s="29" t="s">
        <v>82</v>
      </c>
      <c r="F1210" s="30">
        <v>22.5</v>
      </c>
      <c r="G1210" s="31">
        <v>141.01</v>
      </c>
      <c r="H1210" s="119">
        <v>173.2693406258193</v>
      </c>
      <c r="I1210" s="120">
        <f t="shared" si="4727"/>
        <v>3898.56</v>
      </c>
      <c r="J1210" s="111"/>
      <c r="K1210" s="114">
        <f t="shared" si="4728"/>
        <v>0</v>
      </c>
      <c r="L1210" s="32"/>
      <c r="M1210" s="114">
        <f t="shared" si="4729"/>
        <v>0</v>
      </c>
      <c r="N1210" s="32"/>
      <c r="O1210" s="114">
        <f t="shared" si="4730"/>
        <v>0</v>
      </c>
      <c r="P1210" s="32"/>
      <c r="Q1210" s="114">
        <f t="shared" si="4731"/>
        <v>0</v>
      </c>
      <c r="R1210" s="32"/>
      <c r="S1210" s="114">
        <f t="shared" si="4732"/>
        <v>0</v>
      </c>
      <c r="T1210" s="32"/>
      <c r="U1210" s="114">
        <f t="shared" si="4733"/>
        <v>0</v>
      </c>
      <c r="V1210" s="32"/>
      <c r="W1210" s="114">
        <f t="shared" si="4734"/>
        <v>0</v>
      </c>
      <c r="X1210" s="32"/>
      <c r="Y1210" s="114">
        <f t="shared" si="4735"/>
        <v>0</v>
      </c>
      <c r="Z1210" s="32"/>
      <c r="AA1210" s="114">
        <f t="shared" si="4736"/>
        <v>0</v>
      </c>
      <c r="AB1210" s="32"/>
      <c r="AC1210" s="114">
        <f t="shared" si="4737"/>
        <v>0</v>
      </c>
      <c r="AD1210" s="32"/>
      <c r="AE1210" s="114">
        <f t="shared" si="4738"/>
        <v>0</v>
      </c>
      <c r="AF1210" s="32"/>
      <c r="AG1210" s="114">
        <f t="shared" si="4739"/>
        <v>0</v>
      </c>
      <c r="AH1210" s="32"/>
      <c r="AI1210" s="114">
        <f t="shared" si="4740"/>
        <v>0</v>
      </c>
      <c r="AJ1210" s="32"/>
      <c r="AK1210" s="114">
        <f t="shared" si="4741"/>
        <v>0</v>
      </c>
      <c r="AL1210" s="32"/>
      <c r="AM1210" s="114">
        <f t="shared" si="4742"/>
        <v>0</v>
      </c>
      <c r="AN1210" s="32"/>
      <c r="AO1210" s="114">
        <f t="shared" si="4743"/>
        <v>0</v>
      </c>
      <c r="AP1210" s="32"/>
      <c r="AQ1210" s="114">
        <f t="shared" si="4744"/>
        <v>0</v>
      </c>
      <c r="AR1210" s="32"/>
      <c r="AS1210" s="114">
        <f t="shared" si="4745"/>
        <v>0</v>
      </c>
      <c r="AT1210" s="32"/>
      <c r="AU1210" s="114">
        <f t="shared" si="4746"/>
        <v>0</v>
      </c>
      <c r="AV1210" s="32"/>
      <c r="AW1210" s="114">
        <f t="shared" si="4747"/>
        <v>0</v>
      </c>
      <c r="AX1210" s="32"/>
      <c r="AY1210" s="114">
        <f t="shared" si="4748"/>
        <v>0</v>
      </c>
      <c r="AZ1210" s="32"/>
      <c r="BA1210" s="114">
        <f t="shared" si="4749"/>
        <v>0</v>
      </c>
      <c r="BB1210" s="32"/>
      <c r="BC1210" s="114">
        <f t="shared" si="4750"/>
        <v>0</v>
      </c>
      <c r="BD1210" s="32"/>
      <c r="BE1210" s="114">
        <f t="shared" si="4751"/>
        <v>0</v>
      </c>
      <c r="BF1210" s="32"/>
      <c r="BG1210" s="114">
        <f t="shared" si="4752"/>
        <v>0</v>
      </c>
      <c r="BH1210" s="108">
        <f t="shared" ref="BH1210:BI1210" si="4763">SUM(J1210,L1210,N1210,P1210,R1210,T1210,V1210,X1210,Z1210,AB1210,AD1210,AF1210,AH1210,AJ1210,AL1210,AN1210,AP1210,AR1210,AT1210,AV1210,AX1210,AZ1210,BB1210,BD1210,BF1210)</f>
        <v>0</v>
      </c>
      <c r="BI1210" s="119">
        <f t="shared" si="4763"/>
        <v>0</v>
      </c>
      <c r="BJ1210" s="87">
        <f t="shared" si="4754"/>
        <v>0</v>
      </c>
      <c r="BK1210" s="108">
        <f t="shared" si="4755"/>
        <v>22.5</v>
      </c>
      <c r="BL1210" s="119">
        <f t="shared" si="4756"/>
        <v>3898.56</v>
      </c>
      <c r="BM1210" s="87">
        <f t="shared" si="4757"/>
        <v>1</v>
      </c>
    </row>
    <row r="1211" spans="1:65" s="88" customFormat="1">
      <c r="A1211" s="92" t="s">
        <v>1723</v>
      </c>
      <c r="B1211" s="22"/>
      <c r="C1211" s="22"/>
      <c r="D1211" s="102" t="s">
        <v>1724</v>
      </c>
      <c r="E1211" s="22"/>
      <c r="F1211" s="89"/>
      <c r="G1211" s="27"/>
      <c r="H1211" s="121"/>
      <c r="I1211" s="118">
        <f>SUM(I1212:I1220)</f>
        <v>252683.07</v>
      </c>
      <c r="J1211" s="112"/>
      <c r="K1211" s="127">
        <f>SUM(K1212:K1220)</f>
        <v>1334.2227051237717</v>
      </c>
      <c r="L1211" s="26"/>
      <c r="M1211" s="127">
        <f>SUM(M1212:M1220)</f>
        <v>5708.1268645657201</v>
      </c>
      <c r="N1211" s="26"/>
      <c r="O1211" s="127">
        <f>SUM(O1212:O1220)</f>
        <v>0</v>
      </c>
      <c r="P1211" s="26"/>
      <c r="Q1211" s="127">
        <f>SUM(Q1212:Q1220)</f>
        <v>0</v>
      </c>
      <c r="R1211" s="26"/>
      <c r="S1211" s="127">
        <f>SUM(S1212:S1220)</f>
        <v>0</v>
      </c>
      <c r="T1211" s="26"/>
      <c r="U1211" s="127">
        <f>SUM(U1212:U1220)</f>
        <v>0</v>
      </c>
      <c r="V1211" s="26"/>
      <c r="W1211" s="127">
        <f>SUM(W1212:W1220)</f>
        <v>0</v>
      </c>
      <c r="X1211" s="26"/>
      <c r="Y1211" s="127">
        <f>SUM(Y1212:Y1220)</f>
        <v>0</v>
      </c>
      <c r="Z1211" s="26"/>
      <c r="AA1211" s="127">
        <f>SUM(AA1212:AA1220)</f>
        <v>0</v>
      </c>
      <c r="AB1211" s="26"/>
      <c r="AC1211" s="127">
        <f>SUM(AC1212:AC1220)</f>
        <v>0</v>
      </c>
      <c r="AD1211" s="26"/>
      <c r="AE1211" s="127">
        <f>SUM(AE1212:AE1220)</f>
        <v>0</v>
      </c>
      <c r="AF1211" s="26"/>
      <c r="AG1211" s="127">
        <f>SUM(AG1212:AG1220)</f>
        <v>0</v>
      </c>
      <c r="AH1211" s="26"/>
      <c r="AI1211" s="127">
        <f>SUM(AI1212:AI1220)</f>
        <v>0</v>
      </c>
      <c r="AJ1211" s="26"/>
      <c r="AK1211" s="127">
        <f>SUM(AK1212:AK1220)</f>
        <v>0</v>
      </c>
      <c r="AL1211" s="26"/>
      <c r="AM1211" s="127">
        <f>SUM(AM1212:AM1220)</f>
        <v>0</v>
      </c>
      <c r="AN1211" s="26"/>
      <c r="AO1211" s="127">
        <f>SUM(AO1212:AO1220)</f>
        <v>0</v>
      </c>
      <c r="AP1211" s="26"/>
      <c r="AQ1211" s="127">
        <f>SUM(AQ1212:AQ1220)</f>
        <v>0</v>
      </c>
      <c r="AR1211" s="26"/>
      <c r="AS1211" s="127">
        <f>SUM(AS1212:AS1220)</f>
        <v>0</v>
      </c>
      <c r="AT1211" s="26"/>
      <c r="AU1211" s="127">
        <f>SUM(AU1212:AU1220)</f>
        <v>0</v>
      </c>
      <c r="AV1211" s="26"/>
      <c r="AW1211" s="127">
        <f>SUM(AW1212:AW1220)</f>
        <v>0</v>
      </c>
      <c r="AX1211" s="26"/>
      <c r="AY1211" s="127">
        <f>SUM(AY1212:AY1220)</f>
        <v>0</v>
      </c>
      <c r="AZ1211" s="26"/>
      <c r="BA1211" s="127">
        <f>SUM(BA1212:BA1220)</f>
        <v>0</v>
      </c>
      <c r="BB1211" s="26"/>
      <c r="BC1211" s="127">
        <f>SUM(BC1212:BC1220)</f>
        <v>0</v>
      </c>
      <c r="BD1211" s="26"/>
      <c r="BE1211" s="127">
        <f>SUM(BE1212:BE1220)</f>
        <v>0</v>
      </c>
      <c r="BF1211" s="26"/>
      <c r="BG1211" s="127">
        <f>SUM(BG1212:BG1220)</f>
        <v>0</v>
      </c>
      <c r="BH1211" s="109"/>
      <c r="BI1211" s="121">
        <f>SUM(BI1212:BI1220)</f>
        <v>7042.3495696894915</v>
      </c>
      <c r="BJ1211" s="27"/>
      <c r="BK1211" s="109"/>
      <c r="BL1211" s="121">
        <f>SUM(BL1212:BL1220)</f>
        <v>245640.7204303105</v>
      </c>
      <c r="BM1211" s="27"/>
    </row>
    <row r="1212" spans="1:65" s="88" customFormat="1">
      <c r="A1212" s="38" t="s">
        <v>1725</v>
      </c>
      <c r="B1212" s="29" t="s">
        <v>66</v>
      </c>
      <c r="C1212" s="34">
        <v>87690</v>
      </c>
      <c r="D1212" s="101" t="s">
        <v>1702</v>
      </c>
      <c r="E1212" s="29" t="s">
        <v>82</v>
      </c>
      <c r="F1212" s="30">
        <v>60</v>
      </c>
      <c r="G1212" s="31">
        <v>40.409999999999997</v>
      </c>
      <c r="H1212" s="119">
        <v>49.654734094669578</v>
      </c>
      <c r="I1212" s="120">
        <f t="shared" ref="I1212:I1220" si="4764">ROUND(SUM(F1212*H1212),2)</f>
        <v>2979.28</v>
      </c>
      <c r="J1212" s="111">
        <f>'MEMÓRIA DE CÁLCULO'!L758</f>
        <v>26.87</v>
      </c>
      <c r="K1212" s="114">
        <f t="shared" ref="K1212:K1220" si="4765">J1212*$H1212</f>
        <v>1334.2227051237717</v>
      </c>
      <c r="L1212" s="32">
        <f>'MEMÓRIA DE CÁLCULO'!L761</f>
        <v>43.6</v>
      </c>
      <c r="M1212" s="114">
        <f t="shared" ref="M1212:M1220" si="4766">L1212*$H1212</f>
        <v>2164.9464065275938</v>
      </c>
      <c r="N1212" s="32"/>
      <c r="O1212" s="114">
        <f t="shared" ref="O1212:O1220" si="4767">N1212*$H1212</f>
        <v>0</v>
      </c>
      <c r="P1212" s="32"/>
      <c r="Q1212" s="114">
        <f t="shared" ref="Q1212:Q1220" si="4768">P1212*$H1212</f>
        <v>0</v>
      </c>
      <c r="R1212" s="32"/>
      <c r="S1212" s="114">
        <f t="shared" ref="S1212:S1220" si="4769">R1212*$H1212</f>
        <v>0</v>
      </c>
      <c r="T1212" s="32"/>
      <c r="U1212" s="114">
        <f t="shared" ref="U1212:U1220" si="4770">T1212*$H1212</f>
        <v>0</v>
      </c>
      <c r="V1212" s="32"/>
      <c r="W1212" s="114">
        <f t="shared" ref="W1212:W1220" si="4771">V1212*$H1212</f>
        <v>0</v>
      </c>
      <c r="X1212" s="32"/>
      <c r="Y1212" s="114">
        <f t="shared" ref="Y1212:Y1220" si="4772">X1212*$H1212</f>
        <v>0</v>
      </c>
      <c r="Z1212" s="32"/>
      <c r="AA1212" s="114">
        <f t="shared" ref="AA1212:AA1220" si="4773">Z1212*$H1212</f>
        <v>0</v>
      </c>
      <c r="AB1212" s="32"/>
      <c r="AC1212" s="114">
        <f t="shared" ref="AC1212:AC1220" si="4774">AB1212*$H1212</f>
        <v>0</v>
      </c>
      <c r="AD1212" s="32"/>
      <c r="AE1212" s="114">
        <f t="shared" ref="AE1212:AE1220" si="4775">AD1212*$H1212</f>
        <v>0</v>
      </c>
      <c r="AF1212" s="32"/>
      <c r="AG1212" s="114">
        <f t="shared" ref="AG1212:AG1220" si="4776">AF1212*$H1212</f>
        <v>0</v>
      </c>
      <c r="AH1212" s="32"/>
      <c r="AI1212" s="114">
        <f t="shared" ref="AI1212:AI1220" si="4777">AH1212*$H1212</f>
        <v>0</v>
      </c>
      <c r="AJ1212" s="32"/>
      <c r="AK1212" s="114">
        <f t="shared" ref="AK1212:AK1220" si="4778">AJ1212*$H1212</f>
        <v>0</v>
      </c>
      <c r="AL1212" s="32"/>
      <c r="AM1212" s="114">
        <f t="shared" ref="AM1212:AM1220" si="4779">AL1212*$H1212</f>
        <v>0</v>
      </c>
      <c r="AN1212" s="32"/>
      <c r="AO1212" s="114">
        <f t="shared" ref="AO1212:AO1220" si="4780">AN1212*$H1212</f>
        <v>0</v>
      </c>
      <c r="AP1212" s="32"/>
      <c r="AQ1212" s="114">
        <f t="shared" ref="AQ1212:AQ1220" si="4781">AP1212*$H1212</f>
        <v>0</v>
      </c>
      <c r="AR1212" s="32"/>
      <c r="AS1212" s="114">
        <f t="shared" ref="AS1212:AS1220" si="4782">AR1212*$H1212</f>
        <v>0</v>
      </c>
      <c r="AT1212" s="32"/>
      <c r="AU1212" s="114">
        <f t="shared" ref="AU1212:AU1220" si="4783">AT1212*$H1212</f>
        <v>0</v>
      </c>
      <c r="AV1212" s="32"/>
      <c r="AW1212" s="114">
        <f t="shared" ref="AW1212:AW1220" si="4784">AV1212*$H1212</f>
        <v>0</v>
      </c>
      <c r="AX1212" s="32"/>
      <c r="AY1212" s="114">
        <f t="shared" ref="AY1212:AY1220" si="4785">AX1212*$H1212</f>
        <v>0</v>
      </c>
      <c r="AZ1212" s="32"/>
      <c r="BA1212" s="114">
        <f t="shared" ref="BA1212:BA1220" si="4786">AZ1212*$H1212</f>
        <v>0</v>
      </c>
      <c r="BB1212" s="32"/>
      <c r="BC1212" s="114">
        <f t="shared" ref="BC1212:BC1220" si="4787">BB1212*$H1212</f>
        <v>0</v>
      </c>
      <c r="BD1212" s="32"/>
      <c r="BE1212" s="114">
        <f t="shared" ref="BE1212:BE1220" si="4788">BD1212*$H1212</f>
        <v>0</v>
      </c>
      <c r="BF1212" s="32"/>
      <c r="BG1212" s="114">
        <f t="shared" ref="BG1212:BG1220" si="4789">BF1212*$H1212</f>
        <v>0</v>
      </c>
      <c r="BH1212" s="108">
        <f t="shared" ref="BH1212:BI1212" si="4790">SUM(J1212,L1212,N1212,P1212,R1212,T1212,V1212,X1212,Z1212,AB1212,AD1212,AF1212,AH1212,AJ1212,AL1212,AN1212,AP1212,AR1212,AT1212,AV1212,AX1212,AZ1212,BB1212,BD1212,BF1212)</f>
        <v>70.47</v>
      </c>
      <c r="BI1212" s="119">
        <f t="shared" si="4790"/>
        <v>3499.1691116513657</v>
      </c>
      <c r="BJ1212" s="87">
        <f t="shared" ref="BJ1212:BJ1220" si="4791">BI1212/I1212</f>
        <v>1.1745015948992259</v>
      </c>
      <c r="BK1212" s="108">
        <f t="shared" ref="BK1212:BK1220" si="4792">F1212-BH1212</f>
        <v>-10.469999999999999</v>
      </c>
      <c r="BL1212" s="119">
        <f t="shared" ref="BL1212:BL1220" si="4793">I1212-BI1212</f>
        <v>-519.88911165136551</v>
      </c>
      <c r="BM1212" s="87">
        <f t="shared" ref="BM1212:BM1220" si="4794">1-BJ1212</f>
        <v>-0.1745015948992259</v>
      </c>
    </row>
    <row r="1213" spans="1:65" s="88" customFormat="1" ht="22.5">
      <c r="A1213" s="38" t="s">
        <v>1726</v>
      </c>
      <c r="B1213" s="29" t="s">
        <v>250</v>
      </c>
      <c r="C1213" s="34">
        <v>2180</v>
      </c>
      <c r="D1213" s="101" t="s">
        <v>1727</v>
      </c>
      <c r="E1213" s="29" t="s">
        <v>82</v>
      </c>
      <c r="F1213" s="30">
        <v>733.5</v>
      </c>
      <c r="G1213" s="31">
        <v>23.66</v>
      </c>
      <c r="H1213" s="119">
        <v>29.072779229890678</v>
      </c>
      <c r="I1213" s="120">
        <f t="shared" si="4764"/>
        <v>21324.880000000001</v>
      </c>
      <c r="J1213" s="111"/>
      <c r="K1213" s="114">
        <f t="shared" si="4765"/>
        <v>0</v>
      </c>
      <c r="L1213" s="32"/>
      <c r="M1213" s="114">
        <f t="shared" si="4766"/>
        <v>0</v>
      </c>
      <c r="N1213" s="32"/>
      <c r="O1213" s="114">
        <f t="shared" si="4767"/>
        <v>0</v>
      </c>
      <c r="P1213" s="32"/>
      <c r="Q1213" s="114">
        <f t="shared" si="4768"/>
        <v>0</v>
      </c>
      <c r="R1213" s="32"/>
      <c r="S1213" s="114">
        <f t="shared" si="4769"/>
        <v>0</v>
      </c>
      <c r="T1213" s="32"/>
      <c r="U1213" s="114">
        <f t="shared" si="4770"/>
        <v>0</v>
      </c>
      <c r="V1213" s="32"/>
      <c r="W1213" s="114">
        <f t="shared" si="4771"/>
        <v>0</v>
      </c>
      <c r="X1213" s="32"/>
      <c r="Y1213" s="114">
        <f t="shared" si="4772"/>
        <v>0</v>
      </c>
      <c r="Z1213" s="32"/>
      <c r="AA1213" s="114">
        <f t="shared" si="4773"/>
        <v>0</v>
      </c>
      <c r="AB1213" s="32"/>
      <c r="AC1213" s="114">
        <f t="shared" si="4774"/>
        <v>0</v>
      </c>
      <c r="AD1213" s="32"/>
      <c r="AE1213" s="114">
        <f t="shared" si="4775"/>
        <v>0</v>
      </c>
      <c r="AF1213" s="32"/>
      <c r="AG1213" s="114">
        <f t="shared" si="4776"/>
        <v>0</v>
      </c>
      <c r="AH1213" s="32"/>
      <c r="AI1213" s="114">
        <f t="shared" si="4777"/>
        <v>0</v>
      </c>
      <c r="AJ1213" s="32"/>
      <c r="AK1213" s="114">
        <f t="shared" si="4778"/>
        <v>0</v>
      </c>
      <c r="AL1213" s="32"/>
      <c r="AM1213" s="114">
        <f t="shared" si="4779"/>
        <v>0</v>
      </c>
      <c r="AN1213" s="32"/>
      <c r="AO1213" s="114">
        <f t="shared" si="4780"/>
        <v>0</v>
      </c>
      <c r="AP1213" s="32"/>
      <c r="AQ1213" s="114">
        <f t="shared" si="4781"/>
        <v>0</v>
      </c>
      <c r="AR1213" s="32"/>
      <c r="AS1213" s="114">
        <f t="shared" si="4782"/>
        <v>0</v>
      </c>
      <c r="AT1213" s="32"/>
      <c r="AU1213" s="114">
        <f t="shared" si="4783"/>
        <v>0</v>
      </c>
      <c r="AV1213" s="32"/>
      <c r="AW1213" s="114">
        <f t="shared" si="4784"/>
        <v>0</v>
      </c>
      <c r="AX1213" s="32"/>
      <c r="AY1213" s="114">
        <f t="shared" si="4785"/>
        <v>0</v>
      </c>
      <c r="AZ1213" s="32"/>
      <c r="BA1213" s="114">
        <f t="shared" si="4786"/>
        <v>0</v>
      </c>
      <c r="BB1213" s="32"/>
      <c r="BC1213" s="114">
        <f t="shared" si="4787"/>
        <v>0</v>
      </c>
      <c r="BD1213" s="32"/>
      <c r="BE1213" s="114">
        <f t="shared" si="4788"/>
        <v>0</v>
      </c>
      <c r="BF1213" s="32"/>
      <c r="BG1213" s="114">
        <f t="shared" si="4789"/>
        <v>0</v>
      </c>
      <c r="BH1213" s="108">
        <f t="shared" ref="BH1213:BI1213" si="4795">SUM(J1213,L1213,N1213,P1213,R1213,T1213,V1213,X1213,Z1213,AB1213,AD1213,AF1213,AH1213,AJ1213,AL1213,AN1213,AP1213,AR1213,AT1213,AV1213,AX1213,AZ1213,BB1213,BD1213,BF1213)</f>
        <v>0</v>
      </c>
      <c r="BI1213" s="119">
        <f t="shared" si="4795"/>
        <v>0</v>
      </c>
      <c r="BJ1213" s="87">
        <f t="shared" si="4791"/>
        <v>0</v>
      </c>
      <c r="BK1213" s="108">
        <f t="shared" si="4792"/>
        <v>733.5</v>
      </c>
      <c r="BL1213" s="119">
        <f t="shared" si="4793"/>
        <v>21324.880000000001</v>
      </c>
      <c r="BM1213" s="87">
        <f t="shared" si="4794"/>
        <v>1</v>
      </c>
    </row>
    <row r="1214" spans="1:65" s="88" customFormat="1" ht="22.5">
      <c r="A1214" s="38" t="s">
        <v>1728</v>
      </c>
      <c r="B1214" s="29" t="s">
        <v>250</v>
      </c>
      <c r="C1214" s="34">
        <v>9607</v>
      </c>
      <c r="D1214" s="101" t="s">
        <v>1729</v>
      </c>
      <c r="E1214" s="29" t="s">
        <v>82</v>
      </c>
      <c r="F1214" s="30">
        <v>703.75</v>
      </c>
      <c r="G1214" s="31">
        <v>183.53276182609557</v>
      </c>
      <c r="H1214" s="119">
        <v>225.52018030524869</v>
      </c>
      <c r="I1214" s="120">
        <f t="shared" si="4764"/>
        <v>158709.82999999999</v>
      </c>
      <c r="J1214" s="111"/>
      <c r="K1214" s="114">
        <f t="shared" si="4765"/>
        <v>0</v>
      </c>
      <c r="L1214" s="32"/>
      <c r="M1214" s="114">
        <f t="shared" si="4766"/>
        <v>0</v>
      </c>
      <c r="N1214" s="32"/>
      <c r="O1214" s="114">
        <f t="shared" si="4767"/>
        <v>0</v>
      </c>
      <c r="P1214" s="32"/>
      <c r="Q1214" s="114">
        <f t="shared" si="4768"/>
        <v>0</v>
      </c>
      <c r="R1214" s="32"/>
      <c r="S1214" s="114">
        <f t="shared" si="4769"/>
        <v>0</v>
      </c>
      <c r="T1214" s="32"/>
      <c r="U1214" s="114">
        <f t="shared" si="4770"/>
        <v>0</v>
      </c>
      <c r="V1214" s="32"/>
      <c r="W1214" s="114">
        <f t="shared" si="4771"/>
        <v>0</v>
      </c>
      <c r="X1214" s="32"/>
      <c r="Y1214" s="114">
        <f t="shared" si="4772"/>
        <v>0</v>
      </c>
      <c r="Z1214" s="32"/>
      <c r="AA1214" s="114">
        <f t="shared" si="4773"/>
        <v>0</v>
      </c>
      <c r="AB1214" s="32"/>
      <c r="AC1214" s="114">
        <f t="shared" si="4774"/>
        <v>0</v>
      </c>
      <c r="AD1214" s="32"/>
      <c r="AE1214" s="114">
        <f t="shared" si="4775"/>
        <v>0</v>
      </c>
      <c r="AF1214" s="32"/>
      <c r="AG1214" s="114">
        <f t="shared" si="4776"/>
        <v>0</v>
      </c>
      <c r="AH1214" s="32"/>
      <c r="AI1214" s="114">
        <f t="shared" si="4777"/>
        <v>0</v>
      </c>
      <c r="AJ1214" s="32"/>
      <c r="AK1214" s="114">
        <f t="shared" si="4778"/>
        <v>0</v>
      </c>
      <c r="AL1214" s="32"/>
      <c r="AM1214" s="114">
        <f t="shared" si="4779"/>
        <v>0</v>
      </c>
      <c r="AN1214" s="32"/>
      <c r="AO1214" s="114">
        <f t="shared" si="4780"/>
        <v>0</v>
      </c>
      <c r="AP1214" s="32"/>
      <c r="AQ1214" s="114">
        <f t="shared" si="4781"/>
        <v>0</v>
      </c>
      <c r="AR1214" s="32"/>
      <c r="AS1214" s="114">
        <f t="shared" si="4782"/>
        <v>0</v>
      </c>
      <c r="AT1214" s="32"/>
      <c r="AU1214" s="114">
        <f t="shared" si="4783"/>
        <v>0</v>
      </c>
      <c r="AV1214" s="32"/>
      <c r="AW1214" s="114">
        <f t="shared" si="4784"/>
        <v>0</v>
      </c>
      <c r="AX1214" s="32"/>
      <c r="AY1214" s="114">
        <f t="shared" si="4785"/>
        <v>0</v>
      </c>
      <c r="AZ1214" s="32"/>
      <c r="BA1214" s="114">
        <f t="shared" si="4786"/>
        <v>0</v>
      </c>
      <c r="BB1214" s="32"/>
      <c r="BC1214" s="114">
        <f t="shared" si="4787"/>
        <v>0</v>
      </c>
      <c r="BD1214" s="32"/>
      <c r="BE1214" s="114">
        <f t="shared" si="4788"/>
        <v>0</v>
      </c>
      <c r="BF1214" s="32"/>
      <c r="BG1214" s="114">
        <f t="shared" si="4789"/>
        <v>0</v>
      </c>
      <c r="BH1214" s="108">
        <f t="shared" ref="BH1214:BI1214" si="4796">SUM(J1214,L1214,N1214,P1214,R1214,T1214,V1214,X1214,Z1214,AB1214,AD1214,AF1214,AH1214,AJ1214,AL1214,AN1214,AP1214,AR1214,AT1214,AV1214,AX1214,AZ1214,BB1214,BD1214,BF1214)</f>
        <v>0</v>
      </c>
      <c r="BI1214" s="119">
        <f t="shared" si="4796"/>
        <v>0</v>
      </c>
      <c r="BJ1214" s="87">
        <f t="shared" si="4791"/>
        <v>0</v>
      </c>
      <c r="BK1214" s="108">
        <f t="shared" si="4792"/>
        <v>703.75</v>
      </c>
      <c r="BL1214" s="119">
        <f t="shared" si="4793"/>
        <v>158709.82999999999</v>
      </c>
      <c r="BM1214" s="87">
        <f t="shared" si="4794"/>
        <v>1</v>
      </c>
    </row>
    <row r="1215" spans="1:65" s="88" customFormat="1" ht="22.5">
      <c r="A1215" s="38" t="s">
        <v>1730</v>
      </c>
      <c r="B1215" s="29" t="s">
        <v>1656</v>
      </c>
      <c r="C1215" s="34" t="s">
        <v>1716</v>
      </c>
      <c r="D1215" s="101" t="s">
        <v>1717</v>
      </c>
      <c r="E1215" s="29" t="s">
        <v>82</v>
      </c>
      <c r="F1215" s="30">
        <v>6.25</v>
      </c>
      <c r="G1215" s="31">
        <v>164.79</v>
      </c>
      <c r="H1215" s="119">
        <v>202.48957266668151</v>
      </c>
      <c r="I1215" s="120">
        <f t="shared" si="4764"/>
        <v>1265.56</v>
      </c>
      <c r="J1215" s="111"/>
      <c r="K1215" s="114">
        <f t="shared" si="4765"/>
        <v>0</v>
      </c>
      <c r="L1215" s="32"/>
      <c r="M1215" s="114">
        <f t="shared" si="4766"/>
        <v>0</v>
      </c>
      <c r="N1215" s="32"/>
      <c r="O1215" s="114">
        <f t="shared" si="4767"/>
        <v>0</v>
      </c>
      <c r="P1215" s="32"/>
      <c r="Q1215" s="114">
        <f t="shared" si="4768"/>
        <v>0</v>
      </c>
      <c r="R1215" s="32"/>
      <c r="S1215" s="114">
        <f t="shared" si="4769"/>
        <v>0</v>
      </c>
      <c r="T1215" s="32"/>
      <c r="U1215" s="114">
        <f t="shared" si="4770"/>
        <v>0</v>
      </c>
      <c r="V1215" s="32"/>
      <c r="W1215" s="114">
        <f t="shared" si="4771"/>
        <v>0</v>
      </c>
      <c r="X1215" s="32"/>
      <c r="Y1215" s="114">
        <f t="shared" si="4772"/>
        <v>0</v>
      </c>
      <c r="Z1215" s="32"/>
      <c r="AA1215" s="114">
        <f t="shared" si="4773"/>
        <v>0</v>
      </c>
      <c r="AB1215" s="32"/>
      <c r="AC1215" s="114">
        <f t="shared" si="4774"/>
        <v>0</v>
      </c>
      <c r="AD1215" s="32"/>
      <c r="AE1215" s="114">
        <f t="shared" si="4775"/>
        <v>0</v>
      </c>
      <c r="AF1215" s="32"/>
      <c r="AG1215" s="114">
        <f t="shared" si="4776"/>
        <v>0</v>
      </c>
      <c r="AH1215" s="32"/>
      <c r="AI1215" s="114">
        <f t="shared" si="4777"/>
        <v>0</v>
      </c>
      <c r="AJ1215" s="32"/>
      <c r="AK1215" s="114">
        <f t="shared" si="4778"/>
        <v>0</v>
      </c>
      <c r="AL1215" s="32"/>
      <c r="AM1215" s="114">
        <f t="shared" si="4779"/>
        <v>0</v>
      </c>
      <c r="AN1215" s="32"/>
      <c r="AO1215" s="114">
        <f t="shared" si="4780"/>
        <v>0</v>
      </c>
      <c r="AP1215" s="32"/>
      <c r="AQ1215" s="114">
        <f t="shared" si="4781"/>
        <v>0</v>
      </c>
      <c r="AR1215" s="32"/>
      <c r="AS1215" s="114">
        <f t="shared" si="4782"/>
        <v>0</v>
      </c>
      <c r="AT1215" s="32"/>
      <c r="AU1215" s="114">
        <f t="shared" si="4783"/>
        <v>0</v>
      </c>
      <c r="AV1215" s="32"/>
      <c r="AW1215" s="114">
        <f t="shared" si="4784"/>
        <v>0</v>
      </c>
      <c r="AX1215" s="32"/>
      <c r="AY1215" s="114">
        <f t="shared" si="4785"/>
        <v>0</v>
      </c>
      <c r="AZ1215" s="32"/>
      <c r="BA1215" s="114">
        <f t="shared" si="4786"/>
        <v>0</v>
      </c>
      <c r="BB1215" s="32"/>
      <c r="BC1215" s="114">
        <f t="shared" si="4787"/>
        <v>0</v>
      </c>
      <c r="BD1215" s="32"/>
      <c r="BE1215" s="114">
        <f t="shared" si="4788"/>
        <v>0</v>
      </c>
      <c r="BF1215" s="32"/>
      <c r="BG1215" s="114">
        <f t="shared" si="4789"/>
        <v>0</v>
      </c>
      <c r="BH1215" s="108">
        <f t="shared" ref="BH1215:BI1215" si="4797">SUM(J1215,L1215,N1215,P1215,R1215,T1215,V1215,X1215,Z1215,AB1215,AD1215,AF1215,AH1215,AJ1215,AL1215,AN1215,AP1215,AR1215,AT1215,AV1215,AX1215,AZ1215,BB1215,BD1215,BF1215)</f>
        <v>0</v>
      </c>
      <c r="BI1215" s="119">
        <f t="shared" si="4797"/>
        <v>0</v>
      </c>
      <c r="BJ1215" s="87">
        <f t="shared" si="4791"/>
        <v>0</v>
      </c>
      <c r="BK1215" s="108">
        <f t="shared" si="4792"/>
        <v>6.25</v>
      </c>
      <c r="BL1215" s="119">
        <f t="shared" si="4793"/>
        <v>1265.56</v>
      </c>
      <c r="BM1215" s="87">
        <f t="shared" si="4794"/>
        <v>1</v>
      </c>
    </row>
    <row r="1216" spans="1:65" s="88" customFormat="1" ht="22.5">
      <c r="A1216" s="38" t="s">
        <v>1731</v>
      </c>
      <c r="B1216" s="29" t="s">
        <v>250</v>
      </c>
      <c r="C1216" s="34">
        <v>12441</v>
      </c>
      <c r="D1216" s="101" t="s">
        <v>1732</v>
      </c>
      <c r="E1216" s="29" t="s">
        <v>82</v>
      </c>
      <c r="F1216" s="30">
        <v>27.32</v>
      </c>
      <c r="G1216" s="31">
        <v>183.08</v>
      </c>
      <c r="H1216" s="119">
        <v>224.96383860559533</v>
      </c>
      <c r="I1216" s="120">
        <f t="shared" si="4764"/>
        <v>6146.01</v>
      </c>
      <c r="J1216" s="111"/>
      <c r="K1216" s="114">
        <f t="shared" si="4765"/>
        <v>0</v>
      </c>
      <c r="L1216" s="32">
        <f>'MEMÓRIA DE CÁLCULO'!L774</f>
        <v>15.75</v>
      </c>
      <c r="M1216" s="114">
        <f t="shared" si="4766"/>
        <v>3543.1804580381263</v>
      </c>
      <c r="N1216" s="32"/>
      <c r="O1216" s="114">
        <f t="shared" si="4767"/>
        <v>0</v>
      </c>
      <c r="P1216" s="32"/>
      <c r="Q1216" s="114">
        <f t="shared" si="4768"/>
        <v>0</v>
      </c>
      <c r="R1216" s="32"/>
      <c r="S1216" s="114">
        <f t="shared" si="4769"/>
        <v>0</v>
      </c>
      <c r="T1216" s="32"/>
      <c r="U1216" s="114">
        <f t="shared" si="4770"/>
        <v>0</v>
      </c>
      <c r="V1216" s="32"/>
      <c r="W1216" s="114">
        <f t="shared" si="4771"/>
        <v>0</v>
      </c>
      <c r="X1216" s="32"/>
      <c r="Y1216" s="114">
        <f t="shared" si="4772"/>
        <v>0</v>
      </c>
      <c r="Z1216" s="32"/>
      <c r="AA1216" s="114">
        <f t="shared" si="4773"/>
        <v>0</v>
      </c>
      <c r="AB1216" s="32"/>
      <c r="AC1216" s="114">
        <f t="shared" si="4774"/>
        <v>0</v>
      </c>
      <c r="AD1216" s="32"/>
      <c r="AE1216" s="114">
        <f t="shared" si="4775"/>
        <v>0</v>
      </c>
      <c r="AF1216" s="32"/>
      <c r="AG1216" s="114">
        <f t="shared" si="4776"/>
        <v>0</v>
      </c>
      <c r="AH1216" s="32"/>
      <c r="AI1216" s="114">
        <f t="shared" si="4777"/>
        <v>0</v>
      </c>
      <c r="AJ1216" s="32"/>
      <c r="AK1216" s="114">
        <f t="shared" si="4778"/>
        <v>0</v>
      </c>
      <c r="AL1216" s="32"/>
      <c r="AM1216" s="114">
        <f t="shared" si="4779"/>
        <v>0</v>
      </c>
      <c r="AN1216" s="32"/>
      <c r="AO1216" s="114">
        <f t="shared" si="4780"/>
        <v>0</v>
      </c>
      <c r="AP1216" s="32"/>
      <c r="AQ1216" s="114">
        <f t="shared" si="4781"/>
        <v>0</v>
      </c>
      <c r="AR1216" s="32"/>
      <c r="AS1216" s="114">
        <f t="shared" si="4782"/>
        <v>0</v>
      </c>
      <c r="AT1216" s="32"/>
      <c r="AU1216" s="114">
        <f t="shared" si="4783"/>
        <v>0</v>
      </c>
      <c r="AV1216" s="32"/>
      <c r="AW1216" s="114">
        <f t="shared" si="4784"/>
        <v>0</v>
      </c>
      <c r="AX1216" s="32"/>
      <c r="AY1216" s="114">
        <f t="shared" si="4785"/>
        <v>0</v>
      </c>
      <c r="AZ1216" s="32"/>
      <c r="BA1216" s="114">
        <f t="shared" si="4786"/>
        <v>0</v>
      </c>
      <c r="BB1216" s="32"/>
      <c r="BC1216" s="114">
        <f t="shared" si="4787"/>
        <v>0</v>
      </c>
      <c r="BD1216" s="32"/>
      <c r="BE1216" s="114">
        <f t="shared" si="4788"/>
        <v>0</v>
      </c>
      <c r="BF1216" s="32"/>
      <c r="BG1216" s="114">
        <f t="shared" si="4789"/>
        <v>0</v>
      </c>
      <c r="BH1216" s="108">
        <f t="shared" ref="BH1216:BI1216" si="4798">SUM(J1216,L1216,N1216,P1216,R1216,T1216,V1216,X1216,Z1216,AB1216,AD1216,AF1216,AH1216,AJ1216,AL1216,AN1216,AP1216,AR1216,AT1216,AV1216,AX1216,AZ1216,BB1216,BD1216,BF1216)</f>
        <v>15.75</v>
      </c>
      <c r="BI1216" s="119">
        <f t="shared" si="4798"/>
        <v>3543.1804580381263</v>
      </c>
      <c r="BJ1216" s="87">
        <f t="shared" si="4791"/>
        <v>0.57650092629822047</v>
      </c>
      <c r="BK1216" s="108">
        <f t="shared" si="4792"/>
        <v>11.57</v>
      </c>
      <c r="BL1216" s="119">
        <f t="shared" si="4793"/>
        <v>2602.8295419618739</v>
      </c>
      <c r="BM1216" s="87">
        <f t="shared" si="4794"/>
        <v>0.42349907370177953</v>
      </c>
    </row>
    <row r="1217" spans="1:65" s="88" customFormat="1" ht="33.75">
      <c r="A1217" s="38" t="s">
        <v>1733</v>
      </c>
      <c r="B1217" s="29" t="s">
        <v>1643</v>
      </c>
      <c r="C1217" s="34" t="s">
        <v>1734</v>
      </c>
      <c r="D1217" s="101" t="s">
        <v>1735</v>
      </c>
      <c r="E1217" s="29" t="s">
        <v>82</v>
      </c>
      <c r="F1217" s="30">
        <v>48</v>
      </c>
      <c r="G1217" s="31">
        <v>477.53</v>
      </c>
      <c r="H1217" s="119">
        <v>586.77617352703692</v>
      </c>
      <c r="I1217" s="120">
        <f t="shared" si="4764"/>
        <v>28165.26</v>
      </c>
      <c r="J1217" s="111"/>
      <c r="K1217" s="114">
        <f t="shared" si="4765"/>
        <v>0</v>
      </c>
      <c r="L1217" s="32"/>
      <c r="M1217" s="114">
        <f t="shared" si="4766"/>
        <v>0</v>
      </c>
      <c r="N1217" s="32"/>
      <c r="O1217" s="114">
        <f t="shared" si="4767"/>
        <v>0</v>
      </c>
      <c r="P1217" s="32"/>
      <c r="Q1217" s="114">
        <f t="shared" si="4768"/>
        <v>0</v>
      </c>
      <c r="R1217" s="32"/>
      <c r="S1217" s="114">
        <f t="shared" si="4769"/>
        <v>0</v>
      </c>
      <c r="T1217" s="32"/>
      <c r="U1217" s="114">
        <f t="shared" si="4770"/>
        <v>0</v>
      </c>
      <c r="V1217" s="32"/>
      <c r="W1217" s="114">
        <f t="shared" si="4771"/>
        <v>0</v>
      </c>
      <c r="X1217" s="32"/>
      <c r="Y1217" s="114">
        <f t="shared" si="4772"/>
        <v>0</v>
      </c>
      <c r="Z1217" s="32"/>
      <c r="AA1217" s="114">
        <f t="shared" si="4773"/>
        <v>0</v>
      </c>
      <c r="AB1217" s="32"/>
      <c r="AC1217" s="114">
        <f t="shared" si="4774"/>
        <v>0</v>
      </c>
      <c r="AD1217" s="32"/>
      <c r="AE1217" s="114">
        <f t="shared" si="4775"/>
        <v>0</v>
      </c>
      <c r="AF1217" s="32"/>
      <c r="AG1217" s="114">
        <f t="shared" si="4776"/>
        <v>0</v>
      </c>
      <c r="AH1217" s="32"/>
      <c r="AI1217" s="114">
        <f t="shared" si="4777"/>
        <v>0</v>
      </c>
      <c r="AJ1217" s="32"/>
      <c r="AK1217" s="114">
        <f t="shared" si="4778"/>
        <v>0</v>
      </c>
      <c r="AL1217" s="32"/>
      <c r="AM1217" s="114">
        <f t="shared" si="4779"/>
        <v>0</v>
      </c>
      <c r="AN1217" s="32"/>
      <c r="AO1217" s="114">
        <f t="shared" si="4780"/>
        <v>0</v>
      </c>
      <c r="AP1217" s="32"/>
      <c r="AQ1217" s="114">
        <f t="shared" si="4781"/>
        <v>0</v>
      </c>
      <c r="AR1217" s="32"/>
      <c r="AS1217" s="114">
        <f t="shared" si="4782"/>
        <v>0</v>
      </c>
      <c r="AT1217" s="32"/>
      <c r="AU1217" s="114">
        <f t="shared" si="4783"/>
        <v>0</v>
      </c>
      <c r="AV1217" s="32"/>
      <c r="AW1217" s="114">
        <f t="shared" si="4784"/>
        <v>0</v>
      </c>
      <c r="AX1217" s="32"/>
      <c r="AY1217" s="114">
        <f t="shared" si="4785"/>
        <v>0</v>
      </c>
      <c r="AZ1217" s="32"/>
      <c r="BA1217" s="114">
        <f t="shared" si="4786"/>
        <v>0</v>
      </c>
      <c r="BB1217" s="32"/>
      <c r="BC1217" s="114">
        <f t="shared" si="4787"/>
        <v>0</v>
      </c>
      <c r="BD1217" s="32"/>
      <c r="BE1217" s="114">
        <f t="shared" si="4788"/>
        <v>0</v>
      </c>
      <c r="BF1217" s="32"/>
      <c r="BG1217" s="114">
        <f t="shared" si="4789"/>
        <v>0</v>
      </c>
      <c r="BH1217" s="108">
        <f t="shared" ref="BH1217:BI1217" si="4799">SUM(J1217,L1217,N1217,P1217,R1217,T1217,V1217,X1217,Z1217,AB1217,AD1217,AF1217,AH1217,AJ1217,AL1217,AN1217,AP1217,AR1217,AT1217,AV1217,AX1217,AZ1217,BB1217,BD1217,BF1217)</f>
        <v>0</v>
      </c>
      <c r="BI1217" s="119">
        <f t="shared" si="4799"/>
        <v>0</v>
      </c>
      <c r="BJ1217" s="87">
        <f t="shared" si="4791"/>
        <v>0</v>
      </c>
      <c r="BK1217" s="108">
        <f t="shared" si="4792"/>
        <v>48</v>
      </c>
      <c r="BL1217" s="119">
        <f t="shared" si="4793"/>
        <v>28165.26</v>
      </c>
      <c r="BM1217" s="87">
        <f t="shared" si="4794"/>
        <v>1</v>
      </c>
    </row>
    <row r="1218" spans="1:65" s="88" customFormat="1">
      <c r="A1218" s="38" t="s">
        <v>1736</v>
      </c>
      <c r="B1218" s="29" t="s">
        <v>66</v>
      </c>
      <c r="C1218" s="34">
        <v>98685</v>
      </c>
      <c r="D1218" s="101" t="s">
        <v>1737</v>
      </c>
      <c r="E1218" s="51" t="s">
        <v>132</v>
      </c>
      <c r="F1218" s="30">
        <v>5</v>
      </c>
      <c r="G1218" s="31">
        <v>50.04</v>
      </c>
      <c r="H1218" s="119">
        <v>61.487822175136493</v>
      </c>
      <c r="I1218" s="120">
        <f t="shared" si="4764"/>
        <v>307.44</v>
      </c>
      <c r="J1218" s="111"/>
      <c r="K1218" s="114">
        <f t="shared" si="4765"/>
        <v>0</v>
      </c>
      <c r="L1218" s="32"/>
      <c r="M1218" s="114">
        <f t="shared" si="4766"/>
        <v>0</v>
      </c>
      <c r="N1218" s="32"/>
      <c r="O1218" s="114">
        <f t="shared" si="4767"/>
        <v>0</v>
      </c>
      <c r="P1218" s="32"/>
      <c r="Q1218" s="114">
        <f t="shared" si="4768"/>
        <v>0</v>
      </c>
      <c r="R1218" s="32"/>
      <c r="S1218" s="114">
        <f t="shared" si="4769"/>
        <v>0</v>
      </c>
      <c r="T1218" s="32"/>
      <c r="U1218" s="114">
        <f t="shared" si="4770"/>
        <v>0</v>
      </c>
      <c r="V1218" s="32"/>
      <c r="W1218" s="114">
        <f t="shared" si="4771"/>
        <v>0</v>
      </c>
      <c r="X1218" s="32"/>
      <c r="Y1218" s="114">
        <f t="shared" si="4772"/>
        <v>0</v>
      </c>
      <c r="Z1218" s="32"/>
      <c r="AA1218" s="114">
        <f t="shared" si="4773"/>
        <v>0</v>
      </c>
      <c r="AB1218" s="32"/>
      <c r="AC1218" s="114">
        <f t="shared" si="4774"/>
        <v>0</v>
      </c>
      <c r="AD1218" s="32"/>
      <c r="AE1218" s="114">
        <f t="shared" si="4775"/>
        <v>0</v>
      </c>
      <c r="AF1218" s="32"/>
      <c r="AG1218" s="114">
        <f t="shared" si="4776"/>
        <v>0</v>
      </c>
      <c r="AH1218" s="32"/>
      <c r="AI1218" s="114">
        <f t="shared" si="4777"/>
        <v>0</v>
      </c>
      <c r="AJ1218" s="32"/>
      <c r="AK1218" s="114">
        <f t="shared" si="4778"/>
        <v>0</v>
      </c>
      <c r="AL1218" s="32"/>
      <c r="AM1218" s="114">
        <f t="shared" si="4779"/>
        <v>0</v>
      </c>
      <c r="AN1218" s="32"/>
      <c r="AO1218" s="114">
        <f t="shared" si="4780"/>
        <v>0</v>
      </c>
      <c r="AP1218" s="32"/>
      <c r="AQ1218" s="114">
        <f t="shared" si="4781"/>
        <v>0</v>
      </c>
      <c r="AR1218" s="32"/>
      <c r="AS1218" s="114">
        <f t="shared" si="4782"/>
        <v>0</v>
      </c>
      <c r="AT1218" s="32"/>
      <c r="AU1218" s="114">
        <f t="shared" si="4783"/>
        <v>0</v>
      </c>
      <c r="AV1218" s="32"/>
      <c r="AW1218" s="114">
        <f t="shared" si="4784"/>
        <v>0</v>
      </c>
      <c r="AX1218" s="32"/>
      <c r="AY1218" s="114">
        <f t="shared" si="4785"/>
        <v>0</v>
      </c>
      <c r="AZ1218" s="32"/>
      <c r="BA1218" s="114">
        <f t="shared" si="4786"/>
        <v>0</v>
      </c>
      <c r="BB1218" s="32"/>
      <c r="BC1218" s="114">
        <f t="shared" si="4787"/>
        <v>0</v>
      </c>
      <c r="BD1218" s="32"/>
      <c r="BE1218" s="114">
        <f t="shared" si="4788"/>
        <v>0</v>
      </c>
      <c r="BF1218" s="32"/>
      <c r="BG1218" s="114">
        <f t="shared" si="4789"/>
        <v>0</v>
      </c>
      <c r="BH1218" s="108">
        <f t="shared" ref="BH1218:BI1218" si="4800">SUM(J1218,L1218,N1218,P1218,R1218,T1218,V1218,X1218,Z1218,AB1218,AD1218,AF1218,AH1218,AJ1218,AL1218,AN1218,AP1218,AR1218,AT1218,AV1218,AX1218,AZ1218,BB1218,BD1218,BF1218)</f>
        <v>0</v>
      </c>
      <c r="BI1218" s="119">
        <f t="shared" si="4800"/>
        <v>0</v>
      </c>
      <c r="BJ1218" s="87">
        <f t="shared" si="4791"/>
        <v>0</v>
      </c>
      <c r="BK1218" s="108">
        <f t="shared" si="4792"/>
        <v>5</v>
      </c>
      <c r="BL1218" s="119">
        <f t="shared" si="4793"/>
        <v>307.44</v>
      </c>
      <c r="BM1218" s="87">
        <f t="shared" si="4794"/>
        <v>1</v>
      </c>
    </row>
    <row r="1219" spans="1:65" s="88" customFormat="1">
      <c r="A1219" s="38" t="s">
        <v>1738</v>
      </c>
      <c r="B1219" s="29" t="s">
        <v>1656</v>
      </c>
      <c r="C1219" s="34">
        <v>130314</v>
      </c>
      <c r="D1219" s="101" t="s">
        <v>1739</v>
      </c>
      <c r="E1219" s="51" t="s">
        <v>132</v>
      </c>
      <c r="F1219" s="30">
        <v>390</v>
      </c>
      <c r="G1219" s="31">
        <v>58.54</v>
      </c>
      <c r="H1219" s="119">
        <v>71.932396285621309</v>
      </c>
      <c r="I1219" s="120">
        <f t="shared" si="4764"/>
        <v>28053.63</v>
      </c>
      <c r="J1219" s="111"/>
      <c r="K1219" s="114">
        <f t="shared" si="4765"/>
        <v>0</v>
      </c>
      <c r="L1219" s="32"/>
      <c r="M1219" s="114">
        <f t="shared" si="4766"/>
        <v>0</v>
      </c>
      <c r="N1219" s="32"/>
      <c r="O1219" s="114">
        <f t="shared" si="4767"/>
        <v>0</v>
      </c>
      <c r="P1219" s="32"/>
      <c r="Q1219" s="114">
        <f t="shared" si="4768"/>
        <v>0</v>
      </c>
      <c r="R1219" s="32"/>
      <c r="S1219" s="114">
        <f t="shared" si="4769"/>
        <v>0</v>
      </c>
      <c r="T1219" s="32"/>
      <c r="U1219" s="114">
        <f t="shared" si="4770"/>
        <v>0</v>
      </c>
      <c r="V1219" s="32"/>
      <c r="W1219" s="114">
        <f t="shared" si="4771"/>
        <v>0</v>
      </c>
      <c r="X1219" s="32"/>
      <c r="Y1219" s="114">
        <f t="shared" si="4772"/>
        <v>0</v>
      </c>
      <c r="Z1219" s="32"/>
      <c r="AA1219" s="114">
        <f t="shared" si="4773"/>
        <v>0</v>
      </c>
      <c r="AB1219" s="32"/>
      <c r="AC1219" s="114">
        <f t="shared" si="4774"/>
        <v>0</v>
      </c>
      <c r="AD1219" s="32"/>
      <c r="AE1219" s="114">
        <f t="shared" si="4775"/>
        <v>0</v>
      </c>
      <c r="AF1219" s="32"/>
      <c r="AG1219" s="114">
        <f t="shared" si="4776"/>
        <v>0</v>
      </c>
      <c r="AH1219" s="32"/>
      <c r="AI1219" s="114">
        <f t="shared" si="4777"/>
        <v>0</v>
      </c>
      <c r="AJ1219" s="32"/>
      <c r="AK1219" s="114">
        <f t="shared" si="4778"/>
        <v>0</v>
      </c>
      <c r="AL1219" s="32"/>
      <c r="AM1219" s="114">
        <f t="shared" si="4779"/>
        <v>0</v>
      </c>
      <c r="AN1219" s="32"/>
      <c r="AO1219" s="114">
        <f t="shared" si="4780"/>
        <v>0</v>
      </c>
      <c r="AP1219" s="32"/>
      <c r="AQ1219" s="114">
        <f t="shared" si="4781"/>
        <v>0</v>
      </c>
      <c r="AR1219" s="32"/>
      <c r="AS1219" s="114">
        <f t="shared" si="4782"/>
        <v>0</v>
      </c>
      <c r="AT1219" s="32"/>
      <c r="AU1219" s="114">
        <f t="shared" si="4783"/>
        <v>0</v>
      </c>
      <c r="AV1219" s="32"/>
      <c r="AW1219" s="114">
        <f t="shared" si="4784"/>
        <v>0</v>
      </c>
      <c r="AX1219" s="32"/>
      <c r="AY1219" s="114">
        <f t="shared" si="4785"/>
        <v>0</v>
      </c>
      <c r="AZ1219" s="32"/>
      <c r="BA1219" s="114">
        <f t="shared" si="4786"/>
        <v>0</v>
      </c>
      <c r="BB1219" s="32"/>
      <c r="BC1219" s="114">
        <f t="shared" si="4787"/>
        <v>0</v>
      </c>
      <c r="BD1219" s="32"/>
      <c r="BE1219" s="114">
        <f t="shared" si="4788"/>
        <v>0</v>
      </c>
      <c r="BF1219" s="32"/>
      <c r="BG1219" s="114">
        <f t="shared" si="4789"/>
        <v>0</v>
      </c>
      <c r="BH1219" s="108">
        <f t="shared" ref="BH1219:BI1219" si="4801">SUM(J1219,L1219,N1219,P1219,R1219,T1219,V1219,X1219,Z1219,AB1219,AD1219,AF1219,AH1219,AJ1219,AL1219,AN1219,AP1219,AR1219,AT1219,AV1219,AX1219,AZ1219,BB1219,BD1219,BF1219)</f>
        <v>0</v>
      </c>
      <c r="BI1219" s="119">
        <f t="shared" si="4801"/>
        <v>0</v>
      </c>
      <c r="BJ1219" s="87">
        <f t="shared" si="4791"/>
        <v>0</v>
      </c>
      <c r="BK1219" s="108">
        <f t="shared" si="4792"/>
        <v>390</v>
      </c>
      <c r="BL1219" s="119">
        <f t="shared" si="4793"/>
        <v>28053.63</v>
      </c>
      <c r="BM1219" s="87">
        <f t="shared" si="4794"/>
        <v>1</v>
      </c>
    </row>
    <row r="1220" spans="1:65" s="88" customFormat="1" ht="22.5">
      <c r="A1220" s="38" t="s">
        <v>1740</v>
      </c>
      <c r="B1220" s="29" t="s">
        <v>1656</v>
      </c>
      <c r="C1220" s="34" t="s">
        <v>1741</v>
      </c>
      <c r="D1220" s="101" t="s">
        <v>1742</v>
      </c>
      <c r="E1220" s="51" t="s">
        <v>82</v>
      </c>
      <c r="F1220" s="30">
        <v>11.875</v>
      </c>
      <c r="G1220" s="31">
        <v>392.77</v>
      </c>
      <c r="H1220" s="119">
        <v>482.62533804413192</v>
      </c>
      <c r="I1220" s="120">
        <f t="shared" si="4764"/>
        <v>5731.18</v>
      </c>
      <c r="J1220" s="111"/>
      <c r="K1220" s="114">
        <f t="shared" si="4765"/>
        <v>0</v>
      </c>
      <c r="L1220" s="32"/>
      <c r="M1220" s="114">
        <f t="shared" si="4766"/>
        <v>0</v>
      </c>
      <c r="N1220" s="32"/>
      <c r="O1220" s="114">
        <f t="shared" si="4767"/>
        <v>0</v>
      </c>
      <c r="P1220" s="32"/>
      <c r="Q1220" s="114">
        <f t="shared" si="4768"/>
        <v>0</v>
      </c>
      <c r="R1220" s="32"/>
      <c r="S1220" s="114">
        <f t="shared" si="4769"/>
        <v>0</v>
      </c>
      <c r="T1220" s="32"/>
      <c r="U1220" s="114">
        <f t="shared" si="4770"/>
        <v>0</v>
      </c>
      <c r="V1220" s="32"/>
      <c r="W1220" s="114">
        <f t="shared" si="4771"/>
        <v>0</v>
      </c>
      <c r="X1220" s="32"/>
      <c r="Y1220" s="114">
        <f t="shared" si="4772"/>
        <v>0</v>
      </c>
      <c r="Z1220" s="32"/>
      <c r="AA1220" s="114">
        <f t="shared" si="4773"/>
        <v>0</v>
      </c>
      <c r="AB1220" s="32"/>
      <c r="AC1220" s="114">
        <f t="shared" si="4774"/>
        <v>0</v>
      </c>
      <c r="AD1220" s="32"/>
      <c r="AE1220" s="114">
        <f t="shared" si="4775"/>
        <v>0</v>
      </c>
      <c r="AF1220" s="32"/>
      <c r="AG1220" s="114">
        <f t="shared" si="4776"/>
        <v>0</v>
      </c>
      <c r="AH1220" s="32"/>
      <c r="AI1220" s="114">
        <f t="shared" si="4777"/>
        <v>0</v>
      </c>
      <c r="AJ1220" s="32"/>
      <c r="AK1220" s="114">
        <f t="shared" si="4778"/>
        <v>0</v>
      </c>
      <c r="AL1220" s="32"/>
      <c r="AM1220" s="114">
        <f t="shared" si="4779"/>
        <v>0</v>
      </c>
      <c r="AN1220" s="32"/>
      <c r="AO1220" s="114">
        <f t="shared" si="4780"/>
        <v>0</v>
      </c>
      <c r="AP1220" s="32"/>
      <c r="AQ1220" s="114">
        <f t="shared" si="4781"/>
        <v>0</v>
      </c>
      <c r="AR1220" s="32"/>
      <c r="AS1220" s="114">
        <f t="shared" si="4782"/>
        <v>0</v>
      </c>
      <c r="AT1220" s="32"/>
      <c r="AU1220" s="114">
        <f t="shared" si="4783"/>
        <v>0</v>
      </c>
      <c r="AV1220" s="32"/>
      <c r="AW1220" s="114">
        <f t="shared" si="4784"/>
        <v>0</v>
      </c>
      <c r="AX1220" s="32"/>
      <c r="AY1220" s="114">
        <f t="shared" si="4785"/>
        <v>0</v>
      </c>
      <c r="AZ1220" s="32"/>
      <c r="BA1220" s="114">
        <f t="shared" si="4786"/>
        <v>0</v>
      </c>
      <c r="BB1220" s="32"/>
      <c r="BC1220" s="114">
        <f t="shared" si="4787"/>
        <v>0</v>
      </c>
      <c r="BD1220" s="32"/>
      <c r="BE1220" s="114">
        <f t="shared" si="4788"/>
        <v>0</v>
      </c>
      <c r="BF1220" s="32"/>
      <c r="BG1220" s="114">
        <f t="shared" si="4789"/>
        <v>0</v>
      </c>
      <c r="BH1220" s="108">
        <f t="shared" ref="BH1220:BI1220" si="4802">SUM(J1220,L1220,N1220,P1220,R1220,T1220,V1220,X1220,Z1220,AB1220,AD1220,AF1220,AH1220,AJ1220,AL1220,AN1220,AP1220,AR1220,AT1220,AV1220,AX1220,AZ1220,BB1220,BD1220,BF1220)</f>
        <v>0</v>
      </c>
      <c r="BI1220" s="119">
        <f t="shared" si="4802"/>
        <v>0</v>
      </c>
      <c r="BJ1220" s="87">
        <f t="shared" si="4791"/>
        <v>0</v>
      </c>
      <c r="BK1220" s="108">
        <f t="shared" si="4792"/>
        <v>11.875</v>
      </c>
      <c r="BL1220" s="119">
        <f t="shared" si="4793"/>
        <v>5731.18</v>
      </c>
      <c r="BM1220" s="87">
        <f t="shared" si="4794"/>
        <v>1</v>
      </c>
    </row>
    <row r="1221" spans="1:65" s="88" customFormat="1">
      <c r="A1221" s="92" t="s">
        <v>1743</v>
      </c>
      <c r="B1221" s="22"/>
      <c r="C1221" s="22"/>
      <c r="D1221" s="102" t="s">
        <v>1744</v>
      </c>
      <c r="E1221" s="22"/>
      <c r="F1221" s="89"/>
      <c r="G1221" s="27"/>
      <c r="H1221" s="121"/>
      <c r="I1221" s="118">
        <f>SUM(I1222:I1229)</f>
        <v>44966.979999999996</v>
      </c>
      <c r="J1221" s="112"/>
      <c r="K1221" s="127">
        <f>SUM(K1222:K1229)</f>
        <v>0</v>
      </c>
      <c r="L1221" s="26"/>
      <c r="M1221" s="127">
        <f>SUM(M1222:M1229)</f>
        <v>0</v>
      </c>
      <c r="N1221" s="26"/>
      <c r="O1221" s="127">
        <f>SUM(O1222:O1229)</f>
        <v>0</v>
      </c>
      <c r="P1221" s="26"/>
      <c r="Q1221" s="127">
        <f>SUM(Q1222:Q1229)</f>
        <v>0</v>
      </c>
      <c r="R1221" s="26"/>
      <c r="S1221" s="127">
        <f>SUM(S1222:S1229)</f>
        <v>0</v>
      </c>
      <c r="T1221" s="26"/>
      <c r="U1221" s="127">
        <f>SUM(U1222:U1229)</f>
        <v>0</v>
      </c>
      <c r="V1221" s="26"/>
      <c r="W1221" s="127">
        <f>SUM(W1222:W1229)</f>
        <v>0</v>
      </c>
      <c r="X1221" s="26"/>
      <c r="Y1221" s="127">
        <f>SUM(Y1222:Y1229)</f>
        <v>0</v>
      </c>
      <c r="Z1221" s="26"/>
      <c r="AA1221" s="127">
        <f>SUM(AA1222:AA1229)</f>
        <v>0</v>
      </c>
      <c r="AB1221" s="26"/>
      <c r="AC1221" s="127">
        <f>SUM(AC1222:AC1229)</f>
        <v>0</v>
      </c>
      <c r="AD1221" s="26"/>
      <c r="AE1221" s="127">
        <f>SUM(AE1222:AE1229)</f>
        <v>0</v>
      </c>
      <c r="AF1221" s="26"/>
      <c r="AG1221" s="127">
        <f>SUM(AG1222:AG1229)</f>
        <v>0</v>
      </c>
      <c r="AH1221" s="26"/>
      <c r="AI1221" s="127">
        <f>SUM(AI1222:AI1229)</f>
        <v>0</v>
      </c>
      <c r="AJ1221" s="26"/>
      <c r="AK1221" s="127">
        <f>SUM(AK1222:AK1229)</f>
        <v>0</v>
      </c>
      <c r="AL1221" s="26"/>
      <c r="AM1221" s="127">
        <f>SUM(AM1222:AM1229)</f>
        <v>0</v>
      </c>
      <c r="AN1221" s="26"/>
      <c r="AO1221" s="127">
        <f>SUM(AO1222:AO1229)</f>
        <v>0</v>
      </c>
      <c r="AP1221" s="26"/>
      <c r="AQ1221" s="127">
        <f>SUM(AQ1222:AQ1229)</f>
        <v>0</v>
      </c>
      <c r="AR1221" s="26"/>
      <c r="AS1221" s="127">
        <f>SUM(AS1222:AS1229)</f>
        <v>0</v>
      </c>
      <c r="AT1221" s="26"/>
      <c r="AU1221" s="127">
        <f>SUM(AU1222:AU1229)</f>
        <v>0</v>
      </c>
      <c r="AV1221" s="26"/>
      <c r="AW1221" s="127">
        <f>SUM(AW1222:AW1229)</f>
        <v>0</v>
      </c>
      <c r="AX1221" s="26"/>
      <c r="AY1221" s="127">
        <f>SUM(AY1222:AY1229)</f>
        <v>0</v>
      </c>
      <c r="AZ1221" s="26"/>
      <c r="BA1221" s="127">
        <f>SUM(BA1222:BA1229)</f>
        <v>0</v>
      </c>
      <c r="BB1221" s="26"/>
      <c r="BC1221" s="127">
        <f>SUM(BC1222:BC1229)</f>
        <v>0</v>
      </c>
      <c r="BD1221" s="26"/>
      <c r="BE1221" s="127">
        <f>SUM(BE1222:BE1229)</f>
        <v>0</v>
      </c>
      <c r="BF1221" s="26"/>
      <c r="BG1221" s="127">
        <f>SUM(BG1222:BG1229)</f>
        <v>0</v>
      </c>
      <c r="BH1221" s="109"/>
      <c r="BI1221" s="121">
        <f>SUM(BI1222:BI1229)</f>
        <v>0</v>
      </c>
      <c r="BJ1221" s="27"/>
      <c r="BK1221" s="109"/>
      <c r="BL1221" s="121">
        <f>SUM(BL1222:BL1229)</f>
        <v>44966.979999999996</v>
      </c>
      <c r="BM1221" s="27"/>
    </row>
    <row r="1222" spans="1:65" s="88" customFormat="1" ht="22.5">
      <c r="A1222" s="38" t="s">
        <v>1745</v>
      </c>
      <c r="B1222" s="29" t="s">
        <v>1643</v>
      </c>
      <c r="C1222" s="34" t="s">
        <v>1746</v>
      </c>
      <c r="D1222" s="101" t="s">
        <v>1747</v>
      </c>
      <c r="E1222" s="51" t="s">
        <v>82</v>
      </c>
      <c r="F1222" s="30">
        <v>6.25</v>
      </c>
      <c r="G1222" s="31">
        <v>362.64</v>
      </c>
      <c r="H1222" s="119">
        <v>445.60239475602515</v>
      </c>
      <c r="I1222" s="120">
        <f t="shared" ref="I1222:I1229" si="4803">ROUND(SUM(F1222*H1222),2)</f>
        <v>2785.01</v>
      </c>
      <c r="J1222" s="111"/>
      <c r="K1222" s="114">
        <f t="shared" ref="K1222:K1229" si="4804">J1222*$H1222</f>
        <v>0</v>
      </c>
      <c r="L1222" s="32"/>
      <c r="M1222" s="114">
        <f t="shared" ref="M1222:M1229" si="4805">L1222*$H1222</f>
        <v>0</v>
      </c>
      <c r="N1222" s="32"/>
      <c r="O1222" s="114">
        <f t="shared" ref="O1222:O1229" si="4806">N1222*$H1222</f>
        <v>0</v>
      </c>
      <c r="P1222" s="32"/>
      <c r="Q1222" s="114">
        <f t="shared" ref="Q1222:Q1229" si="4807">P1222*$H1222</f>
        <v>0</v>
      </c>
      <c r="R1222" s="32"/>
      <c r="S1222" s="114">
        <f t="shared" ref="S1222:S1229" si="4808">R1222*$H1222</f>
        <v>0</v>
      </c>
      <c r="T1222" s="32"/>
      <c r="U1222" s="114">
        <f t="shared" ref="U1222:U1229" si="4809">T1222*$H1222</f>
        <v>0</v>
      </c>
      <c r="V1222" s="32"/>
      <c r="W1222" s="114">
        <f t="shared" ref="W1222:W1229" si="4810">V1222*$H1222</f>
        <v>0</v>
      </c>
      <c r="X1222" s="32"/>
      <c r="Y1222" s="114">
        <f t="shared" ref="Y1222:Y1229" si="4811">X1222*$H1222</f>
        <v>0</v>
      </c>
      <c r="Z1222" s="32"/>
      <c r="AA1222" s="114">
        <f t="shared" ref="AA1222:AA1229" si="4812">Z1222*$H1222</f>
        <v>0</v>
      </c>
      <c r="AB1222" s="32"/>
      <c r="AC1222" s="114">
        <f t="shared" ref="AC1222:AC1229" si="4813">AB1222*$H1222</f>
        <v>0</v>
      </c>
      <c r="AD1222" s="32"/>
      <c r="AE1222" s="114">
        <f t="shared" ref="AE1222:AE1229" si="4814">AD1222*$H1222</f>
        <v>0</v>
      </c>
      <c r="AF1222" s="32"/>
      <c r="AG1222" s="114">
        <f t="shared" ref="AG1222:AG1229" si="4815">AF1222*$H1222</f>
        <v>0</v>
      </c>
      <c r="AH1222" s="32"/>
      <c r="AI1222" s="114">
        <f t="shared" ref="AI1222:AI1229" si="4816">AH1222*$H1222</f>
        <v>0</v>
      </c>
      <c r="AJ1222" s="32"/>
      <c r="AK1222" s="114">
        <f t="shared" ref="AK1222:AK1229" si="4817">AJ1222*$H1222</f>
        <v>0</v>
      </c>
      <c r="AL1222" s="32"/>
      <c r="AM1222" s="114">
        <f t="shared" ref="AM1222:AM1229" si="4818">AL1222*$H1222</f>
        <v>0</v>
      </c>
      <c r="AN1222" s="32"/>
      <c r="AO1222" s="114">
        <f t="shared" ref="AO1222:AO1229" si="4819">AN1222*$H1222</f>
        <v>0</v>
      </c>
      <c r="AP1222" s="32"/>
      <c r="AQ1222" s="114">
        <f t="shared" ref="AQ1222:AQ1229" si="4820">AP1222*$H1222</f>
        <v>0</v>
      </c>
      <c r="AR1222" s="32"/>
      <c r="AS1222" s="114">
        <f t="shared" ref="AS1222:AS1229" si="4821">AR1222*$H1222</f>
        <v>0</v>
      </c>
      <c r="AT1222" s="32"/>
      <c r="AU1222" s="114">
        <f t="shared" ref="AU1222:AU1229" si="4822">AT1222*$H1222</f>
        <v>0</v>
      </c>
      <c r="AV1222" s="32"/>
      <c r="AW1222" s="114">
        <f t="shared" ref="AW1222:AW1229" si="4823">AV1222*$H1222</f>
        <v>0</v>
      </c>
      <c r="AX1222" s="32"/>
      <c r="AY1222" s="114">
        <f t="shared" ref="AY1222:AY1229" si="4824">AX1222*$H1222</f>
        <v>0</v>
      </c>
      <c r="AZ1222" s="32"/>
      <c r="BA1222" s="114">
        <f t="shared" ref="BA1222:BA1229" si="4825">AZ1222*$H1222</f>
        <v>0</v>
      </c>
      <c r="BB1222" s="32"/>
      <c r="BC1222" s="114">
        <f t="shared" ref="BC1222:BC1229" si="4826">BB1222*$H1222</f>
        <v>0</v>
      </c>
      <c r="BD1222" s="32"/>
      <c r="BE1222" s="114">
        <f t="shared" ref="BE1222:BE1229" si="4827">BD1222*$H1222</f>
        <v>0</v>
      </c>
      <c r="BF1222" s="32"/>
      <c r="BG1222" s="114">
        <f t="shared" ref="BG1222:BG1229" si="4828">BF1222*$H1222</f>
        <v>0</v>
      </c>
      <c r="BH1222" s="108">
        <f t="shared" ref="BH1222:BI1222" si="4829">SUM(J1222,L1222,N1222,P1222,R1222,T1222,V1222,X1222,Z1222,AB1222,AD1222,AF1222,AH1222,AJ1222,AL1222,AN1222,AP1222,AR1222,AT1222,AV1222,AX1222,AZ1222,BB1222,BD1222,BF1222)</f>
        <v>0</v>
      </c>
      <c r="BI1222" s="119">
        <f t="shared" si="4829"/>
        <v>0</v>
      </c>
      <c r="BJ1222" s="87">
        <f t="shared" ref="BJ1222:BJ1229" si="4830">BI1222/I1222</f>
        <v>0</v>
      </c>
      <c r="BK1222" s="108">
        <f t="shared" ref="BK1222:BK1229" si="4831">F1222-BH1222</f>
        <v>6.25</v>
      </c>
      <c r="BL1222" s="119">
        <f t="shared" ref="BL1222:BL1229" si="4832">I1222-BI1222</f>
        <v>2785.01</v>
      </c>
      <c r="BM1222" s="87">
        <f t="shared" ref="BM1222:BM1229" si="4833">1-BJ1222</f>
        <v>1</v>
      </c>
    </row>
    <row r="1223" spans="1:65" s="88" customFormat="1">
      <c r="A1223" s="38" t="s">
        <v>1748</v>
      </c>
      <c r="B1223" s="29" t="s">
        <v>1656</v>
      </c>
      <c r="C1223" s="34">
        <v>150160</v>
      </c>
      <c r="D1223" s="101" t="s">
        <v>1749</v>
      </c>
      <c r="E1223" s="51" t="s">
        <v>82</v>
      </c>
      <c r="F1223" s="30">
        <v>2</v>
      </c>
      <c r="G1223" s="31">
        <v>476</v>
      </c>
      <c r="H1223" s="119">
        <v>584.89615018714971</v>
      </c>
      <c r="I1223" s="120">
        <f t="shared" si="4803"/>
        <v>1169.79</v>
      </c>
      <c r="J1223" s="111"/>
      <c r="K1223" s="114">
        <f t="shared" si="4804"/>
        <v>0</v>
      </c>
      <c r="L1223" s="32"/>
      <c r="M1223" s="114">
        <f t="shared" si="4805"/>
        <v>0</v>
      </c>
      <c r="N1223" s="32"/>
      <c r="O1223" s="114">
        <f t="shared" si="4806"/>
        <v>0</v>
      </c>
      <c r="P1223" s="32"/>
      <c r="Q1223" s="114">
        <f t="shared" si="4807"/>
        <v>0</v>
      </c>
      <c r="R1223" s="32"/>
      <c r="S1223" s="114">
        <f t="shared" si="4808"/>
        <v>0</v>
      </c>
      <c r="T1223" s="32"/>
      <c r="U1223" s="114">
        <f t="shared" si="4809"/>
        <v>0</v>
      </c>
      <c r="V1223" s="32"/>
      <c r="W1223" s="114">
        <f t="shared" si="4810"/>
        <v>0</v>
      </c>
      <c r="X1223" s="32"/>
      <c r="Y1223" s="114">
        <f t="shared" si="4811"/>
        <v>0</v>
      </c>
      <c r="Z1223" s="32"/>
      <c r="AA1223" s="114">
        <f t="shared" si="4812"/>
        <v>0</v>
      </c>
      <c r="AB1223" s="32"/>
      <c r="AC1223" s="114">
        <f t="shared" si="4813"/>
        <v>0</v>
      </c>
      <c r="AD1223" s="32"/>
      <c r="AE1223" s="114">
        <f t="shared" si="4814"/>
        <v>0</v>
      </c>
      <c r="AF1223" s="32"/>
      <c r="AG1223" s="114">
        <f t="shared" si="4815"/>
        <v>0</v>
      </c>
      <c r="AH1223" s="32"/>
      <c r="AI1223" s="114">
        <f t="shared" si="4816"/>
        <v>0</v>
      </c>
      <c r="AJ1223" s="32"/>
      <c r="AK1223" s="114">
        <f t="shared" si="4817"/>
        <v>0</v>
      </c>
      <c r="AL1223" s="32"/>
      <c r="AM1223" s="114">
        <f t="shared" si="4818"/>
        <v>0</v>
      </c>
      <c r="AN1223" s="32"/>
      <c r="AO1223" s="114">
        <f t="shared" si="4819"/>
        <v>0</v>
      </c>
      <c r="AP1223" s="32"/>
      <c r="AQ1223" s="114">
        <f t="shared" si="4820"/>
        <v>0</v>
      </c>
      <c r="AR1223" s="32"/>
      <c r="AS1223" s="114">
        <f t="shared" si="4821"/>
        <v>0</v>
      </c>
      <c r="AT1223" s="32"/>
      <c r="AU1223" s="114">
        <f t="shared" si="4822"/>
        <v>0</v>
      </c>
      <c r="AV1223" s="32"/>
      <c r="AW1223" s="114">
        <f t="shared" si="4823"/>
        <v>0</v>
      </c>
      <c r="AX1223" s="32"/>
      <c r="AY1223" s="114">
        <f t="shared" si="4824"/>
        <v>0</v>
      </c>
      <c r="AZ1223" s="32"/>
      <c r="BA1223" s="114">
        <f t="shared" si="4825"/>
        <v>0</v>
      </c>
      <c r="BB1223" s="32"/>
      <c r="BC1223" s="114">
        <f t="shared" si="4826"/>
        <v>0</v>
      </c>
      <c r="BD1223" s="32"/>
      <c r="BE1223" s="114">
        <f t="shared" si="4827"/>
        <v>0</v>
      </c>
      <c r="BF1223" s="32"/>
      <c r="BG1223" s="114">
        <f t="shared" si="4828"/>
        <v>0</v>
      </c>
      <c r="BH1223" s="108">
        <f t="shared" ref="BH1223:BI1223" si="4834">SUM(J1223,L1223,N1223,P1223,R1223,T1223,V1223,X1223,Z1223,AB1223,AD1223,AF1223,AH1223,AJ1223,AL1223,AN1223,AP1223,AR1223,AT1223,AV1223,AX1223,AZ1223,BB1223,BD1223,BF1223)</f>
        <v>0</v>
      </c>
      <c r="BI1223" s="119">
        <f t="shared" si="4834"/>
        <v>0</v>
      </c>
      <c r="BJ1223" s="87">
        <f t="shared" si="4830"/>
        <v>0</v>
      </c>
      <c r="BK1223" s="108">
        <f t="shared" si="4831"/>
        <v>2</v>
      </c>
      <c r="BL1223" s="119">
        <f t="shared" si="4832"/>
        <v>1169.79</v>
      </c>
      <c r="BM1223" s="87">
        <f t="shared" si="4833"/>
        <v>1</v>
      </c>
    </row>
    <row r="1224" spans="1:65" s="88" customFormat="1">
      <c r="A1224" s="38" t="s">
        <v>1750</v>
      </c>
      <c r="B1224" s="29" t="s">
        <v>1656</v>
      </c>
      <c r="C1224" s="34">
        <v>130086</v>
      </c>
      <c r="D1224" s="101" t="s">
        <v>1751</v>
      </c>
      <c r="E1224" s="51" t="s">
        <v>132</v>
      </c>
      <c r="F1224" s="30">
        <v>50</v>
      </c>
      <c r="G1224" s="31">
        <v>41.2</v>
      </c>
      <c r="H1224" s="119">
        <v>50.62546510023229</v>
      </c>
      <c r="I1224" s="120">
        <f t="shared" si="4803"/>
        <v>2531.27</v>
      </c>
      <c r="J1224" s="111"/>
      <c r="K1224" s="114">
        <f t="shared" si="4804"/>
        <v>0</v>
      </c>
      <c r="L1224" s="32"/>
      <c r="M1224" s="114">
        <f t="shared" si="4805"/>
        <v>0</v>
      </c>
      <c r="N1224" s="32"/>
      <c r="O1224" s="114">
        <f t="shared" si="4806"/>
        <v>0</v>
      </c>
      <c r="P1224" s="32"/>
      <c r="Q1224" s="114">
        <f t="shared" si="4807"/>
        <v>0</v>
      </c>
      <c r="R1224" s="32"/>
      <c r="S1224" s="114">
        <f t="shared" si="4808"/>
        <v>0</v>
      </c>
      <c r="T1224" s="32"/>
      <c r="U1224" s="114">
        <f t="shared" si="4809"/>
        <v>0</v>
      </c>
      <c r="V1224" s="32"/>
      <c r="W1224" s="114">
        <f t="shared" si="4810"/>
        <v>0</v>
      </c>
      <c r="X1224" s="32"/>
      <c r="Y1224" s="114">
        <f t="shared" si="4811"/>
        <v>0</v>
      </c>
      <c r="Z1224" s="32"/>
      <c r="AA1224" s="114">
        <f t="shared" si="4812"/>
        <v>0</v>
      </c>
      <c r="AB1224" s="32"/>
      <c r="AC1224" s="114">
        <f t="shared" si="4813"/>
        <v>0</v>
      </c>
      <c r="AD1224" s="32"/>
      <c r="AE1224" s="114">
        <f t="shared" si="4814"/>
        <v>0</v>
      </c>
      <c r="AF1224" s="32"/>
      <c r="AG1224" s="114">
        <f t="shared" si="4815"/>
        <v>0</v>
      </c>
      <c r="AH1224" s="32"/>
      <c r="AI1224" s="114">
        <f t="shared" si="4816"/>
        <v>0</v>
      </c>
      <c r="AJ1224" s="32"/>
      <c r="AK1224" s="114">
        <f t="shared" si="4817"/>
        <v>0</v>
      </c>
      <c r="AL1224" s="32"/>
      <c r="AM1224" s="114">
        <f t="shared" si="4818"/>
        <v>0</v>
      </c>
      <c r="AN1224" s="32"/>
      <c r="AO1224" s="114">
        <f t="shared" si="4819"/>
        <v>0</v>
      </c>
      <c r="AP1224" s="32"/>
      <c r="AQ1224" s="114">
        <f t="shared" si="4820"/>
        <v>0</v>
      </c>
      <c r="AR1224" s="32"/>
      <c r="AS1224" s="114">
        <f t="shared" si="4821"/>
        <v>0</v>
      </c>
      <c r="AT1224" s="32"/>
      <c r="AU1224" s="114">
        <f t="shared" si="4822"/>
        <v>0</v>
      </c>
      <c r="AV1224" s="32"/>
      <c r="AW1224" s="114">
        <f t="shared" si="4823"/>
        <v>0</v>
      </c>
      <c r="AX1224" s="32"/>
      <c r="AY1224" s="114">
        <f t="shared" si="4824"/>
        <v>0</v>
      </c>
      <c r="AZ1224" s="32"/>
      <c r="BA1224" s="114">
        <f t="shared" si="4825"/>
        <v>0</v>
      </c>
      <c r="BB1224" s="32"/>
      <c r="BC1224" s="114">
        <f t="shared" si="4826"/>
        <v>0</v>
      </c>
      <c r="BD1224" s="32"/>
      <c r="BE1224" s="114">
        <f t="shared" si="4827"/>
        <v>0</v>
      </c>
      <c r="BF1224" s="32"/>
      <c r="BG1224" s="114">
        <f t="shared" si="4828"/>
        <v>0</v>
      </c>
      <c r="BH1224" s="108">
        <f t="shared" ref="BH1224:BI1224" si="4835">SUM(J1224,L1224,N1224,P1224,R1224,T1224,V1224,X1224,Z1224,AB1224,AD1224,AF1224,AH1224,AJ1224,AL1224,AN1224,AP1224,AR1224,AT1224,AV1224,AX1224,AZ1224,BB1224,BD1224,BF1224)</f>
        <v>0</v>
      </c>
      <c r="BI1224" s="119">
        <f t="shared" si="4835"/>
        <v>0</v>
      </c>
      <c r="BJ1224" s="87">
        <f t="shared" si="4830"/>
        <v>0</v>
      </c>
      <c r="BK1224" s="108">
        <f t="shared" si="4831"/>
        <v>50</v>
      </c>
      <c r="BL1224" s="119">
        <f t="shared" si="4832"/>
        <v>2531.27</v>
      </c>
      <c r="BM1224" s="87">
        <f t="shared" si="4833"/>
        <v>1</v>
      </c>
    </row>
    <row r="1225" spans="1:65" s="88" customFormat="1">
      <c r="A1225" s="38" t="s">
        <v>1752</v>
      </c>
      <c r="B1225" s="29" t="s">
        <v>1656</v>
      </c>
      <c r="C1225" s="34">
        <v>202326</v>
      </c>
      <c r="D1225" s="101" t="s">
        <v>1753</v>
      </c>
      <c r="E1225" s="51" t="s">
        <v>100</v>
      </c>
      <c r="F1225" s="30">
        <v>1</v>
      </c>
      <c r="G1225" s="31">
        <v>1513.92</v>
      </c>
      <c r="H1225" s="119">
        <v>1860.2646632170793</v>
      </c>
      <c r="I1225" s="120">
        <f t="shared" si="4803"/>
        <v>1860.26</v>
      </c>
      <c r="J1225" s="111"/>
      <c r="K1225" s="114">
        <f t="shared" si="4804"/>
        <v>0</v>
      </c>
      <c r="L1225" s="32"/>
      <c r="M1225" s="114">
        <f t="shared" si="4805"/>
        <v>0</v>
      </c>
      <c r="N1225" s="32"/>
      <c r="O1225" s="114">
        <f t="shared" si="4806"/>
        <v>0</v>
      </c>
      <c r="P1225" s="32"/>
      <c r="Q1225" s="114">
        <f t="shared" si="4807"/>
        <v>0</v>
      </c>
      <c r="R1225" s="32"/>
      <c r="S1225" s="114">
        <f t="shared" si="4808"/>
        <v>0</v>
      </c>
      <c r="T1225" s="32"/>
      <c r="U1225" s="114">
        <f t="shared" si="4809"/>
        <v>0</v>
      </c>
      <c r="V1225" s="32"/>
      <c r="W1225" s="114">
        <f t="shared" si="4810"/>
        <v>0</v>
      </c>
      <c r="X1225" s="32"/>
      <c r="Y1225" s="114">
        <f t="shared" si="4811"/>
        <v>0</v>
      </c>
      <c r="Z1225" s="32"/>
      <c r="AA1225" s="114">
        <f t="shared" si="4812"/>
        <v>0</v>
      </c>
      <c r="AB1225" s="32"/>
      <c r="AC1225" s="114">
        <f t="shared" si="4813"/>
        <v>0</v>
      </c>
      <c r="AD1225" s="32"/>
      <c r="AE1225" s="114">
        <f t="shared" si="4814"/>
        <v>0</v>
      </c>
      <c r="AF1225" s="32"/>
      <c r="AG1225" s="114">
        <f t="shared" si="4815"/>
        <v>0</v>
      </c>
      <c r="AH1225" s="32"/>
      <c r="AI1225" s="114">
        <f t="shared" si="4816"/>
        <v>0</v>
      </c>
      <c r="AJ1225" s="32"/>
      <c r="AK1225" s="114">
        <f t="shared" si="4817"/>
        <v>0</v>
      </c>
      <c r="AL1225" s="32"/>
      <c r="AM1225" s="114">
        <f t="shared" si="4818"/>
        <v>0</v>
      </c>
      <c r="AN1225" s="32"/>
      <c r="AO1225" s="114">
        <f t="shared" si="4819"/>
        <v>0</v>
      </c>
      <c r="AP1225" s="32"/>
      <c r="AQ1225" s="114">
        <f t="shared" si="4820"/>
        <v>0</v>
      </c>
      <c r="AR1225" s="32"/>
      <c r="AS1225" s="114">
        <f t="shared" si="4821"/>
        <v>0</v>
      </c>
      <c r="AT1225" s="32"/>
      <c r="AU1225" s="114">
        <f t="shared" si="4822"/>
        <v>0</v>
      </c>
      <c r="AV1225" s="32"/>
      <c r="AW1225" s="114">
        <f t="shared" si="4823"/>
        <v>0</v>
      </c>
      <c r="AX1225" s="32"/>
      <c r="AY1225" s="114">
        <f t="shared" si="4824"/>
        <v>0</v>
      </c>
      <c r="AZ1225" s="32"/>
      <c r="BA1225" s="114">
        <f t="shared" si="4825"/>
        <v>0</v>
      </c>
      <c r="BB1225" s="32"/>
      <c r="BC1225" s="114">
        <f t="shared" si="4826"/>
        <v>0</v>
      </c>
      <c r="BD1225" s="32"/>
      <c r="BE1225" s="114">
        <f t="shared" si="4827"/>
        <v>0</v>
      </c>
      <c r="BF1225" s="32"/>
      <c r="BG1225" s="114">
        <f t="shared" si="4828"/>
        <v>0</v>
      </c>
      <c r="BH1225" s="108">
        <f t="shared" ref="BH1225:BI1225" si="4836">SUM(J1225,L1225,N1225,P1225,R1225,T1225,V1225,X1225,Z1225,AB1225,AD1225,AF1225,AH1225,AJ1225,AL1225,AN1225,AP1225,AR1225,AT1225,AV1225,AX1225,AZ1225,BB1225,BD1225,BF1225)</f>
        <v>0</v>
      </c>
      <c r="BI1225" s="119">
        <f t="shared" si="4836"/>
        <v>0</v>
      </c>
      <c r="BJ1225" s="87">
        <f t="shared" si="4830"/>
        <v>0</v>
      </c>
      <c r="BK1225" s="108">
        <f t="shared" si="4831"/>
        <v>1</v>
      </c>
      <c r="BL1225" s="119">
        <f t="shared" si="4832"/>
        <v>1860.26</v>
      </c>
      <c r="BM1225" s="87">
        <f t="shared" si="4833"/>
        <v>1</v>
      </c>
    </row>
    <row r="1226" spans="1:65" s="88" customFormat="1">
      <c r="A1226" s="38" t="s">
        <v>1754</v>
      </c>
      <c r="B1226" s="29" t="s">
        <v>250</v>
      </c>
      <c r="C1226" s="34">
        <v>9565</v>
      </c>
      <c r="D1226" s="101" t="s">
        <v>1755</v>
      </c>
      <c r="E1226" s="51" t="s">
        <v>82</v>
      </c>
      <c r="F1226" s="30">
        <v>9</v>
      </c>
      <c r="G1226" s="31">
        <v>482.74</v>
      </c>
      <c r="H1226" s="119">
        <v>593.1780830700518</v>
      </c>
      <c r="I1226" s="120">
        <f t="shared" si="4803"/>
        <v>5338.6</v>
      </c>
      <c r="J1226" s="111"/>
      <c r="K1226" s="114">
        <f t="shared" si="4804"/>
        <v>0</v>
      </c>
      <c r="L1226" s="32"/>
      <c r="M1226" s="114">
        <f t="shared" si="4805"/>
        <v>0</v>
      </c>
      <c r="N1226" s="32"/>
      <c r="O1226" s="114">
        <f t="shared" si="4806"/>
        <v>0</v>
      </c>
      <c r="P1226" s="32"/>
      <c r="Q1226" s="114">
        <f t="shared" si="4807"/>
        <v>0</v>
      </c>
      <c r="R1226" s="32"/>
      <c r="S1226" s="114">
        <f t="shared" si="4808"/>
        <v>0</v>
      </c>
      <c r="T1226" s="32"/>
      <c r="U1226" s="114">
        <f t="shared" si="4809"/>
        <v>0</v>
      </c>
      <c r="V1226" s="32"/>
      <c r="W1226" s="114">
        <f t="shared" si="4810"/>
        <v>0</v>
      </c>
      <c r="X1226" s="32"/>
      <c r="Y1226" s="114">
        <f t="shared" si="4811"/>
        <v>0</v>
      </c>
      <c r="Z1226" s="32"/>
      <c r="AA1226" s="114">
        <f t="shared" si="4812"/>
        <v>0</v>
      </c>
      <c r="AB1226" s="32"/>
      <c r="AC1226" s="114">
        <f t="shared" si="4813"/>
        <v>0</v>
      </c>
      <c r="AD1226" s="32"/>
      <c r="AE1226" s="114">
        <f t="shared" si="4814"/>
        <v>0</v>
      </c>
      <c r="AF1226" s="32"/>
      <c r="AG1226" s="114">
        <f t="shared" si="4815"/>
        <v>0</v>
      </c>
      <c r="AH1226" s="32"/>
      <c r="AI1226" s="114">
        <f t="shared" si="4816"/>
        <v>0</v>
      </c>
      <c r="AJ1226" s="32"/>
      <c r="AK1226" s="114">
        <f t="shared" si="4817"/>
        <v>0</v>
      </c>
      <c r="AL1226" s="32"/>
      <c r="AM1226" s="114">
        <f t="shared" si="4818"/>
        <v>0</v>
      </c>
      <c r="AN1226" s="32"/>
      <c r="AO1226" s="114">
        <f t="shared" si="4819"/>
        <v>0</v>
      </c>
      <c r="AP1226" s="32"/>
      <c r="AQ1226" s="114">
        <f t="shared" si="4820"/>
        <v>0</v>
      </c>
      <c r="AR1226" s="32"/>
      <c r="AS1226" s="114">
        <f t="shared" si="4821"/>
        <v>0</v>
      </c>
      <c r="AT1226" s="32"/>
      <c r="AU1226" s="114">
        <f t="shared" si="4822"/>
        <v>0</v>
      </c>
      <c r="AV1226" s="32"/>
      <c r="AW1226" s="114">
        <f t="shared" si="4823"/>
        <v>0</v>
      </c>
      <c r="AX1226" s="32"/>
      <c r="AY1226" s="114">
        <f t="shared" si="4824"/>
        <v>0</v>
      </c>
      <c r="AZ1226" s="32"/>
      <c r="BA1226" s="114">
        <f t="shared" si="4825"/>
        <v>0</v>
      </c>
      <c r="BB1226" s="32"/>
      <c r="BC1226" s="114">
        <f t="shared" si="4826"/>
        <v>0</v>
      </c>
      <c r="BD1226" s="32"/>
      <c r="BE1226" s="114">
        <f t="shared" si="4827"/>
        <v>0</v>
      </c>
      <c r="BF1226" s="32"/>
      <c r="BG1226" s="114">
        <f t="shared" si="4828"/>
        <v>0</v>
      </c>
      <c r="BH1226" s="108">
        <f t="shared" ref="BH1226:BI1226" si="4837">SUM(J1226,L1226,N1226,P1226,R1226,T1226,V1226,X1226,Z1226,AB1226,AD1226,AF1226,AH1226,AJ1226,AL1226,AN1226,AP1226,AR1226,AT1226,AV1226,AX1226,AZ1226,BB1226,BD1226,BF1226)</f>
        <v>0</v>
      </c>
      <c r="BI1226" s="119">
        <f t="shared" si="4837"/>
        <v>0</v>
      </c>
      <c r="BJ1226" s="87">
        <f t="shared" si="4830"/>
        <v>0</v>
      </c>
      <c r="BK1226" s="108">
        <f t="shared" si="4831"/>
        <v>9</v>
      </c>
      <c r="BL1226" s="119">
        <f t="shared" si="4832"/>
        <v>5338.6</v>
      </c>
      <c r="BM1226" s="87">
        <f t="shared" si="4833"/>
        <v>1</v>
      </c>
    </row>
    <row r="1227" spans="1:65" s="88" customFormat="1" ht="22.5">
      <c r="A1227" s="38" t="s">
        <v>1756</v>
      </c>
      <c r="B1227" s="29" t="s">
        <v>1656</v>
      </c>
      <c r="C1227" s="34" t="s">
        <v>1757</v>
      </c>
      <c r="D1227" s="101" t="s">
        <v>1758</v>
      </c>
      <c r="E1227" s="51" t="s">
        <v>82</v>
      </c>
      <c r="F1227" s="30">
        <v>24</v>
      </c>
      <c r="G1227" s="31">
        <v>542.04999999999995</v>
      </c>
      <c r="H1227" s="119">
        <v>666.05663489274048</v>
      </c>
      <c r="I1227" s="120">
        <f t="shared" si="4803"/>
        <v>15985.36</v>
      </c>
      <c r="J1227" s="111"/>
      <c r="K1227" s="114">
        <f t="shared" si="4804"/>
        <v>0</v>
      </c>
      <c r="L1227" s="32"/>
      <c r="M1227" s="114">
        <f t="shared" si="4805"/>
        <v>0</v>
      </c>
      <c r="N1227" s="32"/>
      <c r="O1227" s="114">
        <f t="shared" si="4806"/>
        <v>0</v>
      </c>
      <c r="P1227" s="32"/>
      <c r="Q1227" s="114">
        <f t="shared" si="4807"/>
        <v>0</v>
      </c>
      <c r="R1227" s="32"/>
      <c r="S1227" s="114">
        <f t="shared" si="4808"/>
        <v>0</v>
      </c>
      <c r="T1227" s="32"/>
      <c r="U1227" s="114">
        <f t="shared" si="4809"/>
        <v>0</v>
      </c>
      <c r="V1227" s="32"/>
      <c r="W1227" s="114">
        <f t="shared" si="4810"/>
        <v>0</v>
      </c>
      <c r="X1227" s="32"/>
      <c r="Y1227" s="114">
        <f t="shared" si="4811"/>
        <v>0</v>
      </c>
      <c r="Z1227" s="32"/>
      <c r="AA1227" s="114">
        <f t="shared" si="4812"/>
        <v>0</v>
      </c>
      <c r="AB1227" s="32"/>
      <c r="AC1227" s="114">
        <f t="shared" si="4813"/>
        <v>0</v>
      </c>
      <c r="AD1227" s="32"/>
      <c r="AE1227" s="114">
        <f t="shared" si="4814"/>
        <v>0</v>
      </c>
      <c r="AF1227" s="32"/>
      <c r="AG1227" s="114">
        <f t="shared" si="4815"/>
        <v>0</v>
      </c>
      <c r="AH1227" s="32"/>
      <c r="AI1227" s="114">
        <f t="shared" si="4816"/>
        <v>0</v>
      </c>
      <c r="AJ1227" s="32"/>
      <c r="AK1227" s="114">
        <f t="shared" si="4817"/>
        <v>0</v>
      </c>
      <c r="AL1227" s="32"/>
      <c r="AM1227" s="114">
        <f t="shared" si="4818"/>
        <v>0</v>
      </c>
      <c r="AN1227" s="32"/>
      <c r="AO1227" s="114">
        <f t="shared" si="4819"/>
        <v>0</v>
      </c>
      <c r="AP1227" s="32"/>
      <c r="AQ1227" s="114">
        <f t="shared" si="4820"/>
        <v>0</v>
      </c>
      <c r="AR1227" s="32"/>
      <c r="AS1227" s="114">
        <f t="shared" si="4821"/>
        <v>0</v>
      </c>
      <c r="AT1227" s="32"/>
      <c r="AU1227" s="114">
        <f t="shared" si="4822"/>
        <v>0</v>
      </c>
      <c r="AV1227" s="32"/>
      <c r="AW1227" s="114">
        <f t="shared" si="4823"/>
        <v>0</v>
      </c>
      <c r="AX1227" s="32"/>
      <c r="AY1227" s="114">
        <f t="shared" si="4824"/>
        <v>0</v>
      </c>
      <c r="AZ1227" s="32"/>
      <c r="BA1227" s="114">
        <f t="shared" si="4825"/>
        <v>0</v>
      </c>
      <c r="BB1227" s="32"/>
      <c r="BC1227" s="114">
        <f t="shared" si="4826"/>
        <v>0</v>
      </c>
      <c r="BD1227" s="32"/>
      <c r="BE1227" s="114">
        <f t="shared" si="4827"/>
        <v>0</v>
      </c>
      <c r="BF1227" s="32"/>
      <c r="BG1227" s="114">
        <f t="shared" si="4828"/>
        <v>0</v>
      </c>
      <c r="BH1227" s="108">
        <f t="shared" ref="BH1227:BI1227" si="4838">SUM(J1227,L1227,N1227,P1227,R1227,T1227,V1227,X1227,Z1227,AB1227,AD1227,AF1227,AH1227,AJ1227,AL1227,AN1227,AP1227,AR1227,AT1227,AV1227,AX1227,AZ1227,BB1227,BD1227,BF1227)</f>
        <v>0</v>
      </c>
      <c r="BI1227" s="119">
        <f t="shared" si="4838"/>
        <v>0</v>
      </c>
      <c r="BJ1227" s="87">
        <f t="shared" si="4830"/>
        <v>0</v>
      </c>
      <c r="BK1227" s="108">
        <f t="shared" si="4831"/>
        <v>24</v>
      </c>
      <c r="BL1227" s="119">
        <f t="shared" si="4832"/>
        <v>15985.36</v>
      </c>
      <c r="BM1227" s="87">
        <f t="shared" si="4833"/>
        <v>1</v>
      </c>
    </row>
    <row r="1228" spans="1:65" s="88" customFormat="1">
      <c r="A1228" s="38" t="s">
        <v>1759</v>
      </c>
      <c r="B1228" s="29" t="s">
        <v>250</v>
      </c>
      <c r="C1228" s="34">
        <v>10710</v>
      </c>
      <c r="D1228" s="101" t="s">
        <v>1760</v>
      </c>
      <c r="E1228" s="51" t="s">
        <v>82</v>
      </c>
      <c r="F1228" s="30">
        <v>65</v>
      </c>
      <c r="G1228" s="31">
        <v>126.03</v>
      </c>
      <c r="H1228" s="119">
        <v>154.86231472287076</v>
      </c>
      <c r="I1228" s="120">
        <f t="shared" si="4803"/>
        <v>10066.049999999999</v>
      </c>
      <c r="J1228" s="111"/>
      <c r="K1228" s="114">
        <f t="shared" si="4804"/>
        <v>0</v>
      </c>
      <c r="L1228" s="32"/>
      <c r="M1228" s="114">
        <f t="shared" si="4805"/>
        <v>0</v>
      </c>
      <c r="N1228" s="32"/>
      <c r="O1228" s="114">
        <f t="shared" si="4806"/>
        <v>0</v>
      </c>
      <c r="P1228" s="32"/>
      <c r="Q1228" s="114">
        <f t="shared" si="4807"/>
        <v>0</v>
      </c>
      <c r="R1228" s="32"/>
      <c r="S1228" s="114">
        <f t="shared" si="4808"/>
        <v>0</v>
      </c>
      <c r="T1228" s="32"/>
      <c r="U1228" s="114">
        <f t="shared" si="4809"/>
        <v>0</v>
      </c>
      <c r="V1228" s="32"/>
      <c r="W1228" s="114">
        <f t="shared" si="4810"/>
        <v>0</v>
      </c>
      <c r="X1228" s="32"/>
      <c r="Y1228" s="114">
        <f t="shared" si="4811"/>
        <v>0</v>
      </c>
      <c r="Z1228" s="32"/>
      <c r="AA1228" s="114">
        <f t="shared" si="4812"/>
        <v>0</v>
      </c>
      <c r="AB1228" s="32"/>
      <c r="AC1228" s="114">
        <f t="shared" si="4813"/>
        <v>0</v>
      </c>
      <c r="AD1228" s="32"/>
      <c r="AE1228" s="114">
        <f t="shared" si="4814"/>
        <v>0</v>
      </c>
      <c r="AF1228" s="32"/>
      <c r="AG1228" s="114">
        <f t="shared" si="4815"/>
        <v>0</v>
      </c>
      <c r="AH1228" s="32"/>
      <c r="AI1228" s="114">
        <f t="shared" si="4816"/>
        <v>0</v>
      </c>
      <c r="AJ1228" s="32"/>
      <c r="AK1228" s="114">
        <f t="shared" si="4817"/>
        <v>0</v>
      </c>
      <c r="AL1228" s="32"/>
      <c r="AM1228" s="114">
        <f t="shared" si="4818"/>
        <v>0</v>
      </c>
      <c r="AN1228" s="32"/>
      <c r="AO1228" s="114">
        <f t="shared" si="4819"/>
        <v>0</v>
      </c>
      <c r="AP1228" s="32"/>
      <c r="AQ1228" s="114">
        <f t="shared" si="4820"/>
        <v>0</v>
      </c>
      <c r="AR1228" s="32"/>
      <c r="AS1228" s="114">
        <f t="shared" si="4821"/>
        <v>0</v>
      </c>
      <c r="AT1228" s="32"/>
      <c r="AU1228" s="114">
        <f t="shared" si="4822"/>
        <v>0</v>
      </c>
      <c r="AV1228" s="32"/>
      <c r="AW1228" s="114">
        <f t="shared" si="4823"/>
        <v>0</v>
      </c>
      <c r="AX1228" s="32"/>
      <c r="AY1228" s="114">
        <f t="shared" si="4824"/>
        <v>0</v>
      </c>
      <c r="AZ1228" s="32"/>
      <c r="BA1228" s="114">
        <f t="shared" si="4825"/>
        <v>0</v>
      </c>
      <c r="BB1228" s="32"/>
      <c r="BC1228" s="114">
        <f t="shared" si="4826"/>
        <v>0</v>
      </c>
      <c r="BD1228" s="32"/>
      <c r="BE1228" s="114">
        <f t="shared" si="4827"/>
        <v>0</v>
      </c>
      <c r="BF1228" s="32"/>
      <c r="BG1228" s="114">
        <f t="shared" si="4828"/>
        <v>0</v>
      </c>
      <c r="BH1228" s="108">
        <f t="shared" ref="BH1228:BI1228" si="4839">SUM(J1228,L1228,N1228,P1228,R1228,T1228,V1228,X1228,Z1228,AB1228,AD1228,AF1228,AH1228,AJ1228,AL1228,AN1228,AP1228,AR1228,AT1228,AV1228,AX1228,AZ1228,BB1228,BD1228,BF1228)</f>
        <v>0</v>
      </c>
      <c r="BI1228" s="119">
        <f t="shared" si="4839"/>
        <v>0</v>
      </c>
      <c r="BJ1228" s="87">
        <f t="shared" si="4830"/>
        <v>0</v>
      </c>
      <c r="BK1228" s="108">
        <f t="shared" si="4831"/>
        <v>65</v>
      </c>
      <c r="BL1228" s="119">
        <f t="shared" si="4832"/>
        <v>10066.049999999999</v>
      </c>
      <c r="BM1228" s="87">
        <f t="shared" si="4833"/>
        <v>1</v>
      </c>
    </row>
    <row r="1229" spans="1:65" s="88" customFormat="1">
      <c r="A1229" s="38" t="s">
        <v>1761</v>
      </c>
      <c r="B1229" s="29" t="s">
        <v>250</v>
      </c>
      <c r="C1229" s="34">
        <v>12044</v>
      </c>
      <c r="D1229" s="101" t="s">
        <v>1762</v>
      </c>
      <c r="E1229" s="51" t="s">
        <v>100</v>
      </c>
      <c r="F1229" s="30">
        <v>40</v>
      </c>
      <c r="G1229" s="31">
        <v>106.42</v>
      </c>
      <c r="H1229" s="119">
        <v>130.76606786326991</v>
      </c>
      <c r="I1229" s="120">
        <f t="shared" si="4803"/>
        <v>5230.6400000000003</v>
      </c>
      <c r="J1229" s="111"/>
      <c r="K1229" s="114">
        <f t="shared" si="4804"/>
        <v>0</v>
      </c>
      <c r="L1229" s="32"/>
      <c r="M1229" s="114">
        <f t="shared" si="4805"/>
        <v>0</v>
      </c>
      <c r="N1229" s="32"/>
      <c r="O1229" s="114">
        <f t="shared" si="4806"/>
        <v>0</v>
      </c>
      <c r="P1229" s="32"/>
      <c r="Q1229" s="114">
        <f t="shared" si="4807"/>
        <v>0</v>
      </c>
      <c r="R1229" s="32"/>
      <c r="S1229" s="114">
        <f t="shared" si="4808"/>
        <v>0</v>
      </c>
      <c r="T1229" s="32"/>
      <c r="U1229" s="114">
        <f t="shared" si="4809"/>
        <v>0</v>
      </c>
      <c r="V1229" s="32"/>
      <c r="W1229" s="114">
        <f t="shared" si="4810"/>
        <v>0</v>
      </c>
      <c r="X1229" s="32"/>
      <c r="Y1229" s="114">
        <f t="shared" si="4811"/>
        <v>0</v>
      </c>
      <c r="Z1229" s="32"/>
      <c r="AA1229" s="114">
        <f t="shared" si="4812"/>
        <v>0</v>
      </c>
      <c r="AB1229" s="32"/>
      <c r="AC1229" s="114">
        <f t="shared" si="4813"/>
        <v>0</v>
      </c>
      <c r="AD1229" s="32"/>
      <c r="AE1229" s="114">
        <f t="shared" si="4814"/>
        <v>0</v>
      </c>
      <c r="AF1229" s="32"/>
      <c r="AG1229" s="114">
        <f t="shared" si="4815"/>
        <v>0</v>
      </c>
      <c r="AH1229" s="32"/>
      <c r="AI1229" s="114">
        <f t="shared" si="4816"/>
        <v>0</v>
      </c>
      <c r="AJ1229" s="32"/>
      <c r="AK1229" s="114">
        <f t="shared" si="4817"/>
        <v>0</v>
      </c>
      <c r="AL1229" s="32"/>
      <c r="AM1229" s="114">
        <f t="shared" si="4818"/>
        <v>0</v>
      </c>
      <c r="AN1229" s="32"/>
      <c r="AO1229" s="114">
        <f t="shared" si="4819"/>
        <v>0</v>
      </c>
      <c r="AP1229" s="32"/>
      <c r="AQ1229" s="114">
        <f t="shared" si="4820"/>
        <v>0</v>
      </c>
      <c r="AR1229" s="32"/>
      <c r="AS1229" s="114">
        <f t="shared" si="4821"/>
        <v>0</v>
      </c>
      <c r="AT1229" s="32"/>
      <c r="AU1229" s="114">
        <f t="shared" si="4822"/>
        <v>0</v>
      </c>
      <c r="AV1229" s="32"/>
      <c r="AW1229" s="114">
        <f t="shared" si="4823"/>
        <v>0</v>
      </c>
      <c r="AX1229" s="32"/>
      <c r="AY1229" s="114">
        <f t="shared" si="4824"/>
        <v>0</v>
      </c>
      <c r="AZ1229" s="32"/>
      <c r="BA1229" s="114">
        <f t="shared" si="4825"/>
        <v>0</v>
      </c>
      <c r="BB1229" s="32"/>
      <c r="BC1229" s="114">
        <f t="shared" si="4826"/>
        <v>0</v>
      </c>
      <c r="BD1229" s="32"/>
      <c r="BE1229" s="114">
        <f t="shared" si="4827"/>
        <v>0</v>
      </c>
      <c r="BF1229" s="32"/>
      <c r="BG1229" s="114">
        <f t="shared" si="4828"/>
        <v>0</v>
      </c>
      <c r="BH1229" s="108">
        <f t="shared" ref="BH1229:BI1229" si="4840">SUM(J1229,L1229,N1229,P1229,R1229,T1229,V1229,X1229,Z1229,AB1229,AD1229,AF1229,AH1229,AJ1229,AL1229,AN1229,AP1229,AR1229,AT1229,AV1229,AX1229,AZ1229,BB1229,BD1229,BF1229)</f>
        <v>0</v>
      </c>
      <c r="BI1229" s="119">
        <f t="shared" si="4840"/>
        <v>0</v>
      </c>
      <c r="BJ1229" s="87">
        <f t="shared" si="4830"/>
        <v>0</v>
      </c>
      <c r="BK1229" s="108">
        <f t="shared" si="4831"/>
        <v>40</v>
      </c>
      <c r="BL1229" s="119">
        <f t="shared" si="4832"/>
        <v>5230.6400000000003</v>
      </c>
      <c r="BM1229" s="87">
        <f t="shared" si="4833"/>
        <v>1</v>
      </c>
    </row>
    <row r="1230" spans="1:65" s="88" customFormat="1">
      <c r="A1230" s="92" t="s">
        <v>1763</v>
      </c>
      <c r="B1230" s="22"/>
      <c r="C1230" s="22"/>
      <c r="D1230" s="102" t="s">
        <v>1764</v>
      </c>
      <c r="E1230" s="22"/>
      <c r="F1230" s="89"/>
      <c r="G1230" s="27"/>
      <c r="H1230" s="121"/>
      <c r="I1230" s="118">
        <f>I1231+I1238+I1243+I1254+I1268</f>
        <v>49557.369999999995</v>
      </c>
      <c r="J1230" s="112"/>
      <c r="K1230" s="127">
        <f>K1231+K1238+K1243+K1254+K1268</f>
        <v>0</v>
      </c>
      <c r="L1230" s="26"/>
      <c r="M1230" s="127">
        <f>M1231+M1238+M1243+M1254+M1268</f>
        <v>1446.3769105541851</v>
      </c>
      <c r="N1230" s="26"/>
      <c r="O1230" s="127">
        <f>O1231+O1238+O1243+O1254+O1268</f>
        <v>0</v>
      </c>
      <c r="P1230" s="26"/>
      <c r="Q1230" s="127">
        <f>Q1231+Q1238+Q1243+Q1254+Q1268</f>
        <v>0</v>
      </c>
      <c r="R1230" s="26"/>
      <c r="S1230" s="127">
        <f>S1231+S1238+S1243+S1254+S1268</f>
        <v>0</v>
      </c>
      <c r="T1230" s="26"/>
      <c r="U1230" s="127">
        <f>U1231+U1238+U1243+U1254+U1268</f>
        <v>0</v>
      </c>
      <c r="V1230" s="26"/>
      <c r="W1230" s="127">
        <f>W1231+W1238+W1243+W1254+W1268</f>
        <v>0</v>
      </c>
      <c r="X1230" s="26"/>
      <c r="Y1230" s="127">
        <f>Y1231+Y1238+Y1243+Y1254+Y1268</f>
        <v>0</v>
      </c>
      <c r="Z1230" s="26"/>
      <c r="AA1230" s="127">
        <f>AA1231+AA1238+AA1243+AA1254+AA1268</f>
        <v>0</v>
      </c>
      <c r="AB1230" s="26"/>
      <c r="AC1230" s="127">
        <f>AC1231+AC1238+AC1243+AC1254+AC1268</f>
        <v>0</v>
      </c>
      <c r="AD1230" s="26"/>
      <c r="AE1230" s="127">
        <f>AE1231+AE1238+AE1243+AE1254+AE1268</f>
        <v>0</v>
      </c>
      <c r="AF1230" s="26"/>
      <c r="AG1230" s="127">
        <f>AG1231+AG1238+AG1243+AG1254+AG1268</f>
        <v>0</v>
      </c>
      <c r="AH1230" s="26"/>
      <c r="AI1230" s="127">
        <f>AI1231+AI1238+AI1243+AI1254+AI1268</f>
        <v>0</v>
      </c>
      <c r="AJ1230" s="26"/>
      <c r="AK1230" s="127">
        <f>AK1231+AK1238+AK1243+AK1254+AK1268</f>
        <v>0</v>
      </c>
      <c r="AL1230" s="26"/>
      <c r="AM1230" s="127">
        <f>AM1231+AM1238+AM1243+AM1254+AM1268</f>
        <v>0</v>
      </c>
      <c r="AN1230" s="26"/>
      <c r="AO1230" s="127">
        <f>AO1231+AO1238+AO1243+AO1254+AO1268</f>
        <v>0</v>
      </c>
      <c r="AP1230" s="26"/>
      <c r="AQ1230" s="127">
        <f>AQ1231+AQ1238+AQ1243+AQ1254+AQ1268</f>
        <v>0</v>
      </c>
      <c r="AR1230" s="26"/>
      <c r="AS1230" s="127">
        <f>AS1231+AS1238+AS1243+AS1254+AS1268</f>
        <v>0</v>
      </c>
      <c r="AT1230" s="26"/>
      <c r="AU1230" s="127">
        <f>AU1231+AU1238+AU1243+AU1254+AU1268</f>
        <v>0</v>
      </c>
      <c r="AV1230" s="26"/>
      <c r="AW1230" s="127">
        <f>AW1231+AW1238+AW1243+AW1254+AW1268</f>
        <v>0</v>
      </c>
      <c r="AX1230" s="26"/>
      <c r="AY1230" s="127">
        <f>AY1231+AY1238+AY1243+AY1254+AY1268</f>
        <v>0</v>
      </c>
      <c r="AZ1230" s="26"/>
      <c r="BA1230" s="127">
        <f>BA1231+BA1238+BA1243+BA1254+BA1268</f>
        <v>0</v>
      </c>
      <c r="BB1230" s="26"/>
      <c r="BC1230" s="127">
        <f>BC1231+BC1238+BC1243+BC1254+BC1268</f>
        <v>0</v>
      </c>
      <c r="BD1230" s="26"/>
      <c r="BE1230" s="127">
        <f>BE1231+BE1238+BE1243+BE1254+BE1268</f>
        <v>0</v>
      </c>
      <c r="BF1230" s="26"/>
      <c r="BG1230" s="127">
        <f>BG1231+BG1238+BG1243+BG1254+BG1268</f>
        <v>0</v>
      </c>
      <c r="BH1230" s="109"/>
      <c r="BI1230" s="121">
        <f>BI1231+BI1238+BI1243+BI1254+BI1268</f>
        <v>1446.3769105541851</v>
      </c>
      <c r="BJ1230" s="27"/>
      <c r="BK1230" s="109"/>
      <c r="BL1230" s="121">
        <f>BL1231+BL1238+BL1243+BL1254+BL1268</f>
        <v>48110.993089445808</v>
      </c>
      <c r="BM1230" s="27"/>
    </row>
    <row r="1231" spans="1:65" s="88" customFormat="1">
      <c r="A1231" s="90" t="s">
        <v>1765</v>
      </c>
      <c r="B1231" s="35" t="s">
        <v>60</v>
      </c>
      <c r="C1231" s="22" t="s">
        <v>60</v>
      </c>
      <c r="D1231" s="102" t="s">
        <v>549</v>
      </c>
      <c r="E1231" s="35"/>
      <c r="F1231" s="36"/>
      <c r="G1231" s="37"/>
      <c r="H1231" s="123"/>
      <c r="I1231" s="118">
        <f>SUM(I1232:I1237)</f>
        <v>19562.729999999996</v>
      </c>
      <c r="J1231" s="112"/>
      <c r="K1231" s="127">
        <f>SUM(K1232:K1237)</f>
        <v>0</v>
      </c>
      <c r="L1231" s="26"/>
      <c r="M1231" s="127">
        <f>SUM(M1232:M1237)</f>
        <v>0</v>
      </c>
      <c r="N1231" s="26"/>
      <c r="O1231" s="127">
        <f>SUM(O1232:O1237)</f>
        <v>0</v>
      </c>
      <c r="P1231" s="26"/>
      <c r="Q1231" s="127">
        <f>SUM(Q1232:Q1237)</f>
        <v>0</v>
      </c>
      <c r="R1231" s="26"/>
      <c r="S1231" s="127">
        <f>SUM(S1232:S1237)</f>
        <v>0</v>
      </c>
      <c r="T1231" s="26"/>
      <c r="U1231" s="127">
        <f>SUM(U1232:U1237)</f>
        <v>0</v>
      </c>
      <c r="V1231" s="26"/>
      <c r="W1231" s="127">
        <f>SUM(W1232:W1237)</f>
        <v>0</v>
      </c>
      <c r="X1231" s="26"/>
      <c r="Y1231" s="127">
        <f>SUM(Y1232:Y1237)</f>
        <v>0</v>
      </c>
      <c r="Z1231" s="26"/>
      <c r="AA1231" s="127">
        <f>SUM(AA1232:AA1237)</f>
        <v>0</v>
      </c>
      <c r="AB1231" s="26"/>
      <c r="AC1231" s="127">
        <f>SUM(AC1232:AC1237)</f>
        <v>0</v>
      </c>
      <c r="AD1231" s="26"/>
      <c r="AE1231" s="127">
        <f>SUM(AE1232:AE1237)</f>
        <v>0</v>
      </c>
      <c r="AF1231" s="26"/>
      <c r="AG1231" s="127">
        <f>SUM(AG1232:AG1237)</f>
        <v>0</v>
      </c>
      <c r="AH1231" s="26"/>
      <c r="AI1231" s="127">
        <f>SUM(AI1232:AI1237)</f>
        <v>0</v>
      </c>
      <c r="AJ1231" s="26"/>
      <c r="AK1231" s="127">
        <f>SUM(AK1232:AK1237)</f>
        <v>0</v>
      </c>
      <c r="AL1231" s="26"/>
      <c r="AM1231" s="127">
        <f>SUM(AM1232:AM1237)</f>
        <v>0</v>
      </c>
      <c r="AN1231" s="26"/>
      <c r="AO1231" s="127">
        <f>SUM(AO1232:AO1237)</f>
        <v>0</v>
      </c>
      <c r="AP1231" s="26"/>
      <c r="AQ1231" s="127">
        <f>SUM(AQ1232:AQ1237)</f>
        <v>0</v>
      </c>
      <c r="AR1231" s="26"/>
      <c r="AS1231" s="127">
        <f>SUM(AS1232:AS1237)</f>
        <v>0</v>
      </c>
      <c r="AT1231" s="26"/>
      <c r="AU1231" s="127">
        <f>SUM(AU1232:AU1237)</f>
        <v>0</v>
      </c>
      <c r="AV1231" s="26"/>
      <c r="AW1231" s="127">
        <f>SUM(AW1232:AW1237)</f>
        <v>0</v>
      </c>
      <c r="AX1231" s="26"/>
      <c r="AY1231" s="127">
        <f>SUM(AY1232:AY1237)</f>
        <v>0</v>
      </c>
      <c r="AZ1231" s="26"/>
      <c r="BA1231" s="127">
        <f>SUM(BA1232:BA1237)</f>
        <v>0</v>
      </c>
      <c r="BB1231" s="26"/>
      <c r="BC1231" s="127">
        <f>SUM(BC1232:BC1237)</f>
        <v>0</v>
      </c>
      <c r="BD1231" s="26"/>
      <c r="BE1231" s="127">
        <f>SUM(BE1232:BE1237)</f>
        <v>0</v>
      </c>
      <c r="BF1231" s="26"/>
      <c r="BG1231" s="127">
        <f>SUM(BG1232:BG1237)</f>
        <v>0</v>
      </c>
      <c r="BH1231" s="109"/>
      <c r="BI1231" s="121">
        <f>SUM(BI1232:BI1237)</f>
        <v>0</v>
      </c>
      <c r="BJ1231" s="27"/>
      <c r="BK1231" s="109"/>
      <c r="BL1231" s="121">
        <f>SUM(BL1232:BL1237)</f>
        <v>19562.729999999996</v>
      </c>
      <c r="BM1231" s="27"/>
    </row>
    <row r="1232" spans="1:65" s="88" customFormat="1" ht="56.25">
      <c r="A1232" s="38" t="s">
        <v>1766</v>
      </c>
      <c r="B1232" s="29" t="s">
        <v>1656</v>
      </c>
      <c r="C1232" s="34">
        <v>190192</v>
      </c>
      <c r="D1232" s="101" t="s">
        <v>551</v>
      </c>
      <c r="E1232" s="29" t="s">
        <v>100</v>
      </c>
      <c r="F1232" s="30">
        <v>6</v>
      </c>
      <c r="G1232" s="31">
        <v>1416.28</v>
      </c>
      <c r="H1232" s="119">
        <v>1740.2872260232277</v>
      </c>
      <c r="I1232" s="120">
        <f t="shared" ref="I1232:I1237" si="4841">ROUND(SUM(F1232*H1232),2)</f>
        <v>10441.719999999999</v>
      </c>
      <c r="J1232" s="111"/>
      <c r="K1232" s="114">
        <f t="shared" ref="K1232:K1237" si="4842">J1232*$H1232</f>
        <v>0</v>
      </c>
      <c r="L1232" s="32"/>
      <c r="M1232" s="114">
        <f t="shared" ref="M1232:M1237" si="4843">L1232*$H1232</f>
        <v>0</v>
      </c>
      <c r="N1232" s="32"/>
      <c r="O1232" s="114">
        <f t="shared" ref="O1232:O1237" si="4844">N1232*$H1232</f>
        <v>0</v>
      </c>
      <c r="P1232" s="32"/>
      <c r="Q1232" s="114">
        <f t="shared" ref="Q1232:Q1237" si="4845">P1232*$H1232</f>
        <v>0</v>
      </c>
      <c r="R1232" s="32"/>
      <c r="S1232" s="114">
        <f t="shared" ref="S1232:S1237" si="4846">R1232*$H1232</f>
        <v>0</v>
      </c>
      <c r="T1232" s="32"/>
      <c r="U1232" s="114">
        <f t="shared" ref="U1232:U1237" si="4847">T1232*$H1232</f>
        <v>0</v>
      </c>
      <c r="V1232" s="32"/>
      <c r="W1232" s="114">
        <f t="shared" ref="W1232:W1237" si="4848">V1232*$H1232</f>
        <v>0</v>
      </c>
      <c r="X1232" s="32"/>
      <c r="Y1232" s="114">
        <f t="shared" ref="Y1232:Y1237" si="4849">X1232*$H1232</f>
        <v>0</v>
      </c>
      <c r="Z1232" s="32"/>
      <c r="AA1232" s="114">
        <f t="shared" ref="AA1232:AA1237" si="4850">Z1232*$H1232</f>
        <v>0</v>
      </c>
      <c r="AB1232" s="32"/>
      <c r="AC1232" s="114">
        <f t="shared" ref="AC1232:AC1237" si="4851">AB1232*$H1232</f>
        <v>0</v>
      </c>
      <c r="AD1232" s="32"/>
      <c r="AE1232" s="114">
        <f t="shared" ref="AE1232:AE1237" si="4852">AD1232*$H1232</f>
        <v>0</v>
      </c>
      <c r="AF1232" s="32"/>
      <c r="AG1232" s="114">
        <f t="shared" ref="AG1232:AG1237" si="4853">AF1232*$H1232</f>
        <v>0</v>
      </c>
      <c r="AH1232" s="32"/>
      <c r="AI1232" s="114">
        <f t="shared" ref="AI1232:AI1237" si="4854">AH1232*$H1232</f>
        <v>0</v>
      </c>
      <c r="AJ1232" s="32"/>
      <c r="AK1232" s="114">
        <f t="shared" ref="AK1232:AK1237" si="4855">AJ1232*$H1232</f>
        <v>0</v>
      </c>
      <c r="AL1232" s="32"/>
      <c r="AM1232" s="114">
        <f t="shared" ref="AM1232:AM1237" si="4856">AL1232*$H1232</f>
        <v>0</v>
      </c>
      <c r="AN1232" s="32"/>
      <c r="AO1232" s="114">
        <f t="shared" ref="AO1232:AO1237" si="4857">AN1232*$H1232</f>
        <v>0</v>
      </c>
      <c r="AP1232" s="32"/>
      <c r="AQ1232" s="114">
        <f t="shared" ref="AQ1232:AQ1237" si="4858">AP1232*$H1232</f>
        <v>0</v>
      </c>
      <c r="AR1232" s="32"/>
      <c r="AS1232" s="114">
        <f t="shared" ref="AS1232:AS1237" si="4859">AR1232*$H1232</f>
        <v>0</v>
      </c>
      <c r="AT1232" s="32"/>
      <c r="AU1232" s="114">
        <f t="shared" ref="AU1232:AU1237" si="4860">AT1232*$H1232</f>
        <v>0</v>
      </c>
      <c r="AV1232" s="32"/>
      <c r="AW1232" s="114">
        <f t="shared" ref="AW1232:AW1237" si="4861">AV1232*$H1232</f>
        <v>0</v>
      </c>
      <c r="AX1232" s="32"/>
      <c r="AY1232" s="114">
        <f t="shared" ref="AY1232:AY1237" si="4862">AX1232*$H1232</f>
        <v>0</v>
      </c>
      <c r="AZ1232" s="32"/>
      <c r="BA1232" s="114">
        <f t="shared" ref="BA1232:BA1237" si="4863">AZ1232*$H1232</f>
        <v>0</v>
      </c>
      <c r="BB1232" s="32"/>
      <c r="BC1232" s="114">
        <f t="shared" ref="BC1232:BC1237" si="4864">BB1232*$H1232</f>
        <v>0</v>
      </c>
      <c r="BD1232" s="32"/>
      <c r="BE1232" s="114">
        <f t="shared" ref="BE1232:BE1237" si="4865">BD1232*$H1232</f>
        <v>0</v>
      </c>
      <c r="BF1232" s="32"/>
      <c r="BG1232" s="114">
        <f t="shared" ref="BG1232:BG1237" si="4866">BF1232*$H1232</f>
        <v>0</v>
      </c>
      <c r="BH1232" s="108">
        <f t="shared" ref="BH1232:BI1232" si="4867">SUM(J1232,L1232,N1232,P1232,R1232,T1232,V1232,X1232,Z1232,AB1232,AD1232,AF1232,AH1232,AJ1232,AL1232,AN1232,AP1232,AR1232,AT1232,AV1232,AX1232,AZ1232,BB1232,BD1232,BF1232)</f>
        <v>0</v>
      </c>
      <c r="BI1232" s="119">
        <f t="shared" si="4867"/>
        <v>0</v>
      </c>
      <c r="BJ1232" s="87">
        <f t="shared" ref="BJ1232:BJ1237" si="4868">BI1232/I1232</f>
        <v>0</v>
      </c>
      <c r="BK1232" s="108">
        <f t="shared" ref="BK1232:BK1237" si="4869">F1232-BH1232</f>
        <v>6</v>
      </c>
      <c r="BL1232" s="119">
        <f t="shared" ref="BL1232:BL1237" si="4870">I1232-BI1232</f>
        <v>10441.719999999999</v>
      </c>
      <c r="BM1232" s="87">
        <f t="shared" ref="BM1232:BM1237" si="4871">1-BJ1232</f>
        <v>1</v>
      </c>
    </row>
    <row r="1233" spans="1:65" s="88" customFormat="1">
      <c r="A1233" s="38" t="s">
        <v>1767</v>
      </c>
      <c r="B1233" s="29" t="s">
        <v>250</v>
      </c>
      <c r="C1233" s="34">
        <v>7712</v>
      </c>
      <c r="D1233" s="101" t="s">
        <v>1768</v>
      </c>
      <c r="E1233" s="29" t="s">
        <v>100</v>
      </c>
      <c r="F1233" s="30">
        <v>3</v>
      </c>
      <c r="G1233" s="31">
        <v>647.75</v>
      </c>
      <c r="H1233" s="119">
        <v>795.93798589018115</v>
      </c>
      <c r="I1233" s="120">
        <f t="shared" si="4841"/>
        <v>2387.81</v>
      </c>
      <c r="J1233" s="111"/>
      <c r="K1233" s="114">
        <f t="shared" si="4842"/>
        <v>0</v>
      </c>
      <c r="L1233" s="32"/>
      <c r="M1233" s="114">
        <f t="shared" si="4843"/>
        <v>0</v>
      </c>
      <c r="N1233" s="32"/>
      <c r="O1233" s="114">
        <f t="shared" si="4844"/>
        <v>0</v>
      </c>
      <c r="P1233" s="32"/>
      <c r="Q1233" s="114">
        <f t="shared" si="4845"/>
        <v>0</v>
      </c>
      <c r="R1233" s="32"/>
      <c r="S1233" s="114">
        <f t="shared" si="4846"/>
        <v>0</v>
      </c>
      <c r="T1233" s="32"/>
      <c r="U1233" s="114">
        <f t="shared" si="4847"/>
        <v>0</v>
      </c>
      <c r="V1233" s="32"/>
      <c r="W1233" s="114">
        <f t="shared" si="4848"/>
        <v>0</v>
      </c>
      <c r="X1233" s="32"/>
      <c r="Y1233" s="114">
        <f t="shared" si="4849"/>
        <v>0</v>
      </c>
      <c r="Z1233" s="32"/>
      <c r="AA1233" s="114">
        <f t="shared" si="4850"/>
        <v>0</v>
      </c>
      <c r="AB1233" s="32"/>
      <c r="AC1233" s="114">
        <f t="shared" si="4851"/>
        <v>0</v>
      </c>
      <c r="AD1233" s="32"/>
      <c r="AE1233" s="114">
        <f t="shared" si="4852"/>
        <v>0</v>
      </c>
      <c r="AF1233" s="32"/>
      <c r="AG1233" s="114">
        <f t="shared" si="4853"/>
        <v>0</v>
      </c>
      <c r="AH1233" s="32"/>
      <c r="AI1233" s="114">
        <f t="shared" si="4854"/>
        <v>0</v>
      </c>
      <c r="AJ1233" s="32"/>
      <c r="AK1233" s="114">
        <f t="shared" si="4855"/>
        <v>0</v>
      </c>
      <c r="AL1233" s="32"/>
      <c r="AM1233" s="114">
        <f t="shared" si="4856"/>
        <v>0</v>
      </c>
      <c r="AN1233" s="32"/>
      <c r="AO1233" s="114">
        <f t="shared" si="4857"/>
        <v>0</v>
      </c>
      <c r="AP1233" s="32"/>
      <c r="AQ1233" s="114">
        <f t="shared" si="4858"/>
        <v>0</v>
      </c>
      <c r="AR1233" s="32"/>
      <c r="AS1233" s="114">
        <f t="shared" si="4859"/>
        <v>0</v>
      </c>
      <c r="AT1233" s="32"/>
      <c r="AU1233" s="114">
        <f t="shared" si="4860"/>
        <v>0</v>
      </c>
      <c r="AV1233" s="32"/>
      <c r="AW1233" s="114">
        <f t="shared" si="4861"/>
        <v>0</v>
      </c>
      <c r="AX1233" s="32"/>
      <c r="AY1233" s="114">
        <f t="shared" si="4862"/>
        <v>0</v>
      </c>
      <c r="AZ1233" s="32"/>
      <c r="BA1233" s="114">
        <f t="shared" si="4863"/>
        <v>0</v>
      </c>
      <c r="BB1233" s="32"/>
      <c r="BC1233" s="114">
        <f t="shared" si="4864"/>
        <v>0</v>
      </c>
      <c r="BD1233" s="32"/>
      <c r="BE1233" s="114">
        <f t="shared" si="4865"/>
        <v>0</v>
      </c>
      <c r="BF1233" s="32"/>
      <c r="BG1233" s="114">
        <f t="shared" si="4866"/>
        <v>0</v>
      </c>
      <c r="BH1233" s="108">
        <f t="shared" ref="BH1233:BI1233" si="4872">SUM(J1233,L1233,N1233,P1233,R1233,T1233,V1233,X1233,Z1233,AB1233,AD1233,AF1233,AH1233,AJ1233,AL1233,AN1233,AP1233,AR1233,AT1233,AV1233,AX1233,AZ1233,BB1233,BD1233,BF1233)</f>
        <v>0</v>
      </c>
      <c r="BI1233" s="119">
        <f t="shared" si="4872"/>
        <v>0</v>
      </c>
      <c r="BJ1233" s="87">
        <f t="shared" si="4868"/>
        <v>0</v>
      </c>
      <c r="BK1233" s="108">
        <f t="shared" si="4869"/>
        <v>3</v>
      </c>
      <c r="BL1233" s="119">
        <f t="shared" si="4870"/>
        <v>2387.81</v>
      </c>
      <c r="BM1233" s="87">
        <f t="shared" si="4871"/>
        <v>1</v>
      </c>
    </row>
    <row r="1234" spans="1:65" s="88" customFormat="1">
      <c r="A1234" s="38" t="s">
        <v>1769</v>
      </c>
      <c r="B1234" s="29" t="s">
        <v>1656</v>
      </c>
      <c r="C1234" s="34">
        <v>190771</v>
      </c>
      <c r="D1234" s="101" t="s">
        <v>1770</v>
      </c>
      <c r="E1234" s="29" t="s">
        <v>100</v>
      </c>
      <c r="F1234" s="30">
        <v>4</v>
      </c>
      <c r="G1234" s="31">
        <v>435.17</v>
      </c>
      <c r="H1234" s="119">
        <v>534.72533125407972</v>
      </c>
      <c r="I1234" s="120">
        <f t="shared" si="4841"/>
        <v>2138.9</v>
      </c>
      <c r="J1234" s="111"/>
      <c r="K1234" s="114">
        <f t="shared" si="4842"/>
        <v>0</v>
      </c>
      <c r="L1234" s="32"/>
      <c r="M1234" s="114">
        <f t="shared" si="4843"/>
        <v>0</v>
      </c>
      <c r="N1234" s="32"/>
      <c r="O1234" s="114">
        <f t="shared" si="4844"/>
        <v>0</v>
      </c>
      <c r="P1234" s="32"/>
      <c r="Q1234" s="114">
        <f t="shared" si="4845"/>
        <v>0</v>
      </c>
      <c r="R1234" s="32"/>
      <c r="S1234" s="114">
        <f t="shared" si="4846"/>
        <v>0</v>
      </c>
      <c r="T1234" s="32"/>
      <c r="U1234" s="114">
        <f t="shared" si="4847"/>
        <v>0</v>
      </c>
      <c r="V1234" s="32"/>
      <c r="W1234" s="114">
        <f t="shared" si="4848"/>
        <v>0</v>
      </c>
      <c r="X1234" s="32"/>
      <c r="Y1234" s="114">
        <f t="shared" si="4849"/>
        <v>0</v>
      </c>
      <c r="Z1234" s="32"/>
      <c r="AA1234" s="114">
        <f t="shared" si="4850"/>
        <v>0</v>
      </c>
      <c r="AB1234" s="32"/>
      <c r="AC1234" s="114">
        <f t="shared" si="4851"/>
        <v>0</v>
      </c>
      <c r="AD1234" s="32"/>
      <c r="AE1234" s="114">
        <f t="shared" si="4852"/>
        <v>0</v>
      </c>
      <c r="AF1234" s="32"/>
      <c r="AG1234" s="114">
        <f t="shared" si="4853"/>
        <v>0</v>
      </c>
      <c r="AH1234" s="32"/>
      <c r="AI1234" s="114">
        <f t="shared" si="4854"/>
        <v>0</v>
      </c>
      <c r="AJ1234" s="32"/>
      <c r="AK1234" s="114">
        <f t="shared" si="4855"/>
        <v>0</v>
      </c>
      <c r="AL1234" s="32"/>
      <c r="AM1234" s="114">
        <f t="shared" si="4856"/>
        <v>0</v>
      </c>
      <c r="AN1234" s="32"/>
      <c r="AO1234" s="114">
        <f t="shared" si="4857"/>
        <v>0</v>
      </c>
      <c r="AP1234" s="32"/>
      <c r="AQ1234" s="114">
        <f t="shared" si="4858"/>
        <v>0</v>
      </c>
      <c r="AR1234" s="32"/>
      <c r="AS1234" s="114">
        <f t="shared" si="4859"/>
        <v>0</v>
      </c>
      <c r="AT1234" s="32"/>
      <c r="AU1234" s="114">
        <f t="shared" si="4860"/>
        <v>0</v>
      </c>
      <c r="AV1234" s="32"/>
      <c r="AW1234" s="114">
        <f t="shared" si="4861"/>
        <v>0</v>
      </c>
      <c r="AX1234" s="32"/>
      <c r="AY1234" s="114">
        <f t="shared" si="4862"/>
        <v>0</v>
      </c>
      <c r="AZ1234" s="32"/>
      <c r="BA1234" s="114">
        <f t="shared" si="4863"/>
        <v>0</v>
      </c>
      <c r="BB1234" s="32"/>
      <c r="BC1234" s="114">
        <f t="shared" si="4864"/>
        <v>0</v>
      </c>
      <c r="BD1234" s="32"/>
      <c r="BE1234" s="114">
        <f t="shared" si="4865"/>
        <v>0</v>
      </c>
      <c r="BF1234" s="32"/>
      <c r="BG1234" s="114">
        <f t="shared" si="4866"/>
        <v>0</v>
      </c>
      <c r="BH1234" s="108">
        <f t="shared" ref="BH1234:BI1234" si="4873">SUM(J1234,L1234,N1234,P1234,R1234,T1234,V1234,X1234,Z1234,AB1234,AD1234,AF1234,AH1234,AJ1234,AL1234,AN1234,AP1234,AR1234,AT1234,AV1234,AX1234,AZ1234,BB1234,BD1234,BF1234)</f>
        <v>0</v>
      </c>
      <c r="BI1234" s="119">
        <f t="shared" si="4873"/>
        <v>0</v>
      </c>
      <c r="BJ1234" s="87">
        <f t="shared" si="4868"/>
        <v>0</v>
      </c>
      <c r="BK1234" s="108">
        <f t="shared" si="4869"/>
        <v>4</v>
      </c>
      <c r="BL1234" s="119">
        <f t="shared" si="4870"/>
        <v>2138.9</v>
      </c>
      <c r="BM1234" s="87">
        <f t="shared" si="4871"/>
        <v>1</v>
      </c>
    </row>
    <row r="1235" spans="1:65" s="88" customFormat="1">
      <c r="A1235" s="38" t="s">
        <v>1771</v>
      </c>
      <c r="B1235" s="29" t="s">
        <v>1656</v>
      </c>
      <c r="C1235" s="34">
        <v>190409</v>
      </c>
      <c r="D1235" s="101" t="s">
        <v>1772</v>
      </c>
      <c r="E1235" s="29" t="s">
        <v>100</v>
      </c>
      <c r="F1235" s="30">
        <v>2</v>
      </c>
      <c r="G1235" s="31">
        <v>1070.67</v>
      </c>
      <c r="H1235" s="119">
        <v>1315.6108426909152</v>
      </c>
      <c r="I1235" s="120">
        <f t="shared" si="4841"/>
        <v>2631.22</v>
      </c>
      <c r="J1235" s="111"/>
      <c r="K1235" s="114">
        <f t="shared" si="4842"/>
        <v>0</v>
      </c>
      <c r="L1235" s="32"/>
      <c r="M1235" s="114">
        <f t="shared" si="4843"/>
        <v>0</v>
      </c>
      <c r="N1235" s="32"/>
      <c r="O1235" s="114">
        <f t="shared" si="4844"/>
        <v>0</v>
      </c>
      <c r="P1235" s="32"/>
      <c r="Q1235" s="114">
        <f t="shared" si="4845"/>
        <v>0</v>
      </c>
      <c r="R1235" s="32"/>
      <c r="S1235" s="114">
        <f t="shared" si="4846"/>
        <v>0</v>
      </c>
      <c r="T1235" s="32"/>
      <c r="U1235" s="114">
        <f t="shared" si="4847"/>
        <v>0</v>
      </c>
      <c r="V1235" s="32"/>
      <c r="W1235" s="114">
        <f t="shared" si="4848"/>
        <v>0</v>
      </c>
      <c r="X1235" s="32"/>
      <c r="Y1235" s="114">
        <f t="shared" si="4849"/>
        <v>0</v>
      </c>
      <c r="Z1235" s="32"/>
      <c r="AA1235" s="114">
        <f t="shared" si="4850"/>
        <v>0</v>
      </c>
      <c r="AB1235" s="32"/>
      <c r="AC1235" s="114">
        <f t="shared" si="4851"/>
        <v>0</v>
      </c>
      <c r="AD1235" s="32"/>
      <c r="AE1235" s="114">
        <f t="shared" si="4852"/>
        <v>0</v>
      </c>
      <c r="AF1235" s="32"/>
      <c r="AG1235" s="114">
        <f t="shared" si="4853"/>
        <v>0</v>
      </c>
      <c r="AH1235" s="32"/>
      <c r="AI1235" s="114">
        <f t="shared" si="4854"/>
        <v>0</v>
      </c>
      <c r="AJ1235" s="32"/>
      <c r="AK1235" s="114">
        <f t="shared" si="4855"/>
        <v>0</v>
      </c>
      <c r="AL1235" s="32"/>
      <c r="AM1235" s="114">
        <f t="shared" si="4856"/>
        <v>0</v>
      </c>
      <c r="AN1235" s="32"/>
      <c r="AO1235" s="114">
        <f t="shared" si="4857"/>
        <v>0</v>
      </c>
      <c r="AP1235" s="32"/>
      <c r="AQ1235" s="114">
        <f t="shared" si="4858"/>
        <v>0</v>
      </c>
      <c r="AR1235" s="32"/>
      <c r="AS1235" s="114">
        <f t="shared" si="4859"/>
        <v>0</v>
      </c>
      <c r="AT1235" s="32"/>
      <c r="AU1235" s="114">
        <f t="shared" si="4860"/>
        <v>0</v>
      </c>
      <c r="AV1235" s="32"/>
      <c r="AW1235" s="114">
        <f t="shared" si="4861"/>
        <v>0</v>
      </c>
      <c r="AX1235" s="32"/>
      <c r="AY1235" s="114">
        <f t="shared" si="4862"/>
        <v>0</v>
      </c>
      <c r="AZ1235" s="32"/>
      <c r="BA1235" s="114">
        <f t="shared" si="4863"/>
        <v>0</v>
      </c>
      <c r="BB1235" s="32"/>
      <c r="BC1235" s="114">
        <f t="shared" si="4864"/>
        <v>0</v>
      </c>
      <c r="BD1235" s="32"/>
      <c r="BE1235" s="114">
        <f t="shared" si="4865"/>
        <v>0</v>
      </c>
      <c r="BF1235" s="32"/>
      <c r="BG1235" s="114">
        <f t="shared" si="4866"/>
        <v>0</v>
      </c>
      <c r="BH1235" s="108">
        <f t="shared" ref="BH1235:BI1235" si="4874">SUM(J1235,L1235,N1235,P1235,R1235,T1235,V1235,X1235,Z1235,AB1235,AD1235,AF1235,AH1235,AJ1235,AL1235,AN1235,AP1235,AR1235,AT1235,AV1235,AX1235,AZ1235,BB1235,BD1235,BF1235)</f>
        <v>0</v>
      </c>
      <c r="BI1235" s="119">
        <f t="shared" si="4874"/>
        <v>0</v>
      </c>
      <c r="BJ1235" s="87">
        <f t="shared" si="4868"/>
        <v>0</v>
      </c>
      <c r="BK1235" s="108">
        <f t="shared" si="4869"/>
        <v>2</v>
      </c>
      <c r="BL1235" s="119">
        <f t="shared" si="4870"/>
        <v>2631.22</v>
      </c>
      <c r="BM1235" s="87">
        <f t="shared" si="4871"/>
        <v>1</v>
      </c>
    </row>
    <row r="1236" spans="1:65" s="88" customFormat="1">
      <c r="A1236" s="38" t="s">
        <v>1773</v>
      </c>
      <c r="B1236" s="29" t="s">
        <v>66</v>
      </c>
      <c r="C1236" s="34">
        <v>100859</v>
      </c>
      <c r="D1236" s="101" t="s">
        <v>1774</v>
      </c>
      <c r="E1236" s="29" t="s">
        <v>100</v>
      </c>
      <c r="F1236" s="30">
        <v>1</v>
      </c>
      <c r="G1236" s="31">
        <v>872.25</v>
      </c>
      <c r="H1236" s="119">
        <v>1071.7976197494565</v>
      </c>
      <c r="I1236" s="120">
        <f t="shared" si="4841"/>
        <v>1071.8</v>
      </c>
      <c r="J1236" s="111"/>
      <c r="K1236" s="114">
        <f t="shared" si="4842"/>
        <v>0</v>
      </c>
      <c r="L1236" s="32"/>
      <c r="M1236" s="114">
        <f t="shared" si="4843"/>
        <v>0</v>
      </c>
      <c r="N1236" s="32"/>
      <c r="O1236" s="114">
        <f t="shared" si="4844"/>
        <v>0</v>
      </c>
      <c r="P1236" s="32"/>
      <c r="Q1236" s="114">
        <f t="shared" si="4845"/>
        <v>0</v>
      </c>
      <c r="R1236" s="32"/>
      <c r="S1236" s="114">
        <f t="shared" si="4846"/>
        <v>0</v>
      </c>
      <c r="T1236" s="32"/>
      <c r="U1236" s="114">
        <f t="shared" si="4847"/>
        <v>0</v>
      </c>
      <c r="V1236" s="32"/>
      <c r="W1236" s="114">
        <f t="shared" si="4848"/>
        <v>0</v>
      </c>
      <c r="X1236" s="32"/>
      <c r="Y1236" s="114">
        <f t="shared" si="4849"/>
        <v>0</v>
      </c>
      <c r="Z1236" s="32"/>
      <c r="AA1236" s="114">
        <f t="shared" si="4850"/>
        <v>0</v>
      </c>
      <c r="AB1236" s="32"/>
      <c r="AC1236" s="114">
        <f t="shared" si="4851"/>
        <v>0</v>
      </c>
      <c r="AD1236" s="32"/>
      <c r="AE1236" s="114">
        <f t="shared" si="4852"/>
        <v>0</v>
      </c>
      <c r="AF1236" s="32"/>
      <c r="AG1236" s="114">
        <f t="shared" si="4853"/>
        <v>0</v>
      </c>
      <c r="AH1236" s="32"/>
      <c r="AI1236" s="114">
        <f t="shared" si="4854"/>
        <v>0</v>
      </c>
      <c r="AJ1236" s="32"/>
      <c r="AK1236" s="114">
        <f t="shared" si="4855"/>
        <v>0</v>
      </c>
      <c r="AL1236" s="32"/>
      <c r="AM1236" s="114">
        <f t="shared" si="4856"/>
        <v>0</v>
      </c>
      <c r="AN1236" s="32"/>
      <c r="AO1236" s="114">
        <f t="shared" si="4857"/>
        <v>0</v>
      </c>
      <c r="AP1236" s="32"/>
      <c r="AQ1236" s="114">
        <f t="shared" si="4858"/>
        <v>0</v>
      </c>
      <c r="AR1236" s="32"/>
      <c r="AS1236" s="114">
        <f t="shared" si="4859"/>
        <v>0</v>
      </c>
      <c r="AT1236" s="32"/>
      <c r="AU1236" s="114">
        <f t="shared" si="4860"/>
        <v>0</v>
      </c>
      <c r="AV1236" s="32"/>
      <c r="AW1236" s="114">
        <f t="shared" si="4861"/>
        <v>0</v>
      </c>
      <c r="AX1236" s="32"/>
      <c r="AY1236" s="114">
        <f t="shared" si="4862"/>
        <v>0</v>
      </c>
      <c r="AZ1236" s="32"/>
      <c r="BA1236" s="114">
        <f t="shared" si="4863"/>
        <v>0</v>
      </c>
      <c r="BB1236" s="32"/>
      <c r="BC1236" s="114">
        <f t="shared" si="4864"/>
        <v>0</v>
      </c>
      <c r="BD1236" s="32"/>
      <c r="BE1236" s="114">
        <f t="shared" si="4865"/>
        <v>0</v>
      </c>
      <c r="BF1236" s="32"/>
      <c r="BG1236" s="114">
        <f t="shared" si="4866"/>
        <v>0</v>
      </c>
      <c r="BH1236" s="108">
        <f t="shared" ref="BH1236:BI1236" si="4875">SUM(J1236,L1236,N1236,P1236,R1236,T1236,V1236,X1236,Z1236,AB1236,AD1236,AF1236,AH1236,AJ1236,AL1236,AN1236,AP1236,AR1236,AT1236,AV1236,AX1236,AZ1236,BB1236,BD1236,BF1236)</f>
        <v>0</v>
      </c>
      <c r="BI1236" s="119">
        <f t="shared" si="4875"/>
        <v>0</v>
      </c>
      <c r="BJ1236" s="87">
        <f t="shared" si="4868"/>
        <v>0</v>
      </c>
      <c r="BK1236" s="108">
        <f t="shared" si="4869"/>
        <v>1</v>
      </c>
      <c r="BL1236" s="119">
        <f t="shared" si="4870"/>
        <v>1071.8</v>
      </c>
      <c r="BM1236" s="87">
        <f t="shared" si="4871"/>
        <v>1</v>
      </c>
    </row>
    <row r="1237" spans="1:65" s="88" customFormat="1" ht="22.5">
      <c r="A1237" s="38" t="s">
        <v>1775</v>
      </c>
      <c r="B1237" s="29" t="s">
        <v>250</v>
      </c>
      <c r="C1237" s="34">
        <v>7759</v>
      </c>
      <c r="D1237" s="101" t="s">
        <v>1776</v>
      </c>
      <c r="E1237" s="29" t="s">
        <v>100</v>
      </c>
      <c r="F1237" s="30">
        <v>1</v>
      </c>
      <c r="G1237" s="31">
        <v>725.34</v>
      </c>
      <c r="H1237" s="119">
        <v>891.2785159175362</v>
      </c>
      <c r="I1237" s="120">
        <f t="shared" si="4841"/>
        <v>891.28</v>
      </c>
      <c r="J1237" s="111"/>
      <c r="K1237" s="114">
        <f t="shared" si="4842"/>
        <v>0</v>
      </c>
      <c r="L1237" s="32"/>
      <c r="M1237" s="114">
        <f t="shared" si="4843"/>
        <v>0</v>
      </c>
      <c r="N1237" s="32"/>
      <c r="O1237" s="114">
        <f t="shared" si="4844"/>
        <v>0</v>
      </c>
      <c r="P1237" s="32"/>
      <c r="Q1237" s="114">
        <f t="shared" si="4845"/>
        <v>0</v>
      </c>
      <c r="R1237" s="32"/>
      <c r="S1237" s="114">
        <f t="shared" si="4846"/>
        <v>0</v>
      </c>
      <c r="T1237" s="32"/>
      <c r="U1237" s="114">
        <f t="shared" si="4847"/>
        <v>0</v>
      </c>
      <c r="V1237" s="32"/>
      <c r="W1237" s="114">
        <f t="shared" si="4848"/>
        <v>0</v>
      </c>
      <c r="X1237" s="32"/>
      <c r="Y1237" s="114">
        <f t="shared" si="4849"/>
        <v>0</v>
      </c>
      <c r="Z1237" s="32"/>
      <c r="AA1237" s="114">
        <f t="shared" si="4850"/>
        <v>0</v>
      </c>
      <c r="AB1237" s="32"/>
      <c r="AC1237" s="114">
        <f t="shared" si="4851"/>
        <v>0</v>
      </c>
      <c r="AD1237" s="32"/>
      <c r="AE1237" s="114">
        <f t="shared" si="4852"/>
        <v>0</v>
      </c>
      <c r="AF1237" s="32"/>
      <c r="AG1237" s="114">
        <f t="shared" si="4853"/>
        <v>0</v>
      </c>
      <c r="AH1237" s="32"/>
      <c r="AI1237" s="114">
        <f t="shared" si="4854"/>
        <v>0</v>
      </c>
      <c r="AJ1237" s="32"/>
      <c r="AK1237" s="114">
        <f t="shared" si="4855"/>
        <v>0</v>
      </c>
      <c r="AL1237" s="32"/>
      <c r="AM1237" s="114">
        <f t="shared" si="4856"/>
        <v>0</v>
      </c>
      <c r="AN1237" s="32"/>
      <c r="AO1237" s="114">
        <f t="shared" si="4857"/>
        <v>0</v>
      </c>
      <c r="AP1237" s="32"/>
      <c r="AQ1237" s="114">
        <f t="shared" si="4858"/>
        <v>0</v>
      </c>
      <c r="AR1237" s="32"/>
      <c r="AS1237" s="114">
        <f t="shared" si="4859"/>
        <v>0</v>
      </c>
      <c r="AT1237" s="32"/>
      <c r="AU1237" s="114">
        <f t="shared" si="4860"/>
        <v>0</v>
      </c>
      <c r="AV1237" s="32"/>
      <c r="AW1237" s="114">
        <f t="shared" si="4861"/>
        <v>0</v>
      </c>
      <c r="AX1237" s="32"/>
      <c r="AY1237" s="114">
        <f t="shared" si="4862"/>
        <v>0</v>
      </c>
      <c r="AZ1237" s="32"/>
      <c r="BA1237" s="114">
        <f t="shared" si="4863"/>
        <v>0</v>
      </c>
      <c r="BB1237" s="32"/>
      <c r="BC1237" s="114">
        <f t="shared" si="4864"/>
        <v>0</v>
      </c>
      <c r="BD1237" s="32"/>
      <c r="BE1237" s="114">
        <f t="shared" si="4865"/>
        <v>0</v>
      </c>
      <c r="BF1237" s="32"/>
      <c r="BG1237" s="114">
        <f t="shared" si="4866"/>
        <v>0</v>
      </c>
      <c r="BH1237" s="108">
        <f t="shared" ref="BH1237:BI1237" si="4876">SUM(J1237,L1237,N1237,P1237,R1237,T1237,V1237,X1237,Z1237,AB1237,AD1237,AF1237,AH1237,AJ1237,AL1237,AN1237,AP1237,AR1237,AT1237,AV1237,AX1237,AZ1237,BB1237,BD1237,BF1237)</f>
        <v>0</v>
      </c>
      <c r="BI1237" s="119">
        <f t="shared" si="4876"/>
        <v>0</v>
      </c>
      <c r="BJ1237" s="87">
        <f t="shared" si="4868"/>
        <v>0</v>
      </c>
      <c r="BK1237" s="108">
        <f t="shared" si="4869"/>
        <v>1</v>
      </c>
      <c r="BL1237" s="119">
        <f t="shared" si="4870"/>
        <v>891.28</v>
      </c>
      <c r="BM1237" s="87">
        <f t="shared" si="4871"/>
        <v>1</v>
      </c>
    </row>
    <row r="1238" spans="1:65" s="88" customFormat="1">
      <c r="A1238" s="90" t="s">
        <v>1777</v>
      </c>
      <c r="B1238" s="35" t="s">
        <v>60</v>
      </c>
      <c r="C1238" s="22" t="s">
        <v>60</v>
      </c>
      <c r="D1238" s="102" t="s">
        <v>575</v>
      </c>
      <c r="E1238" s="35"/>
      <c r="F1238" s="36"/>
      <c r="G1238" s="37"/>
      <c r="H1238" s="123"/>
      <c r="I1238" s="118">
        <f>SUM(I1239:I1242)</f>
        <v>2286.5300000000002</v>
      </c>
      <c r="J1238" s="112"/>
      <c r="K1238" s="127">
        <f>SUM(K1239:K1242)</f>
        <v>0</v>
      </c>
      <c r="L1238" s="26"/>
      <c r="M1238" s="127">
        <f>SUM(M1239:M1242)</f>
        <v>0</v>
      </c>
      <c r="N1238" s="26"/>
      <c r="O1238" s="127">
        <f>SUM(O1239:O1242)</f>
        <v>0</v>
      </c>
      <c r="P1238" s="26"/>
      <c r="Q1238" s="127">
        <f>SUM(Q1239:Q1242)</f>
        <v>0</v>
      </c>
      <c r="R1238" s="26"/>
      <c r="S1238" s="127">
        <f>SUM(S1239:S1242)</f>
        <v>0</v>
      </c>
      <c r="T1238" s="26"/>
      <c r="U1238" s="127">
        <f>SUM(U1239:U1242)</f>
        <v>0</v>
      </c>
      <c r="V1238" s="26"/>
      <c r="W1238" s="127">
        <f>SUM(W1239:W1242)</f>
        <v>0</v>
      </c>
      <c r="X1238" s="26"/>
      <c r="Y1238" s="127">
        <f>SUM(Y1239:Y1242)</f>
        <v>0</v>
      </c>
      <c r="Z1238" s="26"/>
      <c r="AA1238" s="127">
        <f>SUM(AA1239:AA1242)</f>
        <v>0</v>
      </c>
      <c r="AB1238" s="26"/>
      <c r="AC1238" s="127">
        <f>SUM(AC1239:AC1242)</f>
        <v>0</v>
      </c>
      <c r="AD1238" s="26"/>
      <c r="AE1238" s="127">
        <f>SUM(AE1239:AE1242)</f>
        <v>0</v>
      </c>
      <c r="AF1238" s="26"/>
      <c r="AG1238" s="127">
        <f>SUM(AG1239:AG1242)</f>
        <v>0</v>
      </c>
      <c r="AH1238" s="26"/>
      <c r="AI1238" s="127">
        <f>SUM(AI1239:AI1242)</f>
        <v>0</v>
      </c>
      <c r="AJ1238" s="26"/>
      <c r="AK1238" s="127">
        <f>SUM(AK1239:AK1242)</f>
        <v>0</v>
      </c>
      <c r="AL1238" s="26"/>
      <c r="AM1238" s="127">
        <f>SUM(AM1239:AM1242)</f>
        <v>0</v>
      </c>
      <c r="AN1238" s="26"/>
      <c r="AO1238" s="127">
        <f>SUM(AO1239:AO1242)</f>
        <v>0</v>
      </c>
      <c r="AP1238" s="26"/>
      <c r="AQ1238" s="127">
        <f>SUM(AQ1239:AQ1242)</f>
        <v>0</v>
      </c>
      <c r="AR1238" s="26"/>
      <c r="AS1238" s="127">
        <f>SUM(AS1239:AS1242)</f>
        <v>0</v>
      </c>
      <c r="AT1238" s="26"/>
      <c r="AU1238" s="127">
        <f>SUM(AU1239:AU1242)</f>
        <v>0</v>
      </c>
      <c r="AV1238" s="26"/>
      <c r="AW1238" s="127">
        <f>SUM(AW1239:AW1242)</f>
        <v>0</v>
      </c>
      <c r="AX1238" s="26"/>
      <c r="AY1238" s="127">
        <f>SUM(AY1239:AY1242)</f>
        <v>0</v>
      </c>
      <c r="AZ1238" s="26"/>
      <c r="BA1238" s="127">
        <f>SUM(BA1239:BA1242)</f>
        <v>0</v>
      </c>
      <c r="BB1238" s="26"/>
      <c r="BC1238" s="127">
        <f>SUM(BC1239:BC1242)</f>
        <v>0</v>
      </c>
      <c r="BD1238" s="26"/>
      <c r="BE1238" s="127">
        <f>SUM(BE1239:BE1242)</f>
        <v>0</v>
      </c>
      <c r="BF1238" s="26"/>
      <c r="BG1238" s="127">
        <f>SUM(BG1239:BG1242)</f>
        <v>0</v>
      </c>
      <c r="BH1238" s="109"/>
      <c r="BI1238" s="121">
        <f>SUM(BI1239:BI1242)</f>
        <v>0</v>
      </c>
      <c r="BJ1238" s="27"/>
      <c r="BK1238" s="109"/>
      <c r="BL1238" s="121">
        <f>SUM(BL1239:BL1242)</f>
        <v>2286.5300000000002</v>
      </c>
      <c r="BM1238" s="27"/>
    </row>
    <row r="1239" spans="1:65" s="88" customFormat="1">
      <c r="A1239" s="38" t="s">
        <v>1778</v>
      </c>
      <c r="B1239" s="29" t="s">
        <v>66</v>
      </c>
      <c r="C1239" s="34">
        <v>37401</v>
      </c>
      <c r="D1239" s="101" t="s">
        <v>1779</v>
      </c>
      <c r="E1239" s="29" t="s">
        <v>100</v>
      </c>
      <c r="F1239" s="30">
        <v>9</v>
      </c>
      <c r="G1239" s="31">
        <v>86.98</v>
      </c>
      <c r="H1239" s="119">
        <v>106.87871248587875</v>
      </c>
      <c r="I1239" s="120">
        <f t="shared" ref="I1239:I1242" si="4877">ROUND(SUM(F1239*H1239),2)</f>
        <v>961.91</v>
      </c>
      <c r="J1239" s="111"/>
      <c r="K1239" s="114">
        <f t="shared" ref="K1239:K1242" si="4878">J1239*$H1239</f>
        <v>0</v>
      </c>
      <c r="L1239" s="32"/>
      <c r="M1239" s="114">
        <f t="shared" ref="M1239:M1242" si="4879">L1239*$H1239</f>
        <v>0</v>
      </c>
      <c r="N1239" s="32"/>
      <c r="O1239" s="114">
        <f t="shared" ref="O1239:O1242" si="4880">N1239*$H1239</f>
        <v>0</v>
      </c>
      <c r="P1239" s="32"/>
      <c r="Q1239" s="114">
        <f t="shared" ref="Q1239:Q1242" si="4881">P1239*$H1239</f>
        <v>0</v>
      </c>
      <c r="R1239" s="32"/>
      <c r="S1239" s="114">
        <f t="shared" ref="S1239:S1242" si="4882">R1239*$H1239</f>
        <v>0</v>
      </c>
      <c r="T1239" s="32"/>
      <c r="U1239" s="114">
        <f t="shared" ref="U1239:U1242" si="4883">T1239*$H1239</f>
        <v>0</v>
      </c>
      <c r="V1239" s="32"/>
      <c r="W1239" s="114">
        <f t="shared" ref="W1239:W1242" si="4884">V1239*$H1239</f>
        <v>0</v>
      </c>
      <c r="X1239" s="32"/>
      <c r="Y1239" s="114">
        <f t="shared" ref="Y1239:Y1242" si="4885">X1239*$H1239</f>
        <v>0</v>
      </c>
      <c r="Z1239" s="32"/>
      <c r="AA1239" s="114">
        <f t="shared" ref="AA1239:AA1242" si="4886">Z1239*$H1239</f>
        <v>0</v>
      </c>
      <c r="AB1239" s="32"/>
      <c r="AC1239" s="114">
        <f t="shared" ref="AC1239:AC1242" si="4887">AB1239*$H1239</f>
        <v>0</v>
      </c>
      <c r="AD1239" s="32"/>
      <c r="AE1239" s="114">
        <f t="shared" ref="AE1239:AE1242" si="4888">AD1239*$H1239</f>
        <v>0</v>
      </c>
      <c r="AF1239" s="32"/>
      <c r="AG1239" s="114">
        <f t="shared" ref="AG1239:AG1242" si="4889">AF1239*$H1239</f>
        <v>0</v>
      </c>
      <c r="AH1239" s="32"/>
      <c r="AI1239" s="114">
        <f t="shared" ref="AI1239:AI1242" si="4890">AH1239*$H1239</f>
        <v>0</v>
      </c>
      <c r="AJ1239" s="32"/>
      <c r="AK1239" s="114">
        <f t="shared" ref="AK1239:AK1242" si="4891">AJ1239*$H1239</f>
        <v>0</v>
      </c>
      <c r="AL1239" s="32"/>
      <c r="AM1239" s="114">
        <f t="shared" ref="AM1239:AM1242" si="4892">AL1239*$H1239</f>
        <v>0</v>
      </c>
      <c r="AN1239" s="32"/>
      <c r="AO1239" s="114">
        <f t="shared" ref="AO1239:AO1242" si="4893">AN1239*$H1239</f>
        <v>0</v>
      </c>
      <c r="AP1239" s="32"/>
      <c r="AQ1239" s="114">
        <f t="shared" ref="AQ1239:AQ1242" si="4894">AP1239*$H1239</f>
        <v>0</v>
      </c>
      <c r="AR1239" s="32"/>
      <c r="AS1239" s="114">
        <f t="shared" ref="AS1239:AS1242" si="4895">AR1239*$H1239</f>
        <v>0</v>
      </c>
      <c r="AT1239" s="32"/>
      <c r="AU1239" s="114">
        <f t="shared" ref="AU1239:AU1242" si="4896">AT1239*$H1239</f>
        <v>0</v>
      </c>
      <c r="AV1239" s="32"/>
      <c r="AW1239" s="114">
        <f t="shared" ref="AW1239:AW1242" si="4897">AV1239*$H1239</f>
        <v>0</v>
      </c>
      <c r="AX1239" s="32"/>
      <c r="AY1239" s="114">
        <f t="shared" ref="AY1239:AY1242" si="4898">AX1239*$H1239</f>
        <v>0</v>
      </c>
      <c r="AZ1239" s="32"/>
      <c r="BA1239" s="114">
        <f t="shared" ref="BA1239:BA1242" si="4899">AZ1239*$H1239</f>
        <v>0</v>
      </c>
      <c r="BB1239" s="32"/>
      <c r="BC1239" s="114">
        <f t="shared" ref="BC1239:BC1242" si="4900">BB1239*$H1239</f>
        <v>0</v>
      </c>
      <c r="BD1239" s="32"/>
      <c r="BE1239" s="114">
        <f t="shared" ref="BE1239:BE1242" si="4901">BD1239*$H1239</f>
        <v>0</v>
      </c>
      <c r="BF1239" s="32"/>
      <c r="BG1239" s="114">
        <f t="shared" ref="BG1239:BG1242" si="4902">BF1239*$H1239</f>
        <v>0</v>
      </c>
      <c r="BH1239" s="108">
        <f t="shared" ref="BH1239:BI1239" si="4903">SUM(J1239,L1239,N1239,P1239,R1239,T1239,V1239,X1239,Z1239,AB1239,AD1239,AF1239,AH1239,AJ1239,AL1239,AN1239,AP1239,AR1239,AT1239,AV1239,AX1239,AZ1239,BB1239,BD1239,BF1239)</f>
        <v>0</v>
      </c>
      <c r="BI1239" s="119">
        <f t="shared" si="4903"/>
        <v>0</v>
      </c>
      <c r="BJ1239" s="87">
        <f t="shared" ref="BJ1239:BJ1242" si="4904">BI1239/I1239</f>
        <v>0</v>
      </c>
      <c r="BK1239" s="108">
        <f t="shared" ref="BK1239:BK1242" si="4905">F1239-BH1239</f>
        <v>9</v>
      </c>
      <c r="BL1239" s="119">
        <f t="shared" ref="BL1239:BL1242" si="4906">I1239-BI1239</f>
        <v>961.91</v>
      </c>
      <c r="BM1239" s="87">
        <f t="shared" ref="BM1239:BM1242" si="4907">1-BJ1239</f>
        <v>1</v>
      </c>
    </row>
    <row r="1240" spans="1:65" s="88" customFormat="1" ht="22.5">
      <c r="A1240" s="38" t="s">
        <v>1780</v>
      </c>
      <c r="B1240" s="29" t="s">
        <v>66</v>
      </c>
      <c r="C1240" s="34">
        <v>95544</v>
      </c>
      <c r="D1240" s="101" t="s">
        <v>1781</v>
      </c>
      <c r="E1240" s="29" t="s">
        <v>100</v>
      </c>
      <c r="F1240" s="30">
        <v>6</v>
      </c>
      <c r="G1240" s="31">
        <v>24.93</v>
      </c>
      <c r="H1240" s="119">
        <v>30.633321479339585</v>
      </c>
      <c r="I1240" s="120">
        <f t="shared" si="4877"/>
        <v>183.8</v>
      </c>
      <c r="J1240" s="111"/>
      <c r="K1240" s="114">
        <f t="shared" si="4878"/>
        <v>0</v>
      </c>
      <c r="L1240" s="32"/>
      <c r="M1240" s="114">
        <f t="shared" si="4879"/>
        <v>0</v>
      </c>
      <c r="N1240" s="32"/>
      <c r="O1240" s="114">
        <f t="shared" si="4880"/>
        <v>0</v>
      </c>
      <c r="P1240" s="32"/>
      <c r="Q1240" s="114">
        <f t="shared" si="4881"/>
        <v>0</v>
      </c>
      <c r="R1240" s="32"/>
      <c r="S1240" s="114">
        <f t="shared" si="4882"/>
        <v>0</v>
      </c>
      <c r="T1240" s="32"/>
      <c r="U1240" s="114">
        <f t="shared" si="4883"/>
        <v>0</v>
      </c>
      <c r="V1240" s="32"/>
      <c r="W1240" s="114">
        <f t="shared" si="4884"/>
        <v>0</v>
      </c>
      <c r="X1240" s="32"/>
      <c r="Y1240" s="114">
        <f t="shared" si="4885"/>
        <v>0</v>
      </c>
      <c r="Z1240" s="32"/>
      <c r="AA1240" s="114">
        <f t="shared" si="4886"/>
        <v>0</v>
      </c>
      <c r="AB1240" s="32"/>
      <c r="AC1240" s="114">
        <f t="shared" si="4887"/>
        <v>0</v>
      </c>
      <c r="AD1240" s="32"/>
      <c r="AE1240" s="114">
        <f t="shared" si="4888"/>
        <v>0</v>
      </c>
      <c r="AF1240" s="32"/>
      <c r="AG1240" s="114">
        <f t="shared" si="4889"/>
        <v>0</v>
      </c>
      <c r="AH1240" s="32"/>
      <c r="AI1240" s="114">
        <f t="shared" si="4890"/>
        <v>0</v>
      </c>
      <c r="AJ1240" s="32"/>
      <c r="AK1240" s="114">
        <f t="shared" si="4891"/>
        <v>0</v>
      </c>
      <c r="AL1240" s="32"/>
      <c r="AM1240" s="114">
        <f t="shared" si="4892"/>
        <v>0</v>
      </c>
      <c r="AN1240" s="32"/>
      <c r="AO1240" s="114">
        <f t="shared" si="4893"/>
        <v>0</v>
      </c>
      <c r="AP1240" s="32"/>
      <c r="AQ1240" s="114">
        <f t="shared" si="4894"/>
        <v>0</v>
      </c>
      <c r="AR1240" s="32"/>
      <c r="AS1240" s="114">
        <f t="shared" si="4895"/>
        <v>0</v>
      </c>
      <c r="AT1240" s="32"/>
      <c r="AU1240" s="114">
        <f t="shared" si="4896"/>
        <v>0</v>
      </c>
      <c r="AV1240" s="32"/>
      <c r="AW1240" s="114">
        <f t="shared" si="4897"/>
        <v>0</v>
      </c>
      <c r="AX1240" s="32"/>
      <c r="AY1240" s="114">
        <f t="shared" si="4898"/>
        <v>0</v>
      </c>
      <c r="AZ1240" s="32"/>
      <c r="BA1240" s="114">
        <f t="shared" si="4899"/>
        <v>0</v>
      </c>
      <c r="BB1240" s="32"/>
      <c r="BC1240" s="114">
        <f t="shared" si="4900"/>
        <v>0</v>
      </c>
      <c r="BD1240" s="32"/>
      <c r="BE1240" s="114">
        <f t="shared" si="4901"/>
        <v>0</v>
      </c>
      <c r="BF1240" s="32"/>
      <c r="BG1240" s="114">
        <f t="shared" si="4902"/>
        <v>0</v>
      </c>
      <c r="BH1240" s="108">
        <f t="shared" ref="BH1240:BI1240" si="4908">SUM(J1240,L1240,N1240,P1240,R1240,T1240,V1240,X1240,Z1240,AB1240,AD1240,AF1240,AH1240,AJ1240,AL1240,AN1240,AP1240,AR1240,AT1240,AV1240,AX1240,AZ1240,BB1240,BD1240,BF1240)</f>
        <v>0</v>
      </c>
      <c r="BI1240" s="119">
        <f t="shared" si="4908"/>
        <v>0</v>
      </c>
      <c r="BJ1240" s="87">
        <f t="shared" si="4904"/>
        <v>0</v>
      </c>
      <c r="BK1240" s="108">
        <f t="shared" si="4905"/>
        <v>6</v>
      </c>
      <c r="BL1240" s="119">
        <f t="shared" si="4906"/>
        <v>183.8</v>
      </c>
      <c r="BM1240" s="87">
        <f t="shared" si="4907"/>
        <v>1</v>
      </c>
    </row>
    <row r="1241" spans="1:65" s="88" customFormat="1">
      <c r="A1241" s="38" t="s">
        <v>1782</v>
      </c>
      <c r="B1241" s="29" t="s">
        <v>250</v>
      </c>
      <c r="C1241" s="34">
        <v>11148</v>
      </c>
      <c r="D1241" s="101" t="s">
        <v>1783</v>
      </c>
      <c r="E1241" s="29" t="s">
        <v>100</v>
      </c>
      <c r="F1241" s="30">
        <v>1</v>
      </c>
      <c r="G1241" s="31">
        <v>218.46</v>
      </c>
      <c r="H1241" s="119">
        <v>268.43784237370744</v>
      </c>
      <c r="I1241" s="120">
        <f t="shared" si="4877"/>
        <v>268.44</v>
      </c>
      <c r="J1241" s="111"/>
      <c r="K1241" s="114">
        <f t="shared" si="4878"/>
        <v>0</v>
      </c>
      <c r="L1241" s="32"/>
      <c r="M1241" s="114">
        <f t="shared" si="4879"/>
        <v>0</v>
      </c>
      <c r="N1241" s="32"/>
      <c r="O1241" s="114">
        <f t="shared" si="4880"/>
        <v>0</v>
      </c>
      <c r="P1241" s="32"/>
      <c r="Q1241" s="114">
        <f t="shared" si="4881"/>
        <v>0</v>
      </c>
      <c r="R1241" s="32"/>
      <c r="S1241" s="114">
        <f t="shared" si="4882"/>
        <v>0</v>
      </c>
      <c r="T1241" s="32"/>
      <c r="U1241" s="114">
        <f t="shared" si="4883"/>
        <v>0</v>
      </c>
      <c r="V1241" s="32"/>
      <c r="W1241" s="114">
        <f t="shared" si="4884"/>
        <v>0</v>
      </c>
      <c r="X1241" s="32"/>
      <c r="Y1241" s="114">
        <f t="shared" si="4885"/>
        <v>0</v>
      </c>
      <c r="Z1241" s="32"/>
      <c r="AA1241" s="114">
        <f t="shared" si="4886"/>
        <v>0</v>
      </c>
      <c r="AB1241" s="32"/>
      <c r="AC1241" s="114">
        <f t="shared" si="4887"/>
        <v>0</v>
      </c>
      <c r="AD1241" s="32"/>
      <c r="AE1241" s="114">
        <f t="shared" si="4888"/>
        <v>0</v>
      </c>
      <c r="AF1241" s="32"/>
      <c r="AG1241" s="114">
        <f t="shared" si="4889"/>
        <v>0</v>
      </c>
      <c r="AH1241" s="32"/>
      <c r="AI1241" s="114">
        <f t="shared" si="4890"/>
        <v>0</v>
      </c>
      <c r="AJ1241" s="32"/>
      <c r="AK1241" s="114">
        <f t="shared" si="4891"/>
        <v>0</v>
      </c>
      <c r="AL1241" s="32"/>
      <c r="AM1241" s="114">
        <f t="shared" si="4892"/>
        <v>0</v>
      </c>
      <c r="AN1241" s="32"/>
      <c r="AO1241" s="114">
        <f t="shared" si="4893"/>
        <v>0</v>
      </c>
      <c r="AP1241" s="32"/>
      <c r="AQ1241" s="114">
        <f t="shared" si="4894"/>
        <v>0</v>
      </c>
      <c r="AR1241" s="32"/>
      <c r="AS1241" s="114">
        <f t="shared" si="4895"/>
        <v>0</v>
      </c>
      <c r="AT1241" s="32"/>
      <c r="AU1241" s="114">
        <f t="shared" si="4896"/>
        <v>0</v>
      </c>
      <c r="AV1241" s="32"/>
      <c r="AW1241" s="114">
        <f t="shared" si="4897"/>
        <v>0</v>
      </c>
      <c r="AX1241" s="32"/>
      <c r="AY1241" s="114">
        <f t="shared" si="4898"/>
        <v>0</v>
      </c>
      <c r="AZ1241" s="32"/>
      <c r="BA1241" s="114">
        <f t="shared" si="4899"/>
        <v>0</v>
      </c>
      <c r="BB1241" s="32"/>
      <c r="BC1241" s="114">
        <f t="shared" si="4900"/>
        <v>0</v>
      </c>
      <c r="BD1241" s="32"/>
      <c r="BE1241" s="114">
        <f t="shared" si="4901"/>
        <v>0</v>
      </c>
      <c r="BF1241" s="32"/>
      <c r="BG1241" s="114">
        <f t="shared" si="4902"/>
        <v>0</v>
      </c>
      <c r="BH1241" s="108">
        <f t="shared" ref="BH1241:BI1241" si="4909">SUM(J1241,L1241,N1241,P1241,R1241,T1241,V1241,X1241,Z1241,AB1241,AD1241,AF1241,AH1241,AJ1241,AL1241,AN1241,AP1241,AR1241,AT1241,AV1241,AX1241,AZ1241,BB1241,BD1241,BF1241)</f>
        <v>0</v>
      </c>
      <c r="BI1241" s="119">
        <f t="shared" si="4909"/>
        <v>0</v>
      </c>
      <c r="BJ1241" s="87">
        <f t="shared" si="4904"/>
        <v>0</v>
      </c>
      <c r="BK1241" s="108">
        <f t="shared" si="4905"/>
        <v>1</v>
      </c>
      <c r="BL1241" s="119">
        <f t="shared" si="4906"/>
        <v>268.44</v>
      </c>
      <c r="BM1241" s="87">
        <f t="shared" si="4907"/>
        <v>1</v>
      </c>
    </row>
    <row r="1242" spans="1:65" s="88" customFormat="1">
      <c r="A1242" s="38" t="s">
        <v>1784</v>
      </c>
      <c r="B1242" s="29" t="s">
        <v>250</v>
      </c>
      <c r="C1242" s="34">
        <v>13114</v>
      </c>
      <c r="D1242" s="101" t="s">
        <v>1785</v>
      </c>
      <c r="E1242" s="29" t="s">
        <v>100</v>
      </c>
      <c r="F1242" s="30">
        <v>4</v>
      </c>
      <c r="G1242" s="31">
        <v>177.49</v>
      </c>
      <c r="H1242" s="119">
        <v>218.0949951611706</v>
      </c>
      <c r="I1242" s="120">
        <f t="shared" si="4877"/>
        <v>872.38</v>
      </c>
      <c r="J1242" s="111"/>
      <c r="K1242" s="114">
        <f t="shared" si="4878"/>
        <v>0</v>
      </c>
      <c r="L1242" s="32"/>
      <c r="M1242" s="114">
        <f t="shared" si="4879"/>
        <v>0</v>
      </c>
      <c r="N1242" s="32"/>
      <c r="O1242" s="114">
        <f t="shared" si="4880"/>
        <v>0</v>
      </c>
      <c r="P1242" s="32"/>
      <c r="Q1242" s="114">
        <f t="shared" si="4881"/>
        <v>0</v>
      </c>
      <c r="R1242" s="32"/>
      <c r="S1242" s="114">
        <f t="shared" si="4882"/>
        <v>0</v>
      </c>
      <c r="T1242" s="32"/>
      <c r="U1242" s="114">
        <f t="shared" si="4883"/>
        <v>0</v>
      </c>
      <c r="V1242" s="32"/>
      <c r="W1242" s="114">
        <f t="shared" si="4884"/>
        <v>0</v>
      </c>
      <c r="X1242" s="32"/>
      <c r="Y1242" s="114">
        <f t="shared" si="4885"/>
        <v>0</v>
      </c>
      <c r="Z1242" s="32"/>
      <c r="AA1242" s="114">
        <f t="shared" si="4886"/>
        <v>0</v>
      </c>
      <c r="AB1242" s="32"/>
      <c r="AC1242" s="114">
        <f t="shared" si="4887"/>
        <v>0</v>
      </c>
      <c r="AD1242" s="32"/>
      <c r="AE1242" s="114">
        <f t="shared" si="4888"/>
        <v>0</v>
      </c>
      <c r="AF1242" s="32"/>
      <c r="AG1242" s="114">
        <f t="shared" si="4889"/>
        <v>0</v>
      </c>
      <c r="AH1242" s="32"/>
      <c r="AI1242" s="114">
        <f t="shared" si="4890"/>
        <v>0</v>
      </c>
      <c r="AJ1242" s="32"/>
      <c r="AK1242" s="114">
        <f t="shared" si="4891"/>
        <v>0</v>
      </c>
      <c r="AL1242" s="32"/>
      <c r="AM1242" s="114">
        <f t="shared" si="4892"/>
        <v>0</v>
      </c>
      <c r="AN1242" s="32"/>
      <c r="AO1242" s="114">
        <f t="shared" si="4893"/>
        <v>0</v>
      </c>
      <c r="AP1242" s="32"/>
      <c r="AQ1242" s="114">
        <f t="shared" si="4894"/>
        <v>0</v>
      </c>
      <c r="AR1242" s="32"/>
      <c r="AS1242" s="114">
        <f t="shared" si="4895"/>
        <v>0</v>
      </c>
      <c r="AT1242" s="32"/>
      <c r="AU1242" s="114">
        <f t="shared" si="4896"/>
        <v>0</v>
      </c>
      <c r="AV1242" s="32"/>
      <c r="AW1242" s="114">
        <f t="shared" si="4897"/>
        <v>0</v>
      </c>
      <c r="AX1242" s="32"/>
      <c r="AY1242" s="114">
        <f t="shared" si="4898"/>
        <v>0</v>
      </c>
      <c r="AZ1242" s="32"/>
      <c r="BA1242" s="114">
        <f t="shared" si="4899"/>
        <v>0</v>
      </c>
      <c r="BB1242" s="32"/>
      <c r="BC1242" s="114">
        <f t="shared" si="4900"/>
        <v>0</v>
      </c>
      <c r="BD1242" s="32"/>
      <c r="BE1242" s="114">
        <f t="shared" si="4901"/>
        <v>0</v>
      </c>
      <c r="BF1242" s="32"/>
      <c r="BG1242" s="114">
        <f t="shared" si="4902"/>
        <v>0</v>
      </c>
      <c r="BH1242" s="108">
        <f t="shared" ref="BH1242:BI1242" si="4910">SUM(J1242,L1242,N1242,P1242,R1242,T1242,V1242,X1242,Z1242,AB1242,AD1242,AF1242,AH1242,AJ1242,AL1242,AN1242,AP1242,AR1242,AT1242,AV1242,AX1242,AZ1242,BB1242,BD1242,BF1242)</f>
        <v>0</v>
      </c>
      <c r="BI1242" s="119">
        <f t="shared" si="4910"/>
        <v>0</v>
      </c>
      <c r="BJ1242" s="87">
        <f t="shared" si="4904"/>
        <v>0</v>
      </c>
      <c r="BK1242" s="108">
        <f t="shared" si="4905"/>
        <v>4</v>
      </c>
      <c r="BL1242" s="119">
        <f t="shared" si="4906"/>
        <v>872.38</v>
      </c>
      <c r="BM1242" s="87">
        <f t="shared" si="4907"/>
        <v>1</v>
      </c>
    </row>
    <row r="1243" spans="1:65" s="88" customFormat="1">
      <c r="A1243" s="90" t="s">
        <v>1786</v>
      </c>
      <c r="B1243" s="35" t="s">
        <v>60</v>
      </c>
      <c r="C1243" s="22" t="s">
        <v>60</v>
      </c>
      <c r="D1243" s="102" t="s">
        <v>1787</v>
      </c>
      <c r="E1243" s="35"/>
      <c r="F1243" s="36"/>
      <c r="G1243" s="37"/>
      <c r="H1243" s="123"/>
      <c r="I1243" s="118">
        <f>SUM(I1244:I1253)</f>
        <v>9659.25</v>
      </c>
      <c r="J1243" s="112"/>
      <c r="K1243" s="127">
        <f>SUM(K1244:K1253)</f>
        <v>0</v>
      </c>
      <c r="L1243" s="26"/>
      <c r="M1243" s="127">
        <f>SUM(M1244:M1253)</f>
        <v>751.05089268359177</v>
      </c>
      <c r="N1243" s="26"/>
      <c r="O1243" s="127">
        <f>SUM(O1244:O1253)</f>
        <v>0</v>
      </c>
      <c r="P1243" s="26"/>
      <c r="Q1243" s="127">
        <f>SUM(Q1244:Q1253)</f>
        <v>0</v>
      </c>
      <c r="R1243" s="26"/>
      <c r="S1243" s="127">
        <f>SUM(S1244:S1253)</f>
        <v>0</v>
      </c>
      <c r="T1243" s="26"/>
      <c r="U1243" s="127">
        <f>SUM(U1244:U1253)</f>
        <v>0</v>
      </c>
      <c r="V1243" s="26"/>
      <c r="W1243" s="127">
        <f>SUM(W1244:W1253)</f>
        <v>0</v>
      </c>
      <c r="X1243" s="26"/>
      <c r="Y1243" s="127">
        <f>SUM(Y1244:Y1253)</f>
        <v>0</v>
      </c>
      <c r="Z1243" s="26"/>
      <c r="AA1243" s="127">
        <f>SUM(AA1244:AA1253)</f>
        <v>0</v>
      </c>
      <c r="AB1243" s="26"/>
      <c r="AC1243" s="127">
        <f>SUM(AC1244:AC1253)</f>
        <v>0</v>
      </c>
      <c r="AD1243" s="26"/>
      <c r="AE1243" s="127">
        <f>SUM(AE1244:AE1253)</f>
        <v>0</v>
      </c>
      <c r="AF1243" s="26"/>
      <c r="AG1243" s="127">
        <f>SUM(AG1244:AG1253)</f>
        <v>0</v>
      </c>
      <c r="AH1243" s="26"/>
      <c r="AI1243" s="127">
        <f>SUM(AI1244:AI1253)</f>
        <v>0</v>
      </c>
      <c r="AJ1243" s="26"/>
      <c r="AK1243" s="127">
        <f>SUM(AK1244:AK1253)</f>
        <v>0</v>
      </c>
      <c r="AL1243" s="26"/>
      <c r="AM1243" s="127">
        <f>SUM(AM1244:AM1253)</f>
        <v>0</v>
      </c>
      <c r="AN1243" s="26"/>
      <c r="AO1243" s="127">
        <f>SUM(AO1244:AO1253)</f>
        <v>0</v>
      </c>
      <c r="AP1243" s="26"/>
      <c r="AQ1243" s="127">
        <f>SUM(AQ1244:AQ1253)</f>
        <v>0</v>
      </c>
      <c r="AR1243" s="26"/>
      <c r="AS1243" s="127">
        <f>SUM(AS1244:AS1253)</f>
        <v>0</v>
      </c>
      <c r="AT1243" s="26"/>
      <c r="AU1243" s="127">
        <f>SUM(AU1244:AU1253)</f>
        <v>0</v>
      </c>
      <c r="AV1243" s="26"/>
      <c r="AW1243" s="127">
        <f>SUM(AW1244:AW1253)</f>
        <v>0</v>
      </c>
      <c r="AX1243" s="26"/>
      <c r="AY1243" s="127">
        <f>SUM(AY1244:AY1253)</f>
        <v>0</v>
      </c>
      <c r="AZ1243" s="26"/>
      <c r="BA1243" s="127">
        <f>SUM(BA1244:BA1253)</f>
        <v>0</v>
      </c>
      <c r="BB1243" s="26"/>
      <c r="BC1243" s="127">
        <f>SUM(BC1244:BC1253)</f>
        <v>0</v>
      </c>
      <c r="BD1243" s="26"/>
      <c r="BE1243" s="127">
        <f>SUM(BE1244:BE1253)</f>
        <v>0</v>
      </c>
      <c r="BF1243" s="26"/>
      <c r="BG1243" s="127">
        <f>SUM(BG1244:BG1253)</f>
        <v>0</v>
      </c>
      <c r="BH1243" s="109"/>
      <c r="BI1243" s="121">
        <f>SUM(BI1244:BI1253)</f>
        <v>751.05089268359177</v>
      </c>
      <c r="BJ1243" s="27"/>
      <c r="BK1243" s="109"/>
      <c r="BL1243" s="121">
        <f>SUM(BL1244:BL1253)</f>
        <v>8908.1991073164081</v>
      </c>
      <c r="BM1243" s="27"/>
    </row>
    <row r="1244" spans="1:65" s="88" customFormat="1" ht="22.5">
      <c r="A1244" s="38" t="s">
        <v>1788</v>
      </c>
      <c r="B1244" s="29" t="s">
        <v>66</v>
      </c>
      <c r="C1244" s="34">
        <v>89986</v>
      </c>
      <c r="D1244" s="101" t="s">
        <v>1789</v>
      </c>
      <c r="E1244" s="29" t="s">
        <v>100</v>
      </c>
      <c r="F1244" s="30">
        <v>11</v>
      </c>
      <c r="G1244" s="31">
        <v>75.09</v>
      </c>
      <c r="H1244" s="119">
        <v>92.268596465447644</v>
      </c>
      <c r="I1244" s="120">
        <f t="shared" ref="I1244:I1253" si="4911">ROUND(SUM(F1244*H1244),2)</f>
        <v>1014.95</v>
      </c>
      <c r="J1244" s="111"/>
      <c r="K1244" s="114">
        <f t="shared" ref="K1244:K1253" si="4912">J1244*$H1244</f>
        <v>0</v>
      </c>
      <c r="L1244" s="32">
        <f>'MEMÓRIA DE CÁLCULO'!L784</f>
        <v>6</v>
      </c>
      <c r="M1244" s="114">
        <f t="shared" ref="M1244:M1253" si="4913">L1244*$H1244</f>
        <v>553.6115787926858</v>
      </c>
      <c r="N1244" s="32"/>
      <c r="O1244" s="114">
        <f t="shared" ref="O1244:O1253" si="4914">N1244*$H1244</f>
        <v>0</v>
      </c>
      <c r="P1244" s="32"/>
      <c r="Q1244" s="114">
        <f t="shared" ref="Q1244:Q1253" si="4915">P1244*$H1244</f>
        <v>0</v>
      </c>
      <c r="R1244" s="32"/>
      <c r="S1244" s="114">
        <f t="shared" ref="S1244:S1253" si="4916">R1244*$H1244</f>
        <v>0</v>
      </c>
      <c r="T1244" s="32"/>
      <c r="U1244" s="114">
        <f t="shared" ref="U1244:U1253" si="4917">T1244*$H1244</f>
        <v>0</v>
      </c>
      <c r="V1244" s="32"/>
      <c r="W1244" s="114">
        <f t="shared" ref="W1244:W1253" si="4918">V1244*$H1244</f>
        <v>0</v>
      </c>
      <c r="X1244" s="32"/>
      <c r="Y1244" s="114">
        <f t="shared" ref="Y1244:Y1253" si="4919">X1244*$H1244</f>
        <v>0</v>
      </c>
      <c r="Z1244" s="32"/>
      <c r="AA1244" s="114">
        <f t="shared" ref="AA1244:AA1253" si="4920">Z1244*$H1244</f>
        <v>0</v>
      </c>
      <c r="AB1244" s="32"/>
      <c r="AC1244" s="114">
        <f t="shared" ref="AC1244:AC1253" si="4921">AB1244*$H1244</f>
        <v>0</v>
      </c>
      <c r="AD1244" s="32"/>
      <c r="AE1244" s="114">
        <f t="shared" ref="AE1244:AE1253" si="4922">AD1244*$H1244</f>
        <v>0</v>
      </c>
      <c r="AF1244" s="32"/>
      <c r="AG1244" s="114">
        <f t="shared" ref="AG1244:AG1253" si="4923">AF1244*$H1244</f>
        <v>0</v>
      </c>
      <c r="AH1244" s="32"/>
      <c r="AI1244" s="114">
        <f t="shared" ref="AI1244:AI1253" si="4924">AH1244*$H1244</f>
        <v>0</v>
      </c>
      <c r="AJ1244" s="32"/>
      <c r="AK1244" s="114">
        <f t="shared" ref="AK1244:AK1253" si="4925">AJ1244*$H1244</f>
        <v>0</v>
      </c>
      <c r="AL1244" s="32"/>
      <c r="AM1244" s="114">
        <f t="shared" ref="AM1244:AM1253" si="4926">AL1244*$H1244</f>
        <v>0</v>
      </c>
      <c r="AN1244" s="32"/>
      <c r="AO1244" s="114">
        <f t="shared" ref="AO1244:AO1253" si="4927">AN1244*$H1244</f>
        <v>0</v>
      </c>
      <c r="AP1244" s="32"/>
      <c r="AQ1244" s="114">
        <f t="shared" ref="AQ1244:AQ1253" si="4928">AP1244*$H1244</f>
        <v>0</v>
      </c>
      <c r="AR1244" s="32"/>
      <c r="AS1244" s="114">
        <f t="shared" ref="AS1244:AS1253" si="4929">AR1244*$H1244</f>
        <v>0</v>
      </c>
      <c r="AT1244" s="32"/>
      <c r="AU1244" s="114">
        <f t="shared" ref="AU1244:AU1253" si="4930">AT1244*$H1244</f>
        <v>0</v>
      </c>
      <c r="AV1244" s="32"/>
      <c r="AW1244" s="114">
        <f t="shared" ref="AW1244:AW1253" si="4931">AV1244*$H1244</f>
        <v>0</v>
      </c>
      <c r="AX1244" s="32"/>
      <c r="AY1244" s="114">
        <f t="shared" ref="AY1244:AY1253" si="4932">AX1244*$H1244</f>
        <v>0</v>
      </c>
      <c r="AZ1244" s="32"/>
      <c r="BA1244" s="114">
        <f t="shared" ref="BA1244:BA1253" si="4933">AZ1244*$H1244</f>
        <v>0</v>
      </c>
      <c r="BB1244" s="32"/>
      <c r="BC1244" s="114">
        <f t="shared" ref="BC1244:BC1253" si="4934">BB1244*$H1244</f>
        <v>0</v>
      </c>
      <c r="BD1244" s="32"/>
      <c r="BE1244" s="114">
        <f t="shared" ref="BE1244:BE1253" si="4935">BD1244*$H1244</f>
        <v>0</v>
      </c>
      <c r="BF1244" s="32"/>
      <c r="BG1244" s="114">
        <f t="shared" ref="BG1244:BG1253" si="4936">BF1244*$H1244</f>
        <v>0</v>
      </c>
      <c r="BH1244" s="108">
        <f t="shared" ref="BH1244:BI1244" si="4937">SUM(J1244,L1244,N1244,P1244,R1244,T1244,V1244,X1244,Z1244,AB1244,AD1244,AF1244,AH1244,AJ1244,AL1244,AN1244,AP1244,AR1244,AT1244,AV1244,AX1244,AZ1244,BB1244,BD1244,BF1244)</f>
        <v>6</v>
      </c>
      <c r="BI1244" s="119">
        <f t="shared" si="4937"/>
        <v>553.6115787926858</v>
      </c>
      <c r="BJ1244" s="87">
        <f t="shared" ref="BJ1244:BJ1253" si="4938">BI1244/I1244</f>
        <v>0.54545699669213832</v>
      </c>
      <c r="BK1244" s="108">
        <f t="shared" ref="BK1244:BK1253" si="4939">F1244-BH1244</f>
        <v>5</v>
      </c>
      <c r="BL1244" s="119">
        <f t="shared" ref="BL1244:BL1253" si="4940">I1244-BI1244</f>
        <v>461.33842120731424</v>
      </c>
      <c r="BM1244" s="87">
        <f t="shared" ref="BM1244:BM1253" si="4941">1-BJ1244</f>
        <v>0.45454300330786168</v>
      </c>
    </row>
    <row r="1245" spans="1:65" s="88" customFormat="1">
      <c r="A1245" s="38" t="s">
        <v>1790</v>
      </c>
      <c r="B1245" s="29" t="s">
        <v>1656</v>
      </c>
      <c r="C1245" s="34">
        <v>190332</v>
      </c>
      <c r="D1245" s="101" t="s">
        <v>1791</v>
      </c>
      <c r="E1245" s="29" t="s">
        <v>100</v>
      </c>
      <c r="F1245" s="30">
        <v>6</v>
      </c>
      <c r="G1245" s="31">
        <v>251.76</v>
      </c>
      <c r="H1245" s="119">
        <v>309.35599741831265</v>
      </c>
      <c r="I1245" s="120">
        <f t="shared" si="4911"/>
        <v>1856.14</v>
      </c>
      <c r="J1245" s="111"/>
      <c r="K1245" s="114">
        <f t="shared" si="4912"/>
        <v>0</v>
      </c>
      <c r="L1245" s="32"/>
      <c r="M1245" s="114">
        <f t="shared" si="4913"/>
        <v>0</v>
      </c>
      <c r="N1245" s="32"/>
      <c r="O1245" s="114">
        <f t="shared" si="4914"/>
        <v>0</v>
      </c>
      <c r="P1245" s="32"/>
      <c r="Q1245" s="114">
        <f t="shared" si="4915"/>
        <v>0</v>
      </c>
      <c r="R1245" s="32"/>
      <c r="S1245" s="114">
        <f t="shared" si="4916"/>
        <v>0</v>
      </c>
      <c r="T1245" s="32"/>
      <c r="U1245" s="114">
        <f t="shared" si="4917"/>
        <v>0</v>
      </c>
      <c r="V1245" s="32"/>
      <c r="W1245" s="114">
        <f t="shared" si="4918"/>
        <v>0</v>
      </c>
      <c r="X1245" s="32"/>
      <c r="Y1245" s="114">
        <f t="shared" si="4919"/>
        <v>0</v>
      </c>
      <c r="Z1245" s="32"/>
      <c r="AA1245" s="114">
        <f t="shared" si="4920"/>
        <v>0</v>
      </c>
      <c r="AB1245" s="32"/>
      <c r="AC1245" s="114">
        <f t="shared" si="4921"/>
        <v>0</v>
      </c>
      <c r="AD1245" s="32"/>
      <c r="AE1245" s="114">
        <f t="shared" si="4922"/>
        <v>0</v>
      </c>
      <c r="AF1245" s="32"/>
      <c r="AG1245" s="114">
        <f t="shared" si="4923"/>
        <v>0</v>
      </c>
      <c r="AH1245" s="32"/>
      <c r="AI1245" s="114">
        <f t="shared" si="4924"/>
        <v>0</v>
      </c>
      <c r="AJ1245" s="32"/>
      <c r="AK1245" s="114">
        <f t="shared" si="4925"/>
        <v>0</v>
      </c>
      <c r="AL1245" s="32"/>
      <c r="AM1245" s="114">
        <f t="shared" si="4926"/>
        <v>0</v>
      </c>
      <c r="AN1245" s="32"/>
      <c r="AO1245" s="114">
        <f t="shared" si="4927"/>
        <v>0</v>
      </c>
      <c r="AP1245" s="32"/>
      <c r="AQ1245" s="114">
        <f t="shared" si="4928"/>
        <v>0</v>
      </c>
      <c r="AR1245" s="32"/>
      <c r="AS1245" s="114">
        <f t="shared" si="4929"/>
        <v>0</v>
      </c>
      <c r="AT1245" s="32"/>
      <c r="AU1245" s="114">
        <f t="shared" si="4930"/>
        <v>0</v>
      </c>
      <c r="AV1245" s="32"/>
      <c r="AW1245" s="114">
        <f t="shared" si="4931"/>
        <v>0</v>
      </c>
      <c r="AX1245" s="32"/>
      <c r="AY1245" s="114">
        <f t="shared" si="4932"/>
        <v>0</v>
      </c>
      <c r="AZ1245" s="32"/>
      <c r="BA1245" s="114">
        <f t="shared" si="4933"/>
        <v>0</v>
      </c>
      <c r="BB1245" s="32"/>
      <c r="BC1245" s="114">
        <f t="shared" si="4934"/>
        <v>0</v>
      </c>
      <c r="BD1245" s="32"/>
      <c r="BE1245" s="114">
        <f t="shared" si="4935"/>
        <v>0</v>
      </c>
      <c r="BF1245" s="32"/>
      <c r="BG1245" s="114">
        <f t="shared" si="4936"/>
        <v>0</v>
      </c>
      <c r="BH1245" s="108">
        <f t="shared" ref="BH1245:BI1245" si="4942">SUM(J1245,L1245,N1245,P1245,R1245,T1245,V1245,X1245,Z1245,AB1245,AD1245,AF1245,AH1245,AJ1245,AL1245,AN1245,AP1245,AR1245,AT1245,AV1245,AX1245,AZ1245,BB1245,BD1245,BF1245)</f>
        <v>0</v>
      </c>
      <c r="BI1245" s="119">
        <f t="shared" si="4942"/>
        <v>0</v>
      </c>
      <c r="BJ1245" s="87">
        <f t="shared" si="4938"/>
        <v>0</v>
      </c>
      <c r="BK1245" s="108">
        <f t="shared" si="4939"/>
        <v>6</v>
      </c>
      <c r="BL1245" s="119">
        <f t="shared" si="4940"/>
        <v>1856.14</v>
      </c>
      <c r="BM1245" s="87">
        <f t="shared" si="4941"/>
        <v>1</v>
      </c>
    </row>
    <row r="1246" spans="1:65" s="88" customFormat="1" ht="22.5">
      <c r="A1246" s="38" t="s">
        <v>1792</v>
      </c>
      <c r="B1246" s="29" t="s">
        <v>1793</v>
      </c>
      <c r="C1246" s="34">
        <v>1301003061</v>
      </c>
      <c r="D1246" s="101" t="s">
        <v>1794</v>
      </c>
      <c r="E1246" s="29" t="s">
        <v>100</v>
      </c>
      <c r="F1246" s="30">
        <v>2</v>
      </c>
      <c r="G1246" s="31">
        <v>467.33</v>
      </c>
      <c r="H1246" s="119">
        <v>574.24268459445523</v>
      </c>
      <c r="I1246" s="120">
        <f t="shared" si="4911"/>
        <v>1148.49</v>
      </c>
      <c r="J1246" s="111"/>
      <c r="K1246" s="114">
        <f t="shared" si="4912"/>
        <v>0</v>
      </c>
      <c r="L1246" s="32"/>
      <c r="M1246" s="114">
        <f t="shared" si="4913"/>
        <v>0</v>
      </c>
      <c r="N1246" s="32"/>
      <c r="O1246" s="114">
        <f t="shared" si="4914"/>
        <v>0</v>
      </c>
      <c r="P1246" s="32"/>
      <c r="Q1246" s="114">
        <f t="shared" si="4915"/>
        <v>0</v>
      </c>
      <c r="R1246" s="32"/>
      <c r="S1246" s="114">
        <f t="shared" si="4916"/>
        <v>0</v>
      </c>
      <c r="T1246" s="32"/>
      <c r="U1246" s="114">
        <f t="shared" si="4917"/>
        <v>0</v>
      </c>
      <c r="V1246" s="32"/>
      <c r="W1246" s="114">
        <f t="shared" si="4918"/>
        <v>0</v>
      </c>
      <c r="X1246" s="32"/>
      <c r="Y1246" s="114">
        <f t="shared" si="4919"/>
        <v>0</v>
      </c>
      <c r="Z1246" s="32"/>
      <c r="AA1246" s="114">
        <f t="shared" si="4920"/>
        <v>0</v>
      </c>
      <c r="AB1246" s="32"/>
      <c r="AC1246" s="114">
        <f t="shared" si="4921"/>
        <v>0</v>
      </c>
      <c r="AD1246" s="32"/>
      <c r="AE1246" s="114">
        <f t="shared" si="4922"/>
        <v>0</v>
      </c>
      <c r="AF1246" s="32"/>
      <c r="AG1246" s="114">
        <f t="shared" si="4923"/>
        <v>0</v>
      </c>
      <c r="AH1246" s="32"/>
      <c r="AI1246" s="114">
        <f t="shared" si="4924"/>
        <v>0</v>
      </c>
      <c r="AJ1246" s="32"/>
      <c r="AK1246" s="114">
        <f t="shared" si="4925"/>
        <v>0</v>
      </c>
      <c r="AL1246" s="32"/>
      <c r="AM1246" s="114">
        <f t="shared" si="4926"/>
        <v>0</v>
      </c>
      <c r="AN1246" s="32"/>
      <c r="AO1246" s="114">
        <f t="shared" si="4927"/>
        <v>0</v>
      </c>
      <c r="AP1246" s="32"/>
      <c r="AQ1246" s="114">
        <f t="shared" si="4928"/>
        <v>0</v>
      </c>
      <c r="AR1246" s="32"/>
      <c r="AS1246" s="114">
        <f t="shared" si="4929"/>
        <v>0</v>
      </c>
      <c r="AT1246" s="32"/>
      <c r="AU1246" s="114">
        <f t="shared" si="4930"/>
        <v>0</v>
      </c>
      <c r="AV1246" s="32"/>
      <c r="AW1246" s="114">
        <f t="shared" si="4931"/>
        <v>0</v>
      </c>
      <c r="AX1246" s="32"/>
      <c r="AY1246" s="114">
        <f t="shared" si="4932"/>
        <v>0</v>
      </c>
      <c r="AZ1246" s="32"/>
      <c r="BA1246" s="114">
        <f t="shared" si="4933"/>
        <v>0</v>
      </c>
      <c r="BB1246" s="32"/>
      <c r="BC1246" s="114">
        <f t="shared" si="4934"/>
        <v>0</v>
      </c>
      <c r="BD1246" s="32"/>
      <c r="BE1246" s="114">
        <f t="shared" si="4935"/>
        <v>0</v>
      </c>
      <c r="BF1246" s="32"/>
      <c r="BG1246" s="114">
        <f t="shared" si="4936"/>
        <v>0</v>
      </c>
      <c r="BH1246" s="108">
        <f t="shared" ref="BH1246:BI1246" si="4943">SUM(J1246,L1246,N1246,P1246,R1246,T1246,V1246,X1246,Z1246,AB1246,AD1246,AF1246,AH1246,AJ1246,AL1246,AN1246,AP1246,AR1246,AT1246,AV1246,AX1246,AZ1246,BB1246,BD1246,BF1246)</f>
        <v>0</v>
      </c>
      <c r="BI1246" s="119">
        <f t="shared" si="4943"/>
        <v>0</v>
      </c>
      <c r="BJ1246" s="87">
        <f t="shared" si="4938"/>
        <v>0</v>
      </c>
      <c r="BK1246" s="108">
        <f t="shared" si="4939"/>
        <v>2</v>
      </c>
      <c r="BL1246" s="119">
        <f t="shared" si="4940"/>
        <v>1148.49</v>
      </c>
      <c r="BM1246" s="87">
        <f t="shared" si="4941"/>
        <v>1</v>
      </c>
    </row>
    <row r="1247" spans="1:65" s="88" customFormat="1">
      <c r="A1247" s="38" t="s">
        <v>1795</v>
      </c>
      <c r="B1247" s="29" t="s">
        <v>250</v>
      </c>
      <c r="C1247" s="34">
        <v>11748</v>
      </c>
      <c r="D1247" s="101" t="s">
        <v>1796</v>
      </c>
      <c r="E1247" s="29" t="s">
        <v>100</v>
      </c>
      <c r="F1247" s="30">
        <v>5</v>
      </c>
      <c r="G1247" s="31">
        <v>274.56</v>
      </c>
      <c r="H1247" s="119">
        <v>337.37203150290719</v>
      </c>
      <c r="I1247" s="120">
        <f t="shared" si="4911"/>
        <v>1686.86</v>
      </c>
      <c r="J1247" s="111"/>
      <c r="K1247" s="114">
        <f t="shared" si="4912"/>
        <v>0</v>
      </c>
      <c r="L1247" s="32"/>
      <c r="M1247" s="114">
        <f t="shared" si="4913"/>
        <v>0</v>
      </c>
      <c r="N1247" s="32"/>
      <c r="O1247" s="114">
        <f t="shared" si="4914"/>
        <v>0</v>
      </c>
      <c r="P1247" s="32"/>
      <c r="Q1247" s="114">
        <f t="shared" si="4915"/>
        <v>0</v>
      </c>
      <c r="R1247" s="32"/>
      <c r="S1247" s="114">
        <f t="shared" si="4916"/>
        <v>0</v>
      </c>
      <c r="T1247" s="32"/>
      <c r="U1247" s="114">
        <f t="shared" si="4917"/>
        <v>0</v>
      </c>
      <c r="V1247" s="32"/>
      <c r="W1247" s="114">
        <f t="shared" si="4918"/>
        <v>0</v>
      </c>
      <c r="X1247" s="32"/>
      <c r="Y1247" s="114">
        <f t="shared" si="4919"/>
        <v>0</v>
      </c>
      <c r="Z1247" s="32"/>
      <c r="AA1247" s="114">
        <f t="shared" si="4920"/>
        <v>0</v>
      </c>
      <c r="AB1247" s="32"/>
      <c r="AC1247" s="114">
        <f t="shared" si="4921"/>
        <v>0</v>
      </c>
      <c r="AD1247" s="32"/>
      <c r="AE1247" s="114">
        <f t="shared" si="4922"/>
        <v>0</v>
      </c>
      <c r="AF1247" s="32"/>
      <c r="AG1247" s="114">
        <f t="shared" si="4923"/>
        <v>0</v>
      </c>
      <c r="AH1247" s="32"/>
      <c r="AI1247" s="114">
        <f t="shared" si="4924"/>
        <v>0</v>
      </c>
      <c r="AJ1247" s="32"/>
      <c r="AK1247" s="114">
        <f t="shared" si="4925"/>
        <v>0</v>
      </c>
      <c r="AL1247" s="32"/>
      <c r="AM1247" s="114">
        <f t="shared" si="4926"/>
        <v>0</v>
      </c>
      <c r="AN1247" s="32"/>
      <c r="AO1247" s="114">
        <f t="shared" si="4927"/>
        <v>0</v>
      </c>
      <c r="AP1247" s="32"/>
      <c r="AQ1247" s="114">
        <f t="shared" si="4928"/>
        <v>0</v>
      </c>
      <c r="AR1247" s="32"/>
      <c r="AS1247" s="114">
        <f t="shared" si="4929"/>
        <v>0</v>
      </c>
      <c r="AT1247" s="32"/>
      <c r="AU1247" s="114">
        <f t="shared" si="4930"/>
        <v>0</v>
      </c>
      <c r="AV1247" s="32"/>
      <c r="AW1247" s="114">
        <f t="shared" si="4931"/>
        <v>0</v>
      </c>
      <c r="AX1247" s="32"/>
      <c r="AY1247" s="114">
        <f t="shared" si="4932"/>
        <v>0</v>
      </c>
      <c r="AZ1247" s="32"/>
      <c r="BA1247" s="114">
        <f t="shared" si="4933"/>
        <v>0</v>
      </c>
      <c r="BB1247" s="32"/>
      <c r="BC1247" s="114">
        <f t="shared" si="4934"/>
        <v>0</v>
      </c>
      <c r="BD1247" s="32"/>
      <c r="BE1247" s="114">
        <f t="shared" si="4935"/>
        <v>0</v>
      </c>
      <c r="BF1247" s="32"/>
      <c r="BG1247" s="114">
        <f t="shared" si="4936"/>
        <v>0</v>
      </c>
      <c r="BH1247" s="108">
        <f t="shared" ref="BH1247:BI1247" si="4944">SUM(J1247,L1247,N1247,P1247,R1247,T1247,V1247,X1247,Z1247,AB1247,AD1247,AF1247,AH1247,AJ1247,AL1247,AN1247,AP1247,AR1247,AT1247,AV1247,AX1247,AZ1247,BB1247,BD1247,BF1247)</f>
        <v>0</v>
      </c>
      <c r="BI1247" s="119">
        <f t="shared" si="4944"/>
        <v>0</v>
      </c>
      <c r="BJ1247" s="87">
        <f t="shared" si="4938"/>
        <v>0</v>
      </c>
      <c r="BK1247" s="108">
        <f t="shared" si="4939"/>
        <v>5</v>
      </c>
      <c r="BL1247" s="119">
        <f t="shared" si="4940"/>
        <v>1686.86</v>
      </c>
      <c r="BM1247" s="87">
        <f t="shared" si="4941"/>
        <v>1</v>
      </c>
    </row>
    <row r="1248" spans="1:65" s="88" customFormat="1" ht="22.5">
      <c r="A1248" s="38" t="s">
        <v>1797</v>
      </c>
      <c r="B1248" s="29" t="s">
        <v>250</v>
      </c>
      <c r="C1248" s="34">
        <v>9676</v>
      </c>
      <c r="D1248" s="101" t="s">
        <v>1798</v>
      </c>
      <c r="E1248" s="29" t="s">
        <v>100</v>
      </c>
      <c r="F1248" s="30">
        <v>3</v>
      </c>
      <c r="G1248" s="31">
        <v>244.67</v>
      </c>
      <c r="H1248" s="119">
        <v>300.6439938367435</v>
      </c>
      <c r="I1248" s="120">
        <f t="shared" si="4911"/>
        <v>901.93</v>
      </c>
      <c r="J1248" s="111"/>
      <c r="K1248" s="114">
        <f t="shared" si="4912"/>
        <v>0</v>
      </c>
      <c r="L1248" s="32"/>
      <c r="M1248" s="114">
        <f t="shared" si="4913"/>
        <v>0</v>
      </c>
      <c r="N1248" s="32"/>
      <c r="O1248" s="114">
        <f t="shared" si="4914"/>
        <v>0</v>
      </c>
      <c r="P1248" s="32"/>
      <c r="Q1248" s="114">
        <f t="shared" si="4915"/>
        <v>0</v>
      </c>
      <c r="R1248" s="32"/>
      <c r="S1248" s="114">
        <f t="shared" si="4916"/>
        <v>0</v>
      </c>
      <c r="T1248" s="32"/>
      <c r="U1248" s="114">
        <f t="shared" si="4917"/>
        <v>0</v>
      </c>
      <c r="V1248" s="32"/>
      <c r="W1248" s="114">
        <f t="shared" si="4918"/>
        <v>0</v>
      </c>
      <c r="X1248" s="32"/>
      <c r="Y1248" s="114">
        <f t="shared" si="4919"/>
        <v>0</v>
      </c>
      <c r="Z1248" s="32"/>
      <c r="AA1248" s="114">
        <f t="shared" si="4920"/>
        <v>0</v>
      </c>
      <c r="AB1248" s="32"/>
      <c r="AC1248" s="114">
        <f t="shared" si="4921"/>
        <v>0</v>
      </c>
      <c r="AD1248" s="32"/>
      <c r="AE1248" s="114">
        <f t="shared" si="4922"/>
        <v>0</v>
      </c>
      <c r="AF1248" s="32"/>
      <c r="AG1248" s="114">
        <f t="shared" si="4923"/>
        <v>0</v>
      </c>
      <c r="AH1248" s="32"/>
      <c r="AI1248" s="114">
        <f t="shared" si="4924"/>
        <v>0</v>
      </c>
      <c r="AJ1248" s="32"/>
      <c r="AK1248" s="114">
        <f t="shared" si="4925"/>
        <v>0</v>
      </c>
      <c r="AL1248" s="32"/>
      <c r="AM1248" s="114">
        <f t="shared" si="4926"/>
        <v>0</v>
      </c>
      <c r="AN1248" s="32"/>
      <c r="AO1248" s="114">
        <f t="shared" si="4927"/>
        <v>0</v>
      </c>
      <c r="AP1248" s="32"/>
      <c r="AQ1248" s="114">
        <f t="shared" si="4928"/>
        <v>0</v>
      </c>
      <c r="AR1248" s="32"/>
      <c r="AS1248" s="114">
        <f t="shared" si="4929"/>
        <v>0</v>
      </c>
      <c r="AT1248" s="32"/>
      <c r="AU1248" s="114">
        <f t="shared" si="4930"/>
        <v>0</v>
      </c>
      <c r="AV1248" s="32"/>
      <c r="AW1248" s="114">
        <f t="shared" si="4931"/>
        <v>0</v>
      </c>
      <c r="AX1248" s="32"/>
      <c r="AY1248" s="114">
        <f t="shared" si="4932"/>
        <v>0</v>
      </c>
      <c r="AZ1248" s="32"/>
      <c r="BA1248" s="114">
        <f t="shared" si="4933"/>
        <v>0</v>
      </c>
      <c r="BB1248" s="32"/>
      <c r="BC1248" s="114">
        <f t="shared" si="4934"/>
        <v>0</v>
      </c>
      <c r="BD1248" s="32"/>
      <c r="BE1248" s="114">
        <f t="shared" si="4935"/>
        <v>0</v>
      </c>
      <c r="BF1248" s="32"/>
      <c r="BG1248" s="114">
        <f t="shared" si="4936"/>
        <v>0</v>
      </c>
      <c r="BH1248" s="108">
        <f t="shared" ref="BH1248:BI1248" si="4945">SUM(J1248,L1248,N1248,P1248,R1248,T1248,V1248,X1248,Z1248,AB1248,AD1248,AF1248,AH1248,AJ1248,AL1248,AN1248,AP1248,AR1248,AT1248,AV1248,AX1248,AZ1248,BB1248,BD1248,BF1248)</f>
        <v>0</v>
      </c>
      <c r="BI1248" s="119">
        <f t="shared" si="4945"/>
        <v>0</v>
      </c>
      <c r="BJ1248" s="87">
        <f t="shared" si="4938"/>
        <v>0</v>
      </c>
      <c r="BK1248" s="108">
        <f t="shared" si="4939"/>
        <v>3</v>
      </c>
      <c r="BL1248" s="119">
        <f t="shared" si="4940"/>
        <v>901.93</v>
      </c>
      <c r="BM1248" s="87">
        <f t="shared" si="4941"/>
        <v>1</v>
      </c>
    </row>
    <row r="1249" spans="1:65" s="88" customFormat="1">
      <c r="A1249" s="38" t="s">
        <v>1799</v>
      </c>
      <c r="B1249" s="29" t="s">
        <v>1639</v>
      </c>
      <c r="C1249" s="34" t="s">
        <v>1800</v>
      </c>
      <c r="D1249" s="101" t="s">
        <v>1801</v>
      </c>
      <c r="E1249" s="29" t="s">
        <v>100</v>
      </c>
      <c r="F1249" s="30">
        <v>8</v>
      </c>
      <c r="G1249" s="31">
        <v>174.67</v>
      </c>
      <c r="H1249" s="119">
        <v>214.62985410333914</v>
      </c>
      <c r="I1249" s="120">
        <f t="shared" si="4911"/>
        <v>1717.04</v>
      </c>
      <c r="J1249" s="111"/>
      <c r="K1249" s="114">
        <f t="shared" si="4912"/>
        <v>0</v>
      </c>
      <c r="L1249" s="32"/>
      <c r="M1249" s="114">
        <f t="shared" si="4913"/>
        <v>0</v>
      </c>
      <c r="N1249" s="32"/>
      <c r="O1249" s="114">
        <f t="shared" si="4914"/>
        <v>0</v>
      </c>
      <c r="P1249" s="32"/>
      <c r="Q1249" s="114">
        <f t="shared" si="4915"/>
        <v>0</v>
      </c>
      <c r="R1249" s="32"/>
      <c r="S1249" s="114">
        <f t="shared" si="4916"/>
        <v>0</v>
      </c>
      <c r="T1249" s="32"/>
      <c r="U1249" s="114">
        <f t="shared" si="4917"/>
        <v>0</v>
      </c>
      <c r="V1249" s="32"/>
      <c r="W1249" s="114">
        <f t="shared" si="4918"/>
        <v>0</v>
      </c>
      <c r="X1249" s="32"/>
      <c r="Y1249" s="114">
        <f t="shared" si="4919"/>
        <v>0</v>
      </c>
      <c r="Z1249" s="32"/>
      <c r="AA1249" s="114">
        <f t="shared" si="4920"/>
        <v>0</v>
      </c>
      <c r="AB1249" s="32"/>
      <c r="AC1249" s="114">
        <f t="shared" si="4921"/>
        <v>0</v>
      </c>
      <c r="AD1249" s="32"/>
      <c r="AE1249" s="114">
        <f t="shared" si="4922"/>
        <v>0</v>
      </c>
      <c r="AF1249" s="32"/>
      <c r="AG1249" s="114">
        <f t="shared" si="4923"/>
        <v>0</v>
      </c>
      <c r="AH1249" s="32"/>
      <c r="AI1249" s="114">
        <f t="shared" si="4924"/>
        <v>0</v>
      </c>
      <c r="AJ1249" s="32"/>
      <c r="AK1249" s="114">
        <f t="shared" si="4925"/>
        <v>0</v>
      </c>
      <c r="AL1249" s="32"/>
      <c r="AM1249" s="114">
        <f t="shared" si="4926"/>
        <v>0</v>
      </c>
      <c r="AN1249" s="32"/>
      <c r="AO1249" s="114">
        <f t="shared" si="4927"/>
        <v>0</v>
      </c>
      <c r="AP1249" s="32"/>
      <c r="AQ1249" s="114">
        <f t="shared" si="4928"/>
        <v>0</v>
      </c>
      <c r="AR1249" s="32"/>
      <c r="AS1249" s="114">
        <f t="shared" si="4929"/>
        <v>0</v>
      </c>
      <c r="AT1249" s="32"/>
      <c r="AU1249" s="114">
        <f t="shared" si="4930"/>
        <v>0</v>
      </c>
      <c r="AV1249" s="32"/>
      <c r="AW1249" s="114">
        <f t="shared" si="4931"/>
        <v>0</v>
      </c>
      <c r="AX1249" s="32"/>
      <c r="AY1249" s="114">
        <f t="shared" si="4932"/>
        <v>0</v>
      </c>
      <c r="AZ1249" s="32"/>
      <c r="BA1249" s="114">
        <f t="shared" si="4933"/>
        <v>0</v>
      </c>
      <c r="BB1249" s="32"/>
      <c r="BC1249" s="114">
        <f t="shared" si="4934"/>
        <v>0</v>
      </c>
      <c r="BD1249" s="32"/>
      <c r="BE1249" s="114">
        <f t="shared" si="4935"/>
        <v>0</v>
      </c>
      <c r="BF1249" s="32"/>
      <c r="BG1249" s="114">
        <f t="shared" si="4936"/>
        <v>0</v>
      </c>
      <c r="BH1249" s="108">
        <f t="shared" ref="BH1249:BI1249" si="4946">SUM(J1249,L1249,N1249,P1249,R1249,T1249,V1249,X1249,Z1249,AB1249,AD1249,AF1249,AH1249,AJ1249,AL1249,AN1249,AP1249,AR1249,AT1249,AV1249,AX1249,AZ1249,BB1249,BD1249,BF1249)</f>
        <v>0</v>
      </c>
      <c r="BI1249" s="119">
        <f t="shared" si="4946"/>
        <v>0</v>
      </c>
      <c r="BJ1249" s="87">
        <f t="shared" si="4938"/>
        <v>0</v>
      </c>
      <c r="BK1249" s="108">
        <f t="shared" si="4939"/>
        <v>8</v>
      </c>
      <c r="BL1249" s="119">
        <f t="shared" si="4940"/>
        <v>1717.04</v>
      </c>
      <c r="BM1249" s="87">
        <f t="shared" si="4941"/>
        <v>1</v>
      </c>
    </row>
    <row r="1250" spans="1:65" s="88" customFormat="1" ht="22.5">
      <c r="A1250" s="38" t="s">
        <v>1802</v>
      </c>
      <c r="B1250" s="29" t="s">
        <v>1639</v>
      </c>
      <c r="C1250" s="34" t="s">
        <v>1803</v>
      </c>
      <c r="D1250" s="101" t="s">
        <v>1804</v>
      </c>
      <c r="E1250" s="29" t="s">
        <v>100</v>
      </c>
      <c r="F1250" s="30">
        <v>2</v>
      </c>
      <c r="G1250" s="31">
        <v>184.53</v>
      </c>
      <c r="H1250" s="119">
        <v>226.74556007150156</v>
      </c>
      <c r="I1250" s="120">
        <f t="shared" si="4911"/>
        <v>453.49</v>
      </c>
      <c r="J1250" s="111"/>
      <c r="K1250" s="114">
        <f t="shared" si="4912"/>
        <v>0</v>
      </c>
      <c r="L1250" s="32"/>
      <c r="M1250" s="114">
        <f t="shared" si="4913"/>
        <v>0</v>
      </c>
      <c r="N1250" s="32"/>
      <c r="O1250" s="114">
        <f t="shared" si="4914"/>
        <v>0</v>
      </c>
      <c r="P1250" s="32"/>
      <c r="Q1250" s="114">
        <f t="shared" si="4915"/>
        <v>0</v>
      </c>
      <c r="R1250" s="32"/>
      <c r="S1250" s="114">
        <f t="shared" si="4916"/>
        <v>0</v>
      </c>
      <c r="T1250" s="32"/>
      <c r="U1250" s="114">
        <f t="shared" si="4917"/>
        <v>0</v>
      </c>
      <c r="V1250" s="32"/>
      <c r="W1250" s="114">
        <f t="shared" si="4918"/>
        <v>0</v>
      </c>
      <c r="X1250" s="32"/>
      <c r="Y1250" s="114">
        <f t="shared" si="4919"/>
        <v>0</v>
      </c>
      <c r="Z1250" s="32"/>
      <c r="AA1250" s="114">
        <f t="shared" si="4920"/>
        <v>0</v>
      </c>
      <c r="AB1250" s="32"/>
      <c r="AC1250" s="114">
        <f t="shared" si="4921"/>
        <v>0</v>
      </c>
      <c r="AD1250" s="32"/>
      <c r="AE1250" s="114">
        <f t="shared" si="4922"/>
        <v>0</v>
      </c>
      <c r="AF1250" s="32"/>
      <c r="AG1250" s="114">
        <f t="shared" si="4923"/>
        <v>0</v>
      </c>
      <c r="AH1250" s="32"/>
      <c r="AI1250" s="114">
        <f t="shared" si="4924"/>
        <v>0</v>
      </c>
      <c r="AJ1250" s="32"/>
      <c r="AK1250" s="114">
        <f t="shared" si="4925"/>
        <v>0</v>
      </c>
      <c r="AL1250" s="32"/>
      <c r="AM1250" s="114">
        <f t="shared" si="4926"/>
        <v>0</v>
      </c>
      <c r="AN1250" s="32"/>
      <c r="AO1250" s="114">
        <f t="shared" si="4927"/>
        <v>0</v>
      </c>
      <c r="AP1250" s="32"/>
      <c r="AQ1250" s="114">
        <f t="shared" si="4928"/>
        <v>0</v>
      </c>
      <c r="AR1250" s="32"/>
      <c r="AS1250" s="114">
        <f t="shared" si="4929"/>
        <v>0</v>
      </c>
      <c r="AT1250" s="32"/>
      <c r="AU1250" s="114">
        <f t="shared" si="4930"/>
        <v>0</v>
      </c>
      <c r="AV1250" s="32"/>
      <c r="AW1250" s="114">
        <f t="shared" si="4931"/>
        <v>0</v>
      </c>
      <c r="AX1250" s="32"/>
      <c r="AY1250" s="114">
        <f t="shared" si="4932"/>
        <v>0</v>
      </c>
      <c r="AZ1250" s="32"/>
      <c r="BA1250" s="114">
        <f t="shared" si="4933"/>
        <v>0</v>
      </c>
      <c r="BB1250" s="32"/>
      <c r="BC1250" s="114">
        <f t="shared" si="4934"/>
        <v>0</v>
      </c>
      <c r="BD1250" s="32"/>
      <c r="BE1250" s="114">
        <f t="shared" si="4935"/>
        <v>0</v>
      </c>
      <c r="BF1250" s="32"/>
      <c r="BG1250" s="114">
        <f t="shared" si="4936"/>
        <v>0</v>
      </c>
      <c r="BH1250" s="108">
        <f t="shared" ref="BH1250:BI1250" si="4947">SUM(J1250,L1250,N1250,P1250,R1250,T1250,V1250,X1250,Z1250,AB1250,AD1250,AF1250,AH1250,AJ1250,AL1250,AN1250,AP1250,AR1250,AT1250,AV1250,AX1250,AZ1250,BB1250,BD1250,BF1250)</f>
        <v>0</v>
      </c>
      <c r="BI1250" s="119">
        <f t="shared" si="4947"/>
        <v>0</v>
      </c>
      <c r="BJ1250" s="87">
        <f t="shared" si="4938"/>
        <v>0</v>
      </c>
      <c r="BK1250" s="108">
        <f t="shared" si="4939"/>
        <v>2</v>
      </c>
      <c r="BL1250" s="119">
        <f t="shared" si="4940"/>
        <v>453.49</v>
      </c>
      <c r="BM1250" s="87">
        <f t="shared" si="4941"/>
        <v>1</v>
      </c>
    </row>
    <row r="1251" spans="1:65" s="88" customFormat="1" ht="22.5">
      <c r="A1251" s="38" t="s">
        <v>1805</v>
      </c>
      <c r="B1251" s="29" t="s">
        <v>1656</v>
      </c>
      <c r="C1251" s="34">
        <v>190167</v>
      </c>
      <c r="D1251" s="101" t="s">
        <v>1806</v>
      </c>
      <c r="E1251" s="29" t="s">
        <v>100</v>
      </c>
      <c r="F1251" s="30">
        <v>5</v>
      </c>
      <c r="G1251" s="31">
        <v>65.22</v>
      </c>
      <c r="H1251" s="119">
        <v>80.14060276303762</v>
      </c>
      <c r="I1251" s="120">
        <f t="shared" si="4911"/>
        <v>400.7</v>
      </c>
      <c r="J1251" s="111"/>
      <c r="K1251" s="114">
        <f t="shared" si="4912"/>
        <v>0</v>
      </c>
      <c r="L1251" s="32"/>
      <c r="M1251" s="114">
        <f t="shared" si="4913"/>
        <v>0</v>
      </c>
      <c r="N1251" s="32"/>
      <c r="O1251" s="114">
        <f t="shared" si="4914"/>
        <v>0</v>
      </c>
      <c r="P1251" s="32"/>
      <c r="Q1251" s="114">
        <f t="shared" si="4915"/>
        <v>0</v>
      </c>
      <c r="R1251" s="32"/>
      <c r="S1251" s="114">
        <f t="shared" si="4916"/>
        <v>0</v>
      </c>
      <c r="T1251" s="32"/>
      <c r="U1251" s="114">
        <f t="shared" si="4917"/>
        <v>0</v>
      </c>
      <c r="V1251" s="32"/>
      <c r="W1251" s="114">
        <f t="shared" si="4918"/>
        <v>0</v>
      </c>
      <c r="X1251" s="32"/>
      <c r="Y1251" s="114">
        <f t="shared" si="4919"/>
        <v>0</v>
      </c>
      <c r="Z1251" s="32"/>
      <c r="AA1251" s="114">
        <f t="shared" si="4920"/>
        <v>0</v>
      </c>
      <c r="AB1251" s="32"/>
      <c r="AC1251" s="114">
        <f t="shared" si="4921"/>
        <v>0</v>
      </c>
      <c r="AD1251" s="32"/>
      <c r="AE1251" s="114">
        <f t="shared" si="4922"/>
        <v>0</v>
      </c>
      <c r="AF1251" s="32"/>
      <c r="AG1251" s="114">
        <f t="shared" si="4923"/>
        <v>0</v>
      </c>
      <c r="AH1251" s="32"/>
      <c r="AI1251" s="114">
        <f t="shared" si="4924"/>
        <v>0</v>
      </c>
      <c r="AJ1251" s="32"/>
      <c r="AK1251" s="114">
        <f t="shared" si="4925"/>
        <v>0</v>
      </c>
      <c r="AL1251" s="32"/>
      <c r="AM1251" s="114">
        <f t="shared" si="4926"/>
        <v>0</v>
      </c>
      <c r="AN1251" s="32"/>
      <c r="AO1251" s="114">
        <f t="shared" si="4927"/>
        <v>0</v>
      </c>
      <c r="AP1251" s="32"/>
      <c r="AQ1251" s="114">
        <f t="shared" si="4928"/>
        <v>0</v>
      </c>
      <c r="AR1251" s="32"/>
      <c r="AS1251" s="114">
        <f t="shared" si="4929"/>
        <v>0</v>
      </c>
      <c r="AT1251" s="32"/>
      <c r="AU1251" s="114">
        <f t="shared" si="4930"/>
        <v>0</v>
      </c>
      <c r="AV1251" s="32"/>
      <c r="AW1251" s="114">
        <f t="shared" si="4931"/>
        <v>0</v>
      </c>
      <c r="AX1251" s="32"/>
      <c r="AY1251" s="114">
        <f t="shared" si="4932"/>
        <v>0</v>
      </c>
      <c r="AZ1251" s="32"/>
      <c r="BA1251" s="114">
        <f t="shared" si="4933"/>
        <v>0</v>
      </c>
      <c r="BB1251" s="32"/>
      <c r="BC1251" s="114">
        <f t="shared" si="4934"/>
        <v>0</v>
      </c>
      <c r="BD1251" s="32"/>
      <c r="BE1251" s="114">
        <f t="shared" si="4935"/>
        <v>0</v>
      </c>
      <c r="BF1251" s="32"/>
      <c r="BG1251" s="114">
        <f t="shared" si="4936"/>
        <v>0</v>
      </c>
      <c r="BH1251" s="108">
        <f t="shared" ref="BH1251:BI1251" si="4948">SUM(J1251,L1251,N1251,P1251,R1251,T1251,V1251,X1251,Z1251,AB1251,AD1251,AF1251,AH1251,AJ1251,AL1251,AN1251,AP1251,AR1251,AT1251,AV1251,AX1251,AZ1251,BB1251,BD1251,BF1251)</f>
        <v>0</v>
      </c>
      <c r="BI1251" s="119">
        <f t="shared" si="4948"/>
        <v>0</v>
      </c>
      <c r="BJ1251" s="87">
        <f t="shared" si="4938"/>
        <v>0</v>
      </c>
      <c r="BK1251" s="108">
        <f t="shared" si="4939"/>
        <v>5</v>
      </c>
      <c r="BL1251" s="119">
        <f t="shared" si="4940"/>
        <v>400.7</v>
      </c>
      <c r="BM1251" s="87">
        <f t="shared" si="4941"/>
        <v>1</v>
      </c>
    </row>
    <row r="1252" spans="1:65" s="88" customFormat="1">
      <c r="A1252" s="38" t="s">
        <v>1807</v>
      </c>
      <c r="B1252" s="29" t="s">
        <v>250</v>
      </c>
      <c r="C1252" s="34">
        <v>1703</v>
      </c>
      <c r="D1252" s="101" t="s">
        <v>1808</v>
      </c>
      <c r="E1252" s="29" t="s">
        <v>100</v>
      </c>
      <c r="F1252" s="30">
        <v>7</v>
      </c>
      <c r="G1252" s="31">
        <v>32.81</v>
      </c>
      <c r="H1252" s="119">
        <v>40.316056066471397</v>
      </c>
      <c r="I1252" s="120">
        <f t="shared" si="4911"/>
        <v>282.20999999999998</v>
      </c>
      <c r="J1252" s="111"/>
      <c r="K1252" s="114">
        <f t="shared" si="4912"/>
        <v>0</v>
      </c>
      <c r="L1252" s="32"/>
      <c r="M1252" s="114">
        <f t="shared" si="4913"/>
        <v>0</v>
      </c>
      <c r="N1252" s="32"/>
      <c r="O1252" s="114">
        <f t="shared" si="4914"/>
        <v>0</v>
      </c>
      <c r="P1252" s="32"/>
      <c r="Q1252" s="114">
        <f t="shared" si="4915"/>
        <v>0</v>
      </c>
      <c r="R1252" s="32"/>
      <c r="S1252" s="114">
        <f t="shared" si="4916"/>
        <v>0</v>
      </c>
      <c r="T1252" s="32"/>
      <c r="U1252" s="114">
        <f t="shared" si="4917"/>
        <v>0</v>
      </c>
      <c r="V1252" s="32"/>
      <c r="W1252" s="114">
        <f t="shared" si="4918"/>
        <v>0</v>
      </c>
      <c r="X1252" s="32"/>
      <c r="Y1252" s="114">
        <f t="shared" si="4919"/>
        <v>0</v>
      </c>
      <c r="Z1252" s="32"/>
      <c r="AA1252" s="114">
        <f t="shared" si="4920"/>
        <v>0</v>
      </c>
      <c r="AB1252" s="32"/>
      <c r="AC1252" s="114">
        <f t="shared" si="4921"/>
        <v>0</v>
      </c>
      <c r="AD1252" s="32"/>
      <c r="AE1252" s="114">
        <f t="shared" si="4922"/>
        <v>0</v>
      </c>
      <c r="AF1252" s="32"/>
      <c r="AG1252" s="114">
        <f t="shared" si="4923"/>
        <v>0</v>
      </c>
      <c r="AH1252" s="32"/>
      <c r="AI1252" s="114">
        <f t="shared" si="4924"/>
        <v>0</v>
      </c>
      <c r="AJ1252" s="32"/>
      <c r="AK1252" s="114">
        <f t="shared" si="4925"/>
        <v>0</v>
      </c>
      <c r="AL1252" s="32"/>
      <c r="AM1252" s="114">
        <f t="shared" si="4926"/>
        <v>0</v>
      </c>
      <c r="AN1252" s="32"/>
      <c r="AO1252" s="114">
        <f t="shared" si="4927"/>
        <v>0</v>
      </c>
      <c r="AP1252" s="32"/>
      <c r="AQ1252" s="114">
        <f t="shared" si="4928"/>
        <v>0</v>
      </c>
      <c r="AR1252" s="32"/>
      <c r="AS1252" s="114">
        <f t="shared" si="4929"/>
        <v>0</v>
      </c>
      <c r="AT1252" s="32"/>
      <c r="AU1252" s="114">
        <f t="shared" si="4930"/>
        <v>0</v>
      </c>
      <c r="AV1252" s="32"/>
      <c r="AW1252" s="114">
        <f t="shared" si="4931"/>
        <v>0</v>
      </c>
      <c r="AX1252" s="32"/>
      <c r="AY1252" s="114">
        <f t="shared" si="4932"/>
        <v>0</v>
      </c>
      <c r="AZ1252" s="32"/>
      <c r="BA1252" s="114">
        <f t="shared" si="4933"/>
        <v>0</v>
      </c>
      <c r="BB1252" s="32"/>
      <c r="BC1252" s="114">
        <f t="shared" si="4934"/>
        <v>0</v>
      </c>
      <c r="BD1252" s="32"/>
      <c r="BE1252" s="114">
        <f t="shared" si="4935"/>
        <v>0</v>
      </c>
      <c r="BF1252" s="32"/>
      <c r="BG1252" s="114">
        <f t="shared" si="4936"/>
        <v>0</v>
      </c>
      <c r="BH1252" s="108">
        <f t="shared" ref="BH1252:BI1252" si="4949">SUM(J1252,L1252,N1252,P1252,R1252,T1252,V1252,X1252,Z1252,AB1252,AD1252,AF1252,AH1252,AJ1252,AL1252,AN1252,AP1252,AR1252,AT1252,AV1252,AX1252,AZ1252,BB1252,BD1252,BF1252)</f>
        <v>0</v>
      </c>
      <c r="BI1252" s="119">
        <f t="shared" si="4949"/>
        <v>0</v>
      </c>
      <c r="BJ1252" s="87">
        <f t="shared" si="4938"/>
        <v>0</v>
      </c>
      <c r="BK1252" s="108">
        <f t="shared" si="4939"/>
        <v>7</v>
      </c>
      <c r="BL1252" s="119">
        <f t="shared" si="4940"/>
        <v>282.20999999999998</v>
      </c>
      <c r="BM1252" s="87">
        <f t="shared" si="4941"/>
        <v>1</v>
      </c>
    </row>
    <row r="1253" spans="1:65" s="88" customFormat="1">
      <c r="A1253" s="38" t="s">
        <v>1809</v>
      </c>
      <c r="B1253" s="29" t="s">
        <v>250</v>
      </c>
      <c r="C1253" s="34">
        <v>12897</v>
      </c>
      <c r="D1253" s="101" t="s">
        <v>1810</v>
      </c>
      <c r="E1253" s="29" t="s">
        <v>100</v>
      </c>
      <c r="F1253" s="30">
        <v>2</v>
      </c>
      <c r="G1253" s="31">
        <v>80.34</v>
      </c>
      <c r="H1253" s="119">
        <v>98.719656945452968</v>
      </c>
      <c r="I1253" s="120">
        <f t="shared" si="4911"/>
        <v>197.44</v>
      </c>
      <c r="J1253" s="111"/>
      <c r="K1253" s="114">
        <f t="shared" si="4912"/>
        <v>0</v>
      </c>
      <c r="L1253" s="32">
        <f>'MEMÓRIA DE CÁLCULO'!L791</f>
        <v>2</v>
      </c>
      <c r="M1253" s="114">
        <f t="shared" si="4913"/>
        <v>197.43931389090594</v>
      </c>
      <c r="N1253" s="32"/>
      <c r="O1253" s="114">
        <f t="shared" si="4914"/>
        <v>0</v>
      </c>
      <c r="P1253" s="32"/>
      <c r="Q1253" s="114">
        <f t="shared" si="4915"/>
        <v>0</v>
      </c>
      <c r="R1253" s="32"/>
      <c r="S1253" s="114">
        <f t="shared" si="4916"/>
        <v>0</v>
      </c>
      <c r="T1253" s="32"/>
      <c r="U1253" s="114">
        <f t="shared" si="4917"/>
        <v>0</v>
      </c>
      <c r="V1253" s="32"/>
      <c r="W1253" s="114">
        <f t="shared" si="4918"/>
        <v>0</v>
      </c>
      <c r="X1253" s="32"/>
      <c r="Y1253" s="114">
        <f t="shared" si="4919"/>
        <v>0</v>
      </c>
      <c r="Z1253" s="32"/>
      <c r="AA1253" s="114">
        <f t="shared" si="4920"/>
        <v>0</v>
      </c>
      <c r="AB1253" s="32"/>
      <c r="AC1253" s="114">
        <f t="shared" si="4921"/>
        <v>0</v>
      </c>
      <c r="AD1253" s="32"/>
      <c r="AE1253" s="114">
        <f t="shared" si="4922"/>
        <v>0</v>
      </c>
      <c r="AF1253" s="32"/>
      <c r="AG1253" s="114">
        <f t="shared" si="4923"/>
        <v>0</v>
      </c>
      <c r="AH1253" s="32"/>
      <c r="AI1253" s="114">
        <f t="shared" si="4924"/>
        <v>0</v>
      </c>
      <c r="AJ1253" s="32"/>
      <c r="AK1253" s="114">
        <f t="shared" si="4925"/>
        <v>0</v>
      </c>
      <c r="AL1253" s="32"/>
      <c r="AM1253" s="114">
        <f t="shared" si="4926"/>
        <v>0</v>
      </c>
      <c r="AN1253" s="32"/>
      <c r="AO1253" s="114">
        <f t="shared" si="4927"/>
        <v>0</v>
      </c>
      <c r="AP1253" s="32"/>
      <c r="AQ1253" s="114">
        <f t="shared" si="4928"/>
        <v>0</v>
      </c>
      <c r="AR1253" s="32"/>
      <c r="AS1253" s="114">
        <f t="shared" si="4929"/>
        <v>0</v>
      </c>
      <c r="AT1253" s="32"/>
      <c r="AU1253" s="114">
        <f t="shared" si="4930"/>
        <v>0</v>
      </c>
      <c r="AV1253" s="32"/>
      <c r="AW1253" s="114">
        <f t="shared" si="4931"/>
        <v>0</v>
      </c>
      <c r="AX1253" s="32"/>
      <c r="AY1253" s="114">
        <f t="shared" si="4932"/>
        <v>0</v>
      </c>
      <c r="AZ1253" s="32"/>
      <c r="BA1253" s="114">
        <f t="shared" si="4933"/>
        <v>0</v>
      </c>
      <c r="BB1253" s="32"/>
      <c r="BC1253" s="114">
        <f t="shared" si="4934"/>
        <v>0</v>
      </c>
      <c r="BD1253" s="32"/>
      <c r="BE1253" s="114">
        <f t="shared" si="4935"/>
        <v>0</v>
      </c>
      <c r="BF1253" s="32"/>
      <c r="BG1253" s="114">
        <f t="shared" si="4936"/>
        <v>0</v>
      </c>
      <c r="BH1253" s="108">
        <f t="shared" ref="BH1253:BI1253" si="4950">SUM(J1253,L1253,N1253,P1253,R1253,T1253,V1253,X1253,Z1253,AB1253,AD1253,AF1253,AH1253,AJ1253,AL1253,AN1253,AP1253,AR1253,AT1253,AV1253,AX1253,AZ1253,BB1253,BD1253,BF1253)</f>
        <v>2</v>
      </c>
      <c r="BI1253" s="119">
        <f t="shared" si="4950"/>
        <v>197.43931389090594</v>
      </c>
      <c r="BJ1253" s="87">
        <f t="shared" si="4938"/>
        <v>0.99999652497419944</v>
      </c>
      <c r="BK1253" s="108">
        <f t="shared" si="4939"/>
        <v>0</v>
      </c>
      <c r="BL1253" s="119">
        <f t="shared" si="4940"/>
        <v>6.8610909406174869E-4</v>
      </c>
      <c r="BM1253" s="87">
        <f t="shared" si="4941"/>
        <v>3.4750258005589174E-6</v>
      </c>
    </row>
    <row r="1254" spans="1:65" s="88" customFormat="1">
      <c r="A1254" s="90" t="s">
        <v>1811</v>
      </c>
      <c r="B1254" s="35"/>
      <c r="C1254" s="22"/>
      <c r="D1254" s="102" t="s">
        <v>1812</v>
      </c>
      <c r="E1254" s="35"/>
      <c r="F1254" s="36"/>
      <c r="G1254" s="37"/>
      <c r="H1254" s="123"/>
      <c r="I1254" s="118">
        <f>SUM(I1255:I1267)</f>
        <v>8392.89</v>
      </c>
      <c r="J1254" s="112"/>
      <c r="K1254" s="127">
        <f>SUM(K1255:K1267)</f>
        <v>0</v>
      </c>
      <c r="L1254" s="26"/>
      <c r="M1254" s="127">
        <f>SUM(M1255:M1267)</f>
        <v>695.3260178705932</v>
      </c>
      <c r="N1254" s="26"/>
      <c r="O1254" s="127">
        <f>SUM(O1255:O1267)</f>
        <v>0</v>
      </c>
      <c r="P1254" s="26"/>
      <c r="Q1254" s="127">
        <f>SUM(Q1255:Q1267)</f>
        <v>0</v>
      </c>
      <c r="R1254" s="26"/>
      <c r="S1254" s="127">
        <f>SUM(S1255:S1267)</f>
        <v>0</v>
      </c>
      <c r="T1254" s="26"/>
      <c r="U1254" s="127">
        <f>SUM(U1255:U1267)</f>
        <v>0</v>
      </c>
      <c r="V1254" s="26"/>
      <c r="W1254" s="127">
        <f>SUM(W1255:W1267)</f>
        <v>0</v>
      </c>
      <c r="X1254" s="26"/>
      <c r="Y1254" s="127">
        <f>SUM(Y1255:Y1267)</f>
        <v>0</v>
      </c>
      <c r="Z1254" s="26"/>
      <c r="AA1254" s="127">
        <f>SUM(AA1255:AA1267)</f>
        <v>0</v>
      </c>
      <c r="AB1254" s="26"/>
      <c r="AC1254" s="127">
        <f>SUM(AC1255:AC1267)</f>
        <v>0</v>
      </c>
      <c r="AD1254" s="26"/>
      <c r="AE1254" s="127">
        <f>SUM(AE1255:AE1267)</f>
        <v>0</v>
      </c>
      <c r="AF1254" s="26"/>
      <c r="AG1254" s="127">
        <f>SUM(AG1255:AG1267)</f>
        <v>0</v>
      </c>
      <c r="AH1254" s="26"/>
      <c r="AI1254" s="127">
        <f>SUM(AI1255:AI1267)</f>
        <v>0</v>
      </c>
      <c r="AJ1254" s="26"/>
      <c r="AK1254" s="127">
        <f>SUM(AK1255:AK1267)</f>
        <v>0</v>
      </c>
      <c r="AL1254" s="26"/>
      <c r="AM1254" s="127">
        <f>SUM(AM1255:AM1267)</f>
        <v>0</v>
      </c>
      <c r="AN1254" s="26"/>
      <c r="AO1254" s="127">
        <f>SUM(AO1255:AO1267)</f>
        <v>0</v>
      </c>
      <c r="AP1254" s="26"/>
      <c r="AQ1254" s="127">
        <f>SUM(AQ1255:AQ1267)</f>
        <v>0</v>
      </c>
      <c r="AR1254" s="26"/>
      <c r="AS1254" s="127">
        <f>SUM(AS1255:AS1267)</f>
        <v>0</v>
      </c>
      <c r="AT1254" s="26"/>
      <c r="AU1254" s="127">
        <f>SUM(AU1255:AU1267)</f>
        <v>0</v>
      </c>
      <c r="AV1254" s="26"/>
      <c r="AW1254" s="127">
        <f>SUM(AW1255:AW1267)</f>
        <v>0</v>
      </c>
      <c r="AX1254" s="26"/>
      <c r="AY1254" s="127">
        <f>SUM(AY1255:AY1267)</f>
        <v>0</v>
      </c>
      <c r="AZ1254" s="26"/>
      <c r="BA1254" s="127">
        <f>SUM(BA1255:BA1267)</f>
        <v>0</v>
      </c>
      <c r="BB1254" s="26"/>
      <c r="BC1254" s="127">
        <f>SUM(BC1255:BC1267)</f>
        <v>0</v>
      </c>
      <c r="BD1254" s="26"/>
      <c r="BE1254" s="127">
        <f>SUM(BE1255:BE1267)</f>
        <v>0</v>
      </c>
      <c r="BF1254" s="26"/>
      <c r="BG1254" s="127">
        <f>SUM(BG1255:BG1267)</f>
        <v>0</v>
      </c>
      <c r="BH1254" s="109"/>
      <c r="BI1254" s="121">
        <f>SUM(BI1255:BI1267)</f>
        <v>695.3260178705932</v>
      </c>
      <c r="BJ1254" s="27"/>
      <c r="BK1254" s="109"/>
      <c r="BL1254" s="121">
        <f>SUM(BL1255:BL1267)</f>
        <v>7697.5639821294062</v>
      </c>
      <c r="BM1254" s="27"/>
    </row>
    <row r="1255" spans="1:65" s="88" customFormat="1">
      <c r="A1255" s="38" t="s">
        <v>1813</v>
      </c>
      <c r="B1255" s="29" t="s">
        <v>66</v>
      </c>
      <c r="C1255" s="34">
        <v>89711</v>
      </c>
      <c r="D1255" s="101" t="s">
        <v>1814</v>
      </c>
      <c r="E1255" s="29" t="s">
        <v>132</v>
      </c>
      <c r="F1255" s="30">
        <v>33</v>
      </c>
      <c r="G1255" s="31">
        <v>18.059999999999999</v>
      </c>
      <c r="H1255" s="119">
        <v>22.191648051218326</v>
      </c>
      <c r="I1255" s="120">
        <f t="shared" ref="I1255:I1267" si="4951">ROUND(SUM(F1255*H1255),2)</f>
        <v>732.32</v>
      </c>
      <c r="J1255" s="111"/>
      <c r="K1255" s="114">
        <f t="shared" ref="K1255:K1267" si="4952">J1255*$H1255</f>
        <v>0</v>
      </c>
      <c r="L1255" s="32">
        <f>'MEMÓRIA DE CÁLCULO'!L799</f>
        <v>7</v>
      </c>
      <c r="M1255" s="114">
        <f t="shared" ref="M1255:M1267" si="4953">L1255*$H1255</f>
        <v>155.34153635852829</v>
      </c>
      <c r="N1255" s="32"/>
      <c r="O1255" s="114">
        <f t="shared" ref="O1255:O1267" si="4954">N1255*$H1255</f>
        <v>0</v>
      </c>
      <c r="P1255" s="32"/>
      <c r="Q1255" s="114">
        <f t="shared" ref="Q1255:Q1267" si="4955">P1255*$H1255</f>
        <v>0</v>
      </c>
      <c r="R1255" s="32"/>
      <c r="S1255" s="114">
        <f t="shared" ref="S1255:S1267" si="4956">R1255*$H1255</f>
        <v>0</v>
      </c>
      <c r="T1255" s="32"/>
      <c r="U1255" s="114">
        <f t="shared" ref="U1255:U1267" si="4957">T1255*$H1255</f>
        <v>0</v>
      </c>
      <c r="V1255" s="32"/>
      <c r="W1255" s="114">
        <f t="shared" ref="W1255:W1267" si="4958">V1255*$H1255</f>
        <v>0</v>
      </c>
      <c r="X1255" s="32"/>
      <c r="Y1255" s="114">
        <f t="shared" ref="Y1255:Y1267" si="4959">X1255*$H1255</f>
        <v>0</v>
      </c>
      <c r="Z1255" s="32"/>
      <c r="AA1255" s="114">
        <f t="shared" ref="AA1255:AA1267" si="4960">Z1255*$H1255</f>
        <v>0</v>
      </c>
      <c r="AB1255" s="32"/>
      <c r="AC1255" s="114">
        <f t="shared" ref="AC1255:AC1267" si="4961">AB1255*$H1255</f>
        <v>0</v>
      </c>
      <c r="AD1255" s="32"/>
      <c r="AE1255" s="114">
        <f t="shared" ref="AE1255:AE1267" si="4962">AD1255*$H1255</f>
        <v>0</v>
      </c>
      <c r="AF1255" s="32"/>
      <c r="AG1255" s="114">
        <f t="shared" ref="AG1255:AG1267" si="4963">AF1255*$H1255</f>
        <v>0</v>
      </c>
      <c r="AH1255" s="32"/>
      <c r="AI1255" s="114">
        <f t="shared" ref="AI1255:AI1267" si="4964">AH1255*$H1255</f>
        <v>0</v>
      </c>
      <c r="AJ1255" s="32"/>
      <c r="AK1255" s="114">
        <f t="shared" ref="AK1255:AK1267" si="4965">AJ1255*$H1255</f>
        <v>0</v>
      </c>
      <c r="AL1255" s="32"/>
      <c r="AM1255" s="114">
        <f t="shared" ref="AM1255:AM1267" si="4966">AL1255*$H1255</f>
        <v>0</v>
      </c>
      <c r="AN1255" s="32"/>
      <c r="AO1255" s="114">
        <f t="shared" ref="AO1255:AO1267" si="4967">AN1255*$H1255</f>
        <v>0</v>
      </c>
      <c r="AP1255" s="32"/>
      <c r="AQ1255" s="114">
        <f t="shared" ref="AQ1255:AQ1267" si="4968">AP1255*$H1255</f>
        <v>0</v>
      </c>
      <c r="AR1255" s="32"/>
      <c r="AS1255" s="114">
        <f t="shared" ref="AS1255:AS1267" si="4969">AR1255*$H1255</f>
        <v>0</v>
      </c>
      <c r="AT1255" s="32"/>
      <c r="AU1255" s="114">
        <f t="shared" ref="AU1255:AU1267" si="4970">AT1255*$H1255</f>
        <v>0</v>
      </c>
      <c r="AV1255" s="32"/>
      <c r="AW1255" s="114">
        <f t="shared" ref="AW1255:AW1267" si="4971">AV1255*$H1255</f>
        <v>0</v>
      </c>
      <c r="AX1255" s="32"/>
      <c r="AY1255" s="114">
        <f t="shared" ref="AY1255:AY1267" si="4972">AX1255*$H1255</f>
        <v>0</v>
      </c>
      <c r="AZ1255" s="32"/>
      <c r="BA1255" s="114">
        <f t="shared" ref="BA1255:BA1267" si="4973">AZ1255*$H1255</f>
        <v>0</v>
      </c>
      <c r="BB1255" s="32"/>
      <c r="BC1255" s="114">
        <f t="shared" ref="BC1255:BC1267" si="4974">BB1255*$H1255</f>
        <v>0</v>
      </c>
      <c r="BD1255" s="32"/>
      <c r="BE1255" s="114">
        <f t="shared" ref="BE1255:BE1267" si="4975">BD1255*$H1255</f>
        <v>0</v>
      </c>
      <c r="BF1255" s="32"/>
      <c r="BG1255" s="114">
        <f t="shared" ref="BG1255:BG1267" si="4976">BF1255*$H1255</f>
        <v>0</v>
      </c>
      <c r="BH1255" s="108">
        <f t="shared" ref="BH1255:BI1255" si="4977">SUM(J1255,L1255,N1255,P1255,R1255,T1255,V1255,X1255,Z1255,AB1255,AD1255,AF1255,AH1255,AJ1255,AL1255,AN1255,AP1255,AR1255,AT1255,AV1255,AX1255,AZ1255,BB1255,BD1255,BF1255)</f>
        <v>7</v>
      </c>
      <c r="BI1255" s="119">
        <f t="shared" si="4977"/>
        <v>155.34153635852829</v>
      </c>
      <c r="BJ1255" s="87">
        <f t="shared" ref="BJ1255:BJ1267" si="4978">BI1255/I1255</f>
        <v>0.21212248246467155</v>
      </c>
      <c r="BK1255" s="108">
        <f t="shared" ref="BK1255:BK1267" si="4979">F1255-BH1255</f>
        <v>26</v>
      </c>
      <c r="BL1255" s="119">
        <f t="shared" ref="BL1255:BL1267" si="4980">I1255-BI1255</f>
        <v>576.97846364147176</v>
      </c>
      <c r="BM1255" s="87">
        <f t="shared" ref="BM1255:BM1267" si="4981">1-BJ1255</f>
        <v>0.78787751753532842</v>
      </c>
    </row>
    <row r="1256" spans="1:65" s="88" customFormat="1">
      <c r="A1256" s="38" t="s">
        <v>1815</v>
      </c>
      <c r="B1256" s="29" t="s">
        <v>66</v>
      </c>
      <c r="C1256" s="34">
        <v>89713</v>
      </c>
      <c r="D1256" s="101" t="s">
        <v>1816</v>
      </c>
      <c r="E1256" s="29" t="s">
        <v>132</v>
      </c>
      <c r="F1256" s="30">
        <v>24</v>
      </c>
      <c r="G1256" s="31">
        <v>29.66</v>
      </c>
      <c r="H1256" s="119">
        <v>36.445419778468199</v>
      </c>
      <c r="I1256" s="120">
        <f t="shared" si="4951"/>
        <v>874.69</v>
      </c>
      <c r="J1256" s="111"/>
      <c r="K1256" s="114">
        <f t="shared" si="4952"/>
        <v>0</v>
      </c>
      <c r="L1256" s="32"/>
      <c r="M1256" s="114">
        <f t="shared" si="4953"/>
        <v>0</v>
      </c>
      <c r="N1256" s="32"/>
      <c r="O1256" s="114">
        <f t="shared" si="4954"/>
        <v>0</v>
      </c>
      <c r="P1256" s="32"/>
      <c r="Q1256" s="114">
        <f t="shared" si="4955"/>
        <v>0</v>
      </c>
      <c r="R1256" s="32"/>
      <c r="S1256" s="114">
        <f t="shared" si="4956"/>
        <v>0</v>
      </c>
      <c r="T1256" s="32"/>
      <c r="U1256" s="114">
        <f t="shared" si="4957"/>
        <v>0</v>
      </c>
      <c r="V1256" s="32"/>
      <c r="W1256" s="114">
        <f t="shared" si="4958"/>
        <v>0</v>
      </c>
      <c r="X1256" s="32"/>
      <c r="Y1256" s="114">
        <f t="shared" si="4959"/>
        <v>0</v>
      </c>
      <c r="Z1256" s="32"/>
      <c r="AA1256" s="114">
        <f t="shared" si="4960"/>
        <v>0</v>
      </c>
      <c r="AB1256" s="32"/>
      <c r="AC1256" s="114">
        <f t="shared" si="4961"/>
        <v>0</v>
      </c>
      <c r="AD1256" s="32"/>
      <c r="AE1256" s="114">
        <f t="shared" si="4962"/>
        <v>0</v>
      </c>
      <c r="AF1256" s="32"/>
      <c r="AG1256" s="114">
        <f t="shared" si="4963"/>
        <v>0</v>
      </c>
      <c r="AH1256" s="32"/>
      <c r="AI1256" s="114">
        <f t="shared" si="4964"/>
        <v>0</v>
      </c>
      <c r="AJ1256" s="32"/>
      <c r="AK1256" s="114">
        <f t="shared" si="4965"/>
        <v>0</v>
      </c>
      <c r="AL1256" s="32"/>
      <c r="AM1256" s="114">
        <f t="shared" si="4966"/>
        <v>0</v>
      </c>
      <c r="AN1256" s="32"/>
      <c r="AO1256" s="114">
        <f t="shared" si="4967"/>
        <v>0</v>
      </c>
      <c r="AP1256" s="32"/>
      <c r="AQ1256" s="114">
        <f t="shared" si="4968"/>
        <v>0</v>
      </c>
      <c r="AR1256" s="32"/>
      <c r="AS1256" s="114">
        <f t="shared" si="4969"/>
        <v>0</v>
      </c>
      <c r="AT1256" s="32"/>
      <c r="AU1256" s="114">
        <f t="shared" si="4970"/>
        <v>0</v>
      </c>
      <c r="AV1256" s="32"/>
      <c r="AW1256" s="114">
        <f t="shared" si="4971"/>
        <v>0</v>
      </c>
      <c r="AX1256" s="32"/>
      <c r="AY1256" s="114">
        <f t="shared" si="4972"/>
        <v>0</v>
      </c>
      <c r="AZ1256" s="32"/>
      <c r="BA1256" s="114">
        <f t="shared" si="4973"/>
        <v>0</v>
      </c>
      <c r="BB1256" s="32"/>
      <c r="BC1256" s="114">
        <f t="shared" si="4974"/>
        <v>0</v>
      </c>
      <c r="BD1256" s="32"/>
      <c r="BE1256" s="114">
        <f t="shared" si="4975"/>
        <v>0</v>
      </c>
      <c r="BF1256" s="32"/>
      <c r="BG1256" s="114">
        <f t="shared" si="4976"/>
        <v>0</v>
      </c>
      <c r="BH1256" s="108">
        <f t="shared" ref="BH1256:BI1256" si="4982">SUM(J1256,L1256,N1256,P1256,R1256,T1256,V1256,X1256,Z1256,AB1256,AD1256,AF1256,AH1256,AJ1256,AL1256,AN1256,AP1256,AR1256,AT1256,AV1256,AX1256,AZ1256,BB1256,BD1256,BF1256)</f>
        <v>0</v>
      </c>
      <c r="BI1256" s="119">
        <f t="shared" si="4982"/>
        <v>0</v>
      </c>
      <c r="BJ1256" s="87">
        <f t="shared" si="4978"/>
        <v>0</v>
      </c>
      <c r="BK1256" s="108">
        <f t="shared" si="4979"/>
        <v>24</v>
      </c>
      <c r="BL1256" s="119">
        <f t="shared" si="4980"/>
        <v>874.69</v>
      </c>
      <c r="BM1256" s="87">
        <f t="shared" si="4981"/>
        <v>1</v>
      </c>
    </row>
    <row r="1257" spans="1:65" s="88" customFormat="1">
      <c r="A1257" s="38" t="s">
        <v>1817</v>
      </c>
      <c r="B1257" s="29" t="s">
        <v>66</v>
      </c>
      <c r="C1257" s="34">
        <v>89714</v>
      </c>
      <c r="D1257" s="101" t="s">
        <v>1818</v>
      </c>
      <c r="E1257" s="29" t="s">
        <v>132</v>
      </c>
      <c r="F1257" s="30">
        <v>54</v>
      </c>
      <c r="G1257" s="31">
        <v>32.909999999999997</v>
      </c>
      <c r="H1257" s="119">
        <v>40.438933408947683</v>
      </c>
      <c r="I1257" s="120">
        <f t="shared" si="4951"/>
        <v>2183.6999999999998</v>
      </c>
      <c r="J1257" s="111"/>
      <c r="K1257" s="114">
        <f t="shared" si="4952"/>
        <v>0</v>
      </c>
      <c r="L1257" s="32">
        <f>'MEMÓRIA DE CÁLCULO'!L806</f>
        <v>3</v>
      </c>
      <c r="M1257" s="114">
        <f t="shared" si="4953"/>
        <v>121.31680022684304</v>
      </c>
      <c r="N1257" s="32"/>
      <c r="O1257" s="114">
        <f t="shared" si="4954"/>
        <v>0</v>
      </c>
      <c r="P1257" s="32"/>
      <c r="Q1257" s="114">
        <f t="shared" si="4955"/>
        <v>0</v>
      </c>
      <c r="R1257" s="32"/>
      <c r="S1257" s="114">
        <f t="shared" si="4956"/>
        <v>0</v>
      </c>
      <c r="T1257" s="32"/>
      <c r="U1257" s="114">
        <f t="shared" si="4957"/>
        <v>0</v>
      </c>
      <c r="V1257" s="32"/>
      <c r="W1257" s="114">
        <f t="shared" si="4958"/>
        <v>0</v>
      </c>
      <c r="X1257" s="32"/>
      <c r="Y1257" s="114">
        <f t="shared" si="4959"/>
        <v>0</v>
      </c>
      <c r="Z1257" s="32"/>
      <c r="AA1257" s="114">
        <f t="shared" si="4960"/>
        <v>0</v>
      </c>
      <c r="AB1257" s="32"/>
      <c r="AC1257" s="114">
        <f t="shared" si="4961"/>
        <v>0</v>
      </c>
      <c r="AD1257" s="32"/>
      <c r="AE1257" s="114">
        <f t="shared" si="4962"/>
        <v>0</v>
      </c>
      <c r="AF1257" s="32"/>
      <c r="AG1257" s="114">
        <f t="shared" si="4963"/>
        <v>0</v>
      </c>
      <c r="AH1257" s="32"/>
      <c r="AI1257" s="114">
        <f t="shared" si="4964"/>
        <v>0</v>
      </c>
      <c r="AJ1257" s="32"/>
      <c r="AK1257" s="114">
        <f t="shared" si="4965"/>
        <v>0</v>
      </c>
      <c r="AL1257" s="32"/>
      <c r="AM1257" s="114">
        <f t="shared" si="4966"/>
        <v>0</v>
      </c>
      <c r="AN1257" s="32"/>
      <c r="AO1257" s="114">
        <f t="shared" si="4967"/>
        <v>0</v>
      </c>
      <c r="AP1257" s="32"/>
      <c r="AQ1257" s="114">
        <f t="shared" si="4968"/>
        <v>0</v>
      </c>
      <c r="AR1257" s="32"/>
      <c r="AS1257" s="114">
        <f t="shared" si="4969"/>
        <v>0</v>
      </c>
      <c r="AT1257" s="32"/>
      <c r="AU1257" s="114">
        <f t="shared" si="4970"/>
        <v>0</v>
      </c>
      <c r="AV1257" s="32"/>
      <c r="AW1257" s="114">
        <f t="shared" si="4971"/>
        <v>0</v>
      </c>
      <c r="AX1257" s="32"/>
      <c r="AY1257" s="114">
        <f t="shared" si="4972"/>
        <v>0</v>
      </c>
      <c r="AZ1257" s="32"/>
      <c r="BA1257" s="114">
        <f t="shared" si="4973"/>
        <v>0</v>
      </c>
      <c r="BB1257" s="32"/>
      <c r="BC1257" s="114">
        <f t="shared" si="4974"/>
        <v>0</v>
      </c>
      <c r="BD1257" s="32"/>
      <c r="BE1257" s="114">
        <f t="shared" si="4975"/>
        <v>0</v>
      </c>
      <c r="BF1257" s="32"/>
      <c r="BG1257" s="114">
        <f t="shared" si="4976"/>
        <v>0</v>
      </c>
      <c r="BH1257" s="108">
        <f t="shared" ref="BH1257:BI1257" si="4983">SUM(J1257,L1257,N1257,P1257,R1257,T1257,V1257,X1257,Z1257,AB1257,AD1257,AF1257,AH1257,AJ1257,AL1257,AN1257,AP1257,AR1257,AT1257,AV1257,AX1257,AZ1257,BB1257,BD1257,BF1257)</f>
        <v>3</v>
      </c>
      <c r="BI1257" s="119">
        <f t="shared" si="4983"/>
        <v>121.31680022684304</v>
      </c>
      <c r="BJ1257" s="87">
        <f t="shared" si="4978"/>
        <v>5.5555616717883893E-2</v>
      </c>
      <c r="BK1257" s="108">
        <f t="shared" si="4979"/>
        <v>51</v>
      </c>
      <c r="BL1257" s="119">
        <f t="shared" si="4980"/>
        <v>2062.3831997731568</v>
      </c>
      <c r="BM1257" s="87">
        <f t="shared" si="4981"/>
        <v>0.94444438328211611</v>
      </c>
    </row>
    <row r="1258" spans="1:65" s="88" customFormat="1">
      <c r="A1258" s="38" t="s">
        <v>1819</v>
      </c>
      <c r="B1258" s="29" t="s">
        <v>66</v>
      </c>
      <c r="C1258" s="34">
        <v>89708</v>
      </c>
      <c r="D1258" s="101" t="s">
        <v>1820</v>
      </c>
      <c r="E1258" s="29" t="s">
        <v>100</v>
      </c>
      <c r="F1258" s="30">
        <v>5</v>
      </c>
      <c r="G1258" s="31">
        <v>81</v>
      </c>
      <c r="H1258" s="119">
        <v>99.530647405796486</v>
      </c>
      <c r="I1258" s="120">
        <f t="shared" si="4951"/>
        <v>497.65</v>
      </c>
      <c r="J1258" s="111"/>
      <c r="K1258" s="114">
        <f t="shared" si="4952"/>
        <v>0</v>
      </c>
      <c r="L1258" s="32"/>
      <c r="M1258" s="114">
        <f t="shared" si="4953"/>
        <v>0</v>
      </c>
      <c r="N1258" s="32"/>
      <c r="O1258" s="114">
        <f t="shared" si="4954"/>
        <v>0</v>
      </c>
      <c r="P1258" s="32"/>
      <c r="Q1258" s="114">
        <f t="shared" si="4955"/>
        <v>0</v>
      </c>
      <c r="R1258" s="32"/>
      <c r="S1258" s="114">
        <f t="shared" si="4956"/>
        <v>0</v>
      </c>
      <c r="T1258" s="32"/>
      <c r="U1258" s="114">
        <f t="shared" si="4957"/>
        <v>0</v>
      </c>
      <c r="V1258" s="32"/>
      <c r="W1258" s="114">
        <f t="shared" si="4958"/>
        <v>0</v>
      </c>
      <c r="X1258" s="32"/>
      <c r="Y1258" s="114">
        <f t="shared" si="4959"/>
        <v>0</v>
      </c>
      <c r="Z1258" s="32"/>
      <c r="AA1258" s="114">
        <f t="shared" si="4960"/>
        <v>0</v>
      </c>
      <c r="AB1258" s="32"/>
      <c r="AC1258" s="114">
        <f t="shared" si="4961"/>
        <v>0</v>
      </c>
      <c r="AD1258" s="32"/>
      <c r="AE1258" s="114">
        <f t="shared" si="4962"/>
        <v>0</v>
      </c>
      <c r="AF1258" s="32"/>
      <c r="AG1258" s="114">
        <f t="shared" si="4963"/>
        <v>0</v>
      </c>
      <c r="AH1258" s="32"/>
      <c r="AI1258" s="114">
        <f t="shared" si="4964"/>
        <v>0</v>
      </c>
      <c r="AJ1258" s="32"/>
      <c r="AK1258" s="114">
        <f t="shared" si="4965"/>
        <v>0</v>
      </c>
      <c r="AL1258" s="32"/>
      <c r="AM1258" s="114">
        <f t="shared" si="4966"/>
        <v>0</v>
      </c>
      <c r="AN1258" s="32"/>
      <c r="AO1258" s="114">
        <f t="shared" si="4967"/>
        <v>0</v>
      </c>
      <c r="AP1258" s="32"/>
      <c r="AQ1258" s="114">
        <f t="shared" si="4968"/>
        <v>0</v>
      </c>
      <c r="AR1258" s="32"/>
      <c r="AS1258" s="114">
        <f t="shared" si="4969"/>
        <v>0</v>
      </c>
      <c r="AT1258" s="32"/>
      <c r="AU1258" s="114">
        <f t="shared" si="4970"/>
        <v>0</v>
      </c>
      <c r="AV1258" s="32"/>
      <c r="AW1258" s="114">
        <f t="shared" si="4971"/>
        <v>0</v>
      </c>
      <c r="AX1258" s="32"/>
      <c r="AY1258" s="114">
        <f t="shared" si="4972"/>
        <v>0</v>
      </c>
      <c r="AZ1258" s="32"/>
      <c r="BA1258" s="114">
        <f t="shared" si="4973"/>
        <v>0</v>
      </c>
      <c r="BB1258" s="32"/>
      <c r="BC1258" s="114">
        <f t="shared" si="4974"/>
        <v>0</v>
      </c>
      <c r="BD1258" s="32"/>
      <c r="BE1258" s="114">
        <f t="shared" si="4975"/>
        <v>0</v>
      </c>
      <c r="BF1258" s="32"/>
      <c r="BG1258" s="114">
        <f t="shared" si="4976"/>
        <v>0</v>
      </c>
      <c r="BH1258" s="108">
        <f t="shared" ref="BH1258:BI1258" si="4984">SUM(J1258,L1258,N1258,P1258,R1258,T1258,V1258,X1258,Z1258,AB1258,AD1258,AF1258,AH1258,AJ1258,AL1258,AN1258,AP1258,AR1258,AT1258,AV1258,AX1258,AZ1258,BB1258,BD1258,BF1258)</f>
        <v>0</v>
      </c>
      <c r="BI1258" s="119">
        <f t="shared" si="4984"/>
        <v>0</v>
      </c>
      <c r="BJ1258" s="87">
        <f t="shared" si="4978"/>
        <v>0</v>
      </c>
      <c r="BK1258" s="108">
        <f t="shared" si="4979"/>
        <v>5</v>
      </c>
      <c r="BL1258" s="119">
        <f t="shared" si="4980"/>
        <v>497.65</v>
      </c>
      <c r="BM1258" s="87">
        <f t="shared" si="4981"/>
        <v>1</v>
      </c>
    </row>
    <row r="1259" spans="1:65" s="88" customFormat="1">
      <c r="A1259" s="38" t="s">
        <v>1821</v>
      </c>
      <c r="B1259" s="29" t="s">
        <v>66</v>
      </c>
      <c r="C1259" s="34">
        <v>98110</v>
      </c>
      <c r="D1259" s="101" t="s">
        <v>1822</v>
      </c>
      <c r="E1259" s="29" t="s">
        <v>100</v>
      </c>
      <c r="F1259" s="30">
        <v>4</v>
      </c>
      <c r="G1259" s="31">
        <v>310.25</v>
      </c>
      <c r="H1259" s="119">
        <v>381.2269550326958</v>
      </c>
      <c r="I1259" s="120">
        <f t="shared" si="4951"/>
        <v>1524.91</v>
      </c>
      <c r="J1259" s="111"/>
      <c r="K1259" s="114">
        <f t="shared" si="4952"/>
        <v>0</v>
      </c>
      <c r="L1259" s="32"/>
      <c r="M1259" s="114">
        <f t="shared" si="4953"/>
        <v>0</v>
      </c>
      <c r="N1259" s="32"/>
      <c r="O1259" s="114">
        <f t="shared" si="4954"/>
        <v>0</v>
      </c>
      <c r="P1259" s="32"/>
      <c r="Q1259" s="114">
        <f t="shared" si="4955"/>
        <v>0</v>
      </c>
      <c r="R1259" s="32"/>
      <c r="S1259" s="114">
        <f t="shared" si="4956"/>
        <v>0</v>
      </c>
      <c r="T1259" s="32"/>
      <c r="U1259" s="114">
        <f t="shared" si="4957"/>
        <v>0</v>
      </c>
      <c r="V1259" s="32"/>
      <c r="W1259" s="114">
        <f t="shared" si="4958"/>
        <v>0</v>
      </c>
      <c r="X1259" s="32"/>
      <c r="Y1259" s="114">
        <f t="shared" si="4959"/>
        <v>0</v>
      </c>
      <c r="Z1259" s="32"/>
      <c r="AA1259" s="114">
        <f t="shared" si="4960"/>
        <v>0</v>
      </c>
      <c r="AB1259" s="32"/>
      <c r="AC1259" s="114">
        <f t="shared" si="4961"/>
        <v>0</v>
      </c>
      <c r="AD1259" s="32"/>
      <c r="AE1259" s="114">
        <f t="shared" si="4962"/>
        <v>0</v>
      </c>
      <c r="AF1259" s="32"/>
      <c r="AG1259" s="114">
        <f t="shared" si="4963"/>
        <v>0</v>
      </c>
      <c r="AH1259" s="32"/>
      <c r="AI1259" s="114">
        <f t="shared" si="4964"/>
        <v>0</v>
      </c>
      <c r="AJ1259" s="32"/>
      <c r="AK1259" s="114">
        <f t="shared" si="4965"/>
        <v>0</v>
      </c>
      <c r="AL1259" s="32"/>
      <c r="AM1259" s="114">
        <f t="shared" si="4966"/>
        <v>0</v>
      </c>
      <c r="AN1259" s="32"/>
      <c r="AO1259" s="114">
        <f t="shared" si="4967"/>
        <v>0</v>
      </c>
      <c r="AP1259" s="32"/>
      <c r="AQ1259" s="114">
        <f t="shared" si="4968"/>
        <v>0</v>
      </c>
      <c r="AR1259" s="32"/>
      <c r="AS1259" s="114">
        <f t="shared" si="4969"/>
        <v>0</v>
      </c>
      <c r="AT1259" s="32"/>
      <c r="AU1259" s="114">
        <f t="shared" si="4970"/>
        <v>0</v>
      </c>
      <c r="AV1259" s="32"/>
      <c r="AW1259" s="114">
        <f t="shared" si="4971"/>
        <v>0</v>
      </c>
      <c r="AX1259" s="32"/>
      <c r="AY1259" s="114">
        <f t="shared" si="4972"/>
        <v>0</v>
      </c>
      <c r="AZ1259" s="32"/>
      <c r="BA1259" s="114">
        <f t="shared" si="4973"/>
        <v>0</v>
      </c>
      <c r="BB1259" s="32"/>
      <c r="BC1259" s="114">
        <f t="shared" si="4974"/>
        <v>0</v>
      </c>
      <c r="BD1259" s="32"/>
      <c r="BE1259" s="114">
        <f t="shared" si="4975"/>
        <v>0</v>
      </c>
      <c r="BF1259" s="32"/>
      <c r="BG1259" s="114">
        <f t="shared" si="4976"/>
        <v>0</v>
      </c>
      <c r="BH1259" s="108">
        <f t="shared" ref="BH1259:BI1259" si="4985">SUM(J1259,L1259,N1259,P1259,R1259,T1259,V1259,X1259,Z1259,AB1259,AD1259,AF1259,AH1259,AJ1259,AL1259,AN1259,AP1259,AR1259,AT1259,AV1259,AX1259,AZ1259,BB1259,BD1259,BF1259)</f>
        <v>0</v>
      </c>
      <c r="BI1259" s="119">
        <f t="shared" si="4985"/>
        <v>0</v>
      </c>
      <c r="BJ1259" s="87">
        <f t="shared" si="4978"/>
        <v>0</v>
      </c>
      <c r="BK1259" s="108">
        <f t="shared" si="4979"/>
        <v>4</v>
      </c>
      <c r="BL1259" s="119">
        <f t="shared" si="4980"/>
        <v>1524.91</v>
      </c>
      <c r="BM1259" s="87">
        <f t="shared" si="4981"/>
        <v>1</v>
      </c>
    </row>
    <row r="1260" spans="1:65" s="88" customFormat="1">
      <c r="A1260" s="38" t="s">
        <v>1823</v>
      </c>
      <c r="B1260" s="29" t="s">
        <v>66</v>
      </c>
      <c r="C1260" s="34">
        <v>89726</v>
      </c>
      <c r="D1260" s="101" t="s">
        <v>1824</v>
      </c>
      <c r="E1260" s="29" t="s">
        <v>100</v>
      </c>
      <c r="F1260" s="30">
        <v>10</v>
      </c>
      <c r="G1260" s="31">
        <v>8.49</v>
      </c>
      <c r="H1260" s="119">
        <v>10.432286376237188</v>
      </c>
      <c r="I1260" s="120">
        <f t="shared" si="4951"/>
        <v>104.32</v>
      </c>
      <c r="J1260" s="111"/>
      <c r="K1260" s="114">
        <f t="shared" si="4952"/>
        <v>0</v>
      </c>
      <c r="L1260" s="32">
        <f>'MEMÓRIA DE CÁLCULO'!L814</f>
        <v>3</v>
      </c>
      <c r="M1260" s="114">
        <f t="shared" si="4953"/>
        <v>31.296859128711567</v>
      </c>
      <c r="N1260" s="32"/>
      <c r="O1260" s="114">
        <f t="shared" si="4954"/>
        <v>0</v>
      </c>
      <c r="P1260" s="32"/>
      <c r="Q1260" s="114">
        <f t="shared" si="4955"/>
        <v>0</v>
      </c>
      <c r="R1260" s="32"/>
      <c r="S1260" s="114">
        <f t="shared" si="4956"/>
        <v>0</v>
      </c>
      <c r="T1260" s="32"/>
      <c r="U1260" s="114">
        <f t="shared" si="4957"/>
        <v>0</v>
      </c>
      <c r="V1260" s="32"/>
      <c r="W1260" s="114">
        <f t="shared" si="4958"/>
        <v>0</v>
      </c>
      <c r="X1260" s="32"/>
      <c r="Y1260" s="114">
        <f t="shared" si="4959"/>
        <v>0</v>
      </c>
      <c r="Z1260" s="32"/>
      <c r="AA1260" s="114">
        <f t="shared" si="4960"/>
        <v>0</v>
      </c>
      <c r="AB1260" s="32"/>
      <c r="AC1260" s="114">
        <f t="shared" si="4961"/>
        <v>0</v>
      </c>
      <c r="AD1260" s="32"/>
      <c r="AE1260" s="114">
        <f t="shared" si="4962"/>
        <v>0</v>
      </c>
      <c r="AF1260" s="32"/>
      <c r="AG1260" s="114">
        <f t="shared" si="4963"/>
        <v>0</v>
      </c>
      <c r="AH1260" s="32"/>
      <c r="AI1260" s="114">
        <f t="shared" si="4964"/>
        <v>0</v>
      </c>
      <c r="AJ1260" s="32"/>
      <c r="AK1260" s="114">
        <f t="shared" si="4965"/>
        <v>0</v>
      </c>
      <c r="AL1260" s="32"/>
      <c r="AM1260" s="114">
        <f t="shared" si="4966"/>
        <v>0</v>
      </c>
      <c r="AN1260" s="32"/>
      <c r="AO1260" s="114">
        <f t="shared" si="4967"/>
        <v>0</v>
      </c>
      <c r="AP1260" s="32"/>
      <c r="AQ1260" s="114">
        <f t="shared" si="4968"/>
        <v>0</v>
      </c>
      <c r="AR1260" s="32"/>
      <c r="AS1260" s="114">
        <f t="shared" si="4969"/>
        <v>0</v>
      </c>
      <c r="AT1260" s="32"/>
      <c r="AU1260" s="114">
        <f t="shared" si="4970"/>
        <v>0</v>
      </c>
      <c r="AV1260" s="32"/>
      <c r="AW1260" s="114">
        <f t="shared" si="4971"/>
        <v>0</v>
      </c>
      <c r="AX1260" s="32"/>
      <c r="AY1260" s="114">
        <f t="shared" si="4972"/>
        <v>0</v>
      </c>
      <c r="AZ1260" s="32"/>
      <c r="BA1260" s="114">
        <f t="shared" si="4973"/>
        <v>0</v>
      </c>
      <c r="BB1260" s="32"/>
      <c r="BC1260" s="114">
        <f t="shared" si="4974"/>
        <v>0</v>
      </c>
      <c r="BD1260" s="32"/>
      <c r="BE1260" s="114">
        <f t="shared" si="4975"/>
        <v>0</v>
      </c>
      <c r="BF1260" s="32"/>
      <c r="BG1260" s="114">
        <f t="shared" si="4976"/>
        <v>0</v>
      </c>
      <c r="BH1260" s="108">
        <f t="shared" ref="BH1260:BI1260" si="4986">SUM(J1260,L1260,N1260,P1260,R1260,T1260,V1260,X1260,Z1260,AB1260,AD1260,AF1260,AH1260,AJ1260,AL1260,AN1260,AP1260,AR1260,AT1260,AV1260,AX1260,AZ1260,BB1260,BD1260,BF1260)</f>
        <v>3</v>
      </c>
      <c r="BI1260" s="119">
        <f t="shared" si="4986"/>
        <v>31.296859128711567</v>
      </c>
      <c r="BJ1260" s="87">
        <f t="shared" si="4978"/>
        <v>0.30000823551295597</v>
      </c>
      <c r="BK1260" s="108">
        <f t="shared" si="4979"/>
        <v>7</v>
      </c>
      <c r="BL1260" s="119">
        <f t="shared" si="4980"/>
        <v>73.023140871288433</v>
      </c>
      <c r="BM1260" s="87">
        <f t="shared" si="4981"/>
        <v>0.69999176448704403</v>
      </c>
    </row>
    <row r="1261" spans="1:65" s="88" customFormat="1">
      <c r="A1261" s="38" t="s">
        <v>1825</v>
      </c>
      <c r="B1261" s="29" t="s">
        <v>66</v>
      </c>
      <c r="C1261" s="34">
        <v>89739</v>
      </c>
      <c r="D1261" s="101" t="s">
        <v>1826</v>
      </c>
      <c r="E1261" s="29" t="s">
        <v>100</v>
      </c>
      <c r="F1261" s="30">
        <v>3</v>
      </c>
      <c r="G1261" s="31">
        <v>21.32</v>
      </c>
      <c r="H1261" s="119">
        <v>26.197449415945446</v>
      </c>
      <c r="I1261" s="120">
        <f t="shared" si="4951"/>
        <v>78.59</v>
      </c>
      <c r="J1261" s="111"/>
      <c r="K1261" s="114">
        <f t="shared" si="4952"/>
        <v>0</v>
      </c>
      <c r="L1261" s="32"/>
      <c r="M1261" s="114">
        <f t="shared" si="4953"/>
        <v>0</v>
      </c>
      <c r="N1261" s="32"/>
      <c r="O1261" s="114">
        <f t="shared" si="4954"/>
        <v>0</v>
      </c>
      <c r="P1261" s="32"/>
      <c r="Q1261" s="114">
        <f t="shared" si="4955"/>
        <v>0</v>
      </c>
      <c r="R1261" s="32"/>
      <c r="S1261" s="114">
        <f t="shared" si="4956"/>
        <v>0</v>
      </c>
      <c r="T1261" s="32"/>
      <c r="U1261" s="114">
        <f t="shared" si="4957"/>
        <v>0</v>
      </c>
      <c r="V1261" s="32"/>
      <c r="W1261" s="114">
        <f t="shared" si="4958"/>
        <v>0</v>
      </c>
      <c r="X1261" s="32"/>
      <c r="Y1261" s="114">
        <f t="shared" si="4959"/>
        <v>0</v>
      </c>
      <c r="Z1261" s="32"/>
      <c r="AA1261" s="114">
        <f t="shared" si="4960"/>
        <v>0</v>
      </c>
      <c r="AB1261" s="32"/>
      <c r="AC1261" s="114">
        <f t="shared" si="4961"/>
        <v>0</v>
      </c>
      <c r="AD1261" s="32"/>
      <c r="AE1261" s="114">
        <f t="shared" si="4962"/>
        <v>0</v>
      </c>
      <c r="AF1261" s="32"/>
      <c r="AG1261" s="114">
        <f t="shared" si="4963"/>
        <v>0</v>
      </c>
      <c r="AH1261" s="32"/>
      <c r="AI1261" s="114">
        <f t="shared" si="4964"/>
        <v>0</v>
      </c>
      <c r="AJ1261" s="32"/>
      <c r="AK1261" s="114">
        <f t="shared" si="4965"/>
        <v>0</v>
      </c>
      <c r="AL1261" s="32"/>
      <c r="AM1261" s="114">
        <f t="shared" si="4966"/>
        <v>0</v>
      </c>
      <c r="AN1261" s="32"/>
      <c r="AO1261" s="114">
        <f t="shared" si="4967"/>
        <v>0</v>
      </c>
      <c r="AP1261" s="32"/>
      <c r="AQ1261" s="114">
        <f t="shared" si="4968"/>
        <v>0</v>
      </c>
      <c r="AR1261" s="32"/>
      <c r="AS1261" s="114">
        <f t="shared" si="4969"/>
        <v>0</v>
      </c>
      <c r="AT1261" s="32"/>
      <c r="AU1261" s="114">
        <f t="shared" si="4970"/>
        <v>0</v>
      </c>
      <c r="AV1261" s="32"/>
      <c r="AW1261" s="114">
        <f t="shared" si="4971"/>
        <v>0</v>
      </c>
      <c r="AX1261" s="32"/>
      <c r="AY1261" s="114">
        <f t="shared" si="4972"/>
        <v>0</v>
      </c>
      <c r="AZ1261" s="32"/>
      <c r="BA1261" s="114">
        <f t="shared" si="4973"/>
        <v>0</v>
      </c>
      <c r="BB1261" s="32"/>
      <c r="BC1261" s="114">
        <f t="shared" si="4974"/>
        <v>0</v>
      </c>
      <c r="BD1261" s="32"/>
      <c r="BE1261" s="114">
        <f t="shared" si="4975"/>
        <v>0</v>
      </c>
      <c r="BF1261" s="32"/>
      <c r="BG1261" s="114">
        <f t="shared" si="4976"/>
        <v>0</v>
      </c>
      <c r="BH1261" s="108">
        <f t="shared" ref="BH1261:BI1261" si="4987">SUM(J1261,L1261,N1261,P1261,R1261,T1261,V1261,X1261,Z1261,AB1261,AD1261,AF1261,AH1261,AJ1261,AL1261,AN1261,AP1261,AR1261,AT1261,AV1261,AX1261,AZ1261,BB1261,BD1261,BF1261)</f>
        <v>0</v>
      </c>
      <c r="BI1261" s="119">
        <f t="shared" si="4987"/>
        <v>0</v>
      </c>
      <c r="BJ1261" s="87">
        <f t="shared" si="4978"/>
        <v>0</v>
      </c>
      <c r="BK1261" s="108">
        <f t="shared" si="4979"/>
        <v>3</v>
      </c>
      <c r="BL1261" s="119">
        <f t="shared" si="4980"/>
        <v>78.59</v>
      </c>
      <c r="BM1261" s="87">
        <f t="shared" si="4981"/>
        <v>1</v>
      </c>
    </row>
    <row r="1262" spans="1:65" s="88" customFormat="1">
      <c r="A1262" s="38" t="s">
        <v>1827</v>
      </c>
      <c r="B1262" s="29" t="s">
        <v>66</v>
      </c>
      <c r="C1262" s="34">
        <v>89746</v>
      </c>
      <c r="D1262" s="101" t="s">
        <v>1828</v>
      </c>
      <c r="E1262" s="29" t="s">
        <v>100</v>
      </c>
      <c r="F1262" s="30">
        <v>14</v>
      </c>
      <c r="G1262" s="31">
        <v>25.54</v>
      </c>
      <c r="H1262" s="119">
        <v>31.382873268444968</v>
      </c>
      <c r="I1262" s="120">
        <f t="shared" si="4951"/>
        <v>439.36</v>
      </c>
      <c r="J1262" s="111"/>
      <c r="K1262" s="114">
        <f t="shared" si="4952"/>
        <v>0</v>
      </c>
      <c r="L1262" s="32"/>
      <c r="M1262" s="114">
        <f t="shared" si="4953"/>
        <v>0</v>
      </c>
      <c r="N1262" s="32"/>
      <c r="O1262" s="114">
        <f t="shared" si="4954"/>
        <v>0</v>
      </c>
      <c r="P1262" s="32"/>
      <c r="Q1262" s="114">
        <f t="shared" si="4955"/>
        <v>0</v>
      </c>
      <c r="R1262" s="32"/>
      <c r="S1262" s="114">
        <f t="shared" si="4956"/>
        <v>0</v>
      </c>
      <c r="T1262" s="32"/>
      <c r="U1262" s="114">
        <f t="shared" si="4957"/>
        <v>0</v>
      </c>
      <c r="V1262" s="32"/>
      <c r="W1262" s="114">
        <f t="shared" si="4958"/>
        <v>0</v>
      </c>
      <c r="X1262" s="32"/>
      <c r="Y1262" s="114">
        <f t="shared" si="4959"/>
        <v>0</v>
      </c>
      <c r="Z1262" s="32"/>
      <c r="AA1262" s="114">
        <f t="shared" si="4960"/>
        <v>0</v>
      </c>
      <c r="AB1262" s="32"/>
      <c r="AC1262" s="114">
        <f t="shared" si="4961"/>
        <v>0</v>
      </c>
      <c r="AD1262" s="32"/>
      <c r="AE1262" s="114">
        <f t="shared" si="4962"/>
        <v>0</v>
      </c>
      <c r="AF1262" s="32"/>
      <c r="AG1262" s="114">
        <f t="shared" si="4963"/>
        <v>0</v>
      </c>
      <c r="AH1262" s="32"/>
      <c r="AI1262" s="114">
        <f t="shared" si="4964"/>
        <v>0</v>
      </c>
      <c r="AJ1262" s="32"/>
      <c r="AK1262" s="114">
        <f t="shared" si="4965"/>
        <v>0</v>
      </c>
      <c r="AL1262" s="32"/>
      <c r="AM1262" s="114">
        <f t="shared" si="4966"/>
        <v>0</v>
      </c>
      <c r="AN1262" s="32"/>
      <c r="AO1262" s="114">
        <f t="shared" si="4967"/>
        <v>0</v>
      </c>
      <c r="AP1262" s="32"/>
      <c r="AQ1262" s="114">
        <f t="shared" si="4968"/>
        <v>0</v>
      </c>
      <c r="AR1262" s="32"/>
      <c r="AS1262" s="114">
        <f t="shared" si="4969"/>
        <v>0</v>
      </c>
      <c r="AT1262" s="32"/>
      <c r="AU1262" s="114">
        <f t="shared" si="4970"/>
        <v>0</v>
      </c>
      <c r="AV1262" s="32"/>
      <c r="AW1262" s="114">
        <f t="shared" si="4971"/>
        <v>0</v>
      </c>
      <c r="AX1262" s="32"/>
      <c r="AY1262" s="114">
        <f t="shared" si="4972"/>
        <v>0</v>
      </c>
      <c r="AZ1262" s="32"/>
      <c r="BA1262" s="114">
        <f t="shared" si="4973"/>
        <v>0</v>
      </c>
      <c r="BB1262" s="32"/>
      <c r="BC1262" s="114">
        <f t="shared" si="4974"/>
        <v>0</v>
      </c>
      <c r="BD1262" s="32"/>
      <c r="BE1262" s="114">
        <f t="shared" si="4975"/>
        <v>0</v>
      </c>
      <c r="BF1262" s="32"/>
      <c r="BG1262" s="114">
        <f t="shared" si="4976"/>
        <v>0</v>
      </c>
      <c r="BH1262" s="108">
        <f t="shared" ref="BH1262:BI1262" si="4988">SUM(J1262,L1262,N1262,P1262,R1262,T1262,V1262,X1262,Z1262,AB1262,AD1262,AF1262,AH1262,AJ1262,AL1262,AN1262,AP1262,AR1262,AT1262,AV1262,AX1262,AZ1262,BB1262,BD1262,BF1262)</f>
        <v>0</v>
      </c>
      <c r="BI1262" s="119">
        <f t="shared" si="4988"/>
        <v>0</v>
      </c>
      <c r="BJ1262" s="87">
        <f t="shared" si="4978"/>
        <v>0</v>
      </c>
      <c r="BK1262" s="108">
        <f t="shared" si="4979"/>
        <v>14</v>
      </c>
      <c r="BL1262" s="119">
        <f t="shared" si="4980"/>
        <v>439.36</v>
      </c>
      <c r="BM1262" s="87">
        <f t="shared" si="4981"/>
        <v>1</v>
      </c>
    </row>
    <row r="1263" spans="1:65" s="88" customFormat="1">
      <c r="A1263" s="38" t="s">
        <v>1829</v>
      </c>
      <c r="B1263" s="29" t="s">
        <v>66</v>
      </c>
      <c r="C1263" s="34">
        <v>89782</v>
      </c>
      <c r="D1263" s="101" t="s">
        <v>1830</v>
      </c>
      <c r="E1263" s="29" t="s">
        <v>100</v>
      </c>
      <c r="F1263" s="30">
        <v>6</v>
      </c>
      <c r="G1263" s="31">
        <v>12.12</v>
      </c>
      <c r="H1263" s="119">
        <v>14.892733908126585</v>
      </c>
      <c r="I1263" s="120">
        <f t="shared" si="4951"/>
        <v>89.36</v>
      </c>
      <c r="J1263" s="111"/>
      <c r="K1263" s="114">
        <f t="shared" si="4952"/>
        <v>0</v>
      </c>
      <c r="L1263" s="32"/>
      <c r="M1263" s="114">
        <f t="shared" si="4953"/>
        <v>0</v>
      </c>
      <c r="N1263" s="32"/>
      <c r="O1263" s="114">
        <f t="shared" si="4954"/>
        <v>0</v>
      </c>
      <c r="P1263" s="32"/>
      <c r="Q1263" s="114">
        <f t="shared" si="4955"/>
        <v>0</v>
      </c>
      <c r="R1263" s="32"/>
      <c r="S1263" s="114">
        <f t="shared" si="4956"/>
        <v>0</v>
      </c>
      <c r="T1263" s="32"/>
      <c r="U1263" s="114">
        <f t="shared" si="4957"/>
        <v>0</v>
      </c>
      <c r="V1263" s="32"/>
      <c r="W1263" s="114">
        <f t="shared" si="4958"/>
        <v>0</v>
      </c>
      <c r="X1263" s="32"/>
      <c r="Y1263" s="114">
        <f t="shared" si="4959"/>
        <v>0</v>
      </c>
      <c r="Z1263" s="32"/>
      <c r="AA1263" s="114">
        <f t="shared" si="4960"/>
        <v>0</v>
      </c>
      <c r="AB1263" s="32"/>
      <c r="AC1263" s="114">
        <f t="shared" si="4961"/>
        <v>0</v>
      </c>
      <c r="AD1263" s="32"/>
      <c r="AE1263" s="114">
        <f t="shared" si="4962"/>
        <v>0</v>
      </c>
      <c r="AF1263" s="32"/>
      <c r="AG1263" s="114">
        <f t="shared" si="4963"/>
        <v>0</v>
      </c>
      <c r="AH1263" s="32"/>
      <c r="AI1263" s="114">
        <f t="shared" si="4964"/>
        <v>0</v>
      </c>
      <c r="AJ1263" s="32"/>
      <c r="AK1263" s="114">
        <f t="shared" si="4965"/>
        <v>0</v>
      </c>
      <c r="AL1263" s="32"/>
      <c r="AM1263" s="114">
        <f t="shared" si="4966"/>
        <v>0</v>
      </c>
      <c r="AN1263" s="32"/>
      <c r="AO1263" s="114">
        <f t="shared" si="4967"/>
        <v>0</v>
      </c>
      <c r="AP1263" s="32"/>
      <c r="AQ1263" s="114">
        <f t="shared" si="4968"/>
        <v>0</v>
      </c>
      <c r="AR1263" s="32"/>
      <c r="AS1263" s="114">
        <f t="shared" si="4969"/>
        <v>0</v>
      </c>
      <c r="AT1263" s="32"/>
      <c r="AU1263" s="114">
        <f t="shared" si="4970"/>
        <v>0</v>
      </c>
      <c r="AV1263" s="32"/>
      <c r="AW1263" s="114">
        <f t="shared" si="4971"/>
        <v>0</v>
      </c>
      <c r="AX1263" s="32"/>
      <c r="AY1263" s="114">
        <f t="shared" si="4972"/>
        <v>0</v>
      </c>
      <c r="AZ1263" s="32"/>
      <c r="BA1263" s="114">
        <f t="shared" si="4973"/>
        <v>0</v>
      </c>
      <c r="BB1263" s="32"/>
      <c r="BC1263" s="114">
        <f t="shared" si="4974"/>
        <v>0</v>
      </c>
      <c r="BD1263" s="32"/>
      <c r="BE1263" s="114">
        <f t="shared" si="4975"/>
        <v>0</v>
      </c>
      <c r="BF1263" s="32"/>
      <c r="BG1263" s="114">
        <f t="shared" si="4976"/>
        <v>0</v>
      </c>
      <c r="BH1263" s="108">
        <f t="shared" ref="BH1263:BI1263" si="4989">SUM(J1263,L1263,N1263,P1263,R1263,T1263,V1263,X1263,Z1263,AB1263,AD1263,AF1263,AH1263,AJ1263,AL1263,AN1263,AP1263,AR1263,AT1263,AV1263,AX1263,AZ1263,BB1263,BD1263,BF1263)</f>
        <v>0</v>
      </c>
      <c r="BI1263" s="119">
        <f t="shared" si="4989"/>
        <v>0</v>
      </c>
      <c r="BJ1263" s="87">
        <f t="shared" si="4978"/>
        <v>0</v>
      </c>
      <c r="BK1263" s="108">
        <f t="shared" si="4979"/>
        <v>6</v>
      </c>
      <c r="BL1263" s="119">
        <f t="shared" si="4980"/>
        <v>89.36</v>
      </c>
      <c r="BM1263" s="87">
        <f t="shared" si="4981"/>
        <v>1</v>
      </c>
    </row>
    <row r="1264" spans="1:65" s="88" customFormat="1">
      <c r="A1264" s="38" t="s">
        <v>1831</v>
      </c>
      <c r="B1264" s="29" t="s">
        <v>66</v>
      </c>
      <c r="C1264" s="34">
        <v>89786</v>
      </c>
      <c r="D1264" s="101" t="s">
        <v>1832</v>
      </c>
      <c r="E1264" s="29" t="s">
        <v>100</v>
      </c>
      <c r="F1264" s="30">
        <v>6</v>
      </c>
      <c r="G1264" s="31">
        <v>35.86</v>
      </c>
      <c r="H1264" s="119">
        <v>44.063815011998294</v>
      </c>
      <c r="I1264" s="120">
        <f t="shared" si="4951"/>
        <v>264.38</v>
      </c>
      <c r="J1264" s="111"/>
      <c r="K1264" s="114">
        <f t="shared" si="4952"/>
        <v>0</v>
      </c>
      <c r="L1264" s="32"/>
      <c r="M1264" s="114">
        <f t="shared" si="4953"/>
        <v>0</v>
      </c>
      <c r="N1264" s="32"/>
      <c r="O1264" s="114">
        <f t="shared" si="4954"/>
        <v>0</v>
      </c>
      <c r="P1264" s="32"/>
      <c r="Q1264" s="114">
        <f t="shared" si="4955"/>
        <v>0</v>
      </c>
      <c r="R1264" s="32"/>
      <c r="S1264" s="114">
        <f t="shared" si="4956"/>
        <v>0</v>
      </c>
      <c r="T1264" s="32"/>
      <c r="U1264" s="114">
        <f t="shared" si="4957"/>
        <v>0</v>
      </c>
      <c r="V1264" s="32"/>
      <c r="W1264" s="114">
        <f t="shared" si="4958"/>
        <v>0</v>
      </c>
      <c r="X1264" s="32"/>
      <c r="Y1264" s="114">
        <f t="shared" si="4959"/>
        <v>0</v>
      </c>
      <c r="Z1264" s="32"/>
      <c r="AA1264" s="114">
        <f t="shared" si="4960"/>
        <v>0</v>
      </c>
      <c r="AB1264" s="32"/>
      <c r="AC1264" s="114">
        <f t="shared" si="4961"/>
        <v>0</v>
      </c>
      <c r="AD1264" s="32"/>
      <c r="AE1264" s="114">
        <f t="shared" si="4962"/>
        <v>0</v>
      </c>
      <c r="AF1264" s="32"/>
      <c r="AG1264" s="114">
        <f t="shared" si="4963"/>
        <v>0</v>
      </c>
      <c r="AH1264" s="32"/>
      <c r="AI1264" s="114">
        <f t="shared" si="4964"/>
        <v>0</v>
      </c>
      <c r="AJ1264" s="32"/>
      <c r="AK1264" s="114">
        <f t="shared" si="4965"/>
        <v>0</v>
      </c>
      <c r="AL1264" s="32"/>
      <c r="AM1264" s="114">
        <f t="shared" si="4966"/>
        <v>0</v>
      </c>
      <c r="AN1264" s="32"/>
      <c r="AO1264" s="114">
        <f t="shared" si="4967"/>
        <v>0</v>
      </c>
      <c r="AP1264" s="32"/>
      <c r="AQ1264" s="114">
        <f t="shared" si="4968"/>
        <v>0</v>
      </c>
      <c r="AR1264" s="32"/>
      <c r="AS1264" s="114">
        <f t="shared" si="4969"/>
        <v>0</v>
      </c>
      <c r="AT1264" s="32"/>
      <c r="AU1264" s="114">
        <f t="shared" si="4970"/>
        <v>0</v>
      </c>
      <c r="AV1264" s="32"/>
      <c r="AW1264" s="114">
        <f t="shared" si="4971"/>
        <v>0</v>
      </c>
      <c r="AX1264" s="32"/>
      <c r="AY1264" s="114">
        <f t="shared" si="4972"/>
        <v>0</v>
      </c>
      <c r="AZ1264" s="32"/>
      <c r="BA1264" s="114">
        <f t="shared" si="4973"/>
        <v>0</v>
      </c>
      <c r="BB1264" s="32"/>
      <c r="BC1264" s="114">
        <f t="shared" si="4974"/>
        <v>0</v>
      </c>
      <c r="BD1264" s="32"/>
      <c r="BE1264" s="114">
        <f t="shared" si="4975"/>
        <v>0</v>
      </c>
      <c r="BF1264" s="32"/>
      <c r="BG1264" s="114">
        <f t="shared" si="4976"/>
        <v>0</v>
      </c>
      <c r="BH1264" s="108">
        <f t="shared" ref="BH1264:BI1264" si="4990">SUM(J1264,L1264,N1264,P1264,R1264,T1264,V1264,X1264,Z1264,AB1264,AD1264,AF1264,AH1264,AJ1264,AL1264,AN1264,AP1264,AR1264,AT1264,AV1264,AX1264,AZ1264,BB1264,BD1264,BF1264)</f>
        <v>0</v>
      </c>
      <c r="BI1264" s="119">
        <f t="shared" si="4990"/>
        <v>0</v>
      </c>
      <c r="BJ1264" s="87">
        <f t="shared" si="4978"/>
        <v>0</v>
      </c>
      <c r="BK1264" s="108">
        <f t="shared" si="4979"/>
        <v>6</v>
      </c>
      <c r="BL1264" s="119">
        <f t="shared" si="4980"/>
        <v>264.38</v>
      </c>
      <c r="BM1264" s="87">
        <f t="shared" si="4981"/>
        <v>1</v>
      </c>
    </row>
    <row r="1265" spans="1:65" s="88" customFormat="1">
      <c r="A1265" s="38" t="s">
        <v>1833</v>
      </c>
      <c r="B1265" s="29" t="s">
        <v>66</v>
      </c>
      <c r="C1265" s="34">
        <v>89796</v>
      </c>
      <c r="D1265" s="101" t="s">
        <v>1834</v>
      </c>
      <c r="E1265" s="29" t="s">
        <v>100</v>
      </c>
      <c r="F1265" s="30">
        <v>6</v>
      </c>
      <c r="G1265" s="31">
        <v>39.47</v>
      </c>
      <c r="H1265" s="119">
        <v>48.499687075392437</v>
      </c>
      <c r="I1265" s="120">
        <f t="shared" si="4951"/>
        <v>291</v>
      </c>
      <c r="J1265" s="111"/>
      <c r="K1265" s="114">
        <f t="shared" si="4952"/>
        <v>0</v>
      </c>
      <c r="L1265" s="32"/>
      <c r="M1265" s="114">
        <f t="shared" si="4953"/>
        <v>0</v>
      </c>
      <c r="N1265" s="32"/>
      <c r="O1265" s="114">
        <f t="shared" si="4954"/>
        <v>0</v>
      </c>
      <c r="P1265" s="32"/>
      <c r="Q1265" s="114">
        <f t="shared" si="4955"/>
        <v>0</v>
      </c>
      <c r="R1265" s="32"/>
      <c r="S1265" s="114">
        <f t="shared" si="4956"/>
        <v>0</v>
      </c>
      <c r="T1265" s="32"/>
      <c r="U1265" s="114">
        <f t="shared" si="4957"/>
        <v>0</v>
      </c>
      <c r="V1265" s="32"/>
      <c r="W1265" s="114">
        <f t="shared" si="4958"/>
        <v>0</v>
      </c>
      <c r="X1265" s="32"/>
      <c r="Y1265" s="114">
        <f t="shared" si="4959"/>
        <v>0</v>
      </c>
      <c r="Z1265" s="32"/>
      <c r="AA1265" s="114">
        <f t="shared" si="4960"/>
        <v>0</v>
      </c>
      <c r="AB1265" s="32"/>
      <c r="AC1265" s="114">
        <f t="shared" si="4961"/>
        <v>0</v>
      </c>
      <c r="AD1265" s="32"/>
      <c r="AE1265" s="114">
        <f t="shared" si="4962"/>
        <v>0</v>
      </c>
      <c r="AF1265" s="32"/>
      <c r="AG1265" s="114">
        <f t="shared" si="4963"/>
        <v>0</v>
      </c>
      <c r="AH1265" s="32"/>
      <c r="AI1265" s="114">
        <f t="shared" si="4964"/>
        <v>0</v>
      </c>
      <c r="AJ1265" s="32"/>
      <c r="AK1265" s="114">
        <f t="shared" si="4965"/>
        <v>0</v>
      </c>
      <c r="AL1265" s="32"/>
      <c r="AM1265" s="114">
        <f t="shared" si="4966"/>
        <v>0</v>
      </c>
      <c r="AN1265" s="32"/>
      <c r="AO1265" s="114">
        <f t="shared" si="4967"/>
        <v>0</v>
      </c>
      <c r="AP1265" s="32"/>
      <c r="AQ1265" s="114">
        <f t="shared" si="4968"/>
        <v>0</v>
      </c>
      <c r="AR1265" s="32"/>
      <c r="AS1265" s="114">
        <f t="shared" si="4969"/>
        <v>0</v>
      </c>
      <c r="AT1265" s="32"/>
      <c r="AU1265" s="114">
        <f t="shared" si="4970"/>
        <v>0</v>
      </c>
      <c r="AV1265" s="32"/>
      <c r="AW1265" s="114">
        <f t="shared" si="4971"/>
        <v>0</v>
      </c>
      <c r="AX1265" s="32"/>
      <c r="AY1265" s="114">
        <f t="shared" si="4972"/>
        <v>0</v>
      </c>
      <c r="AZ1265" s="32"/>
      <c r="BA1265" s="114">
        <f t="shared" si="4973"/>
        <v>0</v>
      </c>
      <c r="BB1265" s="32"/>
      <c r="BC1265" s="114">
        <f t="shared" si="4974"/>
        <v>0</v>
      </c>
      <c r="BD1265" s="32"/>
      <c r="BE1265" s="114">
        <f t="shared" si="4975"/>
        <v>0</v>
      </c>
      <c r="BF1265" s="32"/>
      <c r="BG1265" s="114">
        <f t="shared" si="4976"/>
        <v>0</v>
      </c>
      <c r="BH1265" s="108">
        <f t="shared" ref="BH1265:BI1265" si="4991">SUM(J1265,L1265,N1265,P1265,R1265,T1265,V1265,X1265,Z1265,AB1265,AD1265,AF1265,AH1265,AJ1265,AL1265,AN1265,AP1265,AR1265,AT1265,AV1265,AX1265,AZ1265,BB1265,BD1265,BF1265)</f>
        <v>0</v>
      </c>
      <c r="BI1265" s="119">
        <f t="shared" si="4991"/>
        <v>0</v>
      </c>
      <c r="BJ1265" s="87">
        <f t="shared" si="4978"/>
        <v>0</v>
      </c>
      <c r="BK1265" s="108">
        <f t="shared" si="4979"/>
        <v>6</v>
      </c>
      <c r="BL1265" s="119">
        <f t="shared" si="4980"/>
        <v>291</v>
      </c>
      <c r="BM1265" s="87">
        <f t="shared" si="4981"/>
        <v>1</v>
      </c>
    </row>
    <row r="1266" spans="1:65" s="88" customFormat="1">
      <c r="A1266" s="38" t="s">
        <v>1835</v>
      </c>
      <c r="B1266" s="29" t="s">
        <v>66</v>
      </c>
      <c r="C1266" s="34">
        <v>91795</v>
      </c>
      <c r="D1266" s="101" t="s">
        <v>1836</v>
      </c>
      <c r="E1266" s="29" t="s">
        <v>100</v>
      </c>
      <c r="F1266" s="30">
        <v>7</v>
      </c>
      <c r="G1266" s="31">
        <v>63.05</v>
      </c>
      <c r="H1266" s="119">
        <v>77.474164431302071</v>
      </c>
      <c r="I1266" s="120">
        <f t="shared" si="4951"/>
        <v>542.32000000000005</v>
      </c>
      <c r="J1266" s="111"/>
      <c r="K1266" s="114">
        <f t="shared" si="4952"/>
        <v>0</v>
      </c>
      <c r="L1266" s="32">
        <f>'MEMÓRIA DE CÁLCULO'!L823</f>
        <v>5</v>
      </c>
      <c r="M1266" s="114">
        <f t="shared" si="4953"/>
        <v>387.37082215651037</v>
      </c>
      <c r="N1266" s="32"/>
      <c r="O1266" s="114">
        <f t="shared" si="4954"/>
        <v>0</v>
      </c>
      <c r="P1266" s="32"/>
      <c r="Q1266" s="114">
        <f t="shared" si="4955"/>
        <v>0</v>
      </c>
      <c r="R1266" s="32"/>
      <c r="S1266" s="114">
        <f t="shared" si="4956"/>
        <v>0</v>
      </c>
      <c r="T1266" s="32"/>
      <c r="U1266" s="114">
        <f t="shared" si="4957"/>
        <v>0</v>
      </c>
      <c r="V1266" s="32"/>
      <c r="W1266" s="114">
        <f t="shared" si="4958"/>
        <v>0</v>
      </c>
      <c r="X1266" s="32"/>
      <c r="Y1266" s="114">
        <f t="shared" si="4959"/>
        <v>0</v>
      </c>
      <c r="Z1266" s="32"/>
      <c r="AA1266" s="114">
        <f t="shared" si="4960"/>
        <v>0</v>
      </c>
      <c r="AB1266" s="32"/>
      <c r="AC1266" s="114">
        <f t="shared" si="4961"/>
        <v>0</v>
      </c>
      <c r="AD1266" s="32"/>
      <c r="AE1266" s="114">
        <f t="shared" si="4962"/>
        <v>0</v>
      </c>
      <c r="AF1266" s="32"/>
      <c r="AG1266" s="114">
        <f t="shared" si="4963"/>
        <v>0</v>
      </c>
      <c r="AH1266" s="32"/>
      <c r="AI1266" s="114">
        <f t="shared" si="4964"/>
        <v>0</v>
      </c>
      <c r="AJ1266" s="32"/>
      <c r="AK1266" s="114">
        <f t="shared" si="4965"/>
        <v>0</v>
      </c>
      <c r="AL1266" s="32"/>
      <c r="AM1266" s="114">
        <f t="shared" si="4966"/>
        <v>0</v>
      </c>
      <c r="AN1266" s="32"/>
      <c r="AO1266" s="114">
        <f t="shared" si="4967"/>
        <v>0</v>
      </c>
      <c r="AP1266" s="32"/>
      <c r="AQ1266" s="114">
        <f t="shared" si="4968"/>
        <v>0</v>
      </c>
      <c r="AR1266" s="32"/>
      <c r="AS1266" s="114">
        <f t="shared" si="4969"/>
        <v>0</v>
      </c>
      <c r="AT1266" s="32"/>
      <c r="AU1266" s="114">
        <f t="shared" si="4970"/>
        <v>0</v>
      </c>
      <c r="AV1266" s="32"/>
      <c r="AW1266" s="114">
        <f t="shared" si="4971"/>
        <v>0</v>
      </c>
      <c r="AX1266" s="32"/>
      <c r="AY1266" s="114">
        <f t="shared" si="4972"/>
        <v>0</v>
      </c>
      <c r="AZ1266" s="32"/>
      <c r="BA1266" s="114">
        <f t="shared" si="4973"/>
        <v>0</v>
      </c>
      <c r="BB1266" s="32"/>
      <c r="BC1266" s="114">
        <f t="shared" si="4974"/>
        <v>0</v>
      </c>
      <c r="BD1266" s="32"/>
      <c r="BE1266" s="114">
        <f t="shared" si="4975"/>
        <v>0</v>
      </c>
      <c r="BF1266" s="32"/>
      <c r="BG1266" s="114">
        <f t="shared" si="4976"/>
        <v>0</v>
      </c>
      <c r="BH1266" s="108">
        <f t="shared" ref="BH1266:BI1266" si="4992">SUM(J1266,L1266,N1266,P1266,R1266,T1266,V1266,X1266,Z1266,AB1266,AD1266,AF1266,AH1266,AJ1266,AL1266,AN1266,AP1266,AR1266,AT1266,AV1266,AX1266,AZ1266,BB1266,BD1266,BF1266)</f>
        <v>5</v>
      </c>
      <c r="BI1266" s="119">
        <f t="shared" si="4992"/>
        <v>387.37082215651037</v>
      </c>
      <c r="BJ1266" s="87">
        <f t="shared" si="4978"/>
        <v>0.7142845960991856</v>
      </c>
      <c r="BK1266" s="108">
        <f t="shared" si="4979"/>
        <v>2</v>
      </c>
      <c r="BL1266" s="119">
        <f t="shared" si="4980"/>
        <v>154.94917784348968</v>
      </c>
      <c r="BM1266" s="87">
        <f t="shared" si="4981"/>
        <v>0.2857154039008144</v>
      </c>
    </row>
    <row r="1267" spans="1:65" s="88" customFormat="1">
      <c r="A1267" s="38" t="s">
        <v>1837</v>
      </c>
      <c r="B1267" s="29" t="s">
        <v>66</v>
      </c>
      <c r="C1267" s="34">
        <v>91792</v>
      </c>
      <c r="D1267" s="101" t="s">
        <v>1838</v>
      </c>
      <c r="E1267" s="29" t="s">
        <v>100</v>
      </c>
      <c r="F1267" s="30">
        <v>12</v>
      </c>
      <c r="G1267" s="31">
        <v>52.24</v>
      </c>
      <c r="H1267" s="119">
        <v>64.191123709614928</v>
      </c>
      <c r="I1267" s="120">
        <f t="shared" si="4951"/>
        <v>770.29</v>
      </c>
      <c r="J1267" s="111"/>
      <c r="K1267" s="114">
        <f t="shared" si="4952"/>
        <v>0</v>
      </c>
      <c r="L1267" s="32"/>
      <c r="M1267" s="114">
        <f t="shared" si="4953"/>
        <v>0</v>
      </c>
      <c r="N1267" s="32"/>
      <c r="O1267" s="114">
        <f t="shared" si="4954"/>
        <v>0</v>
      </c>
      <c r="P1267" s="32"/>
      <c r="Q1267" s="114">
        <f t="shared" si="4955"/>
        <v>0</v>
      </c>
      <c r="R1267" s="32"/>
      <c r="S1267" s="114">
        <f t="shared" si="4956"/>
        <v>0</v>
      </c>
      <c r="T1267" s="32"/>
      <c r="U1267" s="114">
        <f t="shared" si="4957"/>
        <v>0</v>
      </c>
      <c r="V1267" s="32"/>
      <c r="W1267" s="114">
        <f t="shared" si="4958"/>
        <v>0</v>
      </c>
      <c r="X1267" s="32"/>
      <c r="Y1267" s="114">
        <f t="shared" si="4959"/>
        <v>0</v>
      </c>
      <c r="Z1267" s="32"/>
      <c r="AA1267" s="114">
        <f t="shared" si="4960"/>
        <v>0</v>
      </c>
      <c r="AB1267" s="32"/>
      <c r="AC1267" s="114">
        <f t="shared" si="4961"/>
        <v>0</v>
      </c>
      <c r="AD1267" s="32"/>
      <c r="AE1267" s="114">
        <f t="shared" si="4962"/>
        <v>0</v>
      </c>
      <c r="AF1267" s="32"/>
      <c r="AG1267" s="114">
        <f t="shared" si="4963"/>
        <v>0</v>
      </c>
      <c r="AH1267" s="32"/>
      <c r="AI1267" s="114">
        <f t="shared" si="4964"/>
        <v>0</v>
      </c>
      <c r="AJ1267" s="32"/>
      <c r="AK1267" s="114">
        <f t="shared" si="4965"/>
        <v>0</v>
      </c>
      <c r="AL1267" s="32"/>
      <c r="AM1267" s="114">
        <f t="shared" si="4966"/>
        <v>0</v>
      </c>
      <c r="AN1267" s="32"/>
      <c r="AO1267" s="114">
        <f t="shared" si="4967"/>
        <v>0</v>
      </c>
      <c r="AP1267" s="32"/>
      <c r="AQ1267" s="114">
        <f t="shared" si="4968"/>
        <v>0</v>
      </c>
      <c r="AR1267" s="32"/>
      <c r="AS1267" s="114">
        <f t="shared" si="4969"/>
        <v>0</v>
      </c>
      <c r="AT1267" s="32"/>
      <c r="AU1267" s="114">
        <f t="shared" si="4970"/>
        <v>0</v>
      </c>
      <c r="AV1267" s="32"/>
      <c r="AW1267" s="114">
        <f t="shared" si="4971"/>
        <v>0</v>
      </c>
      <c r="AX1267" s="32"/>
      <c r="AY1267" s="114">
        <f t="shared" si="4972"/>
        <v>0</v>
      </c>
      <c r="AZ1267" s="32"/>
      <c r="BA1267" s="114">
        <f t="shared" si="4973"/>
        <v>0</v>
      </c>
      <c r="BB1267" s="32"/>
      <c r="BC1267" s="114">
        <f t="shared" si="4974"/>
        <v>0</v>
      </c>
      <c r="BD1267" s="32"/>
      <c r="BE1267" s="114">
        <f t="shared" si="4975"/>
        <v>0</v>
      </c>
      <c r="BF1267" s="32"/>
      <c r="BG1267" s="114">
        <f t="shared" si="4976"/>
        <v>0</v>
      </c>
      <c r="BH1267" s="108">
        <f t="shared" ref="BH1267:BI1267" si="4993">SUM(J1267,L1267,N1267,P1267,R1267,T1267,V1267,X1267,Z1267,AB1267,AD1267,AF1267,AH1267,AJ1267,AL1267,AN1267,AP1267,AR1267,AT1267,AV1267,AX1267,AZ1267,BB1267,BD1267,BF1267)</f>
        <v>0</v>
      </c>
      <c r="BI1267" s="119">
        <f t="shared" si="4993"/>
        <v>0</v>
      </c>
      <c r="BJ1267" s="87">
        <f t="shared" si="4978"/>
        <v>0</v>
      </c>
      <c r="BK1267" s="108">
        <f t="shared" si="4979"/>
        <v>12</v>
      </c>
      <c r="BL1267" s="119">
        <f t="shared" si="4980"/>
        <v>770.29</v>
      </c>
      <c r="BM1267" s="87">
        <f t="shared" si="4981"/>
        <v>1</v>
      </c>
    </row>
    <row r="1268" spans="1:65" s="88" customFormat="1">
      <c r="A1268" s="90" t="s">
        <v>1839</v>
      </c>
      <c r="B1268" s="35"/>
      <c r="C1268" s="22"/>
      <c r="D1268" s="102" t="s">
        <v>1840</v>
      </c>
      <c r="E1268" s="35"/>
      <c r="F1268" s="36"/>
      <c r="G1268" s="37"/>
      <c r="H1268" s="123"/>
      <c r="I1268" s="118">
        <f>SUM(I1269:I1271)</f>
        <v>9655.9700000000012</v>
      </c>
      <c r="J1268" s="112"/>
      <c r="K1268" s="127">
        <f>SUM(K1269:K1271)</f>
        <v>0</v>
      </c>
      <c r="L1268" s="26"/>
      <c r="M1268" s="127">
        <f>SUM(M1269:M1271)</f>
        <v>0</v>
      </c>
      <c r="N1268" s="26"/>
      <c r="O1268" s="127">
        <f>SUM(O1269:O1271)</f>
        <v>0</v>
      </c>
      <c r="P1268" s="26"/>
      <c r="Q1268" s="127">
        <f>SUM(Q1269:Q1271)</f>
        <v>0</v>
      </c>
      <c r="R1268" s="26"/>
      <c r="S1268" s="127">
        <f>SUM(S1269:S1271)</f>
        <v>0</v>
      </c>
      <c r="T1268" s="26"/>
      <c r="U1268" s="127">
        <f>SUM(U1269:U1271)</f>
        <v>0</v>
      </c>
      <c r="V1268" s="26"/>
      <c r="W1268" s="127">
        <f>SUM(W1269:W1271)</f>
        <v>0</v>
      </c>
      <c r="X1268" s="26"/>
      <c r="Y1268" s="127">
        <f>SUM(Y1269:Y1271)</f>
        <v>0</v>
      </c>
      <c r="Z1268" s="26"/>
      <c r="AA1268" s="127">
        <f>SUM(AA1269:AA1271)</f>
        <v>0</v>
      </c>
      <c r="AB1268" s="26"/>
      <c r="AC1268" s="127">
        <f>SUM(AC1269:AC1271)</f>
        <v>0</v>
      </c>
      <c r="AD1268" s="26"/>
      <c r="AE1268" s="127">
        <f>SUM(AE1269:AE1271)</f>
        <v>0</v>
      </c>
      <c r="AF1268" s="26"/>
      <c r="AG1268" s="127">
        <f>SUM(AG1269:AG1271)</f>
        <v>0</v>
      </c>
      <c r="AH1268" s="26"/>
      <c r="AI1268" s="127">
        <f>SUM(AI1269:AI1271)</f>
        <v>0</v>
      </c>
      <c r="AJ1268" s="26"/>
      <c r="AK1268" s="127">
        <f>SUM(AK1269:AK1271)</f>
        <v>0</v>
      </c>
      <c r="AL1268" s="26"/>
      <c r="AM1268" s="127">
        <f>SUM(AM1269:AM1271)</f>
        <v>0</v>
      </c>
      <c r="AN1268" s="26"/>
      <c r="AO1268" s="127">
        <f>SUM(AO1269:AO1271)</f>
        <v>0</v>
      </c>
      <c r="AP1268" s="26"/>
      <c r="AQ1268" s="127">
        <f>SUM(AQ1269:AQ1271)</f>
        <v>0</v>
      </c>
      <c r="AR1268" s="26"/>
      <c r="AS1268" s="127">
        <f>SUM(AS1269:AS1271)</f>
        <v>0</v>
      </c>
      <c r="AT1268" s="26"/>
      <c r="AU1268" s="127">
        <f>SUM(AU1269:AU1271)</f>
        <v>0</v>
      </c>
      <c r="AV1268" s="26"/>
      <c r="AW1268" s="127">
        <f>SUM(AW1269:AW1271)</f>
        <v>0</v>
      </c>
      <c r="AX1268" s="26"/>
      <c r="AY1268" s="127">
        <f>SUM(AY1269:AY1271)</f>
        <v>0</v>
      </c>
      <c r="AZ1268" s="26"/>
      <c r="BA1268" s="127">
        <f>SUM(BA1269:BA1271)</f>
        <v>0</v>
      </c>
      <c r="BB1268" s="26"/>
      <c r="BC1268" s="127">
        <f>SUM(BC1269:BC1271)</f>
        <v>0</v>
      </c>
      <c r="BD1268" s="26"/>
      <c r="BE1268" s="127">
        <f>SUM(BE1269:BE1271)</f>
        <v>0</v>
      </c>
      <c r="BF1268" s="26"/>
      <c r="BG1268" s="127">
        <f>SUM(BG1269:BG1271)</f>
        <v>0</v>
      </c>
      <c r="BH1268" s="109"/>
      <c r="BI1268" s="121">
        <f>SUM(BI1269:BI1271)</f>
        <v>0</v>
      </c>
      <c r="BJ1268" s="27"/>
      <c r="BK1268" s="109"/>
      <c r="BL1268" s="121">
        <f>SUM(BL1269:BL1271)</f>
        <v>9655.9700000000012</v>
      </c>
      <c r="BM1268" s="27"/>
    </row>
    <row r="1269" spans="1:65" s="88" customFormat="1">
      <c r="A1269" s="38" t="s">
        <v>1841</v>
      </c>
      <c r="B1269" s="29" t="s">
        <v>66</v>
      </c>
      <c r="C1269" s="34">
        <v>89356</v>
      </c>
      <c r="D1269" s="101" t="s">
        <v>1842</v>
      </c>
      <c r="E1269" s="29" t="s">
        <v>132</v>
      </c>
      <c r="F1269" s="30">
        <v>24</v>
      </c>
      <c r="G1269" s="31">
        <v>18.989999999999998</v>
      </c>
      <c r="H1269" s="119">
        <v>23.334407336247843</v>
      </c>
      <c r="I1269" s="120">
        <f t="shared" ref="I1269:I1271" si="4994">ROUND(SUM(F1269*H1269),2)</f>
        <v>560.03</v>
      </c>
      <c r="J1269" s="111"/>
      <c r="K1269" s="114">
        <f t="shared" ref="K1269:K1271" si="4995">J1269*$H1269</f>
        <v>0</v>
      </c>
      <c r="L1269" s="32"/>
      <c r="M1269" s="114">
        <f t="shared" ref="M1269:M1271" si="4996">L1269*$H1269</f>
        <v>0</v>
      </c>
      <c r="N1269" s="32"/>
      <c r="O1269" s="114">
        <f t="shared" ref="O1269:O1271" si="4997">N1269*$H1269</f>
        <v>0</v>
      </c>
      <c r="P1269" s="32"/>
      <c r="Q1269" s="114">
        <f t="shared" ref="Q1269:Q1271" si="4998">P1269*$H1269</f>
        <v>0</v>
      </c>
      <c r="R1269" s="32"/>
      <c r="S1269" s="114">
        <f t="shared" ref="S1269:S1271" si="4999">R1269*$H1269</f>
        <v>0</v>
      </c>
      <c r="T1269" s="32"/>
      <c r="U1269" s="114">
        <f t="shared" ref="U1269:U1271" si="5000">T1269*$H1269</f>
        <v>0</v>
      </c>
      <c r="V1269" s="32"/>
      <c r="W1269" s="114">
        <f t="shared" ref="W1269:W1271" si="5001">V1269*$H1269</f>
        <v>0</v>
      </c>
      <c r="X1269" s="32"/>
      <c r="Y1269" s="114">
        <f t="shared" ref="Y1269:Y1271" si="5002">X1269*$H1269</f>
        <v>0</v>
      </c>
      <c r="Z1269" s="32"/>
      <c r="AA1269" s="114">
        <f t="shared" ref="AA1269:AA1271" si="5003">Z1269*$H1269</f>
        <v>0</v>
      </c>
      <c r="AB1269" s="32"/>
      <c r="AC1269" s="114">
        <f t="shared" ref="AC1269:AC1271" si="5004">AB1269*$H1269</f>
        <v>0</v>
      </c>
      <c r="AD1269" s="32"/>
      <c r="AE1269" s="114">
        <f t="shared" ref="AE1269:AE1271" si="5005">AD1269*$H1269</f>
        <v>0</v>
      </c>
      <c r="AF1269" s="32"/>
      <c r="AG1269" s="114">
        <f t="shared" ref="AG1269:AG1271" si="5006">AF1269*$H1269</f>
        <v>0</v>
      </c>
      <c r="AH1269" s="32"/>
      <c r="AI1269" s="114">
        <f t="shared" ref="AI1269:AI1271" si="5007">AH1269*$H1269</f>
        <v>0</v>
      </c>
      <c r="AJ1269" s="32"/>
      <c r="AK1269" s="114">
        <f t="shared" ref="AK1269:AK1271" si="5008">AJ1269*$H1269</f>
        <v>0</v>
      </c>
      <c r="AL1269" s="32"/>
      <c r="AM1269" s="114">
        <f t="shared" ref="AM1269:AM1271" si="5009">AL1269*$H1269</f>
        <v>0</v>
      </c>
      <c r="AN1269" s="32"/>
      <c r="AO1269" s="114">
        <f t="shared" ref="AO1269:AO1271" si="5010">AN1269*$H1269</f>
        <v>0</v>
      </c>
      <c r="AP1269" s="32"/>
      <c r="AQ1269" s="114">
        <f t="shared" ref="AQ1269:AQ1271" si="5011">AP1269*$H1269</f>
        <v>0</v>
      </c>
      <c r="AR1269" s="32"/>
      <c r="AS1269" s="114">
        <f t="shared" ref="AS1269:AS1271" si="5012">AR1269*$H1269</f>
        <v>0</v>
      </c>
      <c r="AT1269" s="32"/>
      <c r="AU1269" s="114">
        <f t="shared" ref="AU1269:AU1271" si="5013">AT1269*$H1269</f>
        <v>0</v>
      </c>
      <c r="AV1269" s="32"/>
      <c r="AW1269" s="114">
        <f t="shared" ref="AW1269:AW1271" si="5014">AV1269*$H1269</f>
        <v>0</v>
      </c>
      <c r="AX1269" s="32"/>
      <c r="AY1269" s="114">
        <f t="shared" ref="AY1269:AY1271" si="5015">AX1269*$H1269</f>
        <v>0</v>
      </c>
      <c r="AZ1269" s="32"/>
      <c r="BA1269" s="114">
        <f t="shared" ref="BA1269:BA1271" si="5016">AZ1269*$H1269</f>
        <v>0</v>
      </c>
      <c r="BB1269" s="32"/>
      <c r="BC1269" s="114">
        <f t="shared" ref="BC1269:BC1271" si="5017">BB1269*$H1269</f>
        <v>0</v>
      </c>
      <c r="BD1269" s="32"/>
      <c r="BE1269" s="114">
        <f t="shared" ref="BE1269:BE1271" si="5018">BD1269*$H1269</f>
        <v>0</v>
      </c>
      <c r="BF1269" s="32"/>
      <c r="BG1269" s="114">
        <f t="shared" ref="BG1269:BG1271" si="5019">BF1269*$H1269</f>
        <v>0</v>
      </c>
      <c r="BH1269" s="108">
        <f t="shared" ref="BH1269:BI1269" si="5020">SUM(J1269,L1269,N1269,P1269,R1269,T1269,V1269,X1269,Z1269,AB1269,AD1269,AF1269,AH1269,AJ1269,AL1269,AN1269,AP1269,AR1269,AT1269,AV1269,AX1269,AZ1269,BB1269,BD1269,BF1269)</f>
        <v>0</v>
      </c>
      <c r="BI1269" s="119">
        <f t="shared" si="5020"/>
        <v>0</v>
      </c>
      <c r="BJ1269" s="87">
        <f t="shared" ref="BJ1269:BJ1271" si="5021">BI1269/I1269</f>
        <v>0</v>
      </c>
      <c r="BK1269" s="108">
        <f t="shared" ref="BK1269:BK1271" si="5022">F1269-BH1269</f>
        <v>24</v>
      </c>
      <c r="BL1269" s="119">
        <f t="shared" ref="BL1269:BL1271" si="5023">I1269-BI1269</f>
        <v>560.03</v>
      </c>
      <c r="BM1269" s="87">
        <f t="shared" ref="BM1269:BM1271" si="5024">1-BJ1269</f>
        <v>1</v>
      </c>
    </row>
    <row r="1270" spans="1:65" s="88" customFormat="1">
      <c r="A1270" s="38" t="s">
        <v>1843</v>
      </c>
      <c r="B1270" s="29" t="s">
        <v>66</v>
      </c>
      <c r="C1270" s="34">
        <v>89355</v>
      </c>
      <c r="D1270" s="101" t="s">
        <v>1844</v>
      </c>
      <c r="E1270" s="29" t="s">
        <v>132</v>
      </c>
      <c r="F1270" s="30">
        <v>54</v>
      </c>
      <c r="G1270" s="31">
        <v>16.489999999999998</v>
      </c>
      <c r="H1270" s="119">
        <v>20.262473774340542</v>
      </c>
      <c r="I1270" s="120">
        <f t="shared" si="4994"/>
        <v>1094.17</v>
      </c>
      <c r="J1270" s="111"/>
      <c r="K1270" s="114">
        <f t="shared" si="4995"/>
        <v>0</v>
      </c>
      <c r="L1270" s="32"/>
      <c r="M1270" s="114">
        <f t="shared" si="4996"/>
        <v>0</v>
      </c>
      <c r="N1270" s="32"/>
      <c r="O1270" s="114">
        <f t="shared" si="4997"/>
        <v>0</v>
      </c>
      <c r="P1270" s="32"/>
      <c r="Q1270" s="114">
        <f t="shared" si="4998"/>
        <v>0</v>
      </c>
      <c r="R1270" s="32"/>
      <c r="S1270" s="114">
        <f t="shared" si="4999"/>
        <v>0</v>
      </c>
      <c r="T1270" s="32"/>
      <c r="U1270" s="114">
        <f t="shared" si="5000"/>
        <v>0</v>
      </c>
      <c r="V1270" s="32"/>
      <c r="W1270" s="114">
        <f t="shared" si="5001"/>
        <v>0</v>
      </c>
      <c r="X1270" s="32"/>
      <c r="Y1270" s="114">
        <f t="shared" si="5002"/>
        <v>0</v>
      </c>
      <c r="Z1270" s="32"/>
      <c r="AA1270" s="114">
        <f t="shared" si="5003"/>
        <v>0</v>
      </c>
      <c r="AB1270" s="32"/>
      <c r="AC1270" s="114">
        <f t="shared" si="5004"/>
        <v>0</v>
      </c>
      <c r="AD1270" s="32"/>
      <c r="AE1270" s="114">
        <f t="shared" si="5005"/>
        <v>0</v>
      </c>
      <c r="AF1270" s="32"/>
      <c r="AG1270" s="114">
        <f t="shared" si="5006"/>
        <v>0</v>
      </c>
      <c r="AH1270" s="32"/>
      <c r="AI1270" s="114">
        <f t="shared" si="5007"/>
        <v>0</v>
      </c>
      <c r="AJ1270" s="32"/>
      <c r="AK1270" s="114">
        <f t="shared" si="5008"/>
        <v>0</v>
      </c>
      <c r="AL1270" s="32"/>
      <c r="AM1270" s="114">
        <f t="shared" si="5009"/>
        <v>0</v>
      </c>
      <c r="AN1270" s="32"/>
      <c r="AO1270" s="114">
        <f t="shared" si="5010"/>
        <v>0</v>
      </c>
      <c r="AP1270" s="32"/>
      <c r="AQ1270" s="114">
        <f t="shared" si="5011"/>
        <v>0</v>
      </c>
      <c r="AR1270" s="32"/>
      <c r="AS1270" s="114">
        <f t="shared" si="5012"/>
        <v>0</v>
      </c>
      <c r="AT1270" s="32"/>
      <c r="AU1270" s="114">
        <f t="shared" si="5013"/>
        <v>0</v>
      </c>
      <c r="AV1270" s="32"/>
      <c r="AW1270" s="114">
        <f t="shared" si="5014"/>
        <v>0</v>
      </c>
      <c r="AX1270" s="32"/>
      <c r="AY1270" s="114">
        <f t="shared" si="5015"/>
        <v>0</v>
      </c>
      <c r="AZ1270" s="32"/>
      <c r="BA1270" s="114">
        <f t="shared" si="5016"/>
        <v>0</v>
      </c>
      <c r="BB1270" s="32"/>
      <c r="BC1270" s="114">
        <f t="shared" si="5017"/>
        <v>0</v>
      </c>
      <c r="BD1270" s="32"/>
      <c r="BE1270" s="114">
        <f t="shared" si="5018"/>
        <v>0</v>
      </c>
      <c r="BF1270" s="32"/>
      <c r="BG1270" s="114">
        <f t="shared" si="5019"/>
        <v>0</v>
      </c>
      <c r="BH1270" s="108">
        <f t="shared" ref="BH1270:BI1270" si="5025">SUM(J1270,L1270,N1270,P1270,R1270,T1270,V1270,X1270,Z1270,AB1270,AD1270,AF1270,AH1270,AJ1270,AL1270,AN1270,AP1270,AR1270,AT1270,AV1270,AX1270,AZ1270,BB1270,BD1270,BF1270)</f>
        <v>0</v>
      </c>
      <c r="BI1270" s="119">
        <f t="shared" si="5025"/>
        <v>0</v>
      </c>
      <c r="BJ1270" s="87">
        <f t="shared" si="5021"/>
        <v>0</v>
      </c>
      <c r="BK1270" s="108">
        <f t="shared" si="5022"/>
        <v>54</v>
      </c>
      <c r="BL1270" s="119">
        <f t="shared" si="5023"/>
        <v>1094.17</v>
      </c>
      <c r="BM1270" s="87">
        <f t="shared" si="5024"/>
        <v>1</v>
      </c>
    </row>
    <row r="1271" spans="1:65" s="88" customFormat="1">
      <c r="A1271" s="38" t="s">
        <v>1845</v>
      </c>
      <c r="B1271" s="29" t="s">
        <v>66</v>
      </c>
      <c r="C1271" s="34">
        <v>89957</v>
      </c>
      <c r="D1271" s="101" t="s">
        <v>1846</v>
      </c>
      <c r="E1271" s="29" t="s">
        <v>100</v>
      </c>
      <c r="F1271" s="30">
        <v>55</v>
      </c>
      <c r="G1271" s="31">
        <v>118.4</v>
      </c>
      <c r="H1271" s="119">
        <v>145.48677349192968</v>
      </c>
      <c r="I1271" s="120">
        <f t="shared" si="4994"/>
        <v>8001.77</v>
      </c>
      <c r="J1271" s="111"/>
      <c r="K1271" s="114">
        <f t="shared" si="4995"/>
        <v>0</v>
      </c>
      <c r="L1271" s="32"/>
      <c r="M1271" s="114">
        <f t="shared" si="4996"/>
        <v>0</v>
      </c>
      <c r="N1271" s="32"/>
      <c r="O1271" s="114">
        <f t="shared" si="4997"/>
        <v>0</v>
      </c>
      <c r="P1271" s="32"/>
      <c r="Q1271" s="114">
        <f t="shared" si="4998"/>
        <v>0</v>
      </c>
      <c r="R1271" s="32"/>
      <c r="S1271" s="114">
        <f t="shared" si="4999"/>
        <v>0</v>
      </c>
      <c r="T1271" s="32"/>
      <c r="U1271" s="114">
        <f t="shared" si="5000"/>
        <v>0</v>
      </c>
      <c r="V1271" s="32"/>
      <c r="W1271" s="114">
        <f t="shared" si="5001"/>
        <v>0</v>
      </c>
      <c r="X1271" s="32"/>
      <c r="Y1271" s="114">
        <f t="shared" si="5002"/>
        <v>0</v>
      </c>
      <c r="Z1271" s="32"/>
      <c r="AA1271" s="114">
        <f t="shared" si="5003"/>
        <v>0</v>
      </c>
      <c r="AB1271" s="32"/>
      <c r="AC1271" s="114">
        <f t="shared" si="5004"/>
        <v>0</v>
      </c>
      <c r="AD1271" s="32"/>
      <c r="AE1271" s="114">
        <f t="shared" si="5005"/>
        <v>0</v>
      </c>
      <c r="AF1271" s="32"/>
      <c r="AG1271" s="114">
        <f t="shared" si="5006"/>
        <v>0</v>
      </c>
      <c r="AH1271" s="32"/>
      <c r="AI1271" s="114">
        <f t="shared" si="5007"/>
        <v>0</v>
      </c>
      <c r="AJ1271" s="32"/>
      <c r="AK1271" s="114">
        <f t="shared" si="5008"/>
        <v>0</v>
      </c>
      <c r="AL1271" s="32"/>
      <c r="AM1271" s="114">
        <f t="shared" si="5009"/>
        <v>0</v>
      </c>
      <c r="AN1271" s="32"/>
      <c r="AO1271" s="114">
        <f t="shared" si="5010"/>
        <v>0</v>
      </c>
      <c r="AP1271" s="32"/>
      <c r="AQ1271" s="114">
        <f t="shared" si="5011"/>
        <v>0</v>
      </c>
      <c r="AR1271" s="32"/>
      <c r="AS1271" s="114">
        <f t="shared" si="5012"/>
        <v>0</v>
      </c>
      <c r="AT1271" s="32"/>
      <c r="AU1271" s="114">
        <f t="shared" si="5013"/>
        <v>0</v>
      </c>
      <c r="AV1271" s="32"/>
      <c r="AW1271" s="114">
        <f t="shared" si="5014"/>
        <v>0</v>
      </c>
      <c r="AX1271" s="32"/>
      <c r="AY1271" s="114">
        <f t="shared" si="5015"/>
        <v>0</v>
      </c>
      <c r="AZ1271" s="32"/>
      <c r="BA1271" s="114">
        <f t="shared" si="5016"/>
        <v>0</v>
      </c>
      <c r="BB1271" s="32"/>
      <c r="BC1271" s="114">
        <f t="shared" si="5017"/>
        <v>0</v>
      </c>
      <c r="BD1271" s="32"/>
      <c r="BE1271" s="114">
        <f t="shared" si="5018"/>
        <v>0</v>
      </c>
      <c r="BF1271" s="32"/>
      <c r="BG1271" s="114">
        <f t="shared" si="5019"/>
        <v>0</v>
      </c>
      <c r="BH1271" s="108">
        <f t="shared" ref="BH1271:BI1271" si="5026">SUM(J1271,L1271,N1271,P1271,R1271,T1271,V1271,X1271,Z1271,AB1271,AD1271,AF1271,AH1271,AJ1271,AL1271,AN1271,AP1271,AR1271,AT1271,AV1271,AX1271,AZ1271,BB1271,BD1271,BF1271)</f>
        <v>0</v>
      </c>
      <c r="BI1271" s="119">
        <f t="shared" si="5026"/>
        <v>0</v>
      </c>
      <c r="BJ1271" s="87">
        <f t="shared" si="5021"/>
        <v>0</v>
      </c>
      <c r="BK1271" s="108">
        <f t="shared" si="5022"/>
        <v>55</v>
      </c>
      <c r="BL1271" s="119">
        <f t="shared" si="5023"/>
        <v>8001.77</v>
      </c>
      <c r="BM1271" s="87">
        <f t="shared" si="5024"/>
        <v>1</v>
      </c>
    </row>
    <row r="1272" spans="1:65" s="88" customFormat="1">
      <c r="A1272" s="92" t="s">
        <v>1847</v>
      </c>
      <c r="B1272" s="22"/>
      <c r="C1272" s="22"/>
      <c r="D1272" s="102" t="s">
        <v>1848</v>
      </c>
      <c r="E1272" s="22"/>
      <c r="F1272" s="89"/>
      <c r="G1272" s="27"/>
      <c r="H1272" s="121"/>
      <c r="I1272" s="118">
        <f>I1273+I1287+I1293+I1297+I1301+I1303</f>
        <v>200434.36000000002</v>
      </c>
      <c r="J1272" s="112"/>
      <c r="K1272" s="127">
        <f>K1273+K1287+K1293+K1297+K1301+K1303</f>
        <v>0</v>
      </c>
      <c r="L1272" s="26"/>
      <c r="M1272" s="127">
        <f>M1273+M1287+M1293+M1297+M1301+M1303</f>
        <v>14489.272297972804</v>
      </c>
      <c r="N1272" s="26"/>
      <c r="O1272" s="127">
        <f>O1273+O1287+O1293+O1297+O1301+O1303</f>
        <v>0</v>
      </c>
      <c r="P1272" s="26"/>
      <c r="Q1272" s="127">
        <f>Q1273+Q1287+Q1293+Q1297+Q1301+Q1303</f>
        <v>0</v>
      </c>
      <c r="R1272" s="26"/>
      <c r="S1272" s="127">
        <f>S1273+S1287+S1293+S1297+S1301+S1303</f>
        <v>0</v>
      </c>
      <c r="T1272" s="26"/>
      <c r="U1272" s="127">
        <f>U1273+U1287+U1293+U1297+U1301+U1303</f>
        <v>0</v>
      </c>
      <c r="V1272" s="26"/>
      <c r="W1272" s="127">
        <f>W1273+W1287+W1293+W1297+W1301+W1303</f>
        <v>0</v>
      </c>
      <c r="X1272" s="26"/>
      <c r="Y1272" s="127">
        <f>Y1273+Y1287+Y1293+Y1297+Y1301+Y1303</f>
        <v>0</v>
      </c>
      <c r="Z1272" s="26"/>
      <c r="AA1272" s="127">
        <f>AA1273+AA1287+AA1293+AA1297+AA1301+AA1303</f>
        <v>0</v>
      </c>
      <c r="AB1272" s="26"/>
      <c r="AC1272" s="127">
        <f>AC1273+AC1287+AC1293+AC1297+AC1301+AC1303</f>
        <v>0</v>
      </c>
      <c r="AD1272" s="26"/>
      <c r="AE1272" s="127">
        <f>AE1273+AE1287+AE1293+AE1297+AE1301+AE1303</f>
        <v>0</v>
      </c>
      <c r="AF1272" s="26"/>
      <c r="AG1272" s="127">
        <f>AG1273+AG1287+AG1293+AG1297+AG1301+AG1303</f>
        <v>0</v>
      </c>
      <c r="AH1272" s="26"/>
      <c r="AI1272" s="127">
        <f>AI1273+AI1287+AI1293+AI1297+AI1301+AI1303</f>
        <v>0</v>
      </c>
      <c r="AJ1272" s="26"/>
      <c r="AK1272" s="127">
        <f>AK1273+AK1287+AK1293+AK1297+AK1301+AK1303</f>
        <v>0</v>
      </c>
      <c r="AL1272" s="26"/>
      <c r="AM1272" s="127">
        <f>AM1273+AM1287+AM1293+AM1297+AM1301+AM1303</f>
        <v>0</v>
      </c>
      <c r="AN1272" s="26"/>
      <c r="AO1272" s="127">
        <f>AO1273+AO1287+AO1293+AO1297+AO1301+AO1303</f>
        <v>0</v>
      </c>
      <c r="AP1272" s="26"/>
      <c r="AQ1272" s="127">
        <f>AQ1273+AQ1287+AQ1293+AQ1297+AQ1301+AQ1303</f>
        <v>0</v>
      </c>
      <c r="AR1272" s="26"/>
      <c r="AS1272" s="127">
        <f>AS1273+AS1287+AS1293+AS1297+AS1301+AS1303</f>
        <v>0</v>
      </c>
      <c r="AT1272" s="26"/>
      <c r="AU1272" s="127">
        <f>AU1273+AU1287+AU1293+AU1297+AU1301+AU1303</f>
        <v>0</v>
      </c>
      <c r="AV1272" s="26"/>
      <c r="AW1272" s="127">
        <f>AW1273+AW1287+AW1293+AW1297+AW1301+AW1303</f>
        <v>0</v>
      </c>
      <c r="AX1272" s="26"/>
      <c r="AY1272" s="127">
        <f>AY1273+AY1287+AY1293+AY1297+AY1301+AY1303</f>
        <v>0</v>
      </c>
      <c r="AZ1272" s="26"/>
      <c r="BA1272" s="127">
        <f>BA1273+BA1287+BA1293+BA1297+BA1301+BA1303</f>
        <v>0</v>
      </c>
      <c r="BB1272" s="26"/>
      <c r="BC1272" s="127">
        <f>BC1273+BC1287+BC1293+BC1297+BC1301+BC1303</f>
        <v>0</v>
      </c>
      <c r="BD1272" s="26"/>
      <c r="BE1272" s="127">
        <f>BE1273+BE1287+BE1293+BE1297+BE1301+BE1303</f>
        <v>0</v>
      </c>
      <c r="BF1272" s="26"/>
      <c r="BG1272" s="127">
        <f>BG1273+BG1287+BG1293+BG1297+BG1301+BG1303</f>
        <v>0</v>
      </c>
      <c r="BH1272" s="109"/>
      <c r="BI1272" s="121">
        <f>BI1273+BI1287+BI1293+BI1297+BI1301+BI1303</f>
        <v>14489.272297972804</v>
      </c>
      <c r="BJ1272" s="27"/>
      <c r="BK1272" s="109"/>
      <c r="BL1272" s="121">
        <f>BL1273+BL1287+BL1293+BL1297+BL1301+BL1303</f>
        <v>185945.0877020272</v>
      </c>
      <c r="BM1272" s="27"/>
    </row>
    <row r="1273" spans="1:65" s="88" customFormat="1">
      <c r="A1273" s="90" t="s">
        <v>1849</v>
      </c>
      <c r="B1273" s="35" t="s">
        <v>60</v>
      </c>
      <c r="C1273" s="22" t="s">
        <v>60</v>
      </c>
      <c r="D1273" s="102" t="s">
        <v>1850</v>
      </c>
      <c r="E1273" s="35" t="s">
        <v>60</v>
      </c>
      <c r="F1273" s="36"/>
      <c r="G1273" s="37"/>
      <c r="H1273" s="123"/>
      <c r="I1273" s="118">
        <f>SUM(I1274:I1286)</f>
        <v>125238.88</v>
      </c>
      <c r="J1273" s="112"/>
      <c r="K1273" s="127">
        <f>SUM(K1274:K1286)</f>
        <v>0</v>
      </c>
      <c r="L1273" s="26"/>
      <c r="M1273" s="127">
        <f>SUM(M1274:M1286)</f>
        <v>0</v>
      </c>
      <c r="N1273" s="26"/>
      <c r="O1273" s="127">
        <f>SUM(O1274:O1286)</f>
        <v>0</v>
      </c>
      <c r="P1273" s="26"/>
      <c r="Q1273" s="127">
        <f>SUM(Q1274:Q1286)</f>
        <v>0</v>
      </c>
      <c r="R1273" s="26"/>
      <c r="S1273" s="127">
        <f>SUM(S1274:S1286)</f>
        <v>0</v>
      </c>
      <c r="T1273" s="26"/>
      <c r="U1273" s="127">
        <f>SUM(U1274:U1286)</f>
        <v>0</v>
      </c>
      <c r="V1273" s="26"/>
      <c r="W1273" s="127">
        <f>SUM(W1274:W1286)</f>
        <v>0</v>
      </c>
      <c r="X1273" s="26"/>
      <c r="Y1273" s="127">
        <f>SUM(Y1274:Y1286)</f>
        <v>0</v>
      </c>
      <c r="Z1273" s="26"/>
      <c r="AA1273" s="127">
        <f>SUM(AA1274:AA1286)</f>
        <v>0</v>
      </c>
      <c r="AB1273" s="26"/>
      <c r="AC1273" s="127">
        <f>SUM(AC1274:AC1286)</f>
        <v>0</v>
      </c>
      <c r="AD1273" s="26"/>
      <c r="AE1273" s="127">
        <f>SUM(AE1274:AE1286)</f>
        <v>0</v>
      </c>
      <c r="AF1273" s="26"/>
      <c r="AG1273" s="127">
        <f>SUM(AG1274:AG1286)</f>
        <v>0</v>
      </c>
      <c r="AH1273" s="26"/>
      <c r="AI1273" s="127">
        <f>SUM(AI1274:AI1286)</f>
        <v>0</v>
      </c>
      <c r="AJ1273" s="26"/>
      <c r="AK1273" s="127">
        <f>SUM(AK1274:AK1286)</f>
        <v>0</v>
      </c>
      <c r="AL1273" s="26"/>
      <c r="AM1273" s="127">
        <f>SUM(AM1274:AM1286)</f>
        <v>0</v>
      </c>
      <c r="AN1273" s="26"/>
      <c r="AO1273" s="127">
        <f>SUM(AO1274:AO1286)</f>
        <v>0</v>
      </c>
      <c r="AP1273" s="26"/>
      <c r="AQ1273" s="127">
        <f>SUM(AQ1274:AQ1286)</f>
        <v>0</v>
      </c>
      <c r="AR1273" s="26"/>
      <c r="AS1273" s="127">
        <f>SUM(AS1274:AS1286)</f>
        <v>0</v>
      </c>
      <c r="AT1273" s="26"/>
      <c r="AU1273" s="127">
        <f>SUM(AU1274:AU1286)</f>
        <v>0</v>
      </c>
      <c r="AV1273" s="26"/>
      <c r="AW1273" s="127">
        <f>SUM(AW1274:AW1286)</f>
        <v>0</v>
      </c>
      <c r="AX1273" s="26"/>
      <c r="AY1273" s="127">
        <f>SUM(AY1274:AY1286)</f>
        <v>0</v>
      </c>
      <c r="AZ1273" s="26"/>
      <c r="BA1273" s="127">
        <f>SUM(BA1274:BA1286)</f>
        <v>0</v>
      </c>
      <c r="BB1273" s="26"/>
      <c r="BC1273" s="127">
        <f>SUM(BC1274:BC1286)</f>
        <v>0</v>
      </c>
      <c r="BD1273" s="26"/>
      <c r="BE1273" s="127">
        <f>SUM(BE1274:BE1286)</f>
        <v>0</v>
      </c>
      <c r="BF1273" s="26"/>
      <c r="BG1273" s="127">
        <f>SUM(BG1274:BG1286)</f>
        <v>0</v>
      </c>
      <c r="BH1273" s="109"/>
      <c r="BI1273" s="121">
        <f>SUM(BI1274:BI1286)</f>
        <v>0</v>
      </c>
      <c r="BJ1273" s="27"/>
      <c r="BK1273" s="109"/>
      <c r="BL1273" s="121">
        <f>SUM(BL1274:BL1286)</f>
        <v>125238.88</v>
      </c>
      <c r="BM1273" s="27"/>
    </row>
    <row r="1274" spans="1:65" s="88" customFormat="1">
      <c r="A1274" s="38" t="s">
        <v>1851</v>
      </c>
      <c r="B1274" s="29" t="s">
        <v>1656</v>
      </c>
      <c r="C1274" s="34" t="s">
        <v>1852</v>
      </c>
      <c r="D1274" s="101" t="s">
        <v>1853</v>
      </c>
      <c r="E1274" s="29" t="s">
        <v>100</v>
      </c>
      <c r="F1274" s="30">
        <v>27</v>
      </c>
      <c r="G1274" s="31">
        <v>148.81</v>
      </c>
      <c r="H1274" s="119">
        <v>182.85377333897006</v>
      </c>
      <c r="I1274" s="120">
        <f t="shared" ref="I1274:I1286" si="5027">ROUND(SUM(F1274*H1274),2)</f>
        <v>4937.05</v>
      </c>
      <c r="J1274" s="111"/>
      <c r="K1274" s="114">
        <f t="shared" ref="K1274:K1286" si="5028">J1274*$H1274</f>
        <v>0</v>
      </c>
      <c r="L1274" s="32"/>
      <c r="M1274" s="114">
        <f t="shared" ref="M1274:M1286" si="5029">L1274*$H1274</f>
        <v>0</v>
      </c>
      <c r="N1274" s="32"/>
      <c r="O1274" s="114">
        <f t="shared" ref="O1274:O1286" si="5030">N1274*$H1274</f>
        <v>0</v>
      </c>
      <c r="P1274" s="32"/>
      <c r="Q1274" s="114">
        <f t="shared" ref="Q1274:Q1286" si="5031">P1274*$H1274</f>
        <v>0</v>
      </c>
      <c r="R1274" s="32"/>
      <c r="S1274" s="114">
        <f t="shared" ref="S1274:S1286" si="5032">R1274*$H1274</f>
        <v>0</v>
      </c>
      <c r="T1274" s="32"/>
      <c r="U1274" s="114">
        <f t="shared" ref="U1274:U1286" si="5033">T1274*$H1274</f>
        <v>0</v>
      </c>
      <c r="V1274" s="32"/>
      <c r="W1274" s="114">
        <f t="shared" ref="W1274:W1286" si="5034">V1274*$H1274</f>
        <v>0</v>
      </c>
      <c r="X1274" s="32"/>
      <c r="Y1274" s="114">
        <f t="shared" ref="Y1274:Y1286" si="5035">X1274*$H1274</f>
        <v>0</v>
      </c>
      <c r="Z1274" s="32"/>
      <c r="AA1274" s="114">
        <f t="shared" ref="AA1274:AA1286" si="5036">Z1274*$H1274</f>
        <v>0</v>
      </c>
      <c r="AB1274" s="32"/>
      <c r="AC1274" s="114">
        <f t="shared" ref="AC1274:AC1286" si="5037">AB1274*$H1274</f>
        <v>0</v>
      </c>
      <c r="AD1274" s="32"/>
      <c r="AE1274" s="114">
        <f t="shared" ref="AE1274:AE1286" si="5038">AD1274*$H1274</f>
        <v>0</v>
      </c>
      <c r="AF1274" s="32"/>
      <c r="AG1274" s="114">
        <f t="shared" ref="AG1274:AG1286" si="5039">AF1274*$H1274</f>
        <v>0</v>
      </c>
      <c r="AH1274" s="32"/>
      <c r="AI1274" s="114">
        <f t="shared" ref="AI1274:AI1286" si="5040">AH1274*$H1274</f>
        <v>0</v>
      </c>
      <c r="AJ1274" s="32"/>
      <c r="AK1274" s="114">
        <f t="shared" ref="AK1274:AK1286" si="5041">AJ1274*$H1274</f>
        <v>0</v>
      </c>
      <c r="AL1274" s="32"/>
      <c r="AM1274" s="114">
        <f t="shared" ref="AM1274:AM1286" si="5042">AL1274*$H1274</f>
        <v>0</v>
      </c>
      <c r="AN1274" s="32"/>
      <c r="AO1274" s="114">
        <f t="shared" ref="AO1274:AO1286" si="5043">AN1274*$H1274</f>
        <v>0</v>
      </c>
      <c r="AP1274" s="32"/>
      <c r="AQ1274" s="114">
        <f t="shared" ref="AQ1274:AQ1286" si="5044">AP1274*$H1274</f>
        <v>0</v>
      </c>
      <c r="AR1274" s="32"/>
      <c r="AS1274" s="114">
        <f t="shared" ref="AS1274:AS1286" si="5045">AR1274*$H1274</f>
        <v>0</v>
      </c>
      <c r="AT1274" s="32"/>
      <c r="AU1274" s="114">
        <f t="shared" ref="AU1274:AU1286" si="5046">AT1274*$H1274</f>
        <v>0</v>
      </c>
      <c r="AV1274" s="32"/>
      <c r="AW1274" s="114">
        <f t="shared" ref="AW1274:AW1286" si="5047">AV1274*$H1274</f>
        <v>0</v>
      </c>
      <c r="AX1274" s="32"/>
      <c r="AY1274" s="114">
        <f t="shared" ref="AY1274:AY1286" si="5048">AX1274*$H1274</f>
        <v>0</v>
      </c>
      <c r="AZ1274" s="32"/>
      <c r="BA1274" s="114">
        <f t="shared" ref="BA1274:BA1286" si="5049">AZ1274*$H1274</f>
        <v>0</v>
      </c>
      <c r="BB1274" s="32"/>
      <c r="BC1274" s="114">
        <f t="shared" ref="BC1274:BC1286" si="5050">BB1274*$H1274</f>
        <v>0</v>
      </c>
      <c r="BD1274" s="32"/>
      <c r="BE1274" s="114">
        <f t="shared" ref="BE1274:BE1286" si="5051">BD1274*$H1274</f>
        <v>0</v>
      </c>
      <c r="BF1274" s="32"/>
      <c r="BG1274" s="114">
        <f t="shared" ref="BG1274:BG1286" si="5052">BF1274*$H1274</f>
        <v>0</v>
      </c>
      <c r="BH1274" s="108">
        <f t="shared" ref="BH1274:BI1274" si="5053">SUM(J1274,L1274,N1274,P1274,R1274,T1274,V1274,X1274,Z1274,AB1274,AD1274,AF1274,AH1274,AJ1274,AL1274,AN1274,AP1274,AR1274,AT1274,AV1274,AX1274,AZ1274,BB1274,BD1274,BF1274)</f>
        <v>0</v>
      </c>
      <c r="BI1274" s="119">
        <f t="shared" si="5053"/>
        <v>0</v>
      </c>
      <c r="BJ1274" s="87">
        <f t="shared" ref="BJ1274:BJ1286" si="5054">BI1274/I1274</f>
        <v>0</v>
      </c>
      <c r="BK1274" s="108">
        <f t="shared" ref="BK1274:BK1286" si="5055">F1274-BH1274</f>
        <v>27</v>
      </c>
      <c r="BL1274" s="119">
        <f t="shared" ref="BL1274:BL1286" si="5056">I1274-BI1274</f>
        <v>4937.05</v>
      </c>
      <c r="BM1274" s="87">
        <f t="shared" ref="BM1274:BM1286" si="5057">1-BJ1274</f>
        <v>1</v>
      </c>
    </row>
    <row r="1275" spans="1:65" s="88" customFormat="1" ht="22.5">
      <c r="A1275" s="38" t="s">
        <v>1854</v>
      </c>
      <c r="B1275" s="29" t="s">
        <v>1656</v>
      </c>
      <c r="C1275" s="34" t="s">
        <v>1855</v>
      </c>
      <c r="D1275" s="101" t="s">
        <v>1856</v>
      </c>
      <c r="E1275" s="29" t="s">
        <v>100</v>
      </c>
      <c r="F1275" s="30">
        <v>12</v>
      </c>
      <c r="G1275" s="31">
        <v>96.72</v>
      </c>
      <c r="H1275" s="119">
        <v>118.84696564306958</v>
      </c>
      <c r="I1275" s="120">
        <f t="shared" si="5027"/>
        <v>1426.16</v>
      </c>
      <c r="J1275" s="111"/>
      <c r="K1275" s="114">
        <f t="shared" si="5028"/>
        <v>0</v>
      </c>
      <c r="L1275" s="32"/>
      <c r="M1275" s="114">
        <f t="shared" si="5029"/>
        <v>0</v>
      </c>
      <c r="N1275" s="32"/>
      <c r="O1275" s="114">
        <f t="shared" si="5030"/>
        <v>0</v>
      </c>
      <c r="P1275" s="32"/>
      <c r="Q1275" s="114">
        <f t="shared" si="5031"/>
        <v>0</v>
      </c>
      <c r="R1275" s="32"/>
      <c r="S1275" s="114">
        <f t="shared" si="5032"/>
        <v>0</v>
      </c>
      <c r="T1275" s="32"/>
      <c r="U1275" s="114">
        <f t="shared" si="5033"/>
        <v>0</v>
      </c>
      <c r="V1275" s="32"/>
      <c r="W1275" s="114">
        <f t="shared" si="5034"/>
        <v>0</v>
      </c>
      <c r="X1275" s="32"/>
      <c r="Y1275" s="114">
        <f t="shared" si="5035"/>
        <v>0</v>
      </c>
      <c r="Z1275" s="32"/>
      <c r="AA1275" s="114">
        <f t="shared" si="5036"/>
        <v>0</v>
      </c>
      <c r="AB1275" s="32"/>
      <c r="AC1275" s="114">
        <f t="shared" si="5037"/>
        <v>0</v>
      </c>
      <c r="AD1275" s="32"/>
      <c r="AE1275" s="114">
        <f t="shared" si="5038"/>
        <v>0</v>
      </c>
      <c r="AF1275" s="32"/>
      <c r="AG1275" s="114">
        <f t="shared" si="5039"/>
        <v>0</v>
      </c>
      <c r="AH1275" s="32"/>
      <c r="AI1275" s="114">
        <f t="shared" si="5040"/>
        <v>0</v>
      </c>
      <c r="AJ1275" s="32"/>
      <c r="AK1275" s="114">
        <f t="shared" si="5041"/>
        <v>0</v>
      </c>
      <c r="AL1275" s="32"/>
      <c r="AM1275" s="114">
        <f t="shared" si="5042"/>
        <v>0</v>
      </c>
      <c r="AN1275" s="32"/>
      <c r="AO1275" s="114">
        <f t="shared" si="5043"/>
        <v>0</v>
      </c>
      <c r="AP1275" s="32"/>
      <c r="AQ1275" s="114">
        <f t="shared" si="5044"/>
        <v>0</v>
      </c>
      <c r="AR1275" s="32"/>
      <c r="AS1275" s="114">
        <f t="shared" si="5045"/>
        <v>0</v>
      </c>
      <c r="AT1275" s="32"/>
      <c r="AU1275" s="114">
        <f t="shared" si="5046"/>
        <v>0</v>
      </c>
      <c r="AV1275" s="32"/>
      <c r="AW1275" s="114">
        <f t="shared" si="5047"/>
        <v>0</v>
      </c>
      <c r="AX1275" s="32"/>
      <c r="AY1275" s="114">
        <f t="shared" si="5048"/>
        <v>0</v>
      </c>
      <c r="AZ1275" s="32"/>
      <c r="BA1275" s="114">
        <f t="shared" si="5049"/>
        <v>0</v>
      </c>
      <c r="BB1275" s="32"/>
      <c r="BC1275" s="114">
        <f t="shared" si="5050"/>
        <v>0</v>
      </c>
      <c r="BD1275" s="32"/>
      <c r="BE1275" s="114">
        <f t="shared" si="5051"/>
        <v>0</v>
      </c>
      <c r="BF1275" s="32"/>
      <c r="BG1275" s="114">
        <f t="shared" si="5052"/>
        <v>0</v>
      </c>
      <c r="BH1275" s="108">
        <f t="shared" ref="BH1275:BI1275" si="5058">SUM(J1275,L1275,N1275,P1275,R1275,T1275,V1275,X1275,Z1275,AB1275,AD1275,AF1275,AH1275,AJ1275,AL1275,AN1275,AP1275,AR1275,AT1275,AV1275,AX1275,AZ1275,BB1275,BD1275,BF1275)</f>
        <v>0</v>
      </c>
      <c r="BI1275" s="119">
        <f t="shared" si="5058"/>
        <v>0</v>
      </c>
      <c r="BJ1275" s="87">
        <f t="shared" si="5054"/>
        <v>0</v>
      </c>
      <c r="BK1275" s="108">
        <f t="shared" si="5055"/>
        <v>12</v>
      </c>
      <c r="BL1275" s="119">
        <f t="shared" si="5056"/>
        <v>1426.16</v>
      </c>
      <c r="BM1275" s="87">
        <f t="shared" si="5057"/>
        <v>1</v>
      </c>
    </row>
    <row r="1276" spans="1:65" s="88" customFormat="1" ht="22.5">
      <c r="A1276" s="38" t="s">
        <v>1857</v>
      </c>
      <c r="B1276" s="29" t="s">
        <v>250</v>
      </c>
      <c r="C1276" s="34">
        <v>13158</v>
      </c>
      <c r="D1276" s="101" t="s">
        <v>1858</v>
      </c>
      <c r="E1276" s="29" t="s">
        <v>100</v>
      </c>
      <c r="F1276" s="30">
        <v>6</v>
      </c>
      <c r="G1276" s="31">
        <v>147.94999999999999</v>
      </c>
      <c r="H1276" s="119">
        <v>181.79702819367395</v>
      </c>
      <c r="I1276" s="120">
        <f t="shared" si="5027"/>
        <v>1090.78</v>
      </c>
      <c r="J1276" s="111"/>
      <c r="K1276" s="114">
        <f t="shared" si="5028"/>
        <v>0</v>
      </c>
      <c r="L1276" s="32"/>
      <c r="M1276" s="114">
        <f t="shared" si="5029"/>
        <v>0</v>
      </c>
      <c r="N1276" s="32"/>
      <c r="O1276" s="114">
        <f t="shared" si="5030"/>
        <v>0</v>
      </c>
      <c r="P1276" s="32"/>
      <c r="Q1276" s="114">
        <f t="shared" si="5031"/>
        <v>0</v>
      </c>
      <c r="R1276" s="32"/>
      <c r="S1276" s="114">
        <f t="shared" si="5032"/>
        <v>0</v>
      </c>
      <c r="T1276" s="32"/>
      <c r="U1276" s="114">
        <f t="shared" si="5033"/>
        <v>0</v>
      </c>
      <c r="V1276" s="32"/>
      <c r="W1276" s="114">
        <f t="shared" si="5034"/>
        <v>0</v>
      </c>
      <c r="X1276" s="32"/>
      <c r="Y1276" s="114">
        <f t="shared" si="5035"/>
        <v>0</v>
      </c>
      <c r="Z1276" s="32"/>
      <c r="AA1276" s="114">
        <f t="shared" si="5036"/>
        <v>0</v>
      </c>
      <c r="AB1276" s="32"/>
      <c r="AC1276" s="114">
        <f t="shared" si="5037"/>
        <v>0</v>
      </c>
      <c r="AD1276" s="32"/>
      <c r="AE1276" s="114">
        <f t="shared" si="5038"/>
        <v>0</v>
      </c>
      <c r="AF1276" s="32"/>
      <c r="AG1276" s="114">
        <f t="shared" si="5039"/>
        <v>0</v>
      </c>
      <c r="AH1276" s="32"/>
      <c r="AI1276" s="114">
        <f t="shared" si="5040"/>
        <v>0</v>
      </c>
      <c r="AJ1276" s="32"/>
      <c r="AK1276" s="114">
        <f t="shared" si="5041"/>
        <v>0</v>
      </c>
      <c r="AL1276" s="32"/>
      <c r="AM1276" s="114">
        <f t="shared" si="5042"/>
        <v>0</v>
      </c>
      <c r="AN1276" s="32"/>
      <c r="AO1276" s="114">
        <f t="shared" si="5043"/>
        <v>0</v>
      </c>
      <c r="AP1276" s="32"/>
      <c r="AQ1276" s="114">
        <f t="shared" si="5044"/>
        <v>0</v>
      </c>
      <c r="AR1276" s="32"/>
      <c r="AS1276" s="114">
        <f t="shared" si="5045"/>
        <v>0</v>
      </c>
      <c r="AT1276" s="32"/>
      <c r="AU1276" s="114">
        <f t="shared" si="5046"/>
        <v>0</v>
      </c>
      <c r="AV1276" s="32"/>
      <c r="AW1276" s="114">
        <f t="shared" si="5047"/>
        <v>0</v>
      </c>
      <c r="AX1276" s="32"/>
      <c r="AY1276" s="114">
        <f t="shared" si="5048"/>
        <v>0</v>
      </c>
      <c r="AZ1276" s="32"/>
      <c r="BA1276" s="114">
        <f t="shared" si="5049"/>
        <v>0</v>
      </c>
      <c r="BB1276" s="32"/>
      <c r="BC1276" s="114">
        <f t="shared" si="5050"/>
        <v>0</v>
      </c>
      <c r="BD1276" s="32"/>
      <c r="BE1276" s="114">
        <f t="shared" si="5051"/>
        <v>0</v>
      </c>
      <c r="BF1276" s="32"/>
      <c r="BG1276" s="114">
        <f t="shared" si="5052"/>
        <v>0</v>
      </c>
      <c r="BH1276" s="108">
        <f t="shared" ref="BH1276:BI1276" si="5059">SUM(J1276,L1276,N1276,P1276,R1276,T1276,V1276,X1276,Z1276,AB1276,AD1276,AF1276,AH1276,AJ1276,AL1276,AN1276,AP1276,AR1276,AT1276,AV1276,AX1276,AZ1276,BB1276,BD1276,BF1276)</f>
        <v>0</v>
      </c>
      <c r="BI1276" s="119">
        <f t="shared" si="5059"/>
        <v>0</v>
      </c>
      <c r="BJ1276" s="87">
        <f t="shared" si="5054"/>
        <v>0</v>
      </c>
      <c r="BK1276" s="108">
        <f t="shared" si="5055"/>
        <v>6</v>
      </c>
      <c r="BL1276" s="119">
        <f t="shared" si="5056"/>
        <v>1090.78</v>
      </c>
      <c r="BM1276" s="87">
        <f t="shared" si="5057"/>
        <v>1</v>
      </c>
    </row>
    <row r="1277" spans="1:65" s="88" customFormat="1" ht="22.5">
      <c r="A1277" s="38" t="s">
        <v>1859</v>
      </c>
      <c r="B1277" s="29" t="s">
        <v>79</v>
      </c>
      <c r="C1277" s="34" t="s">
        <v>1316</v>
      </c>
      <c r="D1277" s="101" t="s">
        <v>1860</v>
      </c>
      <c r="E1277" s="29" t="s">
        <v>100</v>
      </c>
      <c r="F1277" s="30">
        <v>14</v>
      </c>
      <c r="G1277" s="31">
        <v>372.82</v>
      </c>
      <c r="H1277" s="119">
        <v>458.11130822011171</v>
      </c>
      <c r="I1277" s="120">
        <f t="shared" si="5027"/>
        <v>6413.56</v>
      </c>
      <c r="J1277" s="111"/>
      <c r="K1277" s="114">
        <f t="shared" si="5028"/>
        <v>0</v>
      </c>
      <c r="L1277" s="32"/>
      <c r="M1277" s="114">
        <f t="shared" si="5029"/>
        <v>0</v>
      </c>
      <c r="N1277" s="32"/>
      <c r="O1277" s="114">
        <f t="shared" si="5030"/>
        <v>0</v>
      </c>
      <c r="P1277" s="32"/>
      <c r="Q1277" s="114">
        <f t="shared" si="5031"/>
        <v>0</v>
      </c>
      <c r="R1277" s="32"/>
      <c r="S1277" s="114">
        <f t="shared" si="5032"/>
        <v>0</v>
      </c>
      <c r="T1277" s="32"/>
      <c r="U1277" s="114">
        <f t="shared" si="5033"/>
        <v>0</v>
      </c>
      <c r="V1277" s="32"/>
      <c r="W1277" s="114">
        <f t="shared" si="5034"/>
        <v>0</v>
      </c>
      <c r="X1277" s="32"/>
      <c r="Y1277" s="114">
        <f t="shared" si="5035"/>
        <v>0</v>
      </c>
      <c r="Z1277" s="32"/>
      <c r="AA1277" s="114">
        <f t="shared" si="5036"/>
        <v>0</v>
      </c>
      <c r="AB1277" s="32"/>
      <c r="AC1277" s="114">
        <f t="shared" si="5037"/>
        <v>0</v>
      </c>
      <c r="AD1277" s="32"/>
      <c r="AE1277" s="114">
        <f t="shared" si="5038"/>
        <v>0</v>
      </c>
      <c r="AF1277" s="32"/>
      <c r="AG1277" s="114">
        <f t="shared" si="5039"/>
        <v>0</v>
      </c>
      <c r="AH1277" s="32"/>
      <c r="AI1277" s="114">
        <f t="shared" si="5040"/>
        <v>0</v>
      </c>
      <c r="AJ1277" s="32"/>
      <c r="AK1277" s="114">
        <f t="shared" si="5041"/>
        <v>0</v>
      </c>
      <c r="AL1277" s="32"/>
      <c r="AM1277" s="114">
        <f t="shared" si="5042"/>
        <v>0</v>
      </c>
      <c r="AN1277" s="32"/>
      <c r="AO1277" s="114">
        <f t="shared" si="5043"/>
        <v>0</v>
      </c>
      <c r="AP1277" s="32"/>
      <c r="AQ1277" s="114">
        <f t="shared" si="5044"/>
        <v>0</v>
      </c>
      <c r="AR1277" s="32"/>
      <c r="AS1277" s="114">
        <f t="shared" si="5045"/>
        <v>0</v>
      </c>
      <c r="AT1277" s="32"/>
      <c r="AU1277" s="114">
        <f t="shared" si="5046"/>
        <v>0</v>
      </c>
      <c r="AV1277" s="32"/>
      <c r="AW1277" s="114">
        <f t="shared" si="5047"/>
        <v>0</v>
      </c>
      <c r="AX1277" s="32"/>
      <c r="AY1277" s="114">
        <f t="shared" si="5048"/>
        <v>0</v>
      </c>
      <c r="AZ1277" s="32"/>
      <c r="BA1277" s="114">
        <f t="shared" si="5049"/>
        <v>0</v>
      </c>
      <c r="BB1277" s="32"/>
      <c r="BC1277" s="114">
        <f t="shared" si="5050"/>
        <v>0</v>
      </c>
      <c r="BD1277" s="32"/>
      <c r="BE1277" s="114">
        <f t="shared" si="5051"/>
        <v>0</v>
      </c>
      <c r="BF1277" s="32"/>
      <c r="BG1277" s="114">
        <f t="shared" si="5052"/>
        <v>0</v>
      </c>
      <c r="BH1277" s="108">
        <f t="shared" ref="BH1277:BI1277" si="5060">SUM(J1277,L1277,N1277,P1277,R1277,T1277,V1277,X1277,Z1277,AB1277,AD1277,AF1277,AH1277,AJ1277,AL1277,AN1277,AP1277,AR1277,AT1277,AV1277,AX1277,AZ1277,BB1277,BD1277,BF1277)</f>
        <v>0</v>
      </c>
      <c r="BI1277" s="119">
        <f t="shared" si="5060"/>
        <v>0</v>
      </c>
      <c r="BJ1277" s="87">
        <f t="shared" si="5054"/>
        <v>0</v>
      </c>
      <c r="BK1277" s="108">
        <f t="shared" si="5055"/>
        <v>14</v>
      </c>
      <c r="BL1277" s="119">
        <f t="shared" si="5056"/>
        <v>6413.56</v>
      </c>
      <c r="BM1277" s="87">
        <f t="shared" si="5057"/>
        <v>1</v>
      </c>
    </row>
    <row r="1278" spans="1:65" s="88" customFormat="1" ht="22.5">
      <c r="A1278" s="38" t="s">
        <v>1861</v>
      </c>
      <c r="B1278" s="29" t="s">
        <v>79</v>
      </c>
      <c r="C1278" s="34" t="s">
        <v>1316</v>
      </c>
      <c r="D1278" s="101" t="s">
        <v>1862</v>
      </c>
      <c r="E1278" s="29" t="s">
        <v>100</v>
      </c>
      <c r="F1278" s="30">
        <v>33</v>
      </c>
      <c r="G1278" s="31">
        <v>372.82</v>
      </c>
      <c r="H1278" s="119">
        <v>458.11130822011171</v>
      </c>
      <c r="I1278" s="120">
        <f t="shared" si="5027"/>
        <v>15117.67</v>
      </c>
      <c r="J1278" s="111"/>
      <c r="K1278" s="114">
        <f t="shared" si="5028"/>
        <v>0</v>
      </c>
      <c r="L1278" s="32"/>
      <c r="M1278" s="114">
        <f t="shared" si="5029"/>
        <v>0</v>
      </c>
      <c r="N1278" s="32"/>
      <c r="O1278" s="114">
        <f t="shared" si="5030"/>
        <v>0</v>
      </c>
      <c r="P1278" s="32"/>
      <c r="Q1278" s="114">
        <f t="shared" si="5031"/>
        <v>0</v>
      </c>
      <c r="R1278" s="32"/>
      <c r="S1278" s="114">
        <f t="shared" si="5032"/>
        <v>0</v>
      </c>
      <c r="T1278" s="32"/>
      <c r="U1278" s="114">
        <f t="shared" si="5033"/>
        <v>0</v>
      </c>
      <c r="V1278" s="32"/>
      <c r="W1278" s="114">
        <f t="shared" si="5034"/>
        <v>0</v>
      </c>
      <c r="X1278" s="32"/>
      <c r="Y1278" s="114">
        <f t="shared" si="5035"/>
        <v>0</v>
      </c>
      <c r="Z1278" s="32"/>
      <c r="AA1278" s="114">
        <f t="shared" si="5036"/>
        <v>0</v>
      </c>
      <c r="AB1278" s="32"/>
      <c r="AC1278" s="114">
        <f t="shared" si="5037"/>
        <v>0</v>
      </c>
      <c r="AD1278" s="32"/>
      <c r="AE1278" s="114">
        <f t="shared" si="5038"/>
        <v>0</v>
      </c>
      <c r="AF1278" s="32"/>
      <c r="AG1278" s="114">
        <f t="shared" si="5039"/>
        <v>0</v>
      </c>
      <c r="AH1278" s="32"/>
      <c r="AI1278" s="114">
        <f t="shared" si="5040"/>
        <v>0</v>
      </c>
      <c r="AJ1278" s="32"/>
      <c r="AK1278" s="114">
        <f t="shared" si="5041"/>
        <v>0</v>
      </c>
      <c r="AL1278" s="32"/>
      <c r="AM1278" s="114">
        <f t="shared" si="5042"/>
        <v>0</v>
      </c>
      <c r="AN1278" s="32"/>
      <c r="AO1278" s="114">
        <f t="shared" si="5043"/>
        <v>0</v>
      </c>
      <c r="AP1278" s="32"/>
      <c r="AQ1278" s="114">
        <f t="shared" si="5044"/>
        <v>0</v>
      </c>
      <c r="AR1278" s="32"/>
      <c r="AS1278" s="114">
        <f t="shared" si="5045"/>
        <v>0</v>
      </c>
      <c r="AT1278" s="32"/>
      <c r="AU1278" s="114">
        <f t="shared" si="5046"/>
        <v>0</v>
      </c>
      <c r="AV1278" s="32"/>
      <c r="AW1278" s="114">
        <f t="shared" si="5047"/>
        <v>0</v>
      </c>
      <c r="AX1278" s="32"/>
      <c r="AY1278" s="114">
        <f t="shared" si="5048"/>
        <v>0</v>
      </c>
      <c r="AZ1278" s="32"/>
      <c r="BA1278" s="114">
        <f t="shared" si="5049"/>
        <v>0</v>
      </c>
      <c r="BB1278" s="32"/>
      <c r="BC1278" s="114">
        <f t="shared" si="5050"/>
        <v>0</v>
      </c>
      <c r="BD1278" s="32"/>
      <c r="BE1278" s="114">
        <f t="shared" si="5051"/>
        <v>0</v>
      </c>
      <c r="BF1278" s="32"/>
      <c r="BG1278" s="114">
        <f t="shared" si="5052"/>
        <v>0</v>
      </c>
      <c r="BH1278" s="108">
        <f t="shared" ref="BH1278:BI1278" si="5061">SUM(J1278,L1278,N1278,P1278,R1278,T1278,V1278,X1278,Z1278,AB1278,AD1278,AF1278,AH1278,AJ1278,AL1278,AN1278,AP1278,AR1278,AT1278,AV1278,AX1278,AZ1278,BB1278,BD1278,BF1278)</f>
        <v>0</v>
      </c>
      <c r="BI1278" s="119">
        <f t="shared" si="5061"/>
        <v>0</v>
      </c>
      <c r="BJ1278" s="87">
        <f t="shared" si="5054"/>
        <v>0</v>
      </c>
      <c r="BK1278" s="108">
        <f t="shared" si="5055"/>
        <v>33</v>
      </c>
      <c r="BL1278" s="119">
        <f t="shared" si="5056"/>
        <v>15117.67</v>
      </c>
      <c r="BM1278" s="87">
        <f t="shared" si="5057"/>
        <v>1</v>
      </c>
    </row>
    <row r="1279" spans="1:65" s="88" customFormat="1" ht="22.5">
      <c r="A1279" s="38" t="s">
        <v>1863</v>
      </c>
      <c r="B1279" s="29" t="s">
        <v>250</v>
      </c>
      <c r="C1279" s="34">
        <v>10352</v>
      </c>
      <c r="D1279" s="101" t="s">
        <v>1864</v>
      </c>
      <c r="E1279" s="29" t="s">
        <v>100</v>
      </c>
      <c r="F1279" s="30">
        <v>54</v>
      </c>
      <c r="G1279" s="31">
        <v>82.4</v>
      </c>
      <c r="H1279" s="119">
        <v>101.25093020046458</v>
      </c>
      <c r="I1279" s="120">
        <f t="shared" si="5027"/>
        <v>5467.55</v>
      </c>
      <c r="J1279" s="111"/>
      <c r="K1279" s="114">
        <f t="shared" si="5028"/>
        <v>0</v>
      </c>
      <c r="L1279" s="32"/>
      <c r="M1279" s="114">
        <f t="shared" si="5029"/>
        <v>0</v>
      </c>
      <c r="N1279" s="32"/>
      <c r="O1279" s="114">
        <f t="shared" si="5030"/>
        <v>0</v>
      </c>
      <c r="P1279" s="32"/>
      <c r="Q1279" s="114">
        <f t="shared" si="5031"/>
        <v>0</v>
      </c>
      <c r="R1279" s="32"/>
      <c r="S1279" s="114">
        <f t="shared" si="5032"/>
        <v>0</v>
      </c>
      <c r="T1279" s="32"/>
      <c r="U1279" s="114">
        <f t="shared" si="5033"/>
        <v>0</v>
      </c>
      <c r="V1279" s="32"/>
      <c r="W1279" s="114">
        <f t="shared" si="5034"/>
        <v>0</v>
      </c>
      <c r="X1279" s="32"/>
      <c r="Y1279" s="114">
        <f t="shared" si="5035"/>
        <v>0</v>
      </c>
      <c r="Z1279" s="32"/>
      <c r="AA1279" s="114">
        <f t="shared" si="5036"/>
        <v>0</v>
      </c>
      <c r="AB1279" s="32"/>
      <c r="AC1279" s="114">
        <f t="shared" si="5037"/>
        <v>0</v>
      </c>
      <c r="AD1279" s="32"/>
      <c r="AE1279" s="114">
        <f t="shared" si="5038"/>
        <v>0</v>
      </c>
      <c r="AF1279" s="32"/>
      <c r="AG1279" s="114">
        <f t="shared" si="5039"/>
        <v>0</v>
      </c>
      <c r="AH1279" s="32"/>
      <c r="AI1279" s="114">
        <f t="shared" si="5040"/>
        <v>0</v>
      </c>
      <c r="AJ1279" s="32"/>
      <c r="AK1279" s="114">
        <f t="shared" si="5041"/>
        <v>0</v>
      </c>
      <c r="AL1279" s="32"/>
      <c r="AM1279" s="114">
        <f t="shared" si="5042"/>
        <v>0</v>
      </c>
      <c r="AN1279" s="32"/>
      <c r="AO1279" s="114">
        <f t="shared" si="5043"/>
        <v>0</v>
      </c>
      <c r="AP1279" s="32"/>
      <c r="AQ1279" s="114">
        <f t="shared" si="5044"/>
        <v>0</v>
      </c>
      <c r="AR1279" s="32"/>
      <c r="AS1279" s="114">
        <f t="shared" si="5045"/>
        <v>0</v>
      </c>
      <c r="AT1279" s="32"/>
      <c r="AU1279" s="114">
        <f t="shared" si="5046"/>
        <v>0</v>
      </c>
      <c r="AV1279" s="32"/>
      <c r="AW1279" s="114">
        <f t="shared" si="5047"/>
        <v>0</v>
      </c>
      <c r="AX1279" s="32"/>
      <c r="AY1279" s="114">
        <f t="shared" si="5048"/>
        <v>0</v>
      </c>
      <c r="AZ1279" s="32"/>
      <c r="BA1279" s="114">
        <f t="shared" si="5049"/>
        <v>0</v>
      </c>
      <c r="BB1279" s="32"/>
      <c r="BC1279" s="114">
        <f t="shared" si="5050"/>
        <v>0</v>
      </c>
      <c r="BD1279" s="32"/>
      <c r="BE1279" s="114">
        <f t="shared" si="5051"/>
        <v>0</v>
      </c>
      <c r="BF1279" s="32"/>
      <c r="BG1279" s="114">
        <f t="shared" si="5052"/>
        <v>0</v>
      </c>
      <c r="BH1279" s="108">
        <f t="shared" ref="BH1279:BI1279" si="5062">SUM(J1279,L1279,N1279,P1279,R1279,T1279,V1279,X1279,Z1279,AB1279,AD1279,AF1279,AH1279,AJ1279,AL1279,AN1279,AP1279,AR1279,AT1279,AV1279,AX1279,AZ1279,BB1279,BD1279,BF1279)</f>
        <v>0</v>
      </c>
      <c r="BI1279" s="119">
        <f t="shared" si="5062"/>
        <v>0</v>
      </c>
      <c r="BJ1279" s="87">
        <f t="shared" si="5054"/>
        <v>0</v>
      </c>
      <c r="BK1279" s="108">
        <f t="shared" si="5055"/>
        <v>54</v>
      </c>
      <c r="BL1279" s="119">
        <f t="shared" si="5056"/>
        <v>5467.55</v>
      </c>
      <c r="BM1279" s="87">
        <f t="shared" si="5057"/>
        <v>1</v>
      </c>
    </row>
    <row r="1280" spans="1:65" s="88" customFormat="1">
      <c r="A1280" s="38" t="s">
        <v>1865</v>
      </c>
      <c r="B1280" s="29" t="s">
        <v>79</v>
      </c>
      <c r="C1280" s="34" t="s">
        <v>1210</v>
      </c>
      <c r="D1280" s="101" t="s">
        <v>1866</v>
      </c>
      <c r="E1280" s="29" t="s">
        <v>132</v>
      </c>
      <c r="F1280" s="30">
        <v>34</v>
      </c>
      <c r="G1280" s="31">
        <v>277.58</v>
      </c>
      <c r="H1280" s="119">
        <v>341.08292724569122</v>
      </c>
      <c r="I1280" s="120">
        <f t="shared" si="5027"/>
        <v>11596.82</v>
      </c>
      <c r="J1280" s="111"/>
      <c r="K1280" s="114">
        <f t="shared" si="5028"/>
        <v>0</v>
      </c>
      <c r="L1280" s="32"/>
      <c r="M1280" s="114">
        <f t="shared" si="5029"/>
        <v>0</v>
      </c>
      <c r="N1280" s="32"/>
      <c r="O1280" s="114">
        <f t="shared" si="5030"/>
        <v>0</v>
      </c>
      <c r="P1280" s="32"/>
      <c r="Q1280" s="114">
        <f t="shared" si="5031"/>
        <v>0</v>
      </c>
      <c r="R1280" s="32"/>
      <c r="S1280" s="114">
        <f t="shared" si="5032"/>
        <v>0</v>
      </c>
      <c r="T1280" s="32"/>
      <c r="U1280" s="114">
        <f t="shared" si="5033"/>
        <v>0</v>
      </c>
      <c r="V1280" s="32"/>
      <c r="W1280" s="114">
        <f t="shared" si="5034"/>
        <v>0</v>
      </c>
      <c r="X1280" s="32"/>
      <c r="Y1280" s="114">
        <f t="shared" si="5035"/>
        <v>0</v>
      </c>
      <c r="Z1280" s="32"/>
      <c r="AA1280" s="114">
        <f t="shared" si="5036"/>
        <v>0</v>
      </c>
      <c r="AB1280" s="32"/>
      <c r="AC1280" s="114">
        <f t="shared" si="5037"/>
        <v>0</v>
      </c>
      <c r="AD1280" s="32"/>
      <c r="AE1280" s="114">
        <f t="shared" si="5038"/>
        <v>0</v>
      </c>
      <c r="AF1280" s="32"/>
      <c r="AG1280" s="114">
        <f t="shared" si="5039"/>
        <v>0</v>
      </c>
      <c r="AH1280" s="32"/>
      <c r="AI1280" s="114">
        <f t="shared" si="5040"/>
        <v>0</v>
      </c>
      <c r="AJ1280" s="32"/>
      <c r="AK1280" s="114">
        <f t="shared" si="5041"/>
        <v>0</v>
      </c>
      <c r="AL1280" s="32"/>
      <c r="AM1280" s="114">
        <f t="shared" si="5042"/>
        <v>0</v>
      </c>
      <c r="AN1280" s="32"/>
      <c r="AO1280" s="114">
        <f t="shared" si="5043"/>
        <v>0</v>
      </c>
      <c r="AP1280" s="32"/>
      <c r="AQ1280" s="114">
        <f t="shared" si="5044"/>
        <v>0</v>
      </c>
      <c r="AR1280" s="32"/>
      <c r="AS1280" s="114">
        <f t="shared" si="5045"/>
        <v>0</v>
      </c>
      <c r="AT1280" s="32"/>
      <c r="AU1280" s="114">
        <f t="shared" si="5046"/>
        <v>0</v>
      </c>
      <c r="AV1280" s="32"/>
      <c r="AW1280" s="114">
        <f t="shared" si="5047"/>
        <v>0</v>
      </c>
      <c r="AX1280" s="32"/>
      <c r="AY1280" s="114">
        <f t="shared" si="5048"/>
        <v>0</v>
      </c>
      <c r="AZ1280" s="32"/>
      <c r="BA1280" s="114">
        <f t="shared" si="5049"/>
        <v>0</v>
      </c>
      <c r="BB1280" s="32"/>
      <c r="BC1280" s="114">
        <f t="shared" si="5050"/>
        <v>0</v>
      </c>
      <c r="BD1280" s="32"/>
      <c r="BE1280" s="114">
        <f t="shared" si="5051"/>
        <v>0</v>
      </c>
      <c r="BF1280" s="32"/>
      <c r="BG1280" s="114">
        <f t="shared" si="5052"/>
        <v>0</v>
      </c>
      <c r="BH1280" s="108">
        <f t="shared" ref="BH1280:BI1280" si="5063">SUM(J1280,L1280,N1280,P1280,R1280,T1280,V1280,X1280,Z1280,AB1280,AD1280,AF1280,AH1280,AJ1280,AL1280,AN1280,AP1280,AR1280,AT1280,AV1280,AX1280,AZ1280,BB1280,BD1280,BF1280)</f>
        <v>0</v>
      </c>
      <c r="BI1280" s="119">
        <f t="shared" si="5063"/>
        <v>0</v>
      </c>
      <c r="BJ1280" s="87">
        <f t="shared" si="5054"/>
        <v>0</v>
      </c>
      <c r="BK1280" s="108">
        <f t="shared" si="5055"/>
        <v>34</v>
      </c>
      <c r="BL1280" s="119">
        <f t="shared" si="5056"/>
        <v>11596.82</v>
      </c>
      <c r="BM1280" s="87">
        <f t="shared" si="5057"/>
        <v>1</v>
      </c>
    </row>
    <row r="1281" spans="1:65" s="88" customFormat="1" ht="22.5">
      <c r="A1281" s="38" t="s">
        <v>1867</v>
      </c>
      <c r="B1281" s="29" t="s">
        <v>79</v>
      </c>
      <c r="C1281" s="34" t="s">
        <v>1234</v>
      </c>
      <c r="D1281" s="101" t="s">
        <v>1868</v>
      </c>
      <c r="E1281" s="29" t="s">
        <v>100</v>
      </c>
      <c r="F1281" s="30">
        <v>37</v>
      </c>
      <c r="G1281" s="31">
        <v>215.26</v>
      </c>
      <c r="H1281" s="119">
        <v>264.50576741446605</v>
      </c>
      <c r="I1281" s="120">
        <f t="shared" si="5027"/>
        <v>9786.7099999999991</v>
      </c>
      <c r="J1281" s="111"/>
      <c r="K1281" s="114">
        <f t="shared" si="5028"/>
        <v>0</v>
      </c>
      <c r="L1281" s="32"/>
      <c r="M1281" s="114">
        <f t="shared" si="5029"/>
        <v>0</v>
      </c>
      <c r="N1281" s="32"/>
      <c r="O1281" s="114">
        <f t="shared" si="5030"/>
        <v>0</v>
      </c>
      <c r="P1281" s="32"/>
      <c r="Q1281" s="114">
        <f t="shared" si="5031"/>
        <v>0</v>
      </c>
      <c r="R1281" s="32"/>
      <c r="S1281" s="114">
        <f t="shared" si="5032"/>
        <v>0</v>
      </c>
      <c r="T1281" s="32"/>
      <c r="U1281" s="114">
        <f t="shared" si="5033"/>
        <v>0</v>
      </c>
      <c r="V1281" s="32"/>
      <c r="W1281" s="114">
        <f t="shared" si="5034"/>
        <v>0</v>
      </c>
      <c r="X1281" s="32"/>
      <c r="Y1281" s="114">
        <f t="shared" si="5035"/>
        <v>0</v>
      </c>
      <c r="Z1281" s="32"/>
      <c r="AA1281" s="114">
        <f t="shared" si="5036"/>
        <v>0</v>
      </c>
      <c r="AB1281" s="32"/>
      <c r="AC1281" s="114">
        <f t="shared" si="5037"/>
        <v>0</v>
      </c>
      <c r="AD1281" s="32"/>
      <c r="AE1281" s="114">
        <f t="shared" si="5038"/>
        <v>0</v>
      </c>
      <c r="AF1281" s="32"/>
      <c r="AG1281" s="114">
        <f t="shared" si="5039"/>
        <v>0</v>
      </c>
      <c r="AH1281" s="32"/>
      <c r="AI1281" s="114">
        <f t="shared" si="5040"/>
        <v>0</v>
      </c>
      <c r="AJ1281" s="32"/>
      <c r="AK1281" s="114">
        <f t="shared" si="5041"/>
        <v>0</v>
      </c>
      <c r="AL1281" s="32"/>
      <c r="AM1281" s="114">
        <f t="shared" si="5042"/>
        <v>0</v>
      </c>
      <c r="AN1281" s="32"/>
      <c r="AO1281" s="114">
        <f t="shared" si="5043"/>
        <v>0</v>
      </c>
      <c r="AP1281" s="32"/>
      <c r="AQ1281" s="114">
        <f t="shared" si="5044"/>
        <v>0</v>
      </c>
      <c r="AR1281" s="32"/>
      <c r="AS1281" s="114">
        <f t="shared" si="5045"/>
        <v>0</v>
      </c>
      <c r="AT1281" s="32"/>
      <c r="AU1281" s="114">
        <f t="shared" si="5046"/>
        <v>0</v>
      </c>
      <c r="AV1281" s="32"/>
      <c r="AW1281" s="114">
        <f t="shared" si="5047"/>
        <v>0</v>
      </c>
      <c r="AX1281" s="32"/>
      <c r="AY1281" s="114">
        <f t="shared" si="5048"/>
        <v>0</v>
      </c>
      <c r="AZ1281" s="32"/>
      <c r="BA1281" s="114">
        <f t="shared" si="5049"/>
        <v>0</v>
      </c>
      <c r="BB1281" s="32"/>
      <c r="BC1281" s="114">
        <f t="shared" si="5050"/>
        <v>0</v>
      </c>
      <c r="BD1281" s="32"/>
      <c r="BE1281" s="114">
        <f t="shared" si="5051"/>
        <v>0</v>
      </c>
      <c r="BF1281" s="32"/>
      <c r="BG1281" s="114">
        <f t="shared" si="5052"/>
        <v>0</v>
      </c>
      <c r="BH1281" s="108">
        <f t="shared" ref="BH1281:BI1281" si="5064">SUM(J1281,L1281,N1281,P1281,R1281,T1281,V1281,X1281,Z1281,AB1281,AD1281,AF1281,AH1281,AJ1281,AL1281,AN1281,AP1281,AR1281,AT1281,AV1281,AX1281,AZ1281,BB1281,BD1281,BF1281)</f>
        <v>0</v>
      </c>
      <c r="BI1281" s="119">
        <f t="shared" si="5064"/>
        <v>0</v>
      </c>
      <c r="BJ1281" s="87">
        <f t="shared" si="5054"/>
        <v>0</v>
      </c>
      <c r="BK1281" s="108">
        <f t="shared" si="5055"/>
        <v>37</v>
      </c>
      <c r="BL1281" s="119">
        <f t="shared" si="5056"/>
        <v>9786.7099999999991</v>
      </c>
      <c r="BM1281" s="87">
        <f t="shared" si="5057"/>
        <v>1</v>
      </c>
    </row>
    <row r="1282" spans="1:65" s="88" customFormat="1" ht="22.5">
      <c r="A1282" s="38" t="s">
        <v>1869</v>
      </c>
      <c r="B1282" s="29" t="s">
        <v>1656</v>
      </c>
      <c r="C1282" s="34" t="s">
        <v>1870</v>
      </c>
      <c r="D1282" s="101" t="s">
        <v>1871</v>
      </c>
      <c r="E1282" s="29" t="s">
        <v>132</v>
      </c>
      <c r="F1282" s="30">
        <v>230</v>
      </c>
      <c r="G1282" s="31">
        <v>152.69999999999999</v>
      </c>
      <c r="H1282" s="119">
        <v>187.63370196129782</v>
      </c>
      <c r="I1282" s="120">
        <f t="shared" si="5027"/>
        <v>43155.75</v>
      </c>
      <c r="J1282" s="111"/>
      <c r="K1282" s="114">
        <f t="shared" si="5028"/>
        <v>0</v>
      </c>
      <c r="L1282" s="32"/>
      <c r="M1282" s="114">
        <f t="shared" si="5029"/>
        <v>0</v>
      </c>
      <c r="N1282" s="32"/>
      <c r="O1282" s="114">
        <f t="shared" si="5030"/>
        <v>0</v>
      </c>
      <c r="P1282" s="32"/>
      <c r="Q1282" s="114">
        <f t="shared" si="5031"/>
        <v>0</v>
      </c>
      <c r="R1282" s="32"/>
      <c r="S1282" s="114">
        <f t="shared" si="5032"/>
        <v>0</v>
      </c>
      <c r="T1282" s="32"/>
      <c r="U1282" s="114">
        <f t="shared" si="5033"/>
        <v>0</v>
      </c>
      <c r="V1282" s="32"/>
      <c r="W1282" s="114">
        <f t="shared" si="5034"/>
        <v>0</v>
      </c>
      <c r="X1282" s="32"/>
      <c r="Y1282" s="114">
        <f t="shared" si="5035"/>
        <v>0</v>
      </c>
      <c r="Z1282" s="32"/>
      <c r="AA1282" s="114">
        <f t="shared" si="5036"/>
        <v>0</v>
      </c>
      <c r="AB1282" s="32"/>
      <c r="AC1282" s="114">
        <f t="shared" si="5037"/>
        <v>0</v>
      </c>
      <c r="AD1282" s="32"/>
      <c r="AE1282" s="114">
        <f t="shared" si="5038"/>
        <v>0</v>
      </c>
      <c r="AF1282" s="32"/>
      <c r="AG1282" s="114">
        <f t="shared" si="5039"/>
        <v>0</v>
      </c>
      <c r="AH1282" s="32"/>
      <c r="AI1282" s="114">
        <f t="shared" si="5040"/>
        <v>0</v>
      </c>
      <c r="AJ1282" s="32"/>
      <c r="AK1282" s="114">
        <f t="shared" si="5041"/>
        <v>0</v>
      </c>
      <c r="AL1282" s="32"/>
      <c r="AM1282" s="114">
        <f t="shared" si="5042"/>
        <v>0</v>
      </c>
      <c r="AN1282" s="32"/>
      <c r="AO1282" s="114">
        <f t="shared" si="5043"/>
        <v>0</v>
      </c>
      <c r="AP1282" s="32"/>
      <c r="AQ1282" s="114">
        <f t="shared" si="5044"/>
        <v>0</v>
      </c>
      <c r="AR1282" s="32"/>
      <c r="AS1282" s="114">
        <f t="shared" si="5045"/>
        <v>0</v>
      </c>
      <c r="AT1282" s="32"/>
      <c r="AU1282" s="114">
        <f t="shared" si="5046"/>
        <v>0</v>
      </c>
      <c r="AV1282" s="32"/>
      <c r="AW1282" s="114">
        <f t="shared" si="5047"/>
        <v>0</v>
      </c>
      <c r="AX1282" s="32"/>
      <c r="AY1282" s="114">
        <f t="shared" si="5048"/>
        <v>0</v>
      </c>
      <c r="AZ1282" s="32"/>
      <c r="BA1282" s="114">
        <f t="shared" si="5049"/>
        <v>0</v>
      </c>
      <c r="BB1282" s="32"/>
      <c r="BC1282" s="114">
        <f t="shared" si="5050"/>
        <v>0</v>
      </c>
      <c r="BD1282" s="32"/>
      <c r="BE1282" s="114">
        <f t="shared" si="5051"/>
        <v>0</v>
      </c>
      <c r="BF1282" s="32"/>
      <c r="BG1282" s="114">
        <f t="shared" si="5052"/>
        <v>0</v>
      </c>
      <c r="BH1282" s="108">
        <f t="shared" ref="BH1282:BI1282" si="5065">SUM(J1282,L1282,N1282,P1282,R1282,T1282,V1282,X1282,Z1282,AB1282,AD1282,AF1282,AH1282,AJ1282,AL1282,AN1282,AP1282,AR1282,AT1282,AV1282,AX1282,AZ1282,BB1282,BD1282,BF1282)</f>
        <v>0</v>
      </c>
      <c r="BI1282" s="119">
        <f t="shared" si="5065"/>
        <v>0</v>
      </c>
      <c r="BJ1282" s="87">
        <f t="shared" si="5054"/>
        <v>0</v>
      </c>
      <c r="BK1282" s="108">
        <f t="shared" si="5055"/>
        <v>230</v>
      </c>
      <c r="BL1282" s="119">
        <f t="shared" si="5056"/>
        <v>43155.75</v>
      </c>
      <c r="BM1282" s="87">
        <f t="shared" si="5057"/>
        <v>1</v>
      </c>
    </row>
    <row r="1283" spans="1:65" s="88" customFormat="1" ht="22.5">
      <c r="A1283" s="38" t="s">
        <v>1872</v>
      </c>
      <c r="B1283" s="29" t="s">
        <v>1656</v>
      </c>
      <c r="C1283" s="34" t="s">
        <v>1873</v>
      </c>
      <c r="D1283" s="101" t="s">
        <v>1874</v>
      </c>
      <c r="E1283" s="29" t="s">
        <v>132</v>
      </c>
      <c r="F1283" s="30">
        <v>15</v>
      </c>
      <c r="G1283" s="31">
        <v>27.82</v>
      </c>
      <c r="H1283" s="119">
        <v>34.184476676904424</v>
      </c>
      <c r="I1283" s="120">
        <f t="shared" si="5027"/>
        <v>512.77</v>
      </c>
      <c r="J1283" s="111"/>
      <c r="K1283" s="114">
        <f t="shared" si="5028"/>
        <v>0</v>
      </c>
      <c r="L1283" s="32"/>
      <c r="M1283" s="114">
        <f t="shared" si="5029"/>
        <v>0</v>
      </c>
      <c r="N1283" s="32"/>
      <c r="O1283" s="114">
        <f t="shared" si="5030"/>
        <v>0</v>
      </c>
      <c r="P1283" s="32"/>
      <c r="Q1283" s="114">
        <f t="shared" si="5031"/>
        <v>0</v>
      </c>
      <c r="R1283" s="32"/>
      <c r="S1283" s="114">
        <f t="shared" si="5032"/>
        <v>0</v>
      </c>
      <c r="T1283" s="32"/>
      <c r="U1283" s="114">
        <f t="shared" si="5033"/>
        <v>0</v>
      </c>
      <c r="V1283" s="32"/>
      <c r="W1283" s="114">
        <f t="shared" si="5034"/>
        <v>0</v>
      </c>
      <c r="X1283" s="32"/>
      <c r="Y1283" s="114">
        <f t="shared" si="5035"/>
        <v>0</v>
      </c>
      <c r="Z1283" s="32"/>
      <c r="AA1283" s="114">
        <f t="shared" si="5036"/>
        <v>0</v>
      </c>
      <c r="AB1283" s="32"/>
      <c r="AC1283" s="114">
        <f t="shared" si="5037"/>
        <v>0</v>
      </c>
      <c r="AD1283" s="32"/>
      <c r="AE1283" s="114">
        <f t="shared" si="5038"/>
        <v>0</v>
      </c>
      <c r="AF1283" s="32"/>
      <c r="AG1283" s="114">
        <f t="shared" si="5039"/>
        <v>0</v>
      </c>
      <c r="AH1283" s="32"/>
      <c r="AI1283" s="114">
        <f t="shared" si="5040"/>
        <v>0</v>
      </c>
      <c r="AJ1283" s="32"/>
      <c r="AK1283" s="114">
        <f t="shared" si="5041"/>
        <v>0</v>
      </c>
      <c r="AL1283" s="32"/>
      <c r="AM1283" s="114">
        <f t="shared" si="5042"/>
        <v>0</v>
      </c>
      <c r="AN1283" s="32"/>
      <c r="AO1283" s="114">
        <f t="shared" si="5043"/>
        <v>0</v>
      </c>
      <c r="AP1283" s="32"/>
      <c r="AQ1283" s="114">
        <f t="shared" si="5044"/>
        <v>0</v>
      </c>
      <c r="AR1283" s="32"/>
      <c r="AS1283" s="114">
        <f t="shared" si="5045"/>
        <v>0</v>
      </c>
      <c r="AT1283" s="32"/>
      <c r="AU1283" s="114">
        <f t="shared" si="5046"/>
        <v>0</v>
      </c>
      <c r="AV1283" s="32"/>
      <c r="AW1283" s="114">
        <f t="shared" si="5047"/>
        <v>0</v>
      </c>
      <c r="AX1283" s="32"/>
      <c r="AY1283" s="114">
        <f t="shared" si="5048"/>
        <v>0</v>
      </c>
      <c r="AZ1283" s="32"/>
      <c r="BA1283" s="114">
        <f t="shared" si="5049"/>
        <v>0</v>
      </c>
      <c r="BB1283" s="32"/>
      <c r="BC1283" s="114">
        <f t="shared" si="5050"/>
        <v>0</v>
      </c>
      <c r="BD1283" s="32"/>
      <c r="BE1283" s="114">
        <f t="shared" si="5051"/>
        <v>0</v>
      </c>
      <c r="BF1283" s="32"/>
      <c r="BG1283" s="114">
        <f t="shared" si="5052"/>
        <v>0</v>
      </c>
      <c r="BH1283" s="108">
        <f t="shared" ref="BH1283:BI1283" si="5066">SUM(J1283,L1283,N1283,P1283,R1283,T1283,V1283,X1283,Z1283,AB1283,AD1283,AF1283,AH1283,AJ1283,AL1283,AN1283,AP1283,AR1283,AT1283,AV1283,AX1283,AZ1283,BB1283,BD1283,BF1283)</f>
        <v>0</v>
      </c>
      <c r="BI1283" s="119">
        <f t="shared" si="5066"/>
        <v>0</v>
      </c>
      <c r="BJ1283" s="87">
        <f t="shared" si="5054"/>
        <v>0</v>
      </c>
      <c r="BK1283" s="108">
        <f t="shared" si="5055"/>
        <v>15</v>
      </c>
      <c r="BL1283" s="119">
        <f t="shared" si="5056"/>
        <v>512.77</v>
      </c>
      <c r="BM1283" s="87">
        <f t="shared" si="5057"/>
        <v>1</v>
      </c>
    </row>
    <row r="1284" spans="1:65" s="88" customFormat="1" ht="22.5">
      <c r="A1284" s="38" t="s">
        <v>1875</v>
      </c>
      <c r="B1284" s="29" t="s">
        <v>1656</v>
      </c>
      <c r="C1284" s="34" t="s">
        <v>1870</v>
      </c>
      <c r="D1284" s="101" t="s">
        <v>1876</v>
      </c>
      <c r="E1284" s="29" t="s">
        <v>132</v>
      </c>
      <c r="F1284" s="30">
        <v>51</v>
      </c>
      <c r="G1284" s="31">
        <v>151.99</v>
      </c>
      <c r="H1284" s="119">
        <v>186.76127282971618</v>
      </c>
      <c r="I1284" s="120">
        <f t="shared" si="5027"/>
        <v>9524.82</v>
      </c>
      <c r="J1284" s="111"/>
      <c r="K1284" s="114">
        <f t="shared" si="5028"/>
        <v>0</v>
      </c>
      <c r="L1284" s="32"/>
      <c r="M1284" s="114">
        <f t="shared" si="5029"/>
        <v>0</v>
      </c>
      <c r="N1284" s="32"/>
      <c r="O1284" s="114">
        <f t="shared" si="5030"/>
        <v>0</v>
      </c>
      <c r="P1284" s="32"/>
      <c r="Q1284" s="114">
        <f t="shared" si="5031"/>
        <v>0</v>
      </c>
      <c r="R1284" s="32"/>
      <c r="S1284" s="114">
        <f t="shared" si="5032"/>
        <v>0</v>
      </c>
      <c r="T1284" s="32"/>
      <c r="U1284" s="114">
        <f t="shared" si="5033"/>
        <v>0</v>
      </c>
      <c r="V1284" s="32"/>
      <c r="W1284" s="114">
        <f t="shared" si="5034"/>
        <v>0</v>
      </c>
      <c r="X1284" s="32"/>
      <c r="Y1284" s="114">
        <f t="shared" si="5035"/>
        <v>0</v>
      </c>
      <c r="Z1284" s="32"/>
      <c r="AA1284" s="114">
        <f t="shared" si="5036"/>
        <v>0</v>
      </c>
      <c r="AB1284" s="32"/>
      <c r="AC1284" s="114">
        <f t="shared" si="5037"/>
        <v>0</v>
      </c>
      <c r="AD1284" s="32"/>
      <c r="AE1284" s="114">
        <f t="shared" si="5038"/>
        <v>0</v>
      </c>
      <c r="AF1284" s="32"/>
      <c r="AG1284" s="114">
        <f t="shared" si="5039"/>
        <v>0</v>
      </c>
      <c r="AH1284" s="32"/>
      <c r="AI1284" s="114">
        <f t="shared" si="5040"/>
        <v>0</v>
      </c>
      <c r="AJ1284" s="32"/>
      <c r="AK1284" s="114">
        <f t="shared" si="5041"/>
        <v>0</v>
      </c>
      <c r="AL1284" s="32"/>
      <c r="AM1284" s="114">
        <f t="shared" si="5042"/>
        <v>0</v>
      </c>
      <c r="AN1284" s="32"/>
      <c r="AO1284" s="114">
        <f t="shared" si="5043"/>
        <v>0</v>
      </c>
      <c r="AP1284" s="32"/>
      <c r="AQ1284" s="114">
        <f t="shared" si="5044"/>
        <v>0</v>
      </c>
      <c r="AR1284" s="32"/>
      <c r="AS1284" s="114">
        <f t="shared" si="5045"/>
        <v>0</v>
      </c>
      <c r="AT1284" s="32"/>
      <c r="AU1284" s="114">
        <f t="shared" si="5046"/>
        <v>0</v>
      </c>
      <c r="AV1284" s="32"/>
      <c r="AW1284" s="114">
        <f t="shared" si="5047"/>
        <v>0</v>
      </c>
      <c r="AX1284" s="32"/>
      <c r="AY1284" s="114">
        <f t="shared" si="5048"/>
        <v>0</v>
      </c>
      <c r="AZ1284" s="32"/>
      <c r="BA1284" s="114">
        <f t="shared" si="5049"/>
        <v>0</v>
      </c>
      <c r="BB1284" s="32"/>
      <c r="BC1284" s="114">
        <f t="shared" si="5050"/>
        <v>0</v>
      </c>
      <c r="BD1284" s="32"/>
      <c r="BE1284" s="114">
        <f t="shared" si="5051"/>
        <v>0</v>
      </c>
      <c r="BF1284" s="32"/>
      <c r="BG1284" s="114">
        <f t="shared" si="5052"/>
        <v>0</v>
      </c>
      <c r="BH1284" s="108">
        <f t="shared" ref="BH1284:BI1284" si="5067">SUM(J1284,L1284,N1284,P1284,R1284,T1284,V1284,X1284,Z1284,AB1284,AD1284,AF1284,AH1284,AJ1284,AL1284,AN1284,AP1284,AR1284,AT1284,AV1284,AX1284,AZ1284,BB1284,BD1284,BF1284)</f>
        <v>0</v>
      </c>
      <c r="BI1284" s="119">
        <f t="shared" si="5067"/>
        <v>0</v>
      </c>
      <c r="BJ1284" s="87">
        <f t="shared" si="5054"/>
        <v>0</v>
      </c>
      <c r="BK1284" s="108">
        <f t="shared" si="5055"/>
        <v>51</v>
      </c>
      <c r="BL1284" s="119">
        <f t="shared" si="5056"/>
        <v>9524.82</v>
      </c>
      <c r="BM1284" s="87">
        <f t="shared" si="5057"/>
        <v>1</v>
      </c>
    </row>
    <row r="1285" spans="1:65" s="88" customFormat="1">
      <c r="A1285" s="38" t="s">
        <v>1877</v>
      </c>
      <c r="B1285" s="29" t="s">
        <v>1878</v>
      </c>
      <c r="C1285" s="34" t="s">
        <v>1879</v>
      </c>
      <c r="D1285" s="101" t="s">
        <v>1880</v>
      </c>
      <c r="E1285" s="29" t="s">
        <v>100</v>
      </c>
      <c r="F1285" s="30">
        <v>60</v>
      </c>
      <c r="G1285" s="31">
        <v>183.98</v>
      </c>
      <c r="H1285" s="119">
        <v>226.06973468788195</v>
      </c>
      <c r="I1285" s="120">
        <f t="shared" si="5027"/>
        <v>13564.18</v>
      </c>
      <c r="J1285" s="111"/>
      <c r="K1285" s="114">
        <f t="shared" si="5028"/>
        <v>0</v>
      </c>
      <c r="L1285" s="32"/>
      <c r="M1285" s="114">
        <f t="shared" si="5029"/>
        <v>0</v>
      </c>
      <c r="N1285" s="32"/>
      <c r="O1285" s="114">
        <f t="shared" si="5030"/>
        <v>0</v>
      </c>
      <c r="P1285" s="32"/>
      <c r="Q1285" s="114">
        <f t="shared" si="5031"/>
        <v>0</v>
      </c>
      <c r="R1285" s="32"/>
      <c r="S1285" s="114">
        <f t="shared" si="5032"/>
        <v>0</v>
      </c>
      <c r="T1285" s="32"/>
      <c r="U1285" s="114">
        <f t="shared" si="5033"/>
        <v>0</v>
      </c>
      <c r="V1285" s="32"/>
      <c r="W1285" s="114">
        <f t="shared" si="5034"/>
        <v>0</v>
      </c>
      <c r="X1285" s="32"/>
      <c r="Y1285" s="114">
        <f t="shared" si="5035"/>
        <v>0</v>
      </c>
      <c r="Z1285" s="32"/>
      <c r="AA1285" s="114">
        <f t="shared" si="5036"/>
        <v>0</v>
      </c>
      <c r="AB1285" s="32"/>
      <c r="AC1285" s="114">
        <f t="shared" si="5037"/>
        <v>0</v>
      </c>
      <c r="AD1285" s="32"/>
      <c r="AE1285" s="114">
        <f t="shared" si="5038"/>
        <v>0</v>
      </c>
      <c r="AF1285" s="32"/>
      <c r="AG1285" s="114">
        <f t="shared" si="5039"/>
        <v>0</v>
      </c>
      <c r="AH1285" s="32"/>
      <c r="AI1285" s="114">
        <f t="shared" si="5040"/>
        <v>0</v>
      </c>
      <c r="AJ1285" s="32"/>
      <c r="AK1285" s="114">
        <f t="shared" si="5041"/>
        <v>0</v>
      </c>
      <c r="AL1285" s="32"/>
      <c r="AM1285" s="114">
        <f t="shared" si="5042"/>
        <v>0</v>
      </c>
      <c r="AN1285" s="32"/>
      <c r="AO1285" s="114">
        <f t="shared" si="5043"/>
        <v>0</v>
      </c>
      <c r="AP1285" s="32"/>
      <c r="AQ1285" s="114">
        <f t="shared" si="5044"/>
        <v>0</v>
      </c>
      <c r="AR1285" s="32"/>
      <c r="AS1285" s="114">
        <f t="shared" si="5045"/>
        <v>0</v>
      </c>
      <c r="AT1285" s="32"/>
      <c r="AU1285" s="114">
        <f t="shared" si="5046"/>
        <v>0</v>
      </c>
      <c r="AV1285" s="32"/>
      <c r="AW1285" s="114">
        <f t="shared" si="5047"/>
        <v>0</v>
      </c>
      <c r="AX1285" s="32"/>
      <c r="AY1285" s="114">
        <f t="shared" si="5048"/>
        <v>0</v>
      </c>
      <c r="AZ1285" s="32"/>
      <c r="BA1285" s="114">
        <f t="shared" si="5049"/>
        <v>0</v>
      </c>
      <c r="BB1285" s="32"/>
      <c r="BC1285" s="114">
        <f t="shared" si="5050"/>
        <v>0</v>
      </c>
      <c r="BD1285" s="32"/>
      <c r="BE1285" s="114">
        <f t="shared" si="5051"/>
        <v>0</v>
      </c>
      <c r="BF1285" s="32"/>
      <c r="BG1285" s="114">
        <f t="shared" si="5052"/>
        <v>0</v>
      </c>
      <c r="BH1285" s="108">
        <f t="shared" ref="BH1285:BI1285" si="5068">SUM(J1285,L1285,N1285,P1285,R1285,T1285,V1285,X1285,Z1285,AB1285,AD1285,AF1285,AH1285,AJ1285,AL1285,AN1285,AP1285,AR1285,AT1285,AV1285,AX1285,AZ1285,BB1285,BD1285,BF1285)</f>
        <v>0</v>
      </c>
      <c r="BI1285" s="119">
        <f t="shared" si="5068"/>
        <v>0</v>
      </c>
      <c r="BJ1285" s="87">
        <f t="shared" si="5054"/>
        <v>0</v>
      </c>
      <c r="BK1285" s="108">
        <f t="shared" si="5055"/>
        <v>60</v>
      </c>
      <c r="BL1285" s="119">
        <f t="shared" si="5056"/>
        <v>13564.18</v>
      </c>
      <c r="BM1285" s="87">
        <f t="shared" si="5057"/>
        <v>1</v>
      </c>
    </row>
    <row r="1286" spans="1:65" s="88" customFormat="1">
      <c r="A1286" s="38" t="s">
        <v>1881</v>
      </c>
      <c r="B1286" s="29" t="s">
        <v>79</v>
      </c>
      <c r="C1286" s="34" t="s">
        <v>1234</v>
      </c>
      <c r="D1286" s="101" t="s">
        <v>1882</v>
      </c>
      <c r="E1286" s="29" t="s">
        <v>100</v>
      </c>
      <c r="F1286" s="30">
        <v>10</v>
      </c>
      <c r="G1286" s="31">
        <v>215.26</v>
      </c>
      <c r="H1286" s="119">
        <v>264.50576741446605</v>
      </c>
      <c r="I1286" s="120">
        <f t="shared" si="5027"/>
        <v>2645.06</v>
      </c>
      <c r="J1286" s="111"/>
      <c r="K1286" s="114">
        <f t="shared" si="5028"/>
        <v>0</v>
      </c>
      <c r="L1286" s="32"/>
      <c r="M1286" s="114">
        <f t="shared" si="5029"/>
        <v>0</v>
      </c>
      <c r="N1286" s="32"/>
      <c r="O1286" s="114">
        <f t="shared" si="5030"/>
        <v>0</v>
      </c>
      <c r="P1286" s="32"/>
      <c r="Q1286" s="114">
        <f t="shared" si="5031"/>
        <v>0</v>
      </c>
      <c r="R1286" s="32"/>
      <c r="S1286" s="114">
        <f t="shared" si="5032"/>
        <v>0</v>
      </c>
      <c r="T1286" s="32"/>
      <c r="U1286" s="114">
        <f t="shared" si="5033"/>
        <v>0</v>
      </c>
      <c r="V1286" s="32"/>
      <c r="W1286" s="114">
        <f t="shared" si="5034"/>
        <v>0</v>
      </c>
      <c r="X1286" s="32"/>
      <c r="Y1286" s="114">
        <f t="shared" si="5035"/>
        <v>0</v>
      </c>
      <c r="Z1286" s="32"/>
      <c r="AA1286" s="114">
        <f t="shared" si="5036"/>
        <v>0</v>
      </c>
      <c r="AB1286" s="32"/>
      <c r="AC1286" s="114">
        <f t="shared" si="5037"/>
        <v>0</v>
      </c>
      <c r="AD1286" s="32"/>
      <c r="AE1286" s="114">
        <f t="shared" si="5038"/>
        <v>0</v>
      </c>
      <c r="AF1286" s="32"/>
      <c r="AG1286" s="114">
        <f t="shared" si="5039"/>
        <v>0</v>
      </c>
      <c r="AH1286" s="32"/>
      <c r="AI1286" s="114">
        <f t="shared" si="5040"/>
        <v>0</v>
      </c>
      <c r="AJ1286" s="32"/>
      <c r="AK1286" s="114">
        <f t="shared" si="5041"/>
        <v>0</v>
      </c>
      <c r="AL1286" s="32"/>
      <c r="AM1286" s="114">
        <f t="shared" si="5042"/>
        <v>0</v>
      </c>
      <c r="AN1286" s="32"/>
      <c r="AO1286" s="114">
        <f t="shared" si="5043"/>
        <v>0</v>
      </c>
      <c r="AP1286" s="32"/>
      <c r="AQ1286" s="114">
        <f t="shared" si="5044"/>
        <v>0</v>
      </c>
      <c r="AR1286" s="32"/>
      <c r="AS1286" s="114">
        <f t="shared" si="5045"/>
        <v>0</v>
      </c>
      <c r="AT1286" s="32"/>
      <c r="AU1286" s="114">
        <f t="shared" si="5046"/>
        <v>0</v>
      </c>
      <c r="AV1286" s="32"/>
      <c r="AW1286" s="114">
        <f t="shared" si="5047"/>
        <v>0</v>
      </c>
      <c r="AX1286" s="32"/>
      <c r="AY1286" s="114">
        <f t="shared" si="5048"/>
        <v>0</v>
      </c>
      <c r="AZ1286" s="32"/>
      <c r="BA1286" s="114">
        <f t="shared" si="5049"/>
        <v>0</v>
      </c>
      <c r="BB1286" s="32"/>
      <c r="BC1286" s="114">
        <f t="shared" si="5050"/>
        <v>0</v>
      </c>
      <c r="BD1286" s="32"/>
      <c r="BE1286" s="114">
        <f t="shared" si="5051"/>
        <v>0</v>
      </c>
      <c r="BF1286" s="32"/>
      <c r="BG1286" s="114">
        <f t="shared" si="5052"/>
        <v>0</v>
      </c>
      <c r="BH1286" s="108">
        <f t="shared" ref="BH1286:BI1286" si="5069">SUM(J1286,L1286,N1286,P1286,R1286,T1286,V1286,X1286,Z1286,AB1286,AD1286,AF1286,AH1286,AJ1286,AL1286,AN1286,AP1286,AR1286,AT1286,AV1286,AX1286,AZ1286,BB1286,BD1286,BF1286)</f>
        <v>0</v>
      </c>
      <c r="BI1286" s="119">
        <f t="shared" si="5069"/>
        <v>0</v>
      </c>
      <c r="BJ1286" s="87">
        <f t="shared" si="5054"/>
        <v>0</v>
      </c>
      <c r="BK1286" s="108">
        <f t="shared" si="5055"/>
        <v>10</v>
      </c>
      <c r="BL1286" s="119">
        <f t="shared" si="5056"/>
        <v>2645.06</v>
      </c>
      <c r="BM1286" s="87">
        <f t="shared" si="5057"/>
        <v>1</v>
      </c>
    </row>
    <row r="1287" spans="1:65" s="88" customFormat="1">
      <c r="A1287" s="90" t="s">
        <v>1883</v>
      </c>
      <c r="B1287" s="35"/>
      <c r="C1287" s="22"/>
      <c r="D1287" s="102" t="s">
        <v>1884</v>
      </c>
      <c r="E1287" s="35"/>
      <c r="F1287" s="36"/>
      <c r="G1287" s="37"/>
      <c r="H1287" s="123"/>
      <c r="I1287" s="118">
        <f>SUM(I1288:I1292)</f>
        <v>24656.809999999998</v>
      </c>
      <c r="J1287" s="112"/>
      <c r="K1287" s="127">
        <f>SUM(K1288:K1292)</f>
        <v>0</v>
      </c>
      <c r="L1287" s="26"/>
      <c r="M1287" s="127">
        <f>SUM(M1288:M1292)</f>
        <v>7200.9993327395096</v>
      </c>
      <c r="N1287" s="26"/>
      <c r="O1287" s="127">
        <f>SUM(O1288:O1292)</f>
        <v>0</v>
      </c>
      <c r="P1287" s="26"/>
      <c r="Q1287" s="127">
        <f>SUM(Q1288:Q1292)</f>
        <v>0</v>
      </c>
      <c r="R1287" s="26"/>
      <c r="S1287" s="127">
        <f>SUM(S1288:S1292)</f>
        <v>0</v>
      </c>
      <c r="T1287" s="26"/>
      <c r="U1287" s="127">
        <f>SUM(U1288:U1292)</f>
        <v>0</v>
      </c>
      <c r="V1287" s="26"/>
      <c r="W1287" s="127">
        <f>SUM(W1288:W1292)</f>
        <v>0</v>
      </c>
      <c r="X1287" s="26"/>
      <c r="Y1287" s="127">
        <f>SUM(Y1288:Y1292)</f>
        <v>0</v>
      </c>
      <c r="Z1287" s="26"/>
      <c r="AA1287" s="127">
        <f>SUM(AA1288:AA1292)</f>
        <v>0</v>
      </c>
      <c r="AB1287" s="26"/>
      <c r="AC1287" s="127">
        <f>SUM(AC1288:AC1292)</f>
        <v>0</v>
      </c>
      <c r="AD1287" s="26"/>
      <c r="AE1287" s="127">
        <f>SUM(AE1288:AE1292)</f>
        <v>0</v>
      </c>
      <c r="AF1287" s="26"/>
      <c r="AG1287" s="127">
        <f>SUM(AG1288:AG1292)</f>
        <v>0</v>
      </c>
      <c r="AH1287" s="26"/>
      <c r="AI1287" s="127">
        <f>SUM(AI1288:AI1292)</f>
        <v>0</v>
      </c>
      <c r="AJ1287" s="26"/>
      <c r="AK1287" s="127">
        <f>SUM(AK1288:AK1292)</f>
        <v>0</v>
      </c>
      <c r="AL1287" s="26"/>
      <c r="AM1287" s="127">
        <f>SUM(AM1288:AM1292)</f>
        <v>0</v>
      </c>
      <c r="AN1287" s="26"/>
      <c r="AO1287" s="127">
        <f>SUM(AO1288:AO1292)</f>
        <v>0</v>
      </c>
      <c r="AP1287" s="26"/>
      <c r="AQ1287" s="127">
        <f>SUM(AQ1288:AQ1292)</f>
        <v>0</v>
      </c>
      <c r="AR1287" s="26"/>
      <c r="AS1287" s="127">
        <f>SUM(AS1288:AS1292)</f>
        <v>0</v>
      </c>
      <c r="AT1287" s="26"/>
      <c r="AU1287" s="127">
        <f>SUM(AU1288:AU1292)</f>
        <v>0</v>
      </c>
      <c r="AV1287" s="26"/>
      <c r="AW1287" s="127">
        <f>SUM(AW1288:AW1292)</f>
        <v>0</v>
      </c>
      <c r="AX1287" s="26"/>
      <c r="AY1287" s="127">
        <f>SUM(AY1288:AY1292)</f>
        <v>0</v>
      </c>
      <c r="AZ1287" s="26"/>
      <c r="BA1287" s="127">
        <f>SUM(BA1288:BA1292)</f>
        <v>0</v>
      </c>
      <c r="BB1287" s="26"/>
      <c r="BC1287" s="127">
        <f>SUM(BC1288:BC1292)</f>
        <v>0</v>
      </c>
      <c r="BD1287" s="26"/>
      <c r="BE1287" s="127">
        <f>SUM(BE1288:BE1292)</f>
        <v>0</v>
      </c>
      <c r="BF1287" s="26"/>
      <c r="BG1287" s="127">
        <f>SUM(BG1288:BG1292)</f>
        <v>0</v>
      </c>
      <c r="BH1287" s="109"/>
      <c r="BI1287" s="121">
        <f>SUM(BI1288:BI1292)</f>
        <v>7200.9993327395096</v>
      </c>
      <c r="BJ1287" s="27"/>
      <c r="BK1287" s="109"/>
      <c r="BL1287" s="121">
        <f>SUM(BL1288:BL1292)</f>
        <v>17455.810667260492</v>
      </c>
      <c r="BM1287" s="27"/>
    </row>
    <row r="1288" spans="1:65" s="88" customFormat="1">
      <c r="A1288" s="38" t="s">
        <v>1885</v>
      </c>
      <c r="B1288" s="29" t="s">
        <v>66</v>
      </c>
      <c r="C1288" s="34">
        <v>104475</v>
      </c>
      <c r="D1288" s="101" t="s">
        <v>1886</v>
      </c>
      <c r="E1288" s="29" t="s">
        <v>100</v>
      </c>
      <c r="F1288" s="30">
        <v>33</v>
      </c>
      <c r="G1288" s="31">
        <v>112.45</v>
      </c>
      <c r="H1288" s="119">
        <v>138.17557161459032</v>
      </c>
      <c r="I1288" s="120">
        <f t="shared" ref="I1288:I1292" si="5070">ROUND(SUM(F1288*H1288),2)</f>
        <v>4559.79</v>
      </c>
      <c r="J1288" s="111"/>
      <c r="K1288" s="114">
        <f t="shared" ref="K1288:K1292" si="5071">J1288*$H1288</f>
        <v>0</v>
      </c>
      <c r="L1288" s="32">
        <f>'MEMÓRIA DE CÁLCULO'!L833</f>
        <v>25.5</v>
      </c>
      <c r="M1288" s="114">
        <f t="shared" ref="M1288:M1292" si="5072">L1288*$H1288</f>
        <v>3523.4770761720533</v>
      </c>
      <c r="N1288" s="32"/>
      <c r="O1288" s="114">
        <f t="shared" ref="O1288:O1292" si="5073">N1288*$H1288</f>
        <v>0</v>
      </c>
      <c r="P1288" s="32"/>
      <c r="Q1288" s="114">
        <f t="shared" ref="Q1288:Q1292" si="5074">P1288*$H1288</f>
        <v>0</v>
      </c>
      <c r="R1288" s="32"/>
      <c r="S1288" s="114">
        <f t="shared" ref="S1288:S1292" si="5075">R1288*$H1288</f>
        <v>0</v>
      </c>
      <c r="T1288" s="32"/>
      <c r="U1288" s="114">
        <f t="shared" ref="U1288:U1292" si="5076">T1288*$H1288</f>
        <v>0</v>
      </c>
      <c r="V1288" s="32"/>
      <c r="W1288" s="114">
        <f t="shared" ref="W1288:W1292" si="5077">V1288*$H1288</f>
        <v>0</v>
      </c>
      <c r="X1288" s="32"/>
      <c r="Y1288" s="114">
        <f t="shared" ref="Y1288:Y1292" si="5078">X1288*$H1288</f>
        <v>0</v>
      </c>
      <c r="Z1288" s="32"/>
      <c r="AA1288" s="114">
        <f t="shared" ref="AA1288:AA1292" si="5079">Z1288*$H1288</f>
        <v>0</v>
      </c>
      <c r="AB1288" s="32"/>
      <c r="AC1288" s="114">
        <f t="shared" ref="AC1288:AC1292" si="5080">AB1288*$H1288</f>
        <v>0</v>
      </c>
      <c r="AD1288" s="32"/>
      <c r="AE1288" s="114">
        <f t="shared" ref="AE1288:AE1292" si="5081">AD1288*$H1288</f>
        <v>0</v>
      </c>
      <c r="AF1288" s="32"/>
      <c r="AG1288" s="114">
        <f t="shared" ref="AG1288:AG1292" si="5082">AF1288*$H1288</f>
        <v>0</v>
      </c>
      <c r="AH1288" s="32"/>
      <c r="AI1288" s="114">
        <f t="shared" ref="AI1288:AI1292" si="5083">AH1288*$H1288</f>
        <v>0</v>
      </c>
      <c r="AJ1288" s="32"/>
      <c r="AK1288" s="114">
        <f t="shared" ref="AK1288:AK1292" si="5084">AJ1288*$H1288</f>
        <v>0</v>
      </c>
      <c r="AL1288" s="32"/>
      <c r="AM1288" s="114">
        <f t="shared" ref="AM1288:AM1292" si="5085">AL1288*$H1288</f>
        <v>0</v>
      </c>
      <c r="AN1288" s="32"/>
      <c r="AO1288" s="114">
        <f t="shared" ref="AO1288:AO1292" si="5086">AN1288*$H1288</f>
        <v>0</v>
      </c>
      <c r="AP1288" s="32"/>
      <c r="AQ1288" s="114">
        <f t="shared" ref="AQ1288:AQ1292" si="5087">AP1288*$H1288</f>
        <v>0</v>
      </c>
      <c r="AR1288" s="32"/>
      <c r="AS1288" s="114">
        <f t="shared" ref="AS1288:AS1292" si="5088">AR1288*$H1288</f>
        <v>0</v>
      </c>
      <c r="AT1288" s="32"/>
      <c r="AU1288" s="114">
        <f t="shared" ref="AU1288:AU1292" si="5089">AT1288*$H1288</f>
        <v>0</v>
      </c>
      <c r="AV1288" s="32"/>
      <c r="AW1288" s="114">
        <f t="shared" ref="AW1288:AW1292" si="5090">AV1288*$H1288</f>
        <v>0</v>
      </c>
      <c r="AX1288" s="32"/>
      <c r="AY1288" s="114">
        <f t="shared" ref="AY1288:AY1292" si="5091">AX1288*$H1288</f>
        <v>0</v>
      </c>
      <c r="AZ1288" s="32"/>
      <c r="BA1288" s="114">
        <f t="shared" ref="BA1288:BA1292" si="5092">AZ1288*$H1288</f>
        <v>0</v>
      </c>
      <c r="BB1288" s="32"/>
      <c r="BC1288" s="114">
        <f t="shared" ref="BC1288:BC1292" si="5093">BB1288*$H1288</f>
        <v>0</v>
      </c>
      <c r="BD1288" s="32"/>
      <c r="BE1288" s="114">
        <f t="shared" ref="BE1288:BE1292" si="5094">BD1288*$H1288</f>
        <v>0</v>
      </c>
      <c r="BF1288" s="32"/>
      <c r="BG1288" s="114">
        <f t="shared" ref="BG1288:BG1292" si="5095">BF1288*$H1288</f>
        <v>0</v>
      </c>
      <c r="BH1288" s="108">
        <f t="shared" ref="BH1288:BI1288" si="5096">SUM(J1288,L1288,N1288,P1288,R1288,T1288,V1288,X1288,Z1288,AB1288,AD1288,AF1288,AH1288,AJ1288,AL1288,AN1288,AP1288,AR1288,AT1288,AV1288,AX1288,AZ1288,BB1288,BD1288,BF1288)</f>
        <v>25.5</v>
      </c>
      <c r="BI1288" s="119">
        <f t="shared" si="5096"/>
        <v>3523.4770761720533</v>
      </c>
      <c r="BJ1288" s="87">
        <f t="shared" ref="BJ1288:BJ1292" si="5097">BI1288/I1288</f>
        <v>0.77272792742035346</v>
      </c>
      <c r="BK1288" s="108">
        <f t="shared" ref="BK1288:BK1292" si="5098">F1288-BH1288</f>
        <v>7.5</v>
      </c>
      <c r="BL1288" s="119">
        <f t="shared" ref="BL1288:BL1292" si="5099">I1288-BI1288</f>
        <v>1036.3129238279466</v>
      </c>
      <c r="BM1288" s="87">
        <f t="shared" ref="BM1288:BM1292" si="5100">1-BJ1288</f>
        <v>0.22727207257964654</v>
      </c>
    </row>
    <row r="1289" spans="1:65" s="88" customFormat="1">
      <c r="A1289" s="38" t="s">
        <v>1887</v>
      </c>
      <c r="B1289" s="29" t="s">
        <v>66</v>
      </c>
      <c r="C1289" s="34">
        <v>104476</v>
      </c>
      <c r="D1289" s="101" t="s">
        <v>1888</v>
      </c>
      <c r="E1289" s="29" t="s">
        <v>100</v>
      </c>
      <c r="F1289" s="30">
        <v>51</v>
      </c>
      <c r="G1289" s="31">
        <v>142.69999999999999</v>
      </c>
      <c r="H1289" s="119">
        <v>175.34596771366861</v>
      </c>
      <c r="I1289" s="120">
        <f t="shared" si="5070"/>
        <v>8942.64</v>
      </c>
      <c r="J1289" s="111"/>
      <c r="K1289" s="114">
        <f t="shared" si="5071"/>
        <v>0</v>
      </c>
      <c r="L1289" s="32"/>
      <c r="M1289" s="114">
        <f t="shared" si="5072"/>
        <v>0</v>
      </c>
      <c r="N1289" s="32"/>
      <c r="O1289" s="114">
        <f t="shared" si="5073"/>
        <v>0</v>
      </c>
      <c r="P1289" s="32"/>
      <c r="Q1289" s="114">
        <f t="shared" si="5074"/>
        <v>0</v>
      </c>
      <c r="R1289" s="32"/>
      <c r="S1289" s="114">
        <f t="shared" si="5075"/>
        <v>0</v>
      </c>
      <c r="T1289" s="32"/>
      <c r="U1289" s="114">
        <f t="shared" si="5076"/>
        <v>0</v>
      </c>
      <c r="V1289" s="32"/>
      <c r="W1289" s="114">
        <f t="shared" si="5077"/>
        <v>0</v>
      </c>
      <c r="X1289" s="32"/>
      <c r="Y1289" s="114">
        <f t="shared" si="5078"/>
        <v>0</v>
      </c>
      <c r="Z1289" s="32"/>
      <c r="AA1289" s="114">
        <f t="shared" si="5079"/>
        <v>0</v>
      </c>
      <c r="AB1289" s="32"/>
      <c r="AC1289" s="114">
        <f t="shared" si="5080"/>
        <v>0</v>
      </c>
      <c r="AD1289" s="32"/>
      <c r="AE1289" s="114">
        <f t="shared" si="5081"/>
        <v>0</v>
      </c>
      <c r="AF1289" s="32"/>
      <c r="AG1289" s="114">
        <f t="shared" si="5082"/>
        <v>0</v>
      </c>
      <c r="AH1289" s="32"/>
      <c r="AI1289" s="114">
        <f t="shared" si="5083"/>
        <v>0</v>
      </c>
      <c r="AJ1289" s="32"/>
      <c r="AK1289" s="114">
        <f t="shared" si="5084"/>
        <v>0</v>
      </c>
      <c r="AL1289" s="32"/>
      <c r="AM1289" s="114">
        <f t="shared" si="5085"/>
        <v>0</v>
      </c>
      <c r="AN1289" s="32"/>
      <c r="AO1289" s="114">
        <f t="shared" si="5086"/>
        <v>0</v>
      </c>
      <c r="AP1289" s="32"/>
      <c r="AQ1289" s="114">
        <f t="shared" si="5087"/>
        <v>0</v>
      </c>
      <c r="AR1289" s="32"/>
      <c r="AS1289" s="114">
        <f t="shared" si="5088"/>
        <v>0</v>
      </c>
      <c r="AT1289" s="32"/>
      <c r="AU1289" s="114">
        <f t="shared" si="5089"/>
        <v>0</v>
      </c>
      <c r="AV1289" s="32"/>
      <c r="AW1289" s="114">
        <f t="shared" si="5090"/>
        <v>0</v>
      </c>
      <c r="AX1289" s="32"/>
      <c r="AY1289" s="114">
        <f t="shared" si="5091"/>
        <v>0</v>
      </c>
      <c r="AZ1289" s="32"/>
      <c r="BA1289" s="114">
        <f t="shared" si="5092"/>
        <v>0</v>
      </c>
      <c r="BB1289" s="32"/>
      <c r="BC1289" s="114">
        <f t="shared" si="5093"/>
        <v>0</v>
      </c>
      <c r="BD1289" s="32"/>
      <c r="BE1289" s="114">
        <f t="shared" si="5094"/>
        <v>0</v>
      </c>
      <c r="BF1289" s="32"/>
      <c r="BG1289" s="114">
        <f t="shared" si="5095"/>
        <v>0</v>
      </c>
      <c r="BH1289" s="108">
        <f t="shared" ref="BH1289:BI1289" si="5101">SUM(J1289,L1289,N1289,P1289,R1289,T1289,V1289,X1289,Z1289,AB1289,AD1289,AF1289,AH1289,AJ1289,AL1289,AN1289,AP1289,AR1289,AT1289,AV1289,AX1289,AZ1289,BB1289,BD1289,BF1289)</f>
        <v>0</v>
      </c>
      <c r="BI1289" s="119">
        <f t="shared" si="5101"/>
        <v>0</v>
      </c>
      <c r="BJ1289" s="87">
        <f t="shared" si="5097"/>
        <v>0</v>
      </c>
      <c r="BK1289" s="108">
        <f t="shared" si="5098"/>
        <v>51</v>
      </c>
      <c r="BL1289" s="119">
        <f t="shared" si="5099"/>
        <v>8942.64</v>
      </c>
      <c r="BM1289" s="87">
        <f t="shared" si="5100"/>
        <v>1</v>
      </c>
    </row>
    <row r="1290" spans="1:65" s="88" customFormat="1">
      <c r="A1290" s="38" t="s">
        <v>1889</v>
      </c>
      <c r="B1290" s="29" t="s">
        <v>66</v>
      </c>
      <c r="C1290" s="34">
        <v>104473</v>
      </c>
      <c r="D1290" s="101" t="s">
        <v>1890</v>
      </c>
      <c r="E1290" s="29" t="s">
        <v>100</v>
      </c>
      <c r="F1290" s="30">
        <v>16</v>
      </c>
      <c r="G1290" s="31">
        <v>126.61</v>
      </c>
      <c r="H1290" s="119">
        <v>155.57500330923324</v>
      </c>
      <c r="I1290" s="120">
        <f t="shared" si="5070"/>
        <v>2489.1999999999998</v>
      </c>
      <c r="J1290" s="111"/>
      <c r="K1290" s="114">
        <f t="shared" si="5071"/>
        <v>0</v>
      </c>
      <c r="L1290" s="32">
        <f>'MEMÓRIA DE CÁLCULO'!L845</f>
        <v>3</v>
      </c>
      <c r="M1290" s="114">
        <f t="shared" si="5072"/>
        <v>466.72500992769972</v>
      </c>
      <c r="N1290" s="32"/>
      <c r="O1290" s="114">
        <f t="shared" si="5073"/>
        <v>0</v>
      </c>
      <c r="P1290" s="32"/>
      <c r="Q1290" s="114">
        <f t="shared" si="5074"/>
        <v>0</v>
      </c>
      <c r="R1290" s="32"/>
      <c r="S1290" s="114">
        <f t="shared" si="5075"/>
        <v>0</v>
      </c>
      <c r="T1290" s="32"/>
      <c r="U1290" s="114">
        <f t="shared" si="5076"/>
        <v>0</v>
      </c>
      <c r="V1290" s="32"/>
      <c r="W1290" s="114">
        <f t="shared" si="5077"/>
        <v>0</v>
      </c>
      <c r="X1290" s="32"/>
      <c r="Y1290" s="114">
        <f t="shared" si="5078"/>
        <v>0</v>
      </c>
      <c r="Z1290" s="32"/>
      <c r="AA1290" s="114">
        <f t="shared" si="5079"/>
        <v>0</v>
      </c>
      <c r="AB1290" s="32"/>
      <c r="AC1290" s="114">
        <f t="shared" si="5080"/>
        <v>0</v>
      </c>
      <c r="AD1290" s="32"/>
      <c r="AE1290" s="114">
        <f t="shared" si="5081"/>
        <v>0</v>
      </c>
      <c r="AF1290" s="32"/>
      <c r="AG1290" s="114">
        <f t="shared" si="5082"/>
        <v>0</v>
      </c>
      <c r="AH1290" s="32"/>
      <c r="AI1290" s="114">
        <f t="shared" si="5083"/>
        <v>0</v>
      </c>
      <c r="AJ1290" s="32"/>
      <c r="AK1290" s="114">
        <f t="shared" si="5084"/>
        <v>0</v>
      </c>
      <c r="AL1290" s="32"/>
      <c r="AM1290" s="114">
        <f t="shared" si="5085"/>
        <v>0</v>
      </c>
      <c r="AN1290" s="32"/>
      <c r="AO1290" s="114">
        <f t="shared" si="5086"/>
        <v>0</v>
      </c>
      <c r="AP1290" s="32"/>
      <c r="AQ1290" s="114">
        <f t="shared" si="5087"/>
        <v>0</v>
      </c>
      <c r="AR1290" s="32"/>
      <c r="AS1290" s="114">
        <f t="shared" si="5088"/>
        <v>0</v>
      </c>
      <c r="AT1290" s="32"/>
      <c r="AU1290" s="114">
        <f t="shared" si="5089"/>
        <v>0</v>
      </c>
      <c r="AV1290" s="32"/>
      <c r="AW1290" s="114">
        <f t="shared" si="5090"/>
        <v>0</v>
      </c>
      <c r="AX1290" s="32"/>
      <c r="AY1290" s="114">
        <f t="shared" si="5091"/>
        <v>0</v>
      </c>
      <c r="AZ1290" s="32"/>
      <c r="BA1290" s="114">
        <f t="shared" si="5092"/>
        <v>0</v>
      </c>
      <c r="BB1290" s="32"/>
      <c r="BC1290" s="114">
        <f t="shared" si="5093"/>
        <v>0</v>
      </c>
      <c r="BD1290" s="32"/>
      <c r="BE1290" s="114">
        <f t="shared" si="5094"/>
        <v>0</v>
      </c>
      <c r="BF1290" s="32"/>
      <c r="BG1290" s="114">
        <f t="shared" si="5095"/>
        <v>0</v>
      </c>
      <c r="BH1290" s="108">
        <f t="shared" ref="BH1290:BI1290" si="5102">SUM(J1290,L1290,N1290,P1290,R1290,T1290,V1290,X1290,Z1290,AB1290,AD1290,AF1290,AH1290,AJ1290,AL1290,AN1290,AP1290,AR1290,AT1290,AV1290,AX1290,AZ1290,BB1290,BD1290,BF1290)</f>
        <v>3</v>
      </c>
      <c r="BI1290" s="119">
        <f t="shared" si="5102"/>
        <v>466.72500992769972</v>
      </c>
      <c r="BJ1290" s="87">
        <f t="shared" si="5097"/>
        <v>0.1875000039883094</v>
      </c>
      <c r="BK1290" s="108">
        <f t="shared" si="5098"/>
        <v>13</v>
      </c>
      <c r="BL1290" s="119">
        <f t="shared" si="5099"/>
        <v>2022.4749900723</v>
      </c>
      <c r="BM1290" s="87">
        <f t="shared" si="5100"/>
        <v>0.81249999601169054</v>
      </c>
    </row>
    <row r="1291" spans="1:65" s="88" customFormat="1">
      <c r="A1291" s="38" t="s">
        <v>1891</v>
      </c>
      <c r="B1291" s="29" t="s">
        <v>66</v>
      </c>
      <c r="C1291" s="34">
        <v>104473</v>
      </c>
      <c r="D1291" s="101" t="s">
        <v>1892</v>
      </c>
      <c r="E1291" s="29" t="s">
        <v>100</v>
      </c>
      <c r="F1291" s="30">
        <v>21</v>
      </c>
      <c r="G1291" s="31">
        <v>126.61</v>
      </c>
      <c r="H1291" s="119">
        <v>155.57500330923324</v>
      </c>
      <c r="I1291" s="120">
        <f t="shared" si="5070"/>
        <v>3267.08</v>
      </c>
      <c r="J1291" s="111"/>
      <c r="K1291" s="114">
        <f t="shared" si="5071"/>
        <v>0</v>
      </c>
      <c r="L1291" s="32">
        <f>'MEMÓRIA DE CÁLCULO'!L852</f>
        <v>11</v>
      </c>
      <c r="M1291" s="114">
        <f t="shared" si="5072"/>
        <v>1711.3250364015657</v>
      </c>
      <c r="N1291" s="32"/>
      <c r="O1291" s="114">
        <f t="shared" si="5073"/>
        <v>0</v>
      </c>
      <c r="P1291" s="32"/>
      <c r="Q1291" s="114">
        <f t="shared" si="5074"/>
        <v>0</v>
      </c>
      <c r="R1291" s="32"/>
      <c r="S1291" s="114">
        <f t="shared" si="5075"/>
        <v>0</v>
      </c>
      <c r="T1291" s="32"/>
      <c r="U1291" s="114">
        <f t="shared" si="5076"/>
        <v>0</v>
      </c>
      <c r="V1291" s="32"/>
      <c r="W1291" s="114">
        <f t="shared" si="5077"/>
        <v>0</v>
      </c>
      <c r="X1291" s="32"/>
      <c r="Y1291" s="114">
        <f t="shared" si="5078"/>
        <v>0</v>
      </c>
      <c r="Z1291" s="32"/>
      <c r="AA1291" s="114">
        <f t="shared" si="5079"/>
        <v>0</v>
      </c>
      <c r="AB1291" s="32"/>
      <c r="AC1291" s="114">
        <f t="shared" si="5080"/>
        <v>0</v>
      </c>
      <c r="AD1291" s="32"/>
      <c r="AE1291" s="114">
        <f t="shared" si="5081"/>
        <v>0</v>
      </c>
      <c r="AF1291" s="32"/>
      <c r="AG1291" s="114">
        <f t="shared" si="5082"/>
        <v>0</v>
      </c>
      <c r="AH1291" s="32"/>
      <c r="AI1291" s="114">
        <f t="shared" si="5083"/>
        <v>0</v>
      </c>
      <c r="AJ1291" s="32"/>
      <c r="AK1291" s="114">
        <f t="shared" si="5084"/>
        <v>0</v>
      </c>
      <c r="AL1291" s="32"/>
      <c r="AM1291" s="114">
        <f t="shared" si="5085"/>
        <v>0</v>
      </c>
      <c r="AN1291" s="32"/>
      <c r="AO1291" s="114">
        <f t="shared" si="5086"/>
        <v>0</v>
      </c>
      <c r="AP1291" s="32"/>
      <c r="AQ1291" s="114">
        <f t="shared" si="5087"/>
        <v>0</v>
      </c>
      <c r="AR1291" s="32"/>
      <c r="AS1291" s="114">
        <f t="shared" si="5088"/>
        <v>0</v>
      </c>
      <c r="AT1291" s="32"/>
      <c r="AU1291" s="114">
        <f t="shared" si="5089"/>
        <v>0</v>
      </c>
      <c r="AV1291" s="32"/>
      <c r="AW1291" s="114">
        <f t="shared" si="5090"/>
        <v>0</v>
      </c>
      <c r="AX1291" s="32"/>
      <c r="AY1291" s="114">
        <f t="shared" si="5091"/>
        <v>0</v>
      </c>
      <c r="AZ1291" s="32"/>
      <c r="BA1291" s="114">
        <f t="shared" si="5092"/>
        <v>0</v>
      </c>
      <c r="BB1291" s="32"/>
      <c r="BC1291" s="114">
        <f t="shared" si="5093"/>
        <v>0</v>
      </c>
      <c r="BD1291" s="32"/>
      <c r="BE1291" s="114">
        <f t="shared" si="5094"/>
        <v>0</v>
      </c>
      <c r="BF1291" s="32"/>
      <c r="BG1291" s="114">
        <f t="shared" si="5095"/>
        <v>0</v>
      </c>
      <c r="BH1291" s="108">
        <f t="shared" ref="BH1291:BI1291" si="5103">SUM(J1291,L1291,N1291,P1291,R1291,T1291,V1291,X1291,Z1291,AB1291,AD1291,AF1291,AH1291,AJ1291,AL1291,AN1291,AP1291,AR1291,AT1291,AV1291,AX1291,AZ1291,BB1291,BD1291,BF1291)</f>
        <v>11</v>
      </c>
      <c r="BI1291" s="119">
        <f t="shared" si="5103"/>
        <v>1711.3250364015657</v>
      </c>
      <c r="BJ1291" s="87">
        <f t="shared" si="5097"/>
        <v>0.52380873330361233</v>
      </c>
      <c r="BK1291" s="108">
        <f t="shared" si="5098"/>
        <v>10</v>
      </c>
      <c r="BL1291" s="119">
        <f t="shared" si="5099"/>
        <v>1555.7549635984342</v>
      </c>
      <c r="BM1291" s="87">
        <f t="shared" si="5100"/>
        <v>0.47619126669638767</v>
      </c>
    </row>
    <row r="1292" spans="1:65" s="88" customFormat="1">
      <c r="A1292" s="38" t="s">
        <v>1893</v>
      </c>
      <c r="B1292" s="29" t="s">
        <v>66</v>
      </c>
      <c r="C1292" s="34">
        <v>104478</v>
      </c>
      <c r="D1292" s="101" t="s">
        <v>1894</v>
      </c>
      <c r="E1292" s="29" t="s">
        <v>100</v>
      </c>
      <c r="F1292" s="30">
        <v>18</v>
      </c>
      <c r="G1292" s="31">
        <v>244.06</v>
      </c>
      <c r="H1292" s="119">
        <v>299.89444204763817</v>
      </c>
      <c r="I1292" s="120">
        <f t="shared" si="5070"/>
        <v>5398.1</v>
      </c>
      <c r="J1292" s="111"/>
      <c r="K1292" s="114">
        <f t="shared" si="5071"/>
        <v>0</v>
      </c>
      <c r="L1292" s="32">
        <f>'MEMÓRIA DE CÁLCULO'!L867</f>
        <v>5</v>
      </c>
      <c r="M1292" s="114">
        <f t="shared" si="5072"/>
        <v>1499.4722102381909</v>
      </c>
      <c r="N1292" s="32"/>
      <c r="O1292" s="114">
        <f t="shared" si="5073"/>
        <v>0</v>
      </c>
      <c r="P1292" s="32"/>
      <c r="Q1292" s="114">
        <f t="shared" si="5074"/>
        <v>0</v>
      </c>
      <c r="R1292" s="32"/>
      <c r="S1292" s="114">
        <f t="shared" si="5075"/>
        <v>0</v>
      </c>
      <c r="T1292" s="32"/>
      <c r="U1292" s="114">
        <f t="shared" si="5076"/>
        <v>0</v>
      </c>
      <c r="V1292" s="32"/>
      <c r="W1292" s="114">
        <f t="shared" si="5077"/>
        <v>0</v>
      </c>
      <c r="X1292" s="32"/>
      <c r="Y1292" s="114">
        <f t="shared" si="5078"/>
        <v>0</v>
      </c>
      <c r="Z1292" s="32"/>
      <c r="AA1292" s="114">
        <f t="shared" si="5079"/>
        <v>0</v>
      </c>
      <c r="AB1292" s="32"/>
      <c r="AC1292" s="114">
        <f t="shared" si="5080"/>
        <v>0</v>
      </c>
      <c r="AD1292" s="32"/>
      <c r="AE1292" s="114">
        <f t="shared" si="5081"/>
        <v>0</v>
      </c>
      <c r="AF1292" s="32"/>
      <c r="AG1292" s="114">
        <f t="shared" si="5082"/>
        <v>0</v>
      </c>
      <c r="AH1292" s="32"/>
      <c r="AI1292" s="114">
        <f t="shared" si="5083"/>
        <v>0</v>
      </c>
      <c r="AJ1292" s="32"/>
      <c r="AK1292" s="114">
        <f t="shared" si="5084"/>
        <v>0</v>
      </c>
      <c r="AL1292" s="32"/>
      <c r="AM1292" s="114">
        <f t="shared" si="5085"/>
        <v>0</v>
      </c>
      <c r="AN1292" s="32"/>
      <c r="AO1292" s="114">
        <f t="shared" si="5086"/>
        <v>0</v>
      </c>
      <c r="AP1292" s="32"/>
      <c r="AQ1292" s="114">
        <f t="shared" si="5087"/>
        <v>0</v>
      </c>
      <c r="AR1292" s="32"/>
      <c r="AS1292" s="114">
        <f t="shared" si="5088"/>
        <v>0</v>
      </c>
      <c r="AT1292" s="32"/>
      <c r="AU1292" s="114">
        <f t="shared" si="5089"/>
        <v>0</v>
      </c>
      <c r="AV1292" s="32"/>
      <c r="AW1292" s="114">
        <f t="shared" si="5090"/>
        <v>0</v>
      </c>
      <c r="AX1292" s="32"/>
      <c r="AY1292" s="114">
        <f t="shared" si="5091"/>
        <v>0</v>
      </c>
      <c r="AZ1292" s="32"/>
      <c r="BA1292" s="114">
        <f t="shared" si="5092"/>
        <v>0</v>
      </c>
      <c r="BB1292" s="32"/>
      <c r="BC1292" s="114">
        <f t="shared" si="5093"/>
        <v>0</v>
      </c>
      <c r="BD1292" s="32"/>
      <c r="BE1292" s="114">
        <f t="shared" si="5094"/>
        <v>0</v>
      </c>
      <c r="BF1292" s="32"/>
      <c r="BG1292" s="114">
        <f t="shared" si="5095"/>
        <v>0</v>
      </c>
      <c r="BH1292" s="108">
        <f t="shared" ref="BH1292:BI1292" si="5104">SUM(J1292,L1292,N1292,P1292,R1292,T1292,V1292,X1292,Z1292,AB1292,AD1292,AF1292,AH1292,AJ1292,AL1292,AN1292,AP1292,AR1292,AT1292,AV1292,AX1292,AZ1292,BB1292,BD1292,BF1292)</f>
        <v>5</v>
      </c>
      <c r="BI1292" s="119">
        <f t="shared" si="5104"/>
        <v>1499.4722102381909</v>
      </c>
      <c r="BJ1292" s="87">
        <f t="shared" si="5097"/>
        <v>0.27777777555773159</v>
      </c>
      <c r="BK1292" s="108">
        <f t="shared" si="5098"/>
        <v>13</v>
      </c>
      <c r="BL1292" s="119">
        <f t="shared" si="5099"/>
        <v>3898.6277897618093</v>
      </c>
      <c r="BM1292" s="87">
        <f t="shared" si="5100"/>
        <v>0.72222222444226847</v>
      </c>
    </row>
    <row r="1293" spans="1:65" s="88" customFormat="1">
      <c r="A1293" s="90" t="s">
        <v>1895</v>
      </c>
      <c r="B1293" s="35"/>
      <c r="C1293" s="22"/>
      <c r="D1293" s="102" t="s">
        <v>1896</v>
      </c>
      <c r="E1293" s="35"/>
      <c r="F1293" s="36"/>
      <c r="G1293" s="37"/>
      <c r="H1293" s="123"/>
      <c r="I1293" s="118">
        <f>SUM(I1294:I1296)</f>
        <v>6568.78</v>
      </c>
      <c r="J1293" s="112"/>
      <c r="K1293" s="127">
        <f>SUM(K1294:K1296)</f>
        <v>0</v>
      </c>
      <c r="L1293" s="26"/>
      <c r="M1293" s="127">
        <f>SUM(M1294:M1296)</f>
        <v>0</v>
      </c>
      <c r="N1293" s="26"/>
      <c r="O1293" s="127">
        <f>SUM(O1294:O1296)</f>
        <v>0</v>
      </c>
      <c r="P1293" s="26"/>
      <c r="Q1293" s="127">
        <f>SUM(Q1294:Q1296)</f>
        <v>0</v>
      </c>
      <c r="R1293" s="26"/>
      <c r="S1293" s="127">
        <f>SUM(S1294:S1296)</f>
        <v>0</v>
      </c>
      <c r="T1293" s="26"/>
      <c r="U1293" s="127">
        <f>SUM(U1294:U1296)</f>
        <v>0</v>
      </c>
      <c r="V1293" s="26"/>
      <c r="W1293" s="127">
        <f>SUM(W1294:W1296)</f>
        <v>0</v>
      </c>
      <c r="X1293" s="26"/>
      <c r="Y1293" s="127">
        <f>SUM(Y1294:Y1296)</f>
        <v>0</v>
      </c>
      <c r="Z1293" s="26"/>
      <c r="AA1293" s="127">
        <f>SUM(AA1294:AA1296)</f>
        <v>0</v>
      </c>
      <c r="AB1293" s="26"/>
      <c r="AC1293" s="127">
        <f>SUM(AC1294:AC1296)</f>
        <v>0</v>
      </c>
      <c r="AD1293" s="26"/>
      <c r="AE1293" s="127">
        <f>SUM(AE1294:AE1296)</f>
        <v>0</v>
      </c>
      <c r="AF1293" s="26"/>
      <c r="AG1293" s="127">
        <f>SUM(AG1294:AG1296)</f>
        <v>0</v>
      </c>
      <c r="AH1293" s="26"/>
      <c r="AI1293" s="127">
        <f>SUM(AI1294:AI1296)</f>
        <v>0</v>
      </c>
      <c r="AJ1293" s="26"/>
      <c r="AK1293" s="127">
        <f>SUM(AK1294:AK1296)</f>
        <v>0</v>
      </c>
      <c r="AL1293" s="26"/>
      <c r="AM1293" s="127">
        <f>SUM(AM1294:AM1296)</f>
        <v>0</v>
      </c>
      <c r="AN1293" s="26"/>
      <c r="AO1293" s="127">
        <f>SUM(AO1294:AO1296)</f>
        <v>0</v>
      </c>
      <c r="AP1293" s="26"/>
      <c r="AQ1293" s="127">
        <f>SUM(AQ1294:AQ1296)</f>
        <v>0</v>
      </c>
      <c r="AR1293" s="26"/>
      <c r="AS1293" s="127">
        <f>SUM(AS1294:AS1296)</f>
        <v>0</v>
      </c>
      <c r="AT1293" s="26"/>
      <c r="AU1293" s="127">
        <f>SUM(AU1294:AU1296)</f>
        <v>0</v>
      </c>
      <c r="AV1293" s="26"/>
      <c r="AW1293" s="127">
        <f>SUM(AW1294:AW1296)</f>
        <v>0</v>
      </c>
      <c r="AX1293" s="26"/>
      <c r="AY1293" s="127">
        <f>SUM(AY1294:AY1296)</f>
        <v>0</v>
      </c>
      <c r="AZ1293" s="26"/>
      <c r="BA1293" s="127">
        <f>SUM(BA1294:BA1296)</f>
        <v>0</v>
      </c>
      <c r="BB1293" s="26"/>
      <c r="BC1293" s="127">
        <f>SUM(BC1294:BC1296)</f>
        <v>0</v>
      </c>
      <c r="BD1293" s="26"/>
      <c r="BE1293" s="127">
        <f>SUM(BE1294:BE1296)</f>
        <v>0</v>
      </c>
      <c r="BF1293" s="26"/>
      <c r="BG1293" s="127">
        <f>SUM(BG1294:BG1296)</f>
        <v>0</v>
      </c>
      <c r="BH1293" s="109"/>
      <c r="BI1293" s="121">
        <f>SUM(BI1294:BI1296)</f>
        <v>0</v>
      </c>
      <c r="BJ1293" s="27"/>
      <c r="BK1293" s="109"/>
      <c r="BL1293" s="121">
        <f>SUM(BL1294:BL1296)</f>
        <v>6568.78</v>
      </c>
      <c r="BM1293" s="27"/>
    </row>
    <row r="1294" spans="1:65" s="88" customFormat="1" ht="22.5">
      <c r="A1294" s="38" t="s">
        <v>1897</v>
      </c>
      <c r="B1294" s="29" t="s">
        <v>66</v>
      </c>
      <c r="C1294" s="34">
        <v>91926</v>
      </c>
      <c r="D1294" s="101" t="s">
        <v>1898</v>
      </c>
      <c r="E1294" s="29" t="s">
        <v>132</v>
      </c>
      <c r="F1294" s="30">
        <v>718</v>
      </c>
      <c r="G1294" s="31">
        <v>3.77</v>
      </c>
      <c r="H1294" s="119">
        <v>4.6324758113562066</v>
      </c>
      <c r="I1294" s="120">
        <f t="shared" ref="I1294:I1296" si="5105">ROUND(SUM(F1294*H1294),2)</f>
        <v>3326.12</v>
      </c>
      <c r="J1294" s="111"/>
      <c r="K1294" s="114">
        <f t="shared" ref="K1294:K1296" si="5106">J1294*$H1294</f>
        <v>0</v>
      </c>
      <c r="L1294" s="32"/>
      <c r="M1294" s="114">
        <f t="shared" ref="M1294:M1296" si="5107">L1294*$H1294</f>
        <v>0</v>
      </c>
      <c r="N1294" s="32"/>
      <c r="O1294" s="114">
        <f t="shared" ref="O1294:O1296" si="5108">N1294*$H1294</f>
        <v>0</v>
      </c>
      <c r="P1294" s="32"/>
      <c r="Q1294" s="114">
        <f t="shared" ref="Q1294:Q1296" si="5109">P1294*$H1294</f>
        <v>0</v>
      </c>
      <c r="R1294" s="32"/>
      <c r="S1294" s="114">
        <f t="shared" ref="S1294:S1296" si="5110">R1294*$H1294</f>
        <v>0</v>
      </c>
      <c r="T1294" s="32"/>
      <c r="U1294" s="114">
        <f t="shared" ref="U1294:U1296" si="5111">T1294*$H1294</f>
        <v>0</v>
      </c>
      <c r="V1294" s="32"/>
      <c r="W1294" s="114">
        <f t="shared" ref="W1294:W1296" si="5112">V1294*$H1294</f>
        <v>0</v>
      </c>
      <c r="X1294" s="32"/>
      <c r="Y1294" s="114">
        <f t="shared" ref="Y1294:Y1296" si="5113">X1294*$H1294</f>
        <v>0</v>
      </c>
      <c r="Z1294" s="32"/>
      <c r="AA1294" s="114">
        <f t="shared" ref="AA1294:AA1296" si="5114">Z1294*$H1294</f>
        <v>0</v>
      </c>
      <c r="AB1294" s="32"/>
      <c r="AC1294" s="114">
        <f t="shared" ref="AC1294:AC1296" si="5115">AB1294*$H1294</f>
        <v>0</v>
      </c>
      <c r="AD1294" s="32"/>
      <c r="AE1294" s="114">
        <f t="shared" ref="AE1294:AE1296" si="5116">AD1294*$H1294</f>
        <v>0</v>
      </c>
      <c r="AF1294" s="32"/>
      <c r="AG1294" s="114">
        <f t="shared" ref="AG1294:AG1296" si="5117">AF1294*$H1294</f>
        <v>0</v>
      </c>
      <c r="AH1294" s="32"/>
      <c r="AI1294" s="114">
        <f t="shared" ref="AI1294:AI1296" si="5118">AH1294*$H1294</f>
        <v>0</v>
      </c>
      <c r="AJ1294" s="32"/>
      <c r="AK1294" s="114">
        <f t="shared" ref="AK1294:AK1296" si="5119">AJ1294*$H1294</f>
        <v>0</v>
      </c>
      <c r="AL1294" s="32"/>
      <c r="AM1294" s="114">
        <f t="shared" ref="AM1294:AM1296" si="5120">AL1294*$H1294</f>
        <v>0</v>
      </c>
      <c r="AN1294" s="32"/>
      <c r="AO1294" s="114">
        <f t="shared" ref="AO1294:AO1296" si="5121">AN1294*$H1294</f>
        <v>0</v>
      </c>
      <c r="AP1294" s="32"/>
      <c r="AQ1294" s="114">
        <f t="shared" ref="AQ1294:AQ1296" si="5122">AP1294*$H1294</f>
        <v>0</v>
      </c>
      <c r="AR1294" s="32"/>
      <c r="AS1294" s="114">
        <f t="shared" ref="AS1294:AS1296" si="5123">AR1294*$H1294</f>
        <v>0</v>
      </c>
      <c r="AT1294" s="32"/>
      <c r="AU1294" s="114">
        <f t="shared" ref="AU1294:AU1296" si="5124">AT1294*$H1294</f>
        <v>0</v>
      </c>
      <c r="AV1294" s="32"/>
      <c r="AW1294" s="114">
        <f t="shared" ref="AW1294:AW1296" si="5125">AV1294*$H1294</f>
        <v>0</v>
      </c>
      <c r="AX1294" s="32"/>
      <c r="AY1294" s="114">
        <f t="shared" ref="AY1294:AY1296" si="5126">AX1294*$H1294</f>
        <v>0</v>
      </c>
      <c r="AZ1294" s="32"/>
      <c r="BA1294" s="114">
        <f t="shared" ref="BA1294:BA1296" si="5127">AZ1294*$H1294</f>
        <v>0</v>
      </c>
      <c r="BB1294" s="32"/>
      <c r="BC1294" s="114">
        <f t="shared" ref="BC1294:BC1296" si="5128">BB1294*$H1294</f>
        <v>0</v>
      </c>
      <c r="BD1294" s="32"/>
      <c r="BE1294" s="114">
        <f t="shared" ref="BE1294:BE1296" si="5129">BD1294*$H1294</f>
        <v>0</v>
      </c>
      <c r="BF1294" s="32"/>
      <c r="BG1294" s="114">
        <f t="shared" ref="BG1294:BG1296" si="5130">BF1294*$H1294</f>
        <v>0</v>
      </c>
      <c r="BH1294" s="108">
        <f t="shared" ref="BH1294:BI1294" si="5131">SUM(J1294,L1294,N1294,P1294,R1294,T1294,V1294,X1294,Z1294,AB1294,AD1294,AF1294,AH1294,AJ1294,AL1294,AN1294,AP1294,AR1294,AT1294,AV1294,AX1294,AZ1294,BB1294,BD1294,BF1294)</f>
        <v>0</v>
      </c>
      <c r="BI1294" s="119">
        <f t="shared" si="5131"/>
        <v>0</v>
      </c>
      <c r="BJ1294" s="87">
        <f t="shared" ref="BJ1294:BJ1296" si="5132">BI1294/I1294</f>
        <v>0</v>
      </c>
      <c r="BK1294" s="108">
        <f t="shared" ref="BK1294:BK1296" si="5133">F1294-BH1294</f>
        <v>718</v>
      </c>
      <c r="BL1294" s="119">
        <f t="shared" ref="BL1294:BL1296" si="5134">I1294-BI1294</f>
        <v>3326.12</v>
      </c>
      <c r="BM1294" s="87">
        <f t="shared" ref="BM1294:BM1296" si="5135">1-BJ1294</f>
        <v>1</v>
      </c>
    </row>
    <row r="1295" spans="1:65" s="88" customFormat="1" ht="22.5">
      <c r="A1295" s="38" t="s">
        <v>1899</v>
      </c>
      <c r="B1295" s="29" t="s">
        <v>66</v>
      </c>
      <c r="C1295" s="34">
        <v>91928</v>
      </c>
      <c r="D1295" s="101" t="s">
        <v>1900</v>
      </c>
      <c r="E1295" s="29" t="s">
        <v>132</v>
      </c>
      <c r="F1295" s="30">
        <v>200</v>
      </c>
      <c r="G1295" s="31">
        <v>5.87</v>
      </c>
      <c r="H1295" s="119">
        <v>7.2129000033583379</v>
      </c>
      <c r="I1295" s="120">
        <f t="shared" si="5105"/>
        <v>1442.58</v>
      </c>
      <c r="J1295" s="111"/>
      <c r="K1295" s="114">
        <f t="shared" si="5106"/>
        <v>0</v>
      </c>
      <c r="L1295" s="32"/>
      <c r="M1295" s="114">
        <f t="shared" si="5107"/>
        <v>0</v>
      </c>
      <c r="N1295" s="32"/>
      <c r="O1295" s="114">
        <f t="shared" si="5108"/>
        <v>0</v>
      </c>
      <c r="P1295" s="32"/>
      <c r="Q1295" s="114">
        <f t="shared" si="5109"/>
        <v>0</v>
      </c>
      <c r="R1295" s="32"/>
      <c r="S1295" s="114">
        <f t="shared" si="5110"/>
        <v>0</v>
      </c>
      <c r="T1295" s="32"/>
      <c r="U1295" s="114">
        <f t="shared" si="5111"/>
        <v>0</v>
      </c>
      <c r="V1295" s="32"/>
      <c r="W1295" s="114">
        <f t="shared" si="5112"/>
        <v>0</v>
      </c>
      <c r="X1295" s="32"/>
      <c r="Y1295" s="114">
        <f t="shared" si="5113"/>
        <v>0</v>
      </c>
      <c r="Z1295" s="32"/>
      <c r="AA1295" s="114">
        <f t="shared" si="5114"/>
        <v>0</v>
      </c>
      <c r="AB1295" s="32"/>
      <c r="AC1295" s="114">
        <f t="shared" si="5115"/>
        <v>0</v>
      </c>
      <c r="AD1295" s="32"/>
      <c r="AE1295" s="114">
        <f t="shared" si="5116"/>
        <v>0</v>
      </c>
      <c r="AF1295" s="32"/>
      <c r="AG1295" s="114">
        <f t="shared" si="5117"/>
        <v>0</v>
      </c>
      <c r="AH1295" s="32"/>
      <c r="AI1295" s="114">
        <f t="shared" si="5118"/>
        <v>0</v>
      </c>
      <c r="AJ1295" s="32"/>
      <c r="AK1295" s="114">
        <f t="shared" si="5119"/>
        <v>0</v>
      </c>
      <c r="AL1295" s="32"/>
      <c r="AM1295" s="114">
        <f t="shared" si="5120"/>
        <v>0</v>
      </c>
      <c r="AN1295" s="32"/>
      <c r="AO1295" s="114">
        <f t="shared" si="5121"/>
        <v>0</v>
      </c>
      <c r="AP1295" s="32"/>
      <c r="AQ1295" s="114">
        <f t="shared" si="5122"/>
        <v>0</v>
      </c>
      <c r="AR1295" s="32"/>
      <c r="AS1295" s="114">
        <f t="shared" si="5123"/>
        <v>0</v>
      </c>
      <c r="AT1295" s="32"/>
      <c r="AU1295" s="114">
        <f t="shared" si="5124"/>
        <v>0</v>
      </c>
      <c r="AV1295" s="32"/>
      <c r="AW1295" s="114">
        <f t="shared" si="5125"/>
        <v>0</v>
      </c>
      <c r="AX1295" s="32"/>
      <c r="AY1295" s="114">
        <f t="shared" si="5126"/>
        <v>0</v>
      </c>
      <c r="AZ1295" s="32"/>
      <c r="BA1295" s="114">
        <f t="shared" si="5127"/>
        <v>0</v>
      </c>
      <c r="BB1295" s="32"/>
      <c r="BC1295" s="114">
        <f t="shared" si="5128"/>
        <v>0</v>
      </c>
      <c r="BD1295" s="32"/>
      <c r="BE1295" s="114">
        <f t="shared" si="5129"/>
        <v>0</v>
      </c>
      <c r="BF1295" s="32"/>
      <c r="BG1295" s="114">
        <f t="shared" si="5130"/>
        <v>0</v>
      </c>
      <c r="BH1295" s="108">
        <f t="shared" ref="BH1295:BI1295" si="5136">SUM(J1295,L1295,N1295,P1295,R1295,T1295,V1295,X1295,Z1295,AB1295,AD1295,AF1295,AH1295,AJ1295,AL1295,AN1295,AP1295,AR1295,AT1295,AV1295,AX1295,AZ1295,BB1295,BD1295,BF1295)</f>
        <v>0</v>
      </c>
      <c r="BI1295" s="119">
        <f t="shared" si="5136"/>
        <v>0</v>
      </c>
      <c r="BJ1295" s="87">
        <f t="shared" si="5132"/>
        <v>0</v>
      </c>
      <c r="BK1295" s="108">
        <f t="shared" si="5133"/>
        <v>200</v>
      </c>
      <c r="BL1295" s="119">
        <f t="shared" si="5134"/>
        <v>1442.58</v>
      </c>
      <c r="BM1295" s="87">
        <f t="shared" si="5135"/>
        <v>1</v>
      </c>
    </row>
    <row r="1296" spans="1:65" s="88" customFormat="1" ht="22.5">
      <c r="A1296" s="38" t="s">
        <v>1901</v>
      </c>
      <c r="B1296" s="29" t="s">
        <v>66</v>
      </c>
      <c r="C1296" s="34">
        <v>91930</v>
      </c>
      <c r="D1296" s="101" t="s">
        <v>1902</v>
      </c>
      <c r="E1296" s="29" t="s">
        <v>132</v>
      </c>
      <c r="F1296" s="30">
        <v>178</v>
      </c>
      <c r="G1296" s="31">
        <v>8.23</v>
      </c>
      <c r="H1296" s="119">
        <v>10.11280528579883</v>
      </c>
      <c r="I1296" s="120">
        <f t="shared" si="5105"/>
        <v>1800.08</v>
      </c>
      <c r="J1296" s="111"/>
      <c r="K1296" s="114">
        <f t="shared" si="5106"/>
        <v>0</v>
      </c>
      <c r="L1296" s="32"/>
      <c r="M1296" s="114">
        <f t="shared" si="5107"/>
        <v>0</v>
      </c>
      <c r="N1296" s="32"/>
      <c r="O1296" s="114">
        <f t="shared" si="5108"/>
        <v>0</v>
      </c>
      <c r="P1296" s="32"/>
      <c r="Q1296" s="114">
        <f t="shared" si="5109"/>
        <v>0</v>
      </c>
      <c r="R1296" s="32"/>
      <c r="S1296" s="114">
        <f t="shared" si="5110"/>
        <v>0</v>
      </c>
      <c r="T1296" s="32"/>
      <c r="U1296" s="114">
        <f t="shared" si="5111"/>
        <v>0</v>
      </c>
      <c r="V1296" s="32"/>
      <c r="W1296" s="114">
        <f t="shared" si="5112"/>
        <v>0</v>
      </c>
      <c r="X1296" s="32"/>
      <c r="Y1296" s="114">
        <f t="shared" si="5113"/>
        <v>0</v>
      </c>
      <c r="Z1296" s="32"/>
      <c r="AA1296" s="114">
        <f t="shared" si="5114"/>
        <v>0</v>
      </c>
      <c r="AB1296" s="32"/>
      <c r="AC1296" s="114">
        <f t="shared" si="5115"/>
        <v>0</v>
      </c>
      <c r="AD1296" s="32"/>
      <c r="AE1296" s="114">
        <f t="shared" si="5116"/>
        <v>0</v>
      </c>
      <c r="AF1296" s="32"/>
      <c r="AG1296" s="114">
        <f t="shared" si="5117"/>
        <v>0</v>
      </c>
      <c r="AH1296" s="32"/>
      <c r="AI1296" s="114">
        <f t="shared" si="5118"/>
        <v>0</v>
      </c>
      <c r="AJ1296" s="32"/>
      <c r="AK1296" s="114">
        <f t="shared" si="5119"/>
        <v>0</v>
      </c>
      <c r="AL1296" s="32"/>
      <c r="AM1296" s="114">
        <f t="shared" si="5120"/>
        <v>0</v>
      </c>
      <c r="AN1296" s="32"/>
      <c r="AO1296" s="114">
        <f t="shared" si="5121"/>
        <v>0</v>
      </c>
      <c r="AP1296" s="32"/>
      <c r="AQ1296" s="114">
        <f t="shared" si="5122"/>
        <v>0</v>
      </c>
      <c r="AR1296" s="32"/>
      <c r="AS1296" s="114">
        <f t="shared" si="5123"/>
        <v>0</v>
      </c>
      <c r="AT1296" s="32"/>
      <c r="AU1296" s="114">
        <f t="shared" si="5124"/>
        <v>0</v>
      </c>
      <c r="AV1296" s="32"/>
      <c r="AW1296" s="114">
        <f t="shared" si="5125"/>
        <v>0</v>
      </c>
      <c r="AX1296" s="32"/>
      <c r="AY1296" s="114">
        <f t="shared" si="5126"/>
        <v>0</v>
      </c>
      <c r="AZ1296" s="32"/>
      <c r="BA1296" s="114">
        <f t="shared" si="5127"/>
        <v>0</v>
      </c>
      <c r="BB1296" s="32"/>
      <c r="BC1296" s="114">
        <f t="shared" si="5128"/>
        <v>0</v>
      </c>
      <c r="BD1296" s="32"/>
      <c r="BE1296" s="114">
        <f t="shared" si="5129"/>
        <v>0</v>
      </c>
      <c r="BF1296" s="32"/>
      <c r="BG1296" s="114">
        <f t="shared" si="5130"/>
        <v>0</v>
      </c>
      <c r="BH1296" s="108">
        <f t="shared" ref="BH1296:BI1296" si="5137">SUM(J1296,L1296,N1296,P1296,R1296,T1296,V1296,X1296,Z1296,AB1296,AD1296,AF1296,AH1296,AJ1296,AL1296,AN1296,AP1296,AR1296,AT1296,AV1296,AX1296,AZ1296,BB1296,BD1296,BF1296)</f>
        <v>0</v>
      </c>
      <c r="BI1296" s="119">
        <f t="shared" si="5137"/>
        <v>0</v>
      </c>
      <c r="BJ1296" s="87">
        <f t="shared" si="5132"/>
        <v>0</v>
      </c>
      <c r="BK1296" s="108">
        <f t="shared" si="5133"/>
        <v>178</v>
      </c>
      <c r="BL1296" s="119">
        <f t="shared" si="5134"/>
        <v>1800.08</v>
      </c>
      <c r="BM1296" s="87">
        <f t="shared" si="5135"/>
        <v>1</v>
      </c>
    </row>
    <row r="1297" spans="1:65" s="88" customFormat="1">
      <c r="A1297" s="90" t="s">
        <v>1903</v>
      </c>
      <c r="B1297" s="35"/>
      <c r="C1297" s="22"/>
      <c r="D1297" s="102" t="s">
        <v>1904</v>
      </c>
      <c r="E1297" s="35"/>
      <c r="F1297" s="36"/>
      <c r="G1297" s="37"/>
      <c r="H1297" s="123"/>
      <c r="I1297" s="118">
        <f>SUM(I1298:I1300)</f>
        <v>9750.1</v>
      </c>
      <c r="J1297" s="112"/>
      <c r="K1297" s="127">
        <f>SUM(K1298:K1300)</f>
        <v>0</v>
      </c>
      <c r="L1297" s="26"/>
      <c r="M1297" s="127">
        <f>SUM(M1298:M1300)</f>
        <v>5002.7543951742646</v>
      </c>
      <c r="N1297" s="26"/>
      <c r="O1297" s="127">
        <f>SUM(O1298:O1300)</f>
        <v>0</v>
      </c>
      <c r="P1297" s="26"/>
      <c r="Q1297" s="127">
        <f>SUM(Q1298:Q1300)</f>
        <v>0</v>
      </c>
      <c r="R1297" s="26"/>
      <c r="S1297" s="127">
        <f>SUM(S1298:S1300)</f>
        <v>0</v>
      </c>
      <c r="T1297" s="26"/>
      <c r="U1297" s="127">
        <f>SUM(U1298:U1300)</f>
        <v>0</v>
      </c>
      <c r="V1297" s="26"/>
      <c r="W1297" s="127">
        <f>SUM(W1298:W1300)</f>
        <v>0</v>
      </c>
      <c r="X1297" s="26"/>
      <c r="Y1297" s="127">
        <f>SUM(Y1298:Y1300)</f>
        <v>0</v>
      </c>
      <c r="Z1297" s="26"/>
      <c r="AA1297" s="127">
        <f>SUM(AA1298:AA1300)</f>
        <v>0</v>
      </c>
      <c r="AB1297" s="26"/>
      <c r="AC1297" s="127">
        <f>SUM(AC1298:AC1300)</f>
        <v>0</v>
      </c>
      <c r="AD1297" s="26"/>
      <c r="AE1297" s="127">
        <f>SUM(AE1298:AE1300)</f>
        <v>0</v>
      </c>
      <c r="AF1297" s="26"/>
      <c r="AG1297" s="127">
        <f>SUM(AG1298:AG1300)</f>
        <v>0</v>
      </c>
      <c r="AH1297" s="26"/>
      <c r="AI1297" s="127">
        <f>SUM(AI1298:AI1300)</f>
        <v>0</v>
      </c>
      <c r="AJ1297" s="26"/>
      <c r="AK1297" s="127">
        <f>SUM(AK1298:AK1300)</f>
        <v>0</v>
      </c>
      <c r="AL1297" s="26"/>
      <c r="AM1297" s="127">
        <f>SUM(AM1298:AM1300)</f>
        <v>0</v>
      </c>
      <c r="AN1297" s="26"/>
      <c r="AO1297" s="127">
        <f>SUM(AO1298:AO1300)</f>
        <v>0</v>
      </c>
      <c r="AP1297" s="26"/>
      <c r="AQ1297" s="127">
        <f>SUM(AQ1298:AQ1300)</f>
        <v>0</v>
      </c>
      <c r="AR1297" s="26"/>
      <c r="AS1297" s="127">
        <f>SUM(AS1298:AS1300)</f>
        <v>0</v>
      </c>
      <c r="AT1297" s="26"/>
      <c r="AU1297" s="127">
        <f>SUM(AU1298:AU1300)</f>
        <v>0</v>
      </c>
      <c r="AV1297" s="26"/>
      <c r="AW1297" s="127">
        <f>SUM(AW1298:AW1300)</f>
        <v>0</v>
      </c>
      <c r="AX1297" s="26"/>
      <c r="AY1297" s="127">
        <f>SUM(AY1298:AY1300)</f>
        <v>0</v>
      </c>
      <c r="AZ1297" s="26"/>
      <c r="BA1297" s="127">
        <f>SUM(BA1298:BA1300)</f>
        <v>0</v>
      </c>
      <c r="BB1297" s="26"/>
      <c r="BC1297" s="127">
        <f>SUM(BC1298:BC1300)</f>
        <v>0</v>
      </c>
      <c r="BD1297" s="26"/>
      <c r="BE1297" s="127">
        <f>SUM(BE1298:BE1300)</f>
        <v>0</v>
      </c>
      <c r="BF1297" s="26"/>
      <c r="BG1297" s="127">
        <f>SUM(BG1298:BG1300)</f>
        <v>0</v>
      </c>
      <c r="BH1297" s="109"/>
      <c r="BI1297" s="121">
        <f>SUM(BI1298:BI1300)</f>
        <v>5002.7543951742646</v>
      </c>
      <c r="BJ1297" s="27"/>
      <c r="BK1297" s="109"/>
      <c r="BL1297" s="121">
        <f>SUM(BL1298:BL1300)</f>
        <v>4747.3456048257358</v>
      </c>
      <c r="BM1297" s="27"/>
    </row>
    <row r="1298" spans="1:65" s="88" customFormat="1">
      <c r="A1298" s="38" t="s">
        <v>1905</v>
      </c>
      <c r="B1298" s="29" t="s">
        <v>1656</v>
      </c>
      <c r="C1298" s="34">
        <v>63036</v>
      </c>
      <c r="D1298" s="101" t="s">
        <v>1906</v>
      </c>
      <c r="E1298" s="29" t="s">
        <v>132</v>
      </c>
      <c r="F1298" s="30">
        <v>120</v>
      </c>
      <c r="G1298" s="31">
        <v>36.85</v>
      </c>
      <c r="H1298" s="119">
        <v>45.280300702513593</v>
      </c>
      <c r="I1298" s="120">
        <f t="shared" ref="I1298:I1300" si="5138">ROUND(SUM(F1298*H1298),2)</f>
        <v>5433.64</v>
      </c>
      <c r="J1298" s="111"/>
      <c r="K1298" s="114">
        <f t="shared" ref="K1298:K1300" si="5139">J1298*$H1298</f>
        <v>0</v>
      </c>
      <c r="L1298" s="32"/>
      <c r="M1298" s="114">
        <f t="shared" ref="M1298:M1300" si="5140">L1298*$H1298</f>
        <v>0</v>
      </c>
      <c r="N1298" s="32"/>
      <c r="O1298" s="114">
        <f t="shared" ref="O1298:O1300" si="5141">N1298*$H1298</f>
        <v>0</v>
      </c>
      <c r="P1298" s="32"/>
      <c r="Q1298" s="114">
        <f t="shared" ref="Q1298:Q1300" si="5142">P1298*$H1298</f>
        <v>0</v>
      </c>
      <c r="R1298" s="32"/>
      <c r="S1298" s="114">
        <f t="shared" ref="S1298:S1300" si="5143">R1298*$H1298</f>
        <v>0</v>
      </c>
      <c r="T1298" s="32"/>
      <c r="U1298" s="114">
        <f t="shared" ref="U1298:U1300" si="5144">T1298*$H1298</f>
        <v>0</v>
      </c>
      <c r="V1298" s="32"/>
      <c r="W1298" s="114">
        <f t="shared" ref="W1298:W1300" si="5145">V1298*$H1298</f>
        <v>0</v>
      </c>
      <c r="X1298" s="32"/>
      <c r="Y1298" s="114">
        <f t="shared" ref="Y1298:Y1300" si="5146">X1298*$H1298</f>
        <v>0</v>
      </c>
      <c r="Z1298" s="32"/>
      <c r="AA1298" s="114">
        <f t="shared" ref="AA1298:AA1300" si="5147">Z1298*$H1298</f>
        <v>0</v>
      </c>
      <c r="AB1298" s="32"/>
      <c r="AC1298" s="114">
        <f t="shared" ref="AC1298:AC1300" si="5148">AB1298*$H1298</f>
        <v>0</v>
      </c>
      <c r="AD1298" s="32"/>
      <c r="AE1298" s="114">
        <f t="shared" ref="AE1298:AE1300" si="5149">AD1298*$H1298</f>
        <v>0</v>
      </c>
      <c r="AF1298" s="32"/>
      <c r="AG1298" s="114">
        <f t="shared" ref="AG1298:AG1300" si="5150">AF1298*$H1298</f>
        <v>0</v>
      </c>
      <c r="AH1298" s="32"/>
      <c r="AI1298" s="114">
        <f t="shared" ref="AI1298:AI1300" si="5151">AH1298*$H1298</f>
        <v>0</v>
      </c>
      <c r="AJ1298" s="32"/>
      <c r="AK1298" s="114">
        <f t="shared" ref="AK1298:AK1300" si="5152">AJ1298*$H1298</f>
        <v>0</v>
      </c>
      <c r="AL1298" s="32"/>
      <c r="AM1298" s="114">
        <f t="shared" ref="AM1298:AM1300" si="5153">AL1298*$H1298</f>
        <v>0</v>
      </c>
      <c r="AN1298" s="32"/>
      <c r="AO1298" s="114">
        <f t="shared" ref="AO1298:AO1300" si="5154">AN1298*$H1298</f>
        <v>0</v>
      </c>
      <c r="AP1298" s="32"/>
      <c r="AQ1298" s="114">
        <f t="shared" ref="AQ1298:AQ1300" si="5155">AP1298*$H1298</f>
        <v>0</v>
      </c>
      <c r="AR1298" s="32"/>
      <c r="AS1298" s="114">
        <f t="shared" ref="AS1298:AS1300" si="5156">AR1298*$H1298</f>
        <v>0</v>
      </c>
      <c r="AT1298" s="32"/>
      <c r="AU1298" s="114">
        <f t="shared" ref="AU1298:AU1300" si="5157">AT1298*$H1298</f>
        <v>0</v>
      </c>
      <c r="AV1298" s="32"/>
      <c r="AW1298" s="114">
        <f t="shared" ref="AW1298:AW1300" si="5158">AV1298*$H1298</f>
        <v>0</v>
      </c>
      <c r="AX1298" s="32"/>
      <c r="AY1298" s="114">
        <f t="shared" ref="AY1298:AY1300" si="5159">AX1298*$H1298</f>
        <v>0</v>
      </c>
      <c r="AZ1298" s="32"/>
      <c r="BA1298" s="114">
        <f t="shared" ref="BA1298:BA1300" si="5160">AZ1298*$H1298</f>
        <v>0</v>
      </c>
      <c r="BB1298" s="32"/>
      <c r="BC1298" s="114">
        <f t="shared" ref="BC1298:BC1300" si="5161">BB1298*$H1298</f>
        <v>0</v>
      </c>
      <c r="BD1298" s="32"/>
      <c r="BE1298" s="114">
        <f t="shared" ref="BE1298:BE1300" si="5162">BD1298*$H1298</f>
        <v>0</v>
      </c>
      <c r="BF1298" s="32"/>
      <c r="BG1298" s="114">
        <f t="shared" ref="BG1298:BG1300" si="5163">BF1298*$H1298</f>
        <v>0</v>
      </c>
      <c r="BH1298" s="108">
        <f t="shared" ref="BH1298:BI1298" si="5164">SUM(J1298,L1298,N1298,P1298,R1298,T1298,V1298,X1298,Z1298,AB1298,AD1298,AF1298,AH1298,AJ1298,AL1298,AN1298,AP1298,AR1298,AT1298,AV1298,AX1298,AZ1298,BB1298,BD1298,BF1298)</f>
        <v>0</v>
      </c>
      <c r="BI1298" s="119">
        <f t="shared" si="5164"/>
        <v>0</v>
      </c>
      <c r="BJ1298" s="87">
        <f t="shared" ref="BJ1298:BJ1300" si="5165">BI1298/I1298</f>
        <v>0</v>
      </c>
      <c r="BK1298" s="108">
        <f t="shared" ref="BK1298:BK1300" si="5166">F1298-BH1298</f>
        <v>120</v>
      </c>
      <c r="BL1298" s="119">
        <f t="shared" ref="BL1298:BL1300" si="5167">I1298-BI1298</f>
        <v>5433.64</v>
      </c>
      <c r="BM1298" s="87">
        <f t="shared" ref="BM1298:BM1300" si="5168">1-BJ1298</f>
        <v>1</v>
      </c>
    </row>
    <row r="1299" spans="1:65" s="88" customFormat="1" ht="22.5">
      <c r="A1299" s="38" t="s">
        <v>1907</v>
      </c>
      <c r="B1299" s="29" t="s">
        <v>66</v>
      </c>
      <c r="C1299" s="34">
        <v>91863</v>
      </c>
      <c r="D1299" s="101" t="s">
        <v>1908</v>
      </c>
      <c r="E1299" s="29" t="s">
        <v>132</v>
      </c>
      <c r="F1299" s="30">
        <v>186</v>
      </c>
      <c r="G1299" s="31">
        <v>10.97</v>
      </c>
      <c r="H1299" s="119">
        <v>13.479644469649228</v>
      </c>
      <c r="I1299" s="120">
        <f t="shared" si="5138"/>
        <v>2507.21</v>
      </c>
      <c r="J1299" s="111"/>
      <c r="K1299" s="114">
        <f t="shared" si="5139"/>
        <v>0</v>
      </c>
      <c r="L1299" s="32">
        <f>'MEMÓRIA DE CÁLCULO'!L876</f>
        <v>222</v>
      </c>
      <c r="M1299" s="114">
        <f t="shared" si="5140"/>
        <v>2992.4810722621287</v>
      </c>
      <c r="N1299" s="32"/>
      <c r="O1299" s="114">
        <f t="shared" si="5141"/>
        <v>0</v>
      </c>
      <c r="P1299" s="32"/>
      <c r="Q1299" s="114">
        <f t="shared" si="5142"/>
        <v>0</v>
      </c>
      <c r="R1299" s="32"/>
      <c r="S1299" s="114">
        <f t="shared" si="5143"/>
        <v>0</v>
      </c>
      <c r="T1299" s="32"/>
      <c r="U1299" s="114">
        <f t="shared" si="5144"/>
        <v>0</v>
      </c>
      <c r="V1299" s="32"/>
      <c r="W1299" s="114">
        <f t="shared" si="5145"/>
        <v>0</v>
      </c>
      <c r="X1299" s="32"/>
      <c r="Y1299" s="114">
        <f t="shared" si="5146"/>
        <v>0</v>
      </c>
      <c r="Z1299" s="32"/>
      <c r="AA1299" s="114">
        <f t="shared" si="5147"/>
        <v>0</v>
      </c>
      <c r="AB1299" s="32"/>
      <c r="AC1299" s="114">
        <f t="shared" si="5148"/>
        <v>0</v>
      </c>
      <c r="AD1299" s="32"/>
      <c r="AE1299" s="114">
        <f t="shared" si="5149"/>
        <v>0</v>
      </c>
      <c r="AF1299" s="32"/>
      <c r="AG1299" s="114">
        <f t="shared" si="5150"/>
        <v>0</v>
      </c>
      <c r="AH1299" s="32"/>
      <c r="AI1299" s="114">
        <f t="shared" si="5151"/>
        <v>0</v>
      </c>
      <c r="AJ1299" s="32"/>
      <c r="AK1299" s="114">
        <f t="shared" si="5152"/>
        <v>0</v>
      </c>
      <c r="AL1299" s="32"/>
      <c r="AM1299" s="114">
        <f t="shared" si="5153"/>
        <v>0</v>
      </c>
      <c r="AN1299" s="32"/>
      <c r="AO1299" s="114">
        <f t="shared" si="5154"/>
        <v>0</v>
      </c>
      <c r="AP1299" s="32"/>
      <c r="AQ1299" s="114">
        <f t="shared" si="5155"/>
        <v>0</v>
      </c>
      <c r="AR1299" s="32"/>
      <c r="AS1299" s="114">
        <f t="shared" si="5156"/>
        <v>0</v>
      </c>
      <c r="AT1299" s="32"/>
      <c r="AU1299" s="114">
        <f t="shared" si="5157"/>
        <v>0</v>
      </c>
      <c r="AV1299" s="32"/>
      <c r="AW1299" s="114">
        <f t="shared" si="5158"/>
        <v>0</v>
      </c>
      <c r="AX1299" s="32"/>
      <c r="AY1299" s="114">
        <f t="shared" si="5159"/>
        <v>0</v>
      </c>
      <c r="AZ1299" s="32"/>
      <c r="BA1299" s="114">
        <f t="shared" si="5160"/>
        <v>0</v>
      </c>
      <c r="BB1299" s="32"/>
      <c r="BC1299" s="114">
        <f t="shared" si="5161"/>
        <v>0</v>
      </c>
      <c r="BD1299" s="32"/>
      <c r="BE1299" s="114">
        <f t="shared" si="5162"/>
        <v>0</v>
      </c>
      <c r="BF1299" s="32"/>
      <c r="BG1299" s="114">
        <f t="shared" si="5163"/>
        <v>0</v>
      </c>
      <c r="BH1299" s="108">
        <f t="shared" ref="BH1299:BI1299" si="5169">SUM(J1299,L1299,N1299,P1299,R1299,T1299,V1299,X1299,Z1299,AB1299,AD1299,AF1299,AH1299,AJ1299,AL1299,AN1299,AP1299,AR1299,AT1299,AV1299,AX1299,AZ1299,BB1299,BD1299,BF1299)</f>
        <v>222</v>
      </c>
      <c r="BI1299" s="119">
        <f t="shared" si="5169"/>
        <v>2992.4810722621287</v>
      </c>
      <c r="BJ1299" s="87">
        <f t="shared" si="5165"/>
        <v>1.193550230041412</v>
      </c>
      <c r="BK1299" s="108">
        <f t="shared" si="5166"/>
        <v>-36</v>
      </c>
      <c r="BL1299" s="119">
        <f t="shared" si="5167"/>
        <v>-485.27107226212865</v>
      </c>
      <c r="BM1299" s="87">
        <f t="shared" si="5168"/>
        <v>-0.19355023004141203</v>
      </c>
    </row>
    <row r="1300" spans="1:65" s="88" customFormat="1" ht="22.5">
      <c r="A1300" s="38" t="s">
        <v>1909</v>
      </c>
      <c r="B1300" s="29" t="s">
        <v>66</v>
      </c>
      <c r="C1300" s="34">
        <v>91854</v>
      </c>
      <c r="D1300" s="101" t="s">
        <v>1910</v>
      </c>
      <c r="E1300" s="29" t="s">
        <v>132</v>
      </c>
      <c r="F1300" s="30">
        <v>180</v>
      </c>
      <c r="G1300" s="31">
        <v>8.18</v>
      </c>
      <c r="H1300" s="119">
        <v>10.051366614560681</v>
      </c>
      <c r="I1300" s="120">
        <f t="shared" si="5138"/>
        <v>1809.25</v>
      </c>
      <c r="J1300" s="111"/>
      <c r="K1300" s="114">
        <f t="shared" si="5139"/>
        <v>0</v>
      </c>
      <c r="L1300" s="32">
        <f>'MEMÓRIA DE CÁLCULO'!L884</f>
        <v>200</v>
      </c>
      <c r="M1300" s="114">
        <f t="shared" si="5140"/>
        <v>2010.2733229121363</v>
      </c>
      <c r="N1300" s="32"/>
      <c r="O1300" s="114">
        <f t="shared" si="5141"/>
        <v>0</v>
      </c>
      <c r="P1300" s="32"/>
      <c r="Q1300" s="114">
        <f t="shared" si="5142"/>
        <v>0</v>
      </c>
      <c r="R1300" s="32"/>
      <c r="S1300" s="114">
        <f t="shared" si="5143"/>
        <v>0</v>
      </c>
      <c r="T1300" s="32"/>
      <c r="U1300" s="114">
        <f t="shared" si="5144"/>
        <v>0</v>
      </c>
      <c r="V1300" s="32"/>
      <c r="W1300" s="114">
        <f t="shared" si="5145"/>
        <v>0</v>
      </c>
      <c r="X1300" s="32"/>
      <c r="Y1300" s="114">
        <f t="shared" si="5146"/>
        <v>0</v>
      </c>
      <c r="Z1300" s="32"/>
      <c r="AA1300" s="114">
        <f t="shared" si="5147"/>
        <v>0</v>
      </c>
      <c r="AB1300" s="32"/>
      <c r="AC1300" s="114">
        <f t="shared" si="5148"/>
        <v>0</v>
      </c>
      <c r="AD1300" s="32"/>
      <c r="AE1300" s="114">
        <f t="shared" si="5149"/>
        <v>0</v>
      </c>
      <c r="AF1300" s="32"/>
      <c r="AG1300" s="114">
        <f t="shared" si="5150"/>
        <v>0</v>
      </c>
      <c r="AH1300" s="32"/>
      <c r="AI1300" s="114">
        <f t="shared" si="5151"/>
        <v>0</v>
      </c>
      <c r="AJ1300" s="32"/>
      <c r="AK1300" s="114">
        <f t="shared" si="5152"/>
        <v>0</v>
      </c>
      <c r="AL1300" s="32"/>
      <c r="AM1300" s="114">
        <f t="shared" si="5153"/>
        <v>0</v>
      </c>
      <c r="AN1300" s="32"/>
      <c r="AO1300" s="114">
        <f t="shared" si="5154"/>
        <v>0</v>
      </c>
      <c r="AP1300" s="32"/>
      <c r="AQ1300" s="114">
        <f t="shared" si="5155"/>
        <v>0</v>
      </c>
      <c r="AR1300" s="32"/>
      <c r="AS1300" s="114">
        <f t="shared" si="5156"/>
        <v>0</v>
      </c>
      <c r="AT1300" s="32"/>
      <c r="AU1300" s="114">
        <f t="shared" si="5157"/>
        <v>0</v>
      </c>
      <c r="AV1300" s="32"/>
      <c r="AW1300" s="114">
        <f t="shared" si="5158"/>
        <v>0</v>
      </c>
      <c r="AX1300" s="32"/>
      <c r="AY1300" s="114">
        <f t="shared" si="5159"/>
        <v>0</v>
      </c>
      <c r="AZ1300" s="32"/>
      <c r="BA1300" s="114">
        <f t="shared" si="5160"/>
        <v>0</v>
      </c>
      <c r="BB1300" s="32"/>
      <c r="BC1300" s="114">
        <f t="shared" si="5161"/>
        <v>0</v>
      </c>
      <c r="BD1300" s="32"/>
      <c r="BE1300" s="114">
        <f t="shared" si="5162"/>
        <v>0</v>
      </c>
      <c r="BF1300" s="32"/>
      <c r="BG1300" s="114">
        <f t="shared" si="5163"/>
        <v>0</v>
      </c>
      <c r="BH1300" s="108">
        <f t="shared" ref="BH1300:BI1300" si="5170">SUM(J1300,L1300,N1300,P1300,R1300,T1300,V1300,X1300,Z1300,AB1300,AD1300,AF1300,AH1300,AJ1300,AL1300,AN1300,AP1300,AR1300,AT1300,AV1300,AX1300,AZ1300,BB1300,BD1300,BF1300)</f>
        <v>200</v>
      </c>
      <c r="BI1300" s="119">
        <f t="shared" si="5170"/>
        <v>2010.2733229121363</v>
      </c>
      <c r="BJ1300" s="87">
        <f t="shared" si="5165"/>
        <v>1.1111086488390971</v>
      </c>
      <c r="BK1300" s="108">
        <f t="shared" si="5166"/>
        <v>-20</v>
      </c>
      <c r="BL1300" s="119">
        <f t="shared" si="5167"/>
        <v>-201.02332291213634</v>
      </c>
      <c r="BM1300" s="87">
        <f t="shared" si="5168"/>
        <v>-0.1111086488390971</v>
      </c>
    </row>
    <row r="1301" spans="1:65" s="88" customFormat="1">
      <c r="A1301" s="90" t="s">
        <v>1911</v>
      </c>
      <c r="B1301" s="35"/>
      <c r="C1301" s="22"/>
      <c r="D1301" s="102" t="s">
        <v>1912</v>
      </c>
      <c r="E1301" s="35"/>
      <c r="F1301" s="36"/>
      <c r="G1301" s="37"/>
      <c r="H1301" s="123"/>
      <c r="I1301" s="118">
        <f>SUM(I1302)</f>
        <v>4586.03</v>
      </c>
      <c r="J1301" s="112"/>
      <c r="K1301" s="127">
        <f>SUM(K1302)</f>
        <v>0</v>
      </c>
      <c r="L1301" s="26"/>
      <c r="M1301" s="127">
        <f>SUM(M1302)</f>
        <v>0</v>
      </c>
      <c r="N1301" s="26"/>
      <c r="O1301" s="127">
        <f>SUM(O1302)</f>
        <v>0</v>
      </c>
      <c r="P1301" s="26"/>
      <c r="Q1301" s="127">
        <f>SUM(Q1302)</f>
        <v>0</v>
      </c>
      <c r="R1301" s="26"/>
      <c r="S1301" s="127">
        <f>SUM(S1302)</f>
        <v>0</v>
      </c>
      <c r="T1301" s="26"/>
      <c r="U1301" s="127">
        <f>SUM(U1302)</f>
        <v>0</v>
      </c>
      <c r="V1301" s="26"/>
      <c r="W1301" s="127">
        <f>SUM(W1302)</f>
        <v>0</v>
      </c>
      <c r="X1301" s="26"/>
      <c r="Y1301" s="127">
        <f>SUM(Y1302)</f>
        <v>0</v>
      </c>
      <c r="Z1301" s="26"/>
      <c r="AA1301" s="127">
        <f>SUM(AA1302)</f>
        <v>0</v>
      </c>
      <c r="AB1301" s="26"/>
      <c r="AC1301" s="127">
        <f>SUM(AC1302)</f>
        <v>0</v>
      </c>
      <c r="AD1301" s="26"/>
      <c r="AE1301" s="127">
        <f>SUM(AE1302)</f>
        <v>0</v>
      </c>
      <c r="AF1301" s="26"/>
      <c r="AG1301" s="127">
        <f>SUM(AG1302)</f>
        <v>0</v>
      </c>
      <c r="AH1301" s="26"/>
      <c r="AI1301" s="127">
        <f>SUM(AI1302)</f>
        <v>0</v>
      </c>
      <c r="AJ1301" s="26"/>
      <c r="AK1301" s="127">
        <f>SUM(AK1302)</f>
        <v>0</v>
      </c>
      <c r="AL1301" s="26"/>
      <c r="AM1301" s="127">
        <f>SUM(AM1302)</f>
        <v>0</v>
      </c>
      <c r="AN1301" s="26"/>
      <c r="AO1301" s="127">
        <f>SUM(AO1302)</f>
        <v>0</v>
      </c>
      <c r="AP1301" s="26"/>
      <c r="AQ1301" s="127">
        <f>SUM(AQ1302)</f>
        <v>0</v>
      </c>
      <c r="AR1301" s="26"/>
      <c r="AS1301" s="127">
        <f>SUM(AS1302)</f>
        <v>0</v>
      </c>
      <c r="AT1301" s="26"/>
      <c r="AU1301" s="127">
        <f>SUM(AU1302)</f>
        <v>0</v>
      </c>
      <c r="AV1301" s="26"/>
      <c r="AW1301" s="127">
        <f>SUM(AW1302)</f>
        <v>0</v>
      </c>
      <c r="AX1301" s="26"/>
      <c r="AY1301" s="127">
        <f>SUM(AY1302)</f>
        <v>0</v>
      </c>
      <c r="AZ1301" s="26"/>
      <c r="BA1301" s="127">
        <f>SUM(BA1302)</f>
        <v>0</v>
      </c>
      <c r="BB1301" s="26"/>
      <c r="BC1301" s="127">
        <f>SUM(BC1302)</f>
        <v>0</v>
      </c>
      <c r="BD1301" s="26"/>
      <c r="BE1301" s="127">
        <f>SUM(BE1302)</f>
        <v>0</v>
      </c>
      <c r="BF1301" s="26"/>
      <c r="BG1301" s="127">
        <f>SUM(BG1302)</f>
        <v>0</v>
      </c>
      <c r="BH1301" s="109"/>
      <c r="BI1301" s="121">
        <f>SUM(BI1302)</f>
        <v>0</v>
      </c>
      <c r="BJ1301" s="27"/>
      <c r="BK1301" s="109"/>
      <c r="BL1301" s="121">
        <f>SUM(BL1302)</f>
        <v>4586.03</v>
      </c>
      <c r="BM1301" s="27"/>
    </row>
    <row r="1302" spans="1:65" s="88" customFormat="1">
      <c r="A1302" s="38" t="s">
        <v>1913</v>
      </c>
      <c r="B1302" s="29" t="s">
        <v>79</v>
      </c>
      <c r="C1302" s="34" t="s">
        <v>1166</v>
      </c>
      <c r="D1302" s="101" t="s">
        <v>1914</v>
      </c>
      <c r="E1302" s="29" t="s">
        <v>100</v>
      </c>
      <c r="F1302" s="30">
        <v>4</v>
      </c>
      <c r="G1302" s="31">
        <v>933.05</v>
      </c>
      <c r="H1302" s="119">
        <v>1146.5070439750421</v>
      </c>
      <c r="I1302" s="120">
        <f>ROUND(SUM(F1302*H1302),2)</f>
        <v>4586.03</v>
      </c>
      <c r="J1302" s="111"/>
      <c r="K1302" s="114">
        <f>J1302*$H1302</f>
        <v>0</v>
      </c>
      <c r="L1302" s="32"/>
      <c r="M1302" s="114">
        <f>L1302*$H1302</f>
        <v>0</v>
      </c>
      <c r="N1302" s="32"/>
      <c r="O1302" s="114">
        <f>N1302*$H1302</f>
        <v>0</v>
      </c>
      <c r="P1302" s="32"/>
      <c r="Q1302" s="114">
        <f>P1302*$H1302</f>
        <v>0</v>
      </c>
      <c r="R1302" s="32"/>
      <c r="S1302" s="114">
        <f>R1302*$H1302</f>
        <v>0</v>
      </c>
      <c r="T1302" s="32"/>
      <c r="U1302" s="114">
        <f>T1302*$H1302</f>
        <v>0</v>
      </c>
      <c r="V1302" s="32"/>
      <c r="W1302" s="114">
        <f>V1302*$H1302</f>
        <v>0</v>
      </c>
      <c r="X1302" s="32"/>
      <c r="Y1302" s="114">
        <f>X1302*$H1302</f>
        <v>0</v>
      </c>
      <c r="Z1302" s="32"/>
      <c r="AA1302" s="114">
        <f>Z1302*$H1302</f>
        <v>0</v>
      </c>
      <c r="AB1302" s="32"/>
      <c r="AC1302" s="114">
        <f>AB1302*$H1302</f>
        <v>0</v>
      </c>
      <c r="AD1302" s="32"/>
      <c r="AE1302" s="114">
        <f>AD1302*$H1302</f>
        <v>0</v>
      </c>
      <c r="AF1302" s="32"/>
      <c r="AG1302" s="114">
        <f>AF1302*$H1302</f>
        <v>0</v>
      </c>
      <c r="AH1302" s="32"/>
      <c r="AI1302" s="114">
        <f>AH1302*$H1302</f>
        <v>0</v>
      </c>
      <c r="AJ1302" s="32"/>
      <c r="AK1302" s="114">
        <f>AJ1302*$H1302</f>
        <v>0</v>
      </c>
      <c r="AL1302" s="32"/>
      <c r="AM1302" s="114">
        <f>AL1302*$H1302</f>
        <v>0</v>
      </c>
      <c r="AN1302" s="32"/>
      <c r="AO1302" s="114">
        <f>AN1302*$H1302</f>
        <v>0</v>
      </c>
      <c r="AP1302" s="32"/>
      <c r="AQ1302" s="114">
        <f>AP1302*$H1302</f>
        <v>0</v>
      </c>
      <c r="AR1302" s="32"/>
      <c r="AS1302" s="114">
        <f>AR1302*$H1302</f>
        <v>0</v>
      </c>
      <c r="AT1302" s="32"/>
      <c r="AU1302" s="114">
        <f>AT1302*$H1302</f>
        <v>0</v>
      </c>
      <c r="AV1302" s="32"/>
      <c r="AW1302" s="114">
        <f>AV1302*$H1302</f>
        <v>0</v>
      </c>
      <c r="AX1302" s="32"/>
      <c r="AY1302" s="114">
        <f>AX1302*$H1302</f>
        <v>0</v>
      </c>
      <c r="AZ1302" s="32"/>
      <c r="BA1302" s="114">
        <f>AZ1302*$H1302</f>
        <v>0</v>
      </c>
      <c r="BB1302" s="32"/>
      <c r="BC1302" s="114">
        <f>BB1302*$H1302</f>
        <v>0</v>
      </c>
      <c r="BD1302" s="32"/>
      <c r="BE1302" s="114">
        <f>BD1302*$H1302</f>
        <v>0</v>
      </c>
      <c r="BF1302" s="32"/>
      <c r="BG1302" s="114">
        <f>BF1302*$H1302</f>
        <v>0</v>
      </c>
      <c r="BH1302" s="108">
        <f t="shared" ref="BH1302:BI1302" si="5171">SUM(J1302,L1302,N1302,P1302,R1302,T1302,V1302,X1302,Z1302,AB1302,AD1302,AF1302,AH1302,AJ1302,AL1302,AN1302,AP1302,AR1302,AT1302,AV1302,AX1302,AZ1302,BB1302,BD1302,BF1302)</f>
        <v>0</v>
      </c>
      <c r="BI1302" s="119">
        <f t="shared" si="5171"/>
        <v>0</v>
      </c>
      <c r="BJ1302" s="87">
        <f>BI1302/I1302</f>
        <v>0</v>
      </c>
      <c r="BK1302" s="108">
        <f>F1302-BH1302</f>
        <v>4</v>
      </c>
      <c r="BL1302" s="119">
        <f>I1302-BI1302</f>
        <v>4586.03</v>
      </c>
      <c r="BM1302" s="87">
        <f>1-BJ1302</f>
        <v>1</v>
      </c>
    </row>
    <row r="1303" spans="1:65" s="88" customFormat="1">
      <c r="A1303" s="90" t="s">
        <v>1915</v>
      </c>
      <c r="B1303" s="35"/>
      <c r="C1303" s="22"/>
      <c r="D1303" s="102" t="s">
        <v>1916</v>
      </c>
      <c r="E1303" s="35"/>
      <c r="F1303" s="36"/>
      <c r="G1303" s="37"/>
      <c r="H1303" s="123"/>
      <c r="I1303" s="118">
        <f>SUM(I1304:I1309)</f>
        <v>29633.759999999998</v>
      </c>
      <c r="J1303" s="112"/>
      <c r="K1303" s="127">
        <f>SUM(K1304:K1309)</f>
        <v>0</v>
      </c>
      <c r="L1303" s="26"/>
      <c r="M1303" s="127">
        <f>SUM(M1304:M1309)</f>
        <v>2285.5185700590305</v>
      </c>
      <c r="N1303" s="26"/>
      <c r="O1303" s="127">
        <f>SUM(O1304:O1309)</f>
        <v>0</v>
      </c>
      <c r="P1303" s="26"/>
      <c r="Q1303" s="127">
        <f>SUM(Q1304:Q1309)</f>
        <v>0</v>
      </c>
      <c r="R1303" s="26"/>
      <c r="S1303" s="127">
        <f>SUM(S1304:S1309)</f>
        <v>0</v>
      </c>
      <c r="T1303" s="26"/>
      <c r="U1303" s="127">
        <f>SUM(U1304:U1309)</f>
        <v>0</v>
      </c>
      <c r="V1303" s="26"/>
      <c r="W1303" s="127">
        <f>SUM(W1304:W1309)</f>
        <v>0</v>
      </c>
      <c r="X1303" s="26"/>
      <c r="Y1303" s="127">
        <f>SUM(Y1304:Y1309)</f>
        <v>0</v>
      </c>
      <c r="Z1303" s="26"/>
      <c r="AA1303" s="127">
        <f>SUM(AA1304:AA1309)</f>
        <v>0</v>
      </c>
      <c r="AB1303" s="26"/>
      <c r="AC1303" s="127">
        <f>SUM(AC1304:AC1309)</f>
        <v>0</v>
      </c>
      <c r="AD1303" s="26"/>
      <c r="AE1303" s="127">
        <f>SUM(AE1304:AE1309)</f>
        <v>0</v>
      </c>
      <c r="AF1303" s="26"/>
      <c r="AG1303" s="127">
        <f>SUM(AG1304:AG1309)</f>
        <v>0</v>
      </c>
      <c r="AH1303" s="26"/>
      <c r="AI1303" s="127">
        <f>SUM(AI1304:AI1309)</f>
        <v>0</v>
      </c>
      <c r="AJ1303" s="26"/>
      <c r="AK1303" s="127">
        <f>SUM(AK1304:AK1309)</f>
        <v>0</v>
      </c>
      <c r="AL1303" s="26"/>
      <c r="AM1303" s="127">
        <f>SUM(AM1304:AM1309)</f>
        <v>0</v>
      </c>
      <c r="AN1303" s="26"/>
      <c r="AO1303" s="127">
        <f>SUM(AO1304:AO1309)</f>
        <v>0</v>
      </c>
      <c r="AP1303" s="26"/>
      <c r="AQ1303" s="127">
        <f>SUM(AQ1304:AQ1309)</f>
        <v>0</v>
      </c>
      <c r="AR1303" s="26"/>
      <c r="AS1303" s="127">
        <f>SUM(AS1304:AS1309)</f>
        <v>0</v>
      </c>
      <c r="AT1303" s="26"/>
      <c r="AU1303" s="127">
        <f>SUM(AU1304:AU1309)</f>
        <v>0</v>
      </c>
      <c r="AV1303" s="26"/>
      <c r="AW1303" s="127">
        <f>SUM(AW1304:AW1309)</f>
        <v>0</v>
      </c>
      <c r="AX1303" s="26"/>
      <c r="AY1303" s="127">
        <f>SUM(AY1304:AY1309)</f>
        <v>0</v>
      </c>
      <c r="AZ1303" s="26"/>
      <c r="BA1303" s="127">
        <f>SUM(BA1304:BA1309)</f>
        <v>0</v>
      </c>
      <c r="BB1303" s="26"/>
      <c r="BC1303" s="127">
        <f>SUM(BC1304:BC1309)</f>
        <v>0</v>
      </c>
      <c r="BD1303" s="26"/>
      <c r="BE1303" s="127">
        <f>SUM(BE1304:BE1309)</f>
        <v>0</v>
      </c>
      <c r="BF1303" s="26"/>
      <c r="BG1303" s="127">
        <f>SUM(BG1304:BG1309)</f>
        <v>0</v>
      </c>
      <c r="BH1303" s="109"/>
      <c r="BI1303" s="121">
        <f>SUM(BI1304:BI1309)</f>
        <v>2285.5185700590305</v>
      </c>
      <c r="BJ1303" s="27"/>
      <c r="BK1303" s="109"/>
      <c r="BL1303" s="121">
        <f>SUM(BL1304:BL1309)</f>
        <v>27348.241429940968</v>
      </c>
      <c r="BM1303" s="27"/>
    </row>
    <row r="1304" spans="1:65" s="88" customFormat="1">
      <c r="A1304" s="38" t="s">
        <v>1917</v>
      </c>
      <c r="B1304" s="29" t="s">
        <v>66</v>
      </c>
      <c r="C1304" s="34">
        <v>98297</v>
      </c>
      <c r="D1304" s="101" t="s">
        <v>1918</v>
      </c>
      <c r="E1304" s="29" t="s">
        <v>132</v>
      </c>
      <c r="F1304" s="30">
        <v>1600</v>
      </c>
      <c r="G1304" s="31">
        <v>6.2</v>
      </c>
      <c r="H1304" s="119">
        <v>7.6183952335301015</v>
      </c>
      <c r="I1304" s="120">
        <f t="shared" ref="I1304:I1309" si="5172">ROUND(SUM(F1304*H1304),2)</f>
        <v>12189.43</v>
      </c>
      <c r="J1304" s="111"/>
      <c r="K1304" s="114">
        <f t="shared" ref="K1304:K1309" si="5173">J1304*$H1304</f>
        <v>0</v>
      </c>
      <c r="L1304" s="32">
        <f>'MEMÓRIA DE CÁLCULO'!L892</f>
        <v>300</v>
      </c>
      <c r="M1304" s="114">
        <f t="shared" ref="M1304:M1309" si="5174">L1304*$H1304</f>
        <v>2285.5185700590305</v>
      </c>
      <c r="N1304" s="32"/>
      <c r="O1304" s="114">
        <f t="shared" ref="O1304:O1309" si="5175">N1304*$H1304</f>
        <v>0</v>
      </c>
      <c r="P1304" s="32"/>
      <c r="Q1304" s="114">
        <f t="shared" ref="Q1304:Q1309" si="5176">P1304*$H1304</f>
        <v>0</v>
      </c>
      <c r="R1304" s="32"/>
      <c r="S1304" s="114">
        <f t="shared" ref="S1304:S1309" si="5177">R1304*$H1304</f>
        <v>0</v>
      </c>
      <c r="T1304" s="32"/>
      <c r="U1304" s="114">
        <f t="shared" ref="U1304:U1309" si="5178">T1304*$H1304</f>
        <v>0</v>
      </c>
      <c r="V1304" s="32"/>
      <c r="W1304" s="114">
        <f t="shared" ref="W1304:W1309" si="5179">V1304*$H1304</f>
        <v>0</v>
      </c>
      <c r="X1304" s="32"/>
      <c r="Y1304" s="114">
        <f t="shared" ref="Y1304:Y1309" si="5180">X1304*$H1304</f>
        <v>0</v>
      </c>
      <c r="Z1304" s="32"/>
      <c r="AA1304" s="114">
        <f t="shared" ref="AA1304:AA1309" si="5181">Z1304*$H1304</f>
        <v>0</v>
      </c>
      <c r="AB1304" s="32"/>
      <c r="AC1304" s="114">
        <f t="shared" ref="AC1304:AC1309" si="5182">AB1304*$H1304</f>
        <v>0</v>
      </c>
      <c r="AD1304" s="32"/>
      <c r="AE1304" s="114">
        <f t="shared" ref="AE1304:AE1309" si="5183">AD1304*$H1304</f>
        <v>0</v>
      </c>
      <c r="AF1304" s="32"/>
      <c r="AG1304" s="114">
        <f t="shared" ref="AG1304:AG1309" si="5184">AF1304*$H1304</f>
        <v>0</v>
      </c>
      <c r="AH1304" s="32"/>
      <c r="AI1304" s="114">
        <f t="shared" ref="AI1304:AI1309" si="5185">AH1304*$H1304</f>
        <v>0</v>
      </c>
      <c r="AJ1304" s="32"/>
      <c r="AK1304" s="114">
        <f t="shared" ref="AK1304:AK1309" si="5186">AJ1304*$H1304</f>
        <v>0</v>
      </c>
      <c r="AL1304" s="32"/>
      <c r="AM1304" s="114">
        <f t="shared" ref="AM1304:AM1309" si="5187">AL1304*$H1304</f>
        <v>0</v>
      </c>
      <c r="AN1304" s="32"/>
      <c r="AO1304" s="114">
        <f t="shared" ref="AO1304:AO1309" si="5188">AN1304*$H1304</f>
        <v>0</v>
      </c>
      <c r="AP1304" s="32"/>
      <c r="AQ1304" s="114">
        <f t="shared" ref="AQ1304:AQ1309" si="5189">AP1304*$H1304</f>
        <v>0</v>
      </c>
      <c r="AR1304" s="32"/>
      <c r="AS1304" s="114">
        <f t="shared" ref="AS1304:AS1309" si="5190">AR1304*$H1304</f>
        <v>0</v>
      </c>
      <c r="AT1304" s="32"/>
      <c r="AU1304" s="114">
        <f t="shared" ref="AU1304:AU1309" si="5191">AT1304*$H1304</f>
        <v>0</v>
      </c>
      <c r="AV1304" s="32"/>
      <c r="AW1304" s="114">
        <f t="shared" ref="AW1304:AW1309" si="5192">AV1304*$H1304</f>
        <v>0</v>
      </c>
      <c r="AX1304" s="32"/>
      <c r="AY1304" s="114">
        <f t="shared" ref="AY1304:AY1309" si="5193">AX1304*$H1304</f>
        <v>0</v>
      </c>
      <c r="AZ1304" s="32"/>
      <c r="BA1304" s="114">
        <f t="shared" ref="BA1304:BA1309" si="5194">AZ1304*$H1304</f>
        <v>0</v>
      </c>
      <c r="BB1304" s="32"/>
      <c r="BC1304" s="114">
        <f t="shared" ref="BC1304:BC1309" si="5195">BB1304*$H1304</f>
        <v>0</v>
      </c>
      <c r="BD1304" s="32"/>
      <c r="BE1304" s="114">
        <f t="shared" ref="BE1304:BE1309" si="5196">BD1304*$H1304</f>
        <v>0</v>
      </c>
      <c r="BF1304" s="32"/>
      <c r="BG1304" s="114">
        <f t="shared" ref="BG1304:BG1309" si="5197">BF1304*$H1304</f>
        <v>0</v>
      </c>
      <c r="BH1304" s="108">
        <f t="shared" ref="BH1304:BI1304" si="5198">SUM(J1304,L1304,N1304,P1304,R1304,T1304,V1304,X1304,Z1304,AB1304,AD1304,AF1304,AH1304,AJ1304,AL1304,AN1304,AP1304,AR1304,AT1304,AV1304,AX1304,AZ1304,BB1304,BD1304,BF1304)</f>
        <v>300</v>
      </c>
      <c r="BI1304" s="119">
        <f t="shared" si="5198"/>
        <v>2285.5185700590305</v>
      </c>
      <c r="BJ1304" s="87">
        <f t="shared" ref="BJ1304:BJ1309" si="5199">BI1304/I1304</f>
        <v>0.18750003651188205</v>
      </c>
      <c r="BK1304" s="108">
        <f t="shared" ref="BK1304:BK1309" si="5200">F1304-BH1304</f>
        <v>1300</v>
      </c>
      <c r="BL1304" s="119">
        <f t="shared" ref="BL1304:BL1309" si="5201">I1304-BI1304</f>
        <v>9903.9114299409703</v>
      </c>
      <c r="BM1304" s="87">
        <f t="shared" ref="BM1304:BM1309" si="5202">1-BJ1304</f>
        <v>0.81249996348811793</v>
      </c>
    </row>
    <row r="1305" spans="1:65" s="88" customFormat="1">
      <c r="A1305" s="38" t="s">
        <v>1919</v>
      </c>
      <c r="B1305" s="29" t="s">
        <v>66</v>
      </c>
      <c r="C1305" s="34">
        <v>98307</v>
      </c>
      <c r="D1305" s="101" t="s">
        <v>1920</v>
      </c>
      <c r="E1305" s="29" t="s">
        <v>100</v>
      </c>
      <c r="F1305" s="30">
        <v>40</v>
      </c>
      <c r="G1305" s="31">
        <v>40.17</v>
      </c>
      <c r="H1305" s="119">
        <v>49.359828472726484</v>
      </c>
      <c r="I1305" s="120">
        <f t="shared" si="5172"/>
        <v>1974.39</v>
      </c>
      <c r="J1305" s="111"/>
      <c r="K1305" s="114">
        <f t="shared" si="5173"/>
        <v>0</v>
      </c>
      <c r="L1305" s="32"/>
      <c r="M1305" s="114">
        <f t="shared" si="5174"/>
        <v>0</v>
      </c>
      <c r="N1305" s="32"/>
      <c r="O1305" s="114">
        <f t="shared" si="5175"/>
        <v>0</v>
      </c>
      <c r="P1305" s="32"/>
      <c r="Q1305" s="114">
        <f t="shared" si="5176"/>
        <v>0</v>
      </c>
      <c r="R1305" s="32"/>
      <c r="S1305" s="114">
        <f t="shared" si="5177"/>
        <v>0</v>
      </c>
      <c r="T1305" s="32"/>
      <c r="U1305" s="114">
        <f t="shared" si="5178"/>
        <v>0</v>
      </c>
      <c r="V1305" s="32"/>
      <c r="W1305" s="114">
        <f t="shared" si="5179"/>
        <v>0</v>
      </c>
      <c r="X1305" s="32"/>
      <c r="Y1305" s="114">
        <f t="shared" si="5180"/>
        <v>0</v>
      </c>
      <c r="Z1305" s="32"/>
      <c r="AA1305" s="114">
        <f t="shared" si="5181"/>
        <v>0</v>
      </c>
      <c r="AB1305" s="32"/>
      <c r="AC1305" s="114">
        <f t="shared" si="5182"/>
        <v>0</v>
      </c>
      <c r="AD1305" s="32"/>
      <c r="AE1305" s="114">
        <f t="shared" si="5183"/>
        <v>0</v>
      </c>
      <c r="AF1305" s="32"/>
      <c r="AG1305" s="114">
        <f t="shared" si="5184"/>
        <v>0</v>
      </c>
      <c r="AH1305" s="32"/>
      <c r="AI1305" s="114">
        <f t="shared" si="5185"/>
        <v>0</v>
      </c>
      <c r="AJ1305" s="32"/>
      <c r="AK1305" s="114">
        <f t="shared" si="5186"/>
        <v>0</v>
      </c>
      <c r="AL1305" s="32"/>
      <c r="AM1305" s="114">
        <f t="shared" si="5187"/>
        <v>0</v>
      </c>
      <c r="AN1305" s="32"/>
      <c r="AO1305" s="114">
        <f t="shared" si="5188"/>
        <v>0</v>
      </c>
      <c r="AP1305" s="32"/>
      <c r="AQ1305" s="114">
        <f t="shared" si="5189"/>
        <v>0</v>
      </c>
      <c r="AR1305" s="32"/>
      <c r="AS1305" s="114">
        <f t="shared" si="5190"/>
        <v>0</v>
      </c>
      <c r="AT1305" s="32"/>
      <c r="AU1305" s="114">
        <f t="shared" si="5191"/>
        <v>0</v>
      </c>
      <c r="AV1305" s="32"/>
      <c r="AW1305" s="114">
        <f t="shared" si="5192"/>
        <v>0</v>
      </c>
      <c r="AX1305" s="32"/>
      <c r="AY1305" s="114">
        <f t="shared" si="5193"/>
        <v>0</v>
      </c>
      <c r="AZ1305" s="32"/>
      <c r="BA1305" s="114">
        <f t="shared" si="5194"/>
        <v>0</v>
      </c>
      <c r="BB1305" s="32"/>
      <c r="BC1305" s="114">
        <f t="shared" si="5195"/>
        <v>0</v>
      </c>
      <c r="BD1305" s="32"/>
      <c r="BE1305" s="114">
        <f t="shared" si="5196"/>
        <v>0</v>
      </c>
      <c r="BF1305" s="32"/>
      <c r="BG1305" s="114">
        <f t="shared" si="5197"/>
        <v>0</v>
      </c>
      <c r="BH1305" s="108">
        <f t="shared" ref="BH1305:BI1305" si="5203">SUM(J1305,L1305,N1305,P1305,R1305,T1305,V1305,X1305,Z1305,AB1305,AD1305,AF1305,AH1305,AJ1305,AL1305,AN1305,AP1305,AR1305,AT1305,AV1305,AX1305,AZ1305,BB1305,BD1305,BF1305)</f>
        <v>0</v>
      </c>
      <c r="BI1305" s="119">
        <f t="shared" si="5203"/>
        <v>0</v>
      </c>
      <c r="BJ1305" s="87">
        <f t="shared" si="5199"/>
        <v>0</v>
      </c>
      <c r="BK1305" s="108">
        <f t="shared" si="5200"/>
        <v>40</v>
      </c>
      <c r="BL1305" s="119">
        <f t="shared" si="5201"/>
        <v>1974.39</v>
      </c>
      <c r="BM1305" s="87">
        <f t="shared" si="5202"/>
        <v>1</v>
      </c>
    </row>
    <row r="1306" spans="1:65" s="88" customFormat="1">
      <c r="A1306" s="38" t="s">
        <v>1921</v>
      </c>
      <c r="B1306" s="29" t="s">
        <v>1656</v>
      </c>
      <c r="C1306" s="34">
        <v>63036</v>
      </c>
      <c r="D1306" s="101" t="s">
        <v>1906</v>
      </c>
      <c r="E1306" s="29" t="s">
        <v>132</v>
      </c>
      <c r="F1306" s="30">
        <v>90</v>
      </c>
      <c r="G1306" s="31">
        <v>36.85</v>
      </c>
      <c r="H1306" s="119">
        <v>45.280300702513593</v>
      </c>
      <c r="I1306" s="120">
        <f t="shared" si="5172"/>
        <v>4075.23</v>
      </c>
      <c r="J1306" s="111"/>
      <c r="K1306" s="114">
        <f t="shared" si="5173"/>
        <v>0</v>
      </c>
      <c r="L1306" s="32"/>
      <c r="M1306" s="114">
        <f t="shared" si="5174"/>
        <v>0</v>
      </c>
      <c r="N1306" s="32"/>
      <c r="O1306" s="114">
        <f t="shared" si="5175"/>
        <v>0</v>
      </c>
      <c r="P1306" s="32"/>
      <c r="Q1306" s="114">
        <f t="shared" si="5176"/>
        <v>0</v>
      </c>
      <c r="R1306" s="32"/>
      <c r="S1306" s="114">
        <f t="shared" si="5177"/>
        <v>0</v>
      </c>
      <c r="T1306" s="32"/>
      <c r="U1306" s="114">
        <f t="shared" si="5178"/>
        <v>0</v>
      </c>
      <c r="V1306" s="32"/>
      <c r="W1306" s="114">
        <f t="shared" si="5179"/>
        <v>0</v>
      </c>
      <c r="X1306" s="32"/>
      <c r="Y1306" s="114">
        <f t="shared" si="5180"/>
        <v>0</v>
      </c>
      <c r="Z1306" s="32"/>
      <c r="AA1306" s="114">
        <f t="shared" si="5181"/>
        <v>0</v>
      </c>
      <c r="AB1306" s="32"/>
      <c r="AC1306" s="114">
        <f t="shared" si="5182"/>
        <v>0</v>
      </c>
      <c r="AD1306" s="32"/>
      <c r="AE1306" s="114">
        <f t="shared" si="5183"/>
        <v>0</v>
      </c>
      <c r="AF1306" s="32"/>
      <c r="AG1306" s="114">
        <f t="shared" si="5184"/>
        <v>0</v>
      </c>
      <c r="AH1306" s="32"/>
      <c r="AI1306" s="114">
        <f t="shared" si="5185"/>
        <v>0</v>
      </c>
      <c r="AJ1306" s="32"/>
      <c r="AK1306" s="114">
        <f t="shared" si="5186"/>
        <v>0</v>
      </c>
      <c r="AL1306" s="32"/>
      <c r="AM1306" s="114">
        <f t="shared" si="5187"/>
        <v>0</v>
      </c>
      <c r="AN1306" s="32"/>
      <c r="AO1306" s="114">
        <f t="shared" si="5188"/>
        <v>0</v>
      </c>
      <c r="AP1306" s="32"/>
      <c r="AQ1306" s="114">
        <f t="shared" si="5189"/>
        <v>0</v>
      </c>
      <c r="AR1306" s="32"/>
      <c r="AS1306" s="114">
        <f t="shared" si="5190"/>
        <v>0</v>
      </c>
      <c r="AT1306" s="32"/>
      <c r="AU1306" s="114">
        <f t="shared" si="5191"/>
        <v>0</v>
      </c>
      <c r="AV1306" s="32"/>
      <c r="AW1306" s="114">
        <f t="shared" si="5192"/>
        <v>0</v>
      </c>
      <c r="AX1306" s="32"/>
      <c r="AY1306" s="114">
        <f t="shared" si="5193"/>
        <v>0</v>
      </c>
      <c r="AZ1306" s="32"/>
      <c r="BA1306" s="114">
        <f t="shared" si="5194"/>
        <v>0</v>
      </c>
      <c r="BB1306" s="32"/>
      <c r="BC1306" s="114">
        <f t="shared" si="5195"/>
        <v>0</v>
      </c>
      <c r="BD1306" s="32"/>
      <c r="BE1306" s="114">
        <f t="shared" si="5196"/>
        <v>0</v>
      </c>
      <c r="BF1306" s="32"/>
      <c r="BG1306" s="114">
        <f t="shared" si="5197"/>
        <v>0</v>
      </c>
      <c r="BH1306" s="108">
        <f t="shared" ref="BH1306:BI1306" si="5204">SUM(J1306,L1306,N1306,P1306,R1306,T1306,V1306,X1306,Z1306,AB1306,AD1306,AF1306,AH1306,AJ1306,AL1306,AN1306,AP1306,AR1306,AT1306,AV1306,AX1306,AZ1306,BB1306,BD1306,BF1306)</f>
        <v>0</v>
      </c>
      <c r="BI1306" s="119">
        <f t="shared" si="5204"/>
        <v>0</v>
      </c>
      <c r="BJ1306" s="87">
        <f t="shared" si="5199"/>
        <v>0</v>
      </c>
      <c r="BK1306" s="108">
        <f t="shared" si="5200"/>
        <v>90</v>
      </c>
      <c r="BL1306" s="119">
        <f t="shared" si="5201"/>
        <v>4075.23</v>
      </c>
      <c r="BM1306" s="87">
        <f t="shared" si="5202"/>
        <v>1</v>
      </c>
    </row>
    <row r="1307" spans="1:65" s="88" customFormat="1">
      <c r="A1307" s="38" t="s">
        <v>1922</v>
      </c>
      <c r="B1307" s="29" t="s">
        <v>1656</v>
      </c>
      <c r="C1307" s="34">
        <v>59413</v>
      </c>
      <c r="D1307" s="101" t="s">
        <v>1923</v>
      </c>
      <c r="E1307" s="29" t="s">
        <v>132</v>
      </c>
      <c r="F1307" s="30">
        <v>90</v>
      </c>
      <c r="G1307" s="31">
        <v>50.27</v>
      </c>
      <c r="H1307" s="119">
        <v>61.770440062831973</v>
      </c>
      <c r="I1307" s="120">
        <f t="shared" si="5172"/>
        <v>5559.34</v>
      </c>
      <c r="J1307" s="111"/>
      <c r="K1307" s="114">
        <f t="shared" si="5173"/>
        <v>0</v>
      </c>
      <c r="L1307" s="32"/>
      <c r="M1307" s="114">
        <f t="shared" si="5174"/>
        <v>0</v>
      </c>
      <c r="N1307" s="32"/>
      <c r="O1307" s="114">
        <f t="shared" si="5175"/>
        <v>0</v>
      </c>
      <c r="P1307" s="32"/>
      <c r="Q1307" s="114">
        <f t="shared" si="5176"/>
        <v>0</v>
      </c>
      <c r="R1307" s="32"/>
      <c r="S1307" s="114">
        <f t="shared" si="5177"/>
        <v>0</v>
      </c>
      <c r="T1307" s="32"/>
      <c r="U1307" s="114">
        <f t="shared" si="5178"/>
        <v>0</v>
      </c>
      <c r="V1307" s="32"/>
      <c r="W1307" s="114">
        <f t="shared" si="5179"/>
        <v>0</v>
      </c>
      <c r="X1307" s="32"/>
      <c r="Y1307" s="114">
        <f t="shared" si="5180"/>
        <v>0</v>
      </c>
      <c r="Z1307" s="32"/>
      <c r="AA1307" s="114">
        <f t="shared" si="5181"/>
        <v>0</v>
      </c>
      <c r="AB1307" s="32"/>
      <c r="AC1307" s="114">
        <f t="shared" si="5182"/>
        <v>0</v>
      </c>
      <c r="AD1307" s="32"/>
      <c r="AE1307" s="114">
        <f t="shared" si="5183"/>
        <v>0</v>
      </c>
      <c r="AF1307" s="32"/>
      <c r="AG1307" s="114">
        <f t="shared" si="5184"/>
        <v>0</v>
      </c>
      <c r="AH1307" s="32"/>
      <c r="AI1307" s="114">
        <f t="shared" si="5185"/>
        <v>0</v>
      </c>
      <c r="AJ1307" s="32"/>
      <c r="AK1307" s="114">
        <f t="shared" si="5186"/>
        <v>0</v>
      </c>
      <c r="AL1307" s="32"/>
      <c r="AM1307" s="114">
        <f t="shared" si="5187"/>
        <v>0</v>
      </c>
      <c r="AN1307" s="32"/>
      <c r="AO1307" s="114">
        <f t="shared" si="5188"/>
        <v>0</v>
      </c>
      <c r="AP1307" s="32"/>
      <c r="AQ1307" s="114">
        <f t="shared" si="5189"/>
        <v>0</v>
      </c>
      <c r="AR1307" s="32"/>
      <c r="AS1307" s="114">
        <f t="shared" si="5190"/>
        <v>0</v>
      </c>
      <c r="AT1307" s="32"/>
      <c r="AU1307" s="114">
        <f t="shared" si="5191"/>
        <v>0</v>
      </c>
      <c r="AV1307" s="32"/>
      <c r="AW1307" s="114">
        <f t="shared" si="5192"/>
        <v>0</v>
      </c>
      <c r="AX1307" s="32"/>
      <c r="AY1307" s="114">
        <f t="shared" si="5193"/>
        <v>0</v>
      </c>
      <c r="AZ1307" s="32"/>
      <c r="BA1307" s="114">
        <f t="shared" si="5194"/>
        <v>0</v>
      </c>
      <c r="BB1307" s="32"/>
      <c r="BC1307" s="114">
        <f t="shared" si="5195"/>
        <v>0</v>
      </c>
      <c r="BD1307" s="32"/>
      <c r="BE1307" s="114">
        <f t="shared" si="5196"/>
        <v>0</v>
      </c>
      <c r="BF1307" s="32"/>
      <c r="BG1307" s="114">
        <f t="shared" si="5197"/>
        <v>0</v>
      </c>
      <c r="BH1307" s="108">
        <f t="shared" ref="BH1307:BI1307" si="5205">SUM(J1307,L1307,N1307,P1307,R1307,T1307,V1307,X1307,Z1307,AB1307,AD1307,AF1307,AH1307,AJ1307,AL1307,AN1307,AP1307,AR1307,AT1307,AV1307,AX1307,AZ1307,BB1307,BD1307,BF1307)</f>
        <v>0</v>
      </c>
      <c r="BI1307" s="119">
        <f t="shared" si="5205"/>
        <v>0</v>
      </c>
      <c r="BJ1307" s="87">
        <f t="shared" si="5199"/>
        <v>0</v>
      </c>
      <c r="BK1307" s="108">
        <f t="shared" si="5200"/>
        <v>90</v>
      </c>
      <c r="BL1307" s="119">
        <f t="shared" si="5201"/>
        <v>5559.34</v>
      </c>
      <c r="BM1307" s="87">
        <f t="shared" si="5202"/>
        <v>1</v>
      </c>
    </row>
    <row r="1308" spans="1:65" s="88" customFormat="1" ht="22.5">
      <c r="A1308" s="38" t="s">
        <v>1924</v>
      </c>
      <c r="B1308" s="29" t="s">
        <v>66</v>
      </c>
      <c r="C1308" s="34">
        <v>91863</v>
      </c>
      <c r="D1308" s="101" t="s">
        <v>1908</v>
      </c>
      <c r="E1308" s="29" t="s">
        <v>132</v>
      </c>
      <c r="F1308" s="30">
        <v>330</v>
      </c>
      <c r="G1308" s="31">
        <v>10.97</v>
      </c>
      <c r="H1308" s="119">
        <v>13.479644469649228</v>
      </c>
      <c r="I1308" s="120">
        <f t="shared" si="5172"/>
        <v>4448.28</v>
      </c>
      <c r="J1308" s="111"/>
      <c r="K1308" s="114">
        <f t="shared" si="5173"/>
        <v>0</v>
      </c>
      <c r="L1308" s="32"/>
      <c r="M1308" s="114">
        <f t="shared" si="5174"/>
        <v>0</v>
      </c>
      <c r="N1308" s="32"/>
      <c r="O1308" s="114">
        <f t="shared" si="5175"/>
        <v>0</v>
      </c>
      <c r="P1308" s="32"/>
      <c r="Q1308" s="114">
        <f t="shared" si="5176"/>
        <v>0</v>
      </c>
      <c r="R1308" s="32"/>
      <c r="S1308" s="114">
        <f t="shared" si="5177"/>
        <v>0</v>
      </c>
      <c r="T1308" s="32"/>
      <c r="U1308" s="114">
        <f t="shared" si="5178"/>
        <v>0</v>
      </c>
      <c r="V1308" s="32"/>
      <c r="W1308" s="114">
        <f t="shared" si="5179"/>
        <v>0</v>
      </c>
      <c r="X1308" s="32"/>
      <c r="Y1308" s="114">
        <f t="shared" si="5180"/>
        <v>0</v>
      </c>
      <c r="Z1308" s="32"/>
      <c r="AA1308" s="114">
        <f t="shared" si="5181"/>
        <v>0</v>
      </c>
      <c r="AB1308" s="32"/>
      <c r="AC1308" s="114">
        <f t="shared" si="5182"/>
        <v>0</v>
      </c>
      <c r="AD1308" s="32"/>
      <c r="AE1308" s="114">
        <f t="shared" si="5183"/>
        <v>0</v>
      </c>
      <c r="AF1308" s="32"/>
      <c r="AG1308" s="114">
        <f t="shared" si="5184"/>
        <v>0</v>
      </c>
      <c r="AH1308" s="32"/>
      <c r="AI1308" s="114">
        <f t="shared" si="5185"/>
        <v>0</v>
      </c>
      <c r="AJ1308" s="32"/>
      <c r="AK1308" s="114">
        <f t="shared" si="5186"/>
        <v>0</v>
      </c>
      <c r="AL1308" s="32"/>
      <c r="AM1308" s="114">
        <f t="shared" si="5187"/>
        <v>0</v>
      </c>
      <c r="AN1308" s="32"/>
      <c r="AO1308" s="114">
        <f t="shared" si="5188"/>
        <v>0</v>
      </c>
      <c r="AP1308" s="32"/>
      <c r="AQ1308" s="114">
        <f t="shared" si="5189"/>
        <v>0</v>
      </c>
      <c r="AR1308" s="32"/>
      <c r="AS1308" s="114">
        <f t="shared" si="5190"/>
        <v>0</v>
      </c>
      <c r="AT1308" s="32"/>
      <c r="AU1308" s="114">
        <f t="shared" si="5191"/>
        <v>0</v>
      </c>
      <c r="AV1308" s="32"/>
      <c r="AW1308" s="114">
        <f t="shared" si="5192"/>
        <v>0</v>
      </c>
      <c r="AX1308" s="32"/>
      <c r="AY1308" s="114">
        <f t="shared" si="5193"/>
        <v>0</v>
      </c>
      <c r="AZ1308" s="32"/>
      <c r="BA1308" s="114">
        <f t="shared" si="5194"/>
        <v>0</v>
      </c>
      <c r="BB1308" s="32"/>
      <c r="BC1308" s="114">
        <f t="shared" si="5195"/>
        <v>0</v>
      </c>
      <c r="BD1308" s="32"/>
      <c r="BE1308" s="114">
        <f t="shared" si="5196"/>
        <v>0</v>
      </c>
      <c r="BF1308" s="32"/>
      <c r="BG1308" s="114">
        <f t="shared" si="5197"/>
        <v>0</v>
      </c>
      <c r="BH1308" s="108">
        <f t="shared" ref="BH1308:BI1308" si="5206">SUM(J1308,L1308,N1308,P1308,R1308,T1308,V1308,X1308,Z1308,AB1308,AD1308,AF1308,AH1308,AJ1308,AL1308,AN1308,AP1308,AR1308,AT1308,AV1308,AX1308,AZ1308,BB1308,BD1308,BF1308)</f>
        <v>0</v>
      </c>
      <c r="BI1308" s="119">
        <f t="shared" si="5206"/>
        <v>0</v>
      </c>
      <c r="BJ1308" s="87">
        <f t="shared" si="5199"/>
        <v>0</v>
      </c>
      <c r="BK1308" s="108">
        <f t="shared" si="5200"/>
        <v>330</v>
      </c>
      <c r="BL1308" s="119">
        <f t="shared" si="5201"/>
        <v>4448.28</v>
      </c>
      <c r="BM1308" s="87">
        <f t="shared" si="5202"/>
        <v>1</v>
      </c>
    </row>
    <row r="1309" spans="1:65" s="88" customFormat="1" ht="22.5">
      <c r="A1309" s="38" t="s">
        <v>1925</v>
      </c>
      <c r="B1309" s="29" t="s">
        <v>66</v>
      </c>
      <c r="C1309" s="34">
        <v>91854</v>
      </c>
      <c r="D1309" s="101" t="s">
        <v>1926</v>
      </c>
      <c r="E1309" s="29" t="s">
        <v>132</v>
      </c>
      <c r="F1309" s="30">
        <v>138</v>
      </c>
      <c r="G1309" s="31">
        <v>8.18</v>
      </c>
      <c r="H1309" s="119">
        <v>10.051366614560681</v>
      </c>
      <c r="I1309" s="120">
        <f t="shared" si="5172"/>
        <v>1387.09</v>
      </c>
      <c r="J1309" s="111"/>
      <c r="K1309" s="114">
        <f t="shared" si="5173"/>
        <v>0</v>
      </c>
      <c r="L1309" s="32"/>
      <c r="M1309" s="114">
        <f t="shared" si="5174"/>
        <v>0</v>
      </c>
      <c r="N1309" s="32"/>
      <c r="O1309" s="114">
        <f t="shared" si="5175"/>
        <v>0</v>
      </c>
      <c r="P1309" s="32"/>
      <c r="Q1309" s="114">
        <f t="shared" si="5176"/>
        <v>0</v>
      </c>
      <c r="R1309" s="32"/>
      <c r="S1309" s="114">
        <f t="shared" si="5177"/>
        <v>0</v>
      </c>
      <c r="T1309" s="32"/>
      <c r="U1309" s="114">
        <f t="shared" si="5178"/>
        <v>0</v>
      </c>
      <c r="V1309" s="32"/>
      <c r="W1309" s="114">
        <f t="shared" si="5179"/>
        <v>0</v>
      </c>
      <c r="X1309" s="32"/>
      <c r="Y1309" s="114">
        <f t="shared" si="5180"/>
        <v>0</v>
      </c>
      <c r="Z1309" s="32"/>
      <c r="AA1309" s="114">
        <f t="shared" si="5181"/>
        <v>0</v>
      </c>
      <c r="AB1309" s="32"/>
      <c r="AC1309" s="114">
        <f t="shared" si="5182"/>
        <v>0</v>
      </c>
      <c r="AD1309" s="32"/>
      <c r="AE1309" s="114">
        <f t="shared" si="5183"/>
        <v>0</v>
      </c>
      <c r="AF1309" s="32"/>
      <c r="AG1309" s="114">
        <f t="shared" si="5184"/>
        <v>0</v>
      </c>
      <c r="AH1309" s="32"/>
      <c r="AI1309" s="114">
        <f t="shared" si="5185"/>
        <v>0</v>
      </c>
      <c r="AJ1309" s="32"/>
      <c r="AK1309" s="114">
        <f t="shared" si="5186"/>
        <v>0</v>
      </c>
      <c r="AL1309" s="32"/>
      <c r="AM1309" s="114">
        <f t="shared" si="5187"/>
        <v>0</v>
      </c>
      <c r="AN1309" s="32"/>
      <c r="AO1309" s="114">
        <f t="shared" si="5188"/>
        <v>0</v>
      </c>
      <c r="AP1309" s="32"/>
      <c r="AQ1309" s="114">
        <f t="shared" si="5189"/>
        <v>0</v>
      </c>
      <c r="AR1309" s="32"/>
      <c r="AS1309" s="114">
        <f t="shared" si="5190"/>
        <v>0</v>
      </c>
      <c r="AT1309" s="32"/>
      <c r="AU1309" s="114">
        <f t="shared" si="5191"/>
        <v>0</v>
      </c>
      <c r="AV1309" s="32"/>
      <c r="AW1309" s="114">
        <f t="shared" si="5192"/>
        <v>0</v>
      </c>
      <c r="AX1309" s="32"/>
      <c r="AY1309" s="114">
        <f t="shared" si="5193"/>
        <v>0</v>
      </c>
      <c r="AZ1309" s="32"/>
      <c r="BA1309" s="114">
        <f t="shared" si="5194"/>
        <v>0</v>
      </c>
      <c r="BB1309" s="32"/>
      <c r="BC1309" s="114">
        <f t="shared" si="5195"/>
        <v>0</v>
      </c>
      <c r="BD1309" s="32"/>
      <c r="BE1309" s="114">
        <f t="shared" si="5196"/>
        <v>0</v>
      </c>
      <c r="BF1309" s="32"/>
      <c r="BG1309" s="114">
        <f t="shared" si="5197"/>
        <v>0</v>
      </c>
      <c r="BH1309" s="108">
        <f t="shared" ref="BH1309:BI1309" si="5207">SUM(J1309,L1309,N1309,P1309,R1309,T1309,V1309,X1309,Z1309,AB1309,AD1309,AF1309,AH1309,AJ1309,AL1309,AN1309,AP1309,AR1309,AT1309,AV1309,AX1309,AZ1309,BB1309,BD1309,BF1309)</f>
        <v>0</v>
      </c>
      <c r="BI1309" s="119">
        <f t="shared" si="5207"/>
        <v>0</v>
      </c>
      <c r="BJ1309" s="87">
        <f t="shared" si="5199"/>
        <v>0</v>
      </c>
      <c r="BK1309" s="108">
        <f t="shared" si="5200"/>
        <v>138</v>
      </c>
      <c r="BL1309" s="119">
        <f t="shared" si="5201"/>
        <v>1387.09</v>
      </c>
      <c r="BM1309" s="87">
        <f t="shared" si="5202"/>
        <v>1</v>
      </c>
    </row>
    <row r="1310" spans="1:65" s="88" customFormat="1">
      <c r="A1310" s="92" t="s">
        <v>1927</v>
      </c>
      <c r="B1310" s="22"/>
      <c r="C1310" s="22"/>
      <c r="D1310" s="102" t="s">
        <v>1928</v>
      </c>
      <c r="E1310" s="93"/>
      <c r="F1310" s="89"/>
      <c r="G1310" s="27"/>
      <c r="H1310" s="121"/>
      <c r="I1310" s="118">
        <f>I1311</f>
        <v>134849.16</v>
      </c>
      <c r="J1310" s="112"/>
      <c r="K1310" s="127">
        <f>K1311</f>
        <v>0</v>
      </c>
      <c r="L1310" s="26"/>
      <c r="M1310" s="127">
        <f>M1311</f>
        <v>0</v>
      </c>
      <c r="N1310" s="26"/>
      <c r="O1310" s="127">
        <f>O1311</f>
        <v>0</v>
      </c>
      <c r="P1310" s="26"/>
      <c r="Q1310" s="127">
        <f>Q1311</f>
        <v>0</v>
      </c>
      <c r="R1310" s="26"/>
      <c r="S1310" s="127">
        <f>S1311</f>
        <v>0</v>
      </c>
      <c r="T1310" s="26"/>
      <c r="U1310" s="127">
        <f>U1311</f>
        <v>0</v>
      </c>
      <c r="V1310" s="26"/>
      <c r="W1310" s="127">
        <f>W1311</f>
        <v>0</v>
      </c>
      <c r="X1310" s="26"/>
      <c r="Y1310" s="127">
        <f>Y1311</f>
        <v>0</v>
      </c>
      <c r="Z1310" s="26"/>
      <c r="AA1310" s="127">
        <f>AA1311</f>
        <v>0</v>
      </c>
      <c r="AB1310" s="26"/>
      <c r="AC1310" s="127">
        <f>AC1311</f>
        <v>0</v>
      </c>
      <c r="AD1310" s="26"/>
      <c r="AE1310" s="127">
        <f>AE1311</f>
        <v>0</v>
      </c>
      <c r="AF1310" s="26"/>
      <c r="AG1310" s="127">
        <f>AG1311</f>
        <v>0</v>
      </c>
      <c r="AH1310" s="26"/>
      <c r="AI1310" s="127">
        <f>AI1311</f>
        <v>0</v>
      </c>
      <c r="AJ1310" s="26"/>
      <c r="AK1310" s="127">
        <f>AK1311</f>
        <v>0</v>
      </c>
      <c r="AL1310" s="26"/>
      <c r="AM1310" s="127">
        <f>AM1311</f>
        <v>0</v>
      </c>
      <c r="AN1310" s="26"/>
      <c r="AO1310" s="127">
        <f>AO1311</f>
        <v>0</v>
      </c>
      <c r="AP1310" s="26"/>
      <c r="AQ1310" s="127">
        <f>AQ1311</f>
        <v>0</v>
      </c>
      <c r="AR1310" s="26"/>
      <c r="AS1310" s="127">
        <f>AS1311</f>
        <v>0</v>
      </c>
      <c r="AT1310" s="26"/>
      <c r="AU1310" s="127">
        <f>AU1311</f>
        <v>0</v>
      </c>
      <c r="AV1310" s="26"/>
      <c r="AW1310" s="127">
        <f>AW1311</f>
        <v>0</v>
      </c>
      <c r="AX1310" s="26"/>
      <c r="AY1310" s="127">
        <f>AY1311</f>
        <v>0</v>
      </c>
      <c r="AZ1310" s="26"/>
      <c r="BA1310" s="127">
        <f>BA1311</f>
        <v>0</v>
      </c>
      <c r="BB1310" s="26"/>
      <c r="BC1310" s="127">
        <f>BC1311</f>
        <v>0</v>
      </c>
      <c r="BD1310" s="26"/>
      <c r="BE1310" s="127">
        <f>BE1311</f>
        <v>0</v>
      </c>
      <c r="BF1310" s="26"/>
      <c r="BG1310" s="127">
        <f>BG1311</f>
        <v>0</v>
      </c>
      <c r="BH1310" s="109"/>
      <c r="BI1310" s="121">
        <f>BI1311</f>
        <v>0</v>
      </c>
      <c r="BJ1310" s="27"/>
      <c r="BK1310" s="109"/>
      <c r="BL1310" s="121">
        <f>BL1311</f>
        <v>134849.16</v>
      </c>
      <c r="BM1310" s="27"/>
    </row>
    <row r="1311" spans="1:65" s="88" customFormat="1">
      <c r="A1311" s="90" t="s">
        <v>1929</v>
      </c>
      <c r="B1311" s="22" t="s">
        <v>60</v>
      </c>
      <c r="C1311" s="22" t="s">
        <v>60</v>
      </c>
      <c r="D1311" s="102" t="s">
        <v>1930</v>
      </c>
      <c r="E1311" s="22" t="s">
        <v>60</v>
      </c>
      <c r="F1311" s="89"/>
      <c r="G1311" s="27"/>
      <c r="H1311" s="121"/>
      <c r="I1311" s="118">
        <f>SUM(I1312:I1315)</f>
        <v>134849.16</v>
      </c>
      <c r="J1311" s="112"/>
      <c r="K1311" s="127">
        <f>SUM(K1312:K1315)</f>
        <v>0</v>
      </c>
      <c r="L1311" s="26"/>
      <c r="M1311" s="127">
        <f>SUM(M1312:M1315)</f>
        <v>0</v>
      </c>
      <c r="N1311" s="26"/>
      <c r="O1311" s="127">
        <f>SUM(O1312:O1315)</f>
        <v>0</v>
      </c>
      <c r="P1311" s="26"/>
      <c r="Q1311" s="127">
        <f>SUM(Q1312:Q1315)</f>
        <v>0</v>
      </c>
      <c r="R1311" s="26"/>
      <c r="S1311" s="127">
        <f>SUM(S1312:S1315)</f>
        <v>0</v>
      </c>
      <c r="T1311" s="26"/>
      <c r="U1311" s="127">
        <f>SUM(U1312:U1315)</f>
        <v>0</v>
      </c>
      <c r="V1311" s="26"/>
      <c r="W1311" s="127">
        <f>SUM(W1312:W1315)</f>
        <v>0</v>
      </c>
      <c r="X1311" s="26"/>
      <c r="Y1311" s="127">
        <f>SUM(Y1312:Y1315)</f>
        <v>0</v>
      </c>
      <c r="Z1311" s="26"/>
      <c r="AA1311" s="127">
        <f>SUM(AA1312:AA1315)</f>
        <v>0</v>
      </c>
      <c r="AB1311" s="26"/>
      <c r="AC1311" s="127">
        <f>SUM(AC1312:AC1315)</f>
        <v>0</v>
      </c>
      <c r="AD1311" s="26"/>
      <c r="AE1311" s="127">
        <f>SUM(AE1312:AE1315)</f>
        <v>0</v>
      </c>
      <c r="AF1311" s="26"/>
      <c r="AG1311" s="127">
        <f>SUM(AG1312:AG1315)</f>
        <v>0</v>
      </c>
      <c r="AH1311" s="26"/>
      <c r="AI1311" s="127">
        <f>SUM(AI1312:AI1315)</f>
        <v>0</v>
      </c>
      <c r="AJ1311" s="26"/>
      <c r="AK1311" s="127">
        <f>SUM(AK1312:AK1315)</f>
        <v>0</v>
      </c>
      <c r="AL1311" s="26"/>
      <c r="AM1311" s="127">
        <f>SUM(AM1312:AM1315)</f>
        <v>0</v>
      </c>
      <c r="AN1311" s="26"/>
      <c r="AO1311" s="127">
        <f>SUM(AO1312:AO1315)</f>
        <v>0</v>
      </c>
      <c r="AP1311" s="26"/>
      <c r="AQ1311" s="127">
        <f>SUM(AQ1312:AQ1315)</f>
        <v>0</v>
      </c>
      <c r="AR1311" s="26"/>
      <c r="AS1311" s="127">
        <f>SUM(AS1312:AS1315)</f>
        <v>0</v>
      </c>
      <c r="AT1311" s="26"/>
      <c r="AU1311" s="127">
        <f>SUM(AU1312:AU1315)</f>
        <v>0</v>
      </c>
      <c r="AV1311" s="26"/>
      <c r="AW1311" s="127">
        <f>SUM(AW1312:AW1315)</f>
        <v>0</v>
      </c>
      <c r="AX1311" s="26"/>
      <c r="AY1311" s="127">
        <f>SUM(AY1312:AY1315)</f>
        <v>0</v>
      </c>
      <c r="AZ1311" s="26"/>
      <c r="BA1311" s="127">
        <f>SUM(BA1312:BA1315)</f>
        <v>0</v>
      </c>
      <c r="BB1311" s="26"/>
      <c r="BC1311" s="127">
        <f>SUM(BC1312:BC1315)</f>
        <v>0</v>
      </c>
      <c r="BD1311" s="26"/>
      <c r="BE1311" s="127">
        <f>SUM(BE1312:BE1315)</f>
        <v>0</v>
      </c>
      <c r="BF1311" s="26"/>
      <c r="BG1311" s="127">
        <f>SUM(BG1312:BG1315)</f>
        <v>0</v>
      </c>
      <c r="BH1311" s="109"/>
      <c r="BI1311" s="121">
        <f>SUM(BI1312:BI1315)</f>
        <v>0</v>
      </c>
      <c r="BJ1311" s="27"/>
      <c r="BK1311" s="109"/>
      <c r="BL1311" s="121">
        <f>SUM(BL1312:BL1315)</f>
        <v>134849.16</v>
      </c>
      <c r="BM1311" s="27"/>
    </row>
    <row r="1312" spans="1:65" s="88" customFormat="1">
      <c r="A1312" s="38" t="s">
        <v>1931</v>
      </c>
      <c r="B1312" s="38" t="s">
        <v>79</v>
      </c>
      <c r="C1312" s="34" t="s">
        <v>1932</v>
      </c>
      <c r="D1312" s="101" t="s">
        <v>1933</v>
      </c>
      <c r="E1312" s="29" t="s">
        <v>100</v>
      </c>
      <c r="F1312" s="30">
        <v>3</v>
      </c>
      <c r="G1312" s="31">
        <v>4825.3</v>
      </c>
      <c r="H1312" s="119">
        <v>5929.2004065085166</v>
      </c>
      <c r="I1312" s="120">
        <f t="shared" ref="I1312:I1315" si="5208">ROUND(SUM(F1312*H1312),2)</f>
        <v>17787.599999999999</v>
      </c>
      <c r="J1312" s="111"/>
      <c r="K1312" s="114">
        <f t="shared" ref="K1312:K1315" si="5209">J1312*$H1312</f>
        <v>0</v>
      </c>
      <c r="L1312" s="32"/>
      <c r="M1312" s="114">
        <f t="shared" ref="M1312:M1315" si="5210">L1312*$H1312</f>
        <v>0</v>
      </c>
      <c r="N1312" s="32"/>
      <c r="O1312" s="114">
        <f t="shared" ref="O1312:O1315" si="5211">N1312*$H1312</f>
        <v>0</v>
      </c>
      <c r="P1312" s="32"/>
      <c r="Q1312" s="114">
        <f t="shared" ref="Q1312:Q1315" si="5212">P1312*$H1312</f>
        <v>0</v>
      </c>
      <c r="R1312" s="32"/>
      <c r="S1312" s="114">
        <f t="shared" ref="S1312:S1315" si="5213">R1312*$H1312</f>
        <v>0</v>
      </c>
      <c r="T1312" s="32"/>
      <c r="U1312" s="114">
        <f t="shared" ref="U1312:U1315" si="5214">T1312*$H1312</f>
        <v>0</v>
      </c>
      <c r="V1312" s="32"/>
      <c r="W1312" s="114">
        <f t="shared" ref="W1312:W1315" si="5215">V1312*$H1312</f>
        <v>0</v>
      </c>
      <c r="X1312" s="32"/>
      <c r="Y1312" s="114">
        <f t="shared" ref="Y1312:Y1315" si="5216">X1312*$H1312</f>
        <v>0</v>
      </c>
      <c r="Z1312" s="32"/>
      <c r="AA1312" s="114">
        <f t="shared" ref="AA1312:AA1315" si="5217">Z1312*$H1312</f>
        <v>0</v>
      </c>
      <c r="AB1312" s="32"/>
      <c r="AC1312" s="114">
        <f t="shared" ref="AC1312:AC1315" si="5218">AB1312*$H1312</f>
        <v>0</v>
      </c>
      <c r="AD1312" s="32"/>
      <c r="AE1312" s="114">
        <f t="shared" ref="AE1312:AE1315" si="5219">AD1312*$H1312</f>
        <v>0</v>
      </c>
      <c r="AF1312" s="32"/>
      <c r="AG1312" s="114">
        <f t="shared" ref="AG1312:AG1315" si="5220">AF1312*$H1312</f>
        <v>0</v>
      </c>
      <c r="AH1312" s="32"/>
      <c r="AI1312" s="114">
        <f t="shared" ref="AI1312:AI1315" si="5221">AH1312*$H1312</f>
        <v>0</v>
      </c>
      <c r="AJ1312" s="32"/>
      <c r="AK1312" s="114">
        <f t="shared" ref="AK1312:AK1315" si="5222">AJ1312*$H1312</f>
        <v>0</v>
      </c>
      <c r="AL1312" s="32"/>
      <c r="AM1312" s="114">
        <f t="shared" ref="AM1312:AM1315" si="5223">AL1312*$H1312</f>
        <v>0</v>
      </c>
      <c r="AN1312" s="32"/>
      <c r="AO1312" s="114">
        <f t="shared" ref="AO1312:AO1315" si="5224">AN1312*$H1312</f>
        <v>0</v>
      </c>
      <c r="AP1312" s="32"/>
      <c r="AQ1312" s="114">
        <f t="shared" ref="AQ1312:AQ1315" si="5225">AP1312*$H1312</f>
        <v>0</v>
      </c>
      <c r="AR1312" s="32"/>
      <c r="AS1312" s="114">
        <f t="shared" ref="AS1312:AS1315" si="5226">AR1312*$H1312</f>
        <v>0</v>
      </c>
      <c r="AT1312" s="32"/>
      <c r="AU1312" s="114">
        <f t="shared" ref="AU1312:AU1315" si="5227">AT1312*$H1312</f>
        <v>0</v>
      </c>
      <c r="AV1312" s="32"/>
      <c r="AW1312" s="114">
        <f t="shared" ref="AW1312:AW1315" si="5228">AV1312*$H1312</f>
        <v>0</v>
      </c>
      <c r="AX1312" s="32"/>
      <c r="AY1312" s="114">
        <f t="shared" ref="AY1312:AY1315" si="5229">AX1312*$H1312</f>
        <v>0</v>
      </c>
      <c r="AZ1312" s="32"/>
      <c r="BA1312" s="114">
        <f t="shared" ref="BA1312:BA1315" si="5230">AZ1312*$H1312</f>
        <v>0</v>
      </c>
      <c r="BB1312" s="32"/>
      <c r="BC1312" s="114">
        <f t="shared" ref="BC1312:BC1315" si="5231">BB1312*$H1312</f>
        <v>0</v>
      </c>
      <c r="BD1312" s="32"/>
      <c r="BE1312" s="114">
        <f t="shared" ref="BE1312:BE1315" si="5232">BD1312*$H1312</f>
        <v>0</v>
      </c>
      <c r="BF1312" s="32"/>
      <c r="BG1312" s="114">
        <f t="shared" ref="BG1312:BG1315" si="5233">BF1312*$H1312</f>
        <v>0</v>
      </c>
      <c r="BH1312" s="108">
        <f t="shared" ref="BH1312:BI1312" si="5234">SUM(J1312,L1312,N1312,P1312,R1312,T1312,V1312,X1312,Z1312,AB1312,AD1312,AF1312,AH1312,AJ1312,AL1312,AN1312,AP1312,AR1312,AT1312,AV1312,AX1312,AZ1312,BB1312,BD1312,BF1312)</f>
        <v>0</v>
      </c>
      <c r="BI1312" s="119">
        <f t="shared" si="5234"/>
        <v>0</v>
      </c>
      <c r="BJ1312" s="87">
        <f t="shared" ref="BJ1312:BJ1315" si="5235">BI1312/I1312</f>
        <v>0</v>
      </c>
      <c r="BK1312" s="108">
        <f t="shared" ref="BK1312:BK1315" si="5236">F1312-BH1312</f>
        <v>3</v>
      </c>
      <c r="BL1312" s="119">
        <f t="shared" ref="BL1312:BL1315" si="5237">I1312-BI1312</f>
        <v>17787.599999999999</v>
      </c>
      <c r="BM1312" s="87">
        <f t="shared" ref="BM1312:BM1315" si="5238">1-BJ1312</f>
        <v>1</v>
      </c>
    </row>
    <row r="1313" spans="1:65" s="88" customFormat="1">
      <c r="A1313" s="38" t="s">
        <v>1934</v>
      </c>
      <c r="B1313" s="38" t="s">
        <v>79</v>
      </c>
      <c r="C1313" s="34" t="s">
        <v>1935</v>
      </c>
      <c r="D1313" s="101" t="s">
        <v>1936</v>
      </c>
      <c r="E1313" s="51" t="s">
        <v>100</v>
      </c>
      <c r="F1313" s="30">
        <v>5</v>
      </c>
      <c r="G1313" s="31">
        <v>9852.34</v>
      </c>
      <c r="H1313" s="119">
        <v>12106.293563728703</v>
      </c>
      <c r="I1313" s="120">
        <f t="shared" si="5208"/>
        <v>60531.47</v>
      </c>
      <c r="J1313" s="111"/>
      <c r="K1313" s="114">
        <f t="shared" si="5209"/>
        <v>0</v>
      </c>
      <c r="L1313" s="32"/>
      <c r="M1313" s="114">
        <f t="shared" si="5210"/>
        <v>0</v>
      </c>
      <c r="N1313" s="32"/>
      <c r="O1313" s="114">
        <f t="shared" si="5211"/>
        <v>0</v>
      </c>
      <c r="P1313" s="32"/>
      <c r="Q1313" s="114">
        <f t="shared" si="5212"/>
        <v>0</v>
      </c>
      <c r="R1313" s="32"/>
      <c r="S1313" s="114">
        <f t="shared" si="5213"/>
        <v>0</v>
      </c>
      <c r="T1313" s="32"/>
      <c r="U1313" s="114">
        <f t="shared" si="5214"/>
        <v>0</v>
      </c>
      <c r="V1313" s="32"/>
      <c r="W1313" s="114">
        <f t="shared" si="5215"/>
        <v>0</v>
      </c>
      <c r="X1313" s="32"/>
      <c r="Y1313" s="114">
        <f t="shared" si="5216"/>
        <v>0</v>
      </c>
      <c r="Z1313" s="32"/>
      <c r="AA1313" s="114">
        <f t="shared" si="5217"/>
        <v>0</v>
      </c>
      <c r="AB1313" s="32"/>
      <c r="AC1313" s="114">
        <f t="shared" si="5218"/>
        <v>0</v>
      </c>
      <c r="AD1313" s="32"/>
      <c r="AE1313" s="114">
        <f t="shared" si="5219"/>
        <v>0</v>
      </c>
      <c r="AF1313" s="32"/>
      <c r="AG1313" s="114">
        <f t="shared" si="5220"/>
        <v>0</v>
      </c>
      <c r="AH1313" s="32"/>
      <c r="AI1313" s="114">
        <f t="shared" si="5221"/>
        <v>0</v>
      </c>
      <c r="AJ1313" s="32"/>
      <c r="AK1313" s="114">
        <f t="shared" si="5222"/>
        <v>0</v>
      </c>
      <c r="AL1313" s="32"/>
      <c r="AM1313" s="114">
        <f t="shared" si="5223"/>
        <v>0</v>
      </c>
      <c r="AN1313" s="32"/>
      <c r="AO1313" s="114">
        <f t="shared" si="5224"/>
        <v>0</v>
      </c>
      <c r="AP1313" s="32"/>
      <c r="AQ1313" s="114">
        <f t="shared" si="5225"/>
        <v>0</v>
      </c>
      <c r="AR1313" s="32"/>
      <c r="AS1313" s="114">
        <f t="shared" si="5226"/>
        <v>0</v>
      </c>
      <c r="AT1313" s="32"/>
      <c r="AU1313" s="114">
        <f t="shared" si="5227"/>
        <v>0</v>
      </c>
      <c r="AV1313" s="32"/>
      <c r="AW1313" s="114">
        <f t="shared" si="5228"/>
        <v>0</v>
      </c>
      <c r="AX1313" s="32"/>
      <c r="AY1313" s="114">
        <f t="shared" si="5229"/>
        <v>0</v>
      </c>
      <c r="AZ1313" s="32"/>
      <c r="BA1313" s="114">
        <f t="shared" si="5230"/>
        <v>0</v>
      </c>
      <c r="BB1313" s="32"/>
      <c r="BC1313" s="114">
        <f t="shared" si="5231"/>
        <v>0</v>
      </c>
      <c r="BD1313" s="32"/>
      <c r="BE1313" s="114">
        <f t="shared" si="5232"/>
        <v>0</v>
      </c>
      <c r="BF1313" s="32"/>
      <c r="BG1313" s="114">
        <f t="shared" si="5233"/>
        <v>0</v>
      </c>
      <c r="BH1313" s="108">
        <f t="shared" ref="BH1313:BI1313" si="5239">SUM(J1313,L1313,N1313,P1313,R1313,T1313,V1313,X1313,Z1313,AB1313,AD1313,AF1313,AH1313,AJ1313,AL1313,AN1313,AP1313,AR1313,AT1313,AV1313,AX1313,AZ1313,BB1313,BD1313,BF1313)</f>
        <v>0</v>
      </c>
      <c r="BI1313" s="119">
        <f t="shared" si="5239"/>
        <v>0</v>
      </c>
      <c r="BJ1313" s="87">
        <f t="shared" si="5235"/>
        <v>0</v>
      </c>
      <c r="BK1313" s="108">
        <f t="shared" si="5236"/>
        <v>5</v>
      </c>
      <c r="BL1313" s="119">
        <f t="shared" si="5237"/>
        <v>60531.47</v>
      </c>
      <c r="BM1313" s="87">
        <f t="shared" si="5238"/>
        <v>1</v>
      </c>
    </row>
    <row r="1314" spans="1:65" s="88" customFormat="1">
      <c r="A1314" s="38" t="s">
        <v>1937</v>
      </c>
      <c r="B1314" s="38" t="s">
        <v>79</v>
      </c>
      <c r="C1314" s="34" t="s">
        <v>1938</v>
      </c>
      <c r="D1314" s="101" t="s">
        <v>1939</v>
      </c>
      <c r="E1314" s="51" t="s">
        <v>100</v>
      </c>
      <c r="F1314" s="30">
        <v>5</v>
      </c>
      <c r="G1314" s="31">
        <v>4825.3</v>
      </c>
      <c r="H1314" s="119">
        <v>5929.2004065085166</v>
      </c>
      <c r="I1314" s="120">
        <f t="shared" si="5208"/>
        <v>29646</v>
      </c>
      <c r="J1314" s="111"/>
      <c r="K1314" s="114">
        <f t="shared" si="5209"/>
        <v>0</v>
      </c>
      <c r="L1314" s="32"/>
      <c r="M1314" s="114">
        <f t="shared" si="5210"/>
        <v>0</v>
      </c>
      <c r="N1314" s="32"/>
      <c r="O1314" s="114">
        <f t="shared" si="5211"/>
        <v>0</v>
      </c>
      <c r="P1314" s="32"/>
      <c r="Q1314" s="114">
        <f t="shared" si="5212"/>
        <v>0</v>
      </c>
      <c r="R1314" s="32"/>
      <c r="S1314" s="114">
        <f t="shared" si="5213"/>
        <v>0</v>
      </c>
      <c r="T1314" s="32"/>
      <c r="U1314" s="114">
        <f t="shared" si="5214"/>
        <v>0</v>
      </c>
      <c r="V1314" s="32"/>
      <c r="W1314" s="114">
        <f t="shared" si="5215"/>
        <v>0</v>
      </c>
      <c r="X1314" s="32"/>
      <c r="Y1314" s="114">
        <f t="shared" si="5216"/>
        <v>0</v>
      </c>
      <c r="Z1314" s="32"/>
      <c r="AA1314" s="114">
        <f t="shared" si="5217"/>
        <v>0</v>
      </c>
      <c r="AB1314" s="32"/>
      <c r="AC1314" s="114">
        <f t="shared" si="5218"/>
        <v>0</v>
      </c>
      <c r="AD1314" s="32"/>
      <c r="AE1314" s="114">
        <f t="shared" si="5219"/>
        <v>0</v>
      </c>
      <c r="AF1314" s="32"/>
      <c r="AG1314" s="114">
        <f t="shared" si="5220"/>
        <v>0</v>
      </c>
      <c r="AH1314" s="32"/>
      <c r="AI1314" s="114">
        <f t="shared" si="5221"/>
        <v>0</v>
      </c>
      <c r="AJ1314" s="32"/>
      <c r="AK1314" s="114">
        <f t="shared" si="5222"/>
        <v>0</v>
      </c>
      <c r="AL1314" s="32"/>
      <c r="AM1314" s="114">
        <f t="shared" si="5223"/>
        <v>0</v>
      </c>
      <c r="AN1314" s="32"/>
      <c r="AO1314" s="114">
        <f t="shared" si="5224"/>
        <v>0</v>
      </c>
      <c r="AP1314" s="32"/>
      <c r="AQ1314" s="114">
        <f t="shared" si="5225"/>
        <v>0</v>
      </c>
      <c r="AR1314" s="32"/>
      <c r="AS1314" s="114">
        <f t="shared" si="5226"/>
        <v>0</v>
      </c>
      <c r="AT1314" s="32"/>
      <c r="AU1314" s="114">
        <f t="shared" si="5227"/>
        <v>0</v>
      </c>
      <c r="AV1314" s="32"/>
      <c r="AW1314" s="114">
        <f t="shared" si="5228"/>
        <v>0</v>
      </c>
      <c r="AX1314" s="32"/>
      <c r="AY1314" s="114">
        <f t="shared" si="5229"/>
        <v>0</v>
      </c>
      <c r="AZ1314" s="32"/>
      <c r="BA1314" s="114">
        <f t="shared" si="5230"/>
        <v>0</v>
      </c>
      <c r="BB1314" s="32"/>
      <c r="BC1314" s="114">
        <f t="shared" si="5231"/>
        <v>0</v>
      </c>
      <c r="BD1314" s="32"/>
      <c r="BE1314" s="114">
        <f t="shared" si="5232"/>
        <v>0</v>
      </c>
      <c r="BF1314" s="32"/>
      <c r="BG1314" s="114">
        <f t="shared" si="5233"/>
        <v>0</v>
      </c>
      <c r="BH1314" s="108">
        <f t="shared" ref="BH1314:BI1314" si="5240">SUM(J1314,L1314,N1314,P1314,R1314,T1314,V1314,X1314,Z1314,AB1314,AD1314,AF1314,AH1314,AJ1314,AL1314,AN1314,AP1314,AR1314,AT1314,AV1314,AX1314,AZ1314,BB1314,BD1314,BF1314)</f>
        <v>0</v>
      </c>
      <c r="BI1314" s="119">
        <f t="shared" si="5240"/>
        <v>0</v>
      </c>
      <c r="BJ1314" s="87">
        <f t="shared" si="5235"/>
        <v>0</v>
      </c>
      <c r="BK1314" s="108">
        <f t="shared" si="5236"/>
        <v>5</v>
      </c>
      <c r="BL1314" s="119">
        <f t="shared" si="5237"/>
        <v>29646</v>
      </c>
      <c r="BM1314" s="87">
        <f t="shared" si="5238"/>
        <v>1</v>
      </c>
    </row>
    <row r="1315" spans="1:65" s="88" customFormat="1" ht="22.5">
      <c r="A1315" s="38" t="s">
        <v>1940</v>
      </c>
      <c r="B1315" s="38" t="s">
        <v>1656</v>
      </c>
      <c r="C1315" s="34" t="s">
        <v>1941</v>
      </c>
      <c r="D1315" s="101" t="s">
        <v>1942</v>
      </c>
      <c r="E1315" s="51" t="s">
        <v>1943</v>
      </c>
      <c r="F1315" s="30">
        <v>830</v>
      </c>
      <c r="G1315" s="31">
        <v>26.36</v>
      </c>
      <c r="H1315" s="119">
        <v>32.390467476750558</v>
      </c>
      <c r="I1315" s="120">
        <f t="shared" si="5208"/>
        <v>26884.09</v>
      </c>
      <c r="J1315" s="111"/>
      <c r="K1315" s="114">
        <f t="shared" si="5209"/>
        <v>0</v>
      </c>
      <c r="L1315" s="32"/>
      <c r="M1315" s="114">
        <f t="shared" si="5210"/>
        <v>0</v>
      </c>
      <c r="N1315" s="32"/>
      <c r="O1315" s="114">
        <f t="shared" si="5211"/>
        <v>0</v>
      </c>
      <c r="P1315" s="32"/>
      <c r="Q1315" s="114">
        <f t="shared" si="5212"/>
        <v>0</v>
      </c>
      <c r="R1315" s="32"/>
      <c r="S1315" s="114">
        <f t="shared" si="5213"/>
        <v>0</v>
      </c>
      <c r="T1315" s="32"/>
      <c r="U1315" s="114">
        <f t="shared" si="5214"/>
        <v>0</v>
      </c>
      <c r="V1315" s="32"/>
      <c r="W1315" s="114">
        <f t="shared" si="5215"/>
        <v>0</v>
      </c>
      <c r="X1315" s="32"/>
      <c r="Y1315" s="114">
        <f t="shared" si="5216"/>
        <v>0</v>
      </c>
      <c r="Z1315" s="32"/>
      <c r="AA1315" s="114">
        <f t="shared" si="5217"/>
        <v>0</v>
      </c>
      <c r="AB1315" s="32"/>
      <c r="AC1315" s="114">
        <f t="shared" si="5218"/>
        <v>0</v>
      </c>
      <c r="AD1315" s="32"/>
      <c r="AE1315" s="114">
        <f t="shared" si="5219"/>
        <v>0</v>
      </c>
      <c r="AF1315" s="32"/>
      <c r="AG1315" s="114">
        <f t="shared" si="5220"/>
        <v>0</v>
      </c>
      <c r="AH1315" s="32"/>
      <c r="AI1315" s="114">
        <f t="shared" si="5221"/>
        <v>0</v>
      </c>
      <c r="AJ1315" s="32"/>
      <c r="AK1315" s="114">
        <f t="shared" si="5222"/>
        <v>0</v>
      </c>
      <c r="AL1315" s="32"/>
      <c r="AM1315" s="114">
        <f t="shared" si="5223"/>
        <v>0</v>
      </c>
      <c r="AN1315" s="32"/>
      <c r="AO1315" s="114">
        <f t="shared" si="5224"/>
        <v>0</v>
      </c>
      <c r="AP1315" s="32"/>
      <c r="AQ1315" s="114">
        <f t="shared" si="5225"/>
        <v>0</v>
      </c>
      <c r="AR1315" s="32"/>
      <c r="AS1315" s="114">
        <f t="shared" si="5226"/>
        <v>0</v>
      </c>
      <c r="AT1315" s="32"/>
      <c r="AU1315" s="114">
        <f t="shared" si="5227"/>
        <v>0</v>
      </c>
      <c r="AV1315" s="32"/>
      <c r="AW1315" s="114">
        <f t="shared" si="5228"/>
        <v>0</v>
      </c>
      <c r="AX1315" s="32"/>
      <c r="AY1315" s="114">
        <f t="shared" si="5229"/>
        <v>0</v>
      </c>
      <c r="AZ1315" s="32"/>
      <c r="BA1315" s="114">
        <f t="shared" si="5230"/>
        <v>0</v>
      </c>
      <c r="BB1315" s="32"/>
      <c r="BC1315" s="114">
        <f t="shared" si="5231"/>
        <v>0</v>
      </c>
      <c r="BD1315" s="32"/>
      <c r="BE1315" s="114">
        <f t="shared" si="5232"/>
        <v>0</v>
      </c>
      <c r="BF1315" s="32"/>
      <c r="BG1315" s="114">
        <f t="shared" si="5233"/>
        <v>0</v>
      </c>
      <c r="BH1315" s="108">
        <f t="shared" ref="BH1315:BI1315" si="5241">SUM(J1315,L1315,N1315,P1315,R1315,T1315,V1315,X1315,Z1315,AB1315,AD1315,AF1315,AH1315,AJ1315,AL1315,AN1315,AP1315,AR1315,AT1315,AV1315,AX1315,AZ1315,BB1315,BD1315,BF1315)</f>
        <v>0</v>
      </c>
      <c r="BI1315" s="119">
        <f t="shared" si="5241"/>
        <v>0</v>
      </c>
      <c r="BJ1315" s="87">
        <f t="shared" si="5235"/>
        <v>0</v>
      </c>
      <c r="BK1315" s="108">
        <f t="shared" si="5236"/>
        <v>830</v>
      </c>
      <c r="BL1315" s="119">
        <f t="shared" si="5237"/>
        <v>26884.09</v>
      </c>
      <c r="BM1315" s="87">
        <f t="shared" si="5238"/>
        <v>1</v>
      </c>
    </row>
    <row r="1316" spans="1:65" s="88" customFormat="1">
      <c r="A1316" s="91" t="s">
        <v>1944</v>
      </c>
      <c r="B1316" s="14" t="s">
        <v>60</v>
      </c>
      <c r="C1316" s="14"/>
      <c r="D1316" s="103" t="s">
        <v>1945</v>
      </c>
      <c r="E1316" s="16" t="s">
        <v>60</v>
      </c>
      <c r="F1316" s="17"/>
      <c r="G1316" s="20"/>
      <c r="H1316" s="122"/>
      <c r="I1316" s="116">
        <f>I1317+I1327+I1352+I1365</f>
        <v>315376.51</v>
      </c>
      <c r="J1316" s="113"/>
      <c r="K1316" s="126">
        <f>K1317+K1327+K1352+K1365</f>
        <v>0</v>
      </c>
      <c r="L1316" s="19"/>
      <c r="M1316" s="126">
        <f>M1317+M1327+M1352+M1365</f>
        <v>238471.29415807975</v>
      </c>
      <c r="N1316" s="19"/>
      <c r="O1316" s="126">
        <f>O1317+O1327+O1352+O1365</f>
        <v>0</v>
      </c>
      <c r="P1316" s="19"/>
      <c r="Q1316" s="126">
        <f>Q1317+Q1327+Q1352+Q1365</f>
        <v>0</v>
      </c>
      <c r="R1316" s="19"/>
      <c r="S1316" s="126">
        <f>S1317+S1327+S1352+S1365</f>
        <v>0</v>
      </c>
      <c r="T1316" s="19"/>
      <c r="U1316" s="126">
        <f>U1317+U1327+U1352+U1365</f>
        <v>0</v>
      </c>
      <c r="V1316" s="19"/>
      <c r="W1316" s="126">
        <f>W1317+W1327+W1352+W1365</f>
        <v>0</v>
      </c>
      <c r="X1316" s="19"/>
      <c r="Y1316" s="126">
        <f>Y1317+Y1327+Y1352+Y1365</f>
        <v>0</v>
      </c>
      <c r="Z1316" s="19"/>
      <c r="AA1316" s="126">
        <f>AA1317+AA1327+AA1352+AA1365</f>
        <v>0</v>
      </c>
      <c r="AB1316" s="19"/>
      <c r="AC1316" s="126">
        <f>AC1317+AC1327+AC1352+AC1365</f>
        <v>0</v>
      </c>
      <c r="AD1316" s="19"/>
      <c r="AE1316" s="126">
        <f>AE1317+AE1327+AE1352+AE1365</f>
        <v>0</v>
      </c>
      <c r="AF1316" s="19"/>
      <c r="AG1316" s="126">
        <f>AG1317+AG1327+AG1352+AG1365</f>
        <v>0</v>
      </c>
      <c r="AH1316" s="19"/>
      <c r="AI1316" s="126">
        <f>AI1317+AI1327+AI1352+AI1365</f>
        <v>0</v>
      </c>
      <c r="AJ1316" s="19"/>
      <c r="AK1316" s="126">
        <f>AK1317+AK1327+AK1352+AK1365</f>
        <v>0</v>
      </c>
      <c r="AL1316" s="19"/>
      <c r="AM1316" s="126">
        <f>AM1317+AM1327+AM1352+AM1365</f>
        <v>0</v>
      </c>
      <c r="AN1316" s="19"/>
      <c r="AO1316" s="126">
        <f>AO1317+AO1327+AO1352+AO1365</f>
        <v>0</v>
      </c>
      <c r="AP1316" s="19"/>
      <c r="AQ1316" s="126">
        <f>AQ1317+AQ1327+AQ1352+AQ1365</f>
        <v>0</v>
      </c>
      <c r="AR1316" s="19"/>
      <c r="AS1316" s="126">
        <f>AS1317+AS1327+AS1352+AS1365</f>
        <v>0</v>
      </c>
      <c r="AT1316" s="19"/>
      <c r="AU1316" s="126">
        <f>AU1317+AU1327+AU1352+AU1365</f>
        <v>0</v>
      </c>
      <c r="AV1316" s="19"/>
      <c r="AW1316" s="126">
        <f>AW1317+AW1327+AW1352+AW1365</f>
        <v>0</v>
      </c>
      <c r="AX1316" s="19"/>
      <c r="AY1316" s="126">
        <f>AY1317+AY1327+AY1352+AY1365</f>
        <v>0</v>
      </c>
      <c r="AZ1316" s="19"/>
      <c r="BA1316" s="126">
        <f>BA1317+BA1327+BA1352+BA1365</f>
        <v>0</v>
      </c>
      <c r="BB1316" s="19"/>
      <c r="BC1316" s="126">
        <f>BC1317+BC1327+BC1352+BC1365</f>
        <v>0</v>
      </c>
      <c r="BD1316" s="19"/>
      <c r="BE1316" s="126">
        <f>BE1317+BE1327+BE1352+BE1365</f>
        <v>0</v>
      </c>
      <c r="BF1316" s="19"/>
      <c r="BG1316" s="126">
        <f>BG1317+BG1327+BG1352+BG1365</f>
        <v>0</v>
      </c>
      <c r="BH1316" s="110"/>
      <c r="BI1316" s="122">
        <f>BI1317+BI1327+BI1352+BI1365</f>
        <v>238471.29415807975</v>
      </c>
      <c r="BJ1316" s="20"/>
      <c r="BK1316" s="110"/>
      <c r="BL1316" s="122">
        <f>BL1317+BL1327+BL1352+BL1365</f>
        <v>76905.215841920246</v>
      </c>
      <c r="BM1316" s="20"/>
    </row>
    <row r="1317" spans="1:65" s="88" customFormat="1">
      <c r="A1317" s="92" t="s">
        <v>1946</v>
      </c>
      <c r="B1317" s="22"/>
      <c r="C1317" s="22"/>
      <c r="D1317" s="102" t="s">
        <v>1947</v>
      </c>
      <c r="E1317" s="93"/>
      <c r="F1317" s="89"/>
      <c r="G1317" s="27"/>
      <c r="H1317" s="121"/>
      <c r="I1317" s="118">
        <f>I1318</f>
        <v>250145.21</v>
      </c>
      <c r="J1317" s="112"/>
      <c r="K1317" s="127">
        <f>K1318</f>
        <v>0</v>
      </c>
      <c r="L1317" s="26"/>
      <c r="M1317" s="127">
        <f>M1318</f>
        <v>226161.86961532076</v>
      </c>
      <c r="N1317" s="26"/>
      <c r="O1317" s="127">
        <f>O1318</f>
        <v>0</v>
      </c>
      <c r="P1317" s="26"/>
      <c r="Q1317" s="127">
        <f>Q1318</f>
        <v>0</v>
      </c>
      <c r="R1317" s="26"/>
      <c r="S1317" s="127">
        <f>S1318</f>
        <v>0</v>
      </c>
      <c r="T1317" s="26"/>
      <c r="U1317" s="127">
        <f>U1318</f>
        <v>0</v>
      </c>
      <c r="V1317" s="26"/>
      <c r="W1317" s="127">
        <f>W1318</f>
        <v>0</v>
      </c>
      <c r="X1317" s="26"/>
      <c r="Y1317" s="127">
        <f>Y1318</f>
        <v>0</v>
      </c>
      <c r="Z1317" s="26"/>
      <c r="AA1317" s="127">
        <f>AA1318</f>
        <v>0</v>
      </c>
      <c r="AB1317" s="26"/>
      <c r="AC1317" s="127">
        <f>AC1318</f>
        <v>0</v>
      </c>
      <c r="AD1317" s="26"/>
      <c r="AE1317" s="127">
        <f>AE1318</f>
        <v>0</v>
      </c>
      <c r="AF1317" s="26"/>
      <c r="AG1317" s="127">
        <f>AG1318</f>
        <v>0</v>
      </c>
      <c r="AH1317" s="26"/>
      <c r="AI1317" s="127">
        <f>AI1318</f>
        <v>0</v>
      </c>
      <c r="AJ1317" s="26"/>
      <c r="AK1317" s="127">
        <f>AK1318</f>
        <v>0</v>
      </c>
      <c r="AL1317" s="26"/>
      <c r="AM1317" s="127">
        <f>AM1318</f>
        <v>0</v>
      </c>
      <c r="AN1317" s="26"/>
      <c r="AO1317" s="127">
        <f>AO1318</f>
        <v>0</v>
      </c>
      <c r="AP1317" s="26"/>
      <c r="AQ1317" s="127">
        <f>AQ1318</f>
        <v>0</v>
      </c>
      <c r="AR1317" s="26"/>
      <c r="AS1317" s="127">
        <f>AS1318</f>
        <v>0</v>
      </c>
      <c r="AT1317" s="26"/>
      <c r="AU1317" s="127">
        <f>AU1318</f>
        <v>0</v>
      </c>
      <c r="AV1317" s="26"/>
      <c r="AW1317" s="127">
        <f>AW1318</f>
        <v>0</v>
      </c>
      <c r="AX1317" s="26"/>
      <c r="AY1317" s="127">
        <f>AY1318</f>
        <v>0</v>
      </c>
      <c r="AZ1317" s="26"/>
      <c r="BA1317" s="127">
        <f>BA1318</f>
        <v>0</v>
      </c>
      <c r="BB1317" s="26"/>
      <c r="BC1317" s="127">
        <f>BC1318</f>
        <v>0</v>
      </c>
      <c r="BD1317" s="26"/>
      <c r="BE1317" s="127">
        <f>BE1318</f>
        <v>0</v>
      </c>
      <c r="BF1317" s="26"/>
      <c r="BG1317" s="127">
        <f>BG1318</f>
        <v>0</v>
      </c>
      <c r="BH1317" s="109"/>
      <c r="BI1317" s="121">
        <f>BI1318</f>
        <v>226161.86961532076</v>
      </c>
      <c r="BJ1317" s="27"/>
      <c r="BK1317" s="109"/>
      <c r="BL1317" s="121">
        <f>BL1318</f>
        <v>23983.340384679235</v>
      </c>
      <c r="BM1317" s="27"/>
    </row>
    <row r="1318" spans="1:65" s="88" customFormat="1">
      <c r="A1318" s="92" t="s">
        <v>1948</v>
      </c>
      <c r="B1318" s="22"/>
      <c r="C1318" s="39"/>
      <c r="D1318" s="102" t="s">
        <v>1949</v>
      </c>
      <c r="E1318" s="94"/>
      <c r="F1318" s="36"/>
      <c r="G1318" s="37"/>
      <c r="H1318" s="123"/>
      <c r="I1318" s="118">
        <f>SUM(I1319:I1326)</f>
        <v>250145.21</v>
      </c>
      <c r="J1318" s="112"/>
      <c r="K1318" s="127">
        <f>SUM(K1319:K1326)</f>
        <v>0</v>
      </c>
      <c r="L1318" s="26"/>
      <c r="M1318" s="127">
        <f>SUM(M1319:M1326)</f>
        <v>226161.86961532076</v>
      </c>
      <c r="N1318" s="26"/>
      <c r="O1318" s="127">
        <f>SUM(O1319:O1326)</f>
        <v>0</v>
      </c>
      <c r="P1318" s="26"/>
      <c r="Q1318" s="127">
        <f>SUM(Q1319:Q1326)</f>
        <v>0</v>
      </c>
      <c r="R1318" s="26"/>
      <c r="S1318" s="127">
        <f>SUM(S1319:S1326)</f>
        <v>0</v>
      </c>
      <c r="T1318" s="26"/>
      <c r="U1318" s="127">
        <f>SUM(U1319:U1326)</f>
        <v>0</v>
      </c>
      <c r="V1318" s="26"/>
      <c r="W1318" s="127">
        <f>SUM(W1319:W1326)</f>
        <v>0</v>
      </c>
      <c r="X1318" s="26"/>
      <c r="Y1318" s="127">
        <f>SUM(Y1319:Y1326)</f>
        <v>0</v>
      </c>
      <c r="Z1318" s="26"/>
      <c r="AA1318" s="127">
        <f>SUM(AA1319:AA1326)</f>
        <v>0</v>
      </c>
      <c r="AB1318" s="26"/>
      <c r="AC1318" s="127">
        <f>SUM(AC1319:AC1326)</f>
        <v>0</v>
      </c>
      <c r="AD1318" s="26"/>
      <c r="AE1318" s="127">
        <f>SUM(AE1319:AE1326)</f>
        <v>0</v>
      </c>
      <c r="AF1318" s="26"/>
      <c r="AG1318" s="127">
        <f>SUM(AG1319:AG1326)</f>
        <v>0</v>
      </c>
      <c r="AH1318" s="26"/>
      <c r="AI1318" s="127">
        <f>SUM(AI1319:AI1326)</f>
        <v>0</v>
      </c>
      <c r="AJ1318" s="26"/>
      <c r="AK1318" s="127">
        <f>SUM(AK1319:AK1326)</f>
        <v>0</v>
      </c>
      <c r="AL1318" s="26"/>
      <c r="AM1318" s="127">
        <f>SUM(AM1319:AM1326)</f>
        <v>0</v>
      </c>
      <c r="AN1318" s="26"/>
      <c r="AO1318" s="127">
        <f>SUM(AO1319:AO1326)</f>
        <v>0</v>
      </c>
      <c r="AP1318" s="26"/>
      <c r="AQ1318" s="127">
        <f>SUM(AQ1319:AQ1326)</f>
        <v>0</v>
      </c>
      <c r="AR1318" s="26"/>
      <c r="AS1318" s="127">
        <f>SUM(AS1319:AS1326)</f>
        <v>0</v>
      </c>
      <c r="AT1318" s="26"/>
      <c r="AU1318" s="127">
        <f>SUM(AU1319:AU1326)</f>
        <v>0</v>
      </c>
      <c r="AV1318" s="26"/>
      <c r="AW1318" s="127">
        <f>SUM(AW1319:AW1326)</f>
        <v>0</v>
      </c>
      <c r="AX1318" s="26"/>
      <c r="AY1318" s="127">
        <f>SUM(AY1319:AY1326)</f>
        <v>0</v>
      </c>
      <c r="AZ1318" s="26"/>
      <c r="BA1318" s="127">
        <f>SUM(BA1319:BA1326)</f>
        <v>0</v>
      </c>
      <c r="BB1318" s="26"/>
      <c r="BC1318" s="127">
        <f>SUM(BC1319:BC1326)</f>
        <v>0</v>
      </c>
      <c r="BD1318" s="26"/>
      <c r="BE1318" s="127">
        <f>SUM(BE1319:BE1326)</f>
        <v>0</v>
      </c>
      <c r="BF1318" s="26"/>
      <c r="BG1318" s="127">
        <f>SUM(BG1319:BG1326)</f>
        <v>0</v>
      </c>
      <c r="BH1318" s="109"/>
      <c r="BI1318" s="121">
        <f>SUM(BI1319:BI1326)</f>
        <v>226161.86961532076</v>
      </c>
      <c r="BJ1318" s="27"/>
      <c r="BK1318" s="109"/>
      <c r="BL1318" s="121">
        <f>SUM(BL1319:BL1326)</f>
        <v>23983.340384679235</v>
      </c>
      <c r="BM1318" s="27"/>
    </row>
    <row r="1319" spans="1:65" s="88" customFormat="1" ht="22.5">
      <c r="A1319" s="95" t="s">
        <v>1950</v>
      </c>
      <c r="B1319" s="29" t="s">
        <v>1951</v>
      </c>
      <c r="C1319" s="29" t="s">
        <v>1952</v>
      </c>
      <c r="D1319" s="101" t="s">
        <v>1953</v>
      </c>
      <c r="E1319" s="29" t="s">
        <v>100</v>
      </c>
      <c r="F1319" s="30">
        <v>1</v>
      </c>
      <c r="G1319" s="31">
        <v>115000</v>
      </c>
      <c r="H1319" s="119">
        <v>132569.75513435388</v>
      </c>
      <c r="I1319" s="120">
        <f t="shared" ref="I1319:I1326" si="5242">ROUND(SUM(F1319*H1319),2)</f>
        <v>132569.76</v>
      </c>
      <c r="J1319" s="111"/>
      <c r="K1319" s="114">
        <f t="shared" ref="K1319:K1326" si="5243">J1319*$H1319</f>
        <v>0</v>
      </c>
      <c r="L1319" s="32">
        <f>'MEMÓRIA DE CÁLCULO'!L899</f>
        <v>1</v>
      </c>
      <c r="M1319" s="114">
        <f t="shared" ref="M1319:M1326" si="5244">L1319*$H1319</f>
        <v>132569.75513435388</v>
      </c>
      <c r="N1319" s="32"/>
      <c r="O1319" s="114">
        <f t="shared" ref="O1319:O1326" si="5245">N1319*$H1319</f>
        <v>0</v>
      </c>
      <c r="P1319" s="32"/>
      <c r="Q1319" s="114">
        <f t="shared" ref="Q1319:Q1326" si="5246">P1319*$H1319</f>
        <v>0</v>
      </c>
      <c r="R1319" s="32"/>
      <c r="S1319" s="114">
        <f t="shared" ref="S1319:S1326" si="5247">R1319*$H1319</f>
        <v>0</v>
      </c>
      <c r="T1319" s="32"/>
      <c r="U1319" s="114">
        <f t="shared" ref="U1319:U1326" si="5248">T1319*$H1319</f>
        <v>0</v>
      </c>
      <c r="V1319" s="32"/>
      <c r="W1319" s="114">
        <f t="shared" ref="W1319:W1326" si="5249">V1319*$H1319</f>
        <v>0</v>
      </c>
      <c r="X1319" s="32"/>
      <c r="Y1319" s="114">
        <f t="shared" ref="Y1319:Y1326" si="5250">X1319*$H1319</f>
        <v>0</v>
      </c>
      <c r="Z1319" s="32"/>
      <c r="AA1319" s="114">
        <f t="shared" ref="AA1319:AA1326" si="5251">Z1319*$H1319</f>
        <v>0</v>
      </c>
      <c r="AB1319" s="32"/>
      <c r="AC1319" s="114">
        <f t="shared" ref="AC1319:AC1326" si="5252">AB1319*$H1319</f>
        <v>0</v>
      </c>
      <c r="AD1319" s="32"/>
      <c r="AE1319" s="114">
        <f t="shared" ref="AE1319:AE1326" si="5253">AD1319*$H1319</f>
        <v>0</v>
      </c>
      <c r="AF1319" s="32"/>
      <c r="AG1319" s="114">
        <f t="shared" ref="AG1319:AG1326" si="5254">AF1319*$H1319</f>
        <v>0</v>
      </c>
      <c r="AH1319" s="32"/>
      <c r="AI1319" s="114">
        <f t="shared" ref="AI1319:AI1326" si="5255">AH1319*$H1319</f>
        <v>0</v>
      </c>
      <c r="AJ1319" s="32"/>
      <c r="AK1319" s="114">
        <f t="shared" ref="AK1319:AK1326" si="5256">AJ1319*$H1319</f>
        <v>0</v>
      </c>
      <c r="AL1319" s="32"/>
      <c r="AM1319" s="114">
        <f t="shared" ref="AM1319:AM1326" si="5257">AL1319*$H1319</f>
        <v>0</v>
      </c>
      <c r="AN1319" s="32"/>
      <c r="AO1319" s="114">
        <f t="shared" ref="AO1319:AO1326" si="5258">AN1319*$H1319</f>
        <v>0</v>
      </c>
      <c r="AP1319" s="32"/>
      <c r="AQ1319" s="114">
        <f t="shared" ref="AQ1319:AQ1326" si="5259">AP1319*$H1319</f>
        <v>0</v>
      </c>
      <c r="AR1319" s="32"/>
      <c r="AS1319" s="114">
        <f t="shared" ref="AS1319:AS1326" si="5260">AR1319*$H1319</f>
        <v>0</v>
      </c>
      <c r="AT1319" s="32"/>
      <c r="AU1319" s="114">
        <f t="shared" ref="AU1319:AU1326" si="5261">AT1319*$H1319</f>
        <v>0</v>
      </c>
      <c r="AV1319" s="32"/>
      <c r="AW1319" s="114">
        <f t="shared" ref="AW1319:AW1326" si="5262">AV1319*$H1319</f>
        <v>0</v>
      </c>
      <c r="AX1319" s="32"/>
      <c r="AY1319" s="114">
        <f t="shared" ref="AY1319:AY1326" si="5263">AX1319*$H1319</f>
        <v>0</v>
      </c>
      <c r="AZ1319" s="32"/>
      <c r="BA1319" s="114">
        <f t="shared" ref="BA1319:BA1326" si="5264">AZ1319*$H1319</f>
        <v>0</v>
      </c>
      <c r="BB1319" s="32"/>
      <c r="BC1319" s="114">
        <f t="shared" ref="BC1319:BC1326" si="5265">BB1319*$H1319</f>
        <v>0</v>
      </c>
      <c r="BD1319" s="32"/>
      <c r="BE1319" s="114">
        <f t="shared" ref="BE1319:BE1326" si="5266">BD1319*$H1319</f>
        <v>0</v>
      </c>
      <c r="BF1319" s="32"/>
      <c r="BG1319" s="114">
        <f t="shared" ref="BG1319:BG1326" si="5267">BF1319*$H1319</f>
        <v>0</v>
      </c>
      <c r="BH1319" s="108">
        <f t="shared" ref="BH1319:BI1319" si="5268">SUM(J1319,L1319,N1319,P1319,R1319,T1319,V1319,X1319,Z1319,AB1319,AD1319,AF1319,AH1319,AJ1319,AL1319,AN1319,AP1319,AR1319,AT1319,AV1319,AX1319,AZ1319,BB1319,BD1319,BF1319)</f>
        <v>1</v>
      </c>
      <c r="BI1319" s="119">
        <f t="shared" si="5268"/>
        <v>132569.75513435388</v>
      </c>
      <c r="BJ1319" s="87">
        <f t="shared" ref="BJ1319:BJ1326" si="5269">BI1319/I1319</f>
        <v>0.99999996329746599</v>
      </c>
      <c r="BK1319" s="108">
        <f t="shared" ref="BK1319:BK1326" si="5270">F1319-BH1319</f>
        <v>0</v>
      </c>
      <c r="BL1319" s="119">
        <f t="shared" ref="BL1319:BL1326" si="5271">I1319-BI1319</f>
        <v>4.8656461294740438E-3</v>
      </c>
      <c r="BM1319" s="87">
        <f t="shared" ref="BM1319:BM1326" si="5272">1-BJ1319</f>
        <v>3.6702534012000854E-8</v>
      </c>
    </row>
    <row r="1320" spans="1:65" s="88" customFormat="1" ht="33.75">
      <c r="A1320" s="96" t="s">
        <v>1954</v>
      </c>
      <c r="B1320" s="29" t="s">
        <v>1951</v>
      </c>
      <c r="C1320" s="29" t="s">
        <v>1955</v>
      </c>
      <c r="D1320" s="101" t="s">
        <v>1956</v>
      </c>
      <c r="E1320" s="29" t="s">
        <v>100</v>
      </c>
      <c r="F1320" s="30">
        <v>3</v>
      </c>
      <c r="G1320" s="31">
        <v>8754.49</v>
      </c>
      <c r="H1320" s="119">
        <v>10092.005179357822</v>
      </c>
      <c r="I1320" s="120">
        <f t="shared" si="5242"/>
        <v>30276.02</v>
      </c>
      <c r="J1320" s="111"/>
      <c r="K1320" s="114">
        <f t="shared" si="5243"/>
        <v>0</v>
      </c>
      <c r="L1320" s="32">
        <f>'MEMÓRIA DE CÁLCULO'!L904</f>
        <v>3</v>
      </c>
      <c r="M1320" s="114">
        <f t="shared" si="5244"/>
        <v>30276.015538073465</v>
      </c>
      <c r="N1320" s="32"/>
      <c r="O1320" s="114">
        <f t="shared" si="5245"/>
        <v>0</v>
      </c>
      <c r="P1320" s="32"/>
      <c r="Q1320" s="114">
        <f t="shared" si="5246"/>
        <v>0</v>
      </c>
      <c r="R1320" s="32"/>
      <c r="S1320" s="114">
        <f t="shared" si="5247"/>
        <v>0</v>
      </c>
      <c r="T1320" s="32"/>
      <c r="U1320" s="114">
        <f t="shared" si="5248"/>
        <v>0</v>
      </c>
      <c r="V1320" s="32"/>
      <c r="W1320" s="114">
        <f t="shared" si="5249"/>
        <v>0</v>
      </c>
      <c r="X1320" s="32"/>
      <c r="Y1320" s="114">
        <f t="shared" si="5250"/>
        <v>0</v>
      </c>
      <c r="Z1320" s="32"/>
      <c r="AA1320" s="114">
        <f t="shared" si="5251"/>
        <v>0</v>
      </c>
      <c r="AB1320" s="32"/>
      <c r="AC1320" s="114">
        <f t="shared" si="5252"/>
        <v>0</v>
      </c>
      <c r="AD1320" s="32"/>
      <c r="AE1320" s="114">
        <f t="shared" si="5253"/>
        <v>0</v>
      </c>
      <c r="AF1320" s="32"/>
      <c r="AG1320" s="114">
        <f t="shared" si="5254"/>
        <v>0</v>
      </c>
      <c r="AH1320" s="32"/>
      <c r="AI1320" s="114">
        <f t="shared" si="5255"/>
        <v>0</v>
      </c>
      <c r="AJ1320" s="32"/>
      <c r="AK1320" s="114">
        <f t="shared" si="5256"/>
        <v>0</v>
      </c>
      <c r="AL1320" s="32"/>
      <c r="AM1320" s="114">
        <f t="shared" si="5257"/>
        <v>0</v>
      </c>
      <c r="AN1320" s="32"/>
      <c r="AO1320" s="114">
        <f t="shared" si="5258"/>
        <v>0</v>
      </c>
      <c r="AP1320" s="32"/>
      <c r="AQ1320" s="114">
        <f t="shared" si="5259"/>
        <v>0</v>
      </c>
      <c r="AR1320" s="32"/>
      <c r="AS1320" s="114">
        <f t="shared" si="5260"/>
        <v>0</v>
      </c>
      <c r="AT1320" s="32"/>
      <c r="AU1320" s="114">
        <f t="shared" si="5261"/>
        <v>0</v>
      </c>
      <c r="AV1320" s="32"/>
      <c r="AW1320" s="114">
        <f t="shared" si="5262"/>
        <v>0</v>
      </c>
      <c r="AX1320" s="32"/>
      <c r="AY1320" s="114">
        <f t="shared" si="5263"/>
        <v>0</v>
      </c>
      <c r="AZ1320" s="32"/>
      <c r="BA1320" s="114">
        <f t="shared" si="5264"/>
        <v>0</v>
      </c>
      <c r="BB1320" s="32"/>
      <c r="BC1320" s="114">
        <f t="shared" si="5265"/>
        <v>0</v>
      </c>
      <c r="BD1320" s="32"/>
      <c r="BE1320" s="114">
        <f t="shared" si="5266"/>
        <v>0</v>
      </c>
      <c r="BF1320" s="32"/>
      <c r="BG1320" s="114">
        <f t="shared" si="5267"/>
        <v>0</v>
      </c>
      <c r="BH1320" s="108">
        <f t="shared" ref="BH1320:BI1320" si="5273">SUM(J1320,L1320,N1320,P1320,R1320,T1320,V1320,X1320,Z1320,AB1320,AD1320,AF1320,AH1320,AJ1320,AL1320,AN1320,AP1320,AR1320,AT1320,AV1320,AX1320,AZ1320,BB1320,BD1320,BF1320)</f>
        <v>3</v>
      </c>
      <c r="BI1320" s="119">
        <f t="shared" si="5273"/>
        <v>30276.015538073465</v>
      </c>
      <c r="BJ1320" s="87">
        <f t="shared" si="5269"/>
        <v>0.99999985262506319</v>
      </c>
      <c r="BK1320" s="108">
        <f t="shared" si="5270"/>
        <v>0</v>
      </c>
      <c r="BL1320" s="119">
        <f t="shared" si="5271"/>
        <v>4.4619265354413074E-3</v>
      </c>
      <c r="BM1320" s="87">
        <f t="shared" si="5272"/>
        <v>1.473749368097188E-7</v>
      </c>
    </row>
    <row r="1321" spans="1:65" s="88" customFormat="1" ht="33.75">
      <c r="A1321" s="96" t="s">
        <v>1957</v>
      </c>
      <c r="B1321" s="29" t="s">
        <v>1951</v>
      </c>
      <c r="C1321" s="29" t="s">
        <v>1958</v>
      </c>
      <c r="D1321" s="101" t="s">
        <v>1959</v>
      </c>
      <c r="E1321" s="29" t="s">
        <v>100</v>
      </c>
      <c r="F1321" s="30">
        <v>1</v>
      </c>
      <c r="G1321" s="31">
        <v>8898.68</v>
      </c>
      <c r="H1321" s="119">
        <v>10258.224596686714</v>
      </c>
      <c r="I1321" s="120">
        <f t="shared" si="5242"/>
        <v>10258.219999999999</v>
      </c>
      <c r="J1321" s="111"/>
      <c r="K1321" s="114">
        <f t="shared" si="5243"/>
        <v>0</v>
      </c>
      <c r="L1321" s="32">
        <f>'MEMÓRIA DE CÁLCULO'!L909</f>
        <v>1</v>
      </c>
      <c r="M1321" s="114">
        <f t="shared" si="5244"/>
        <v>10258.224596686714</v>
      </c>
      <c r="N1321" s="32"/>
      <c r="O1321" s="114">
        <f t="shared" si="5245"/>
        <v>0</v>
      </c>
      <c r="P1321" s="32"/>
      <c r="Q1321" s="114">
        <f t="shared" si="5246"/>
        <v>0</v>
      </c>
      <c r="R1321" s="32"/>
      <c r="S1321" s="114">
        <f t="shared" si="5247"/>
        <v>0</v>
      </c>
      <c r="T1321" s="32"/>
      <c r="U1321" s="114">
        <f t="shared" si="5248"/>
        <v>0</v>
      </c>
      <c r="V1321" s="32"/>
      <c r="W1321" s="114">
        <f t="shared" si="5249"/>
        <v>0</v>
      </c>
      <c r="X1321" s="32"/>
      <c r="Y1321" s="114">
        <f t="shared" si="5250"/>
        <v>0</v>
      </c>
      <c r="Z1321" s="32"/>
      <c r="AA1321" s="114">
        <f t="shared" si="5251"/>
        <v>0</v>
      </c>
      <c r="AB1321" s="32"/>
      <c r="AC1321" s="114">
        <f t="shared" si="5252"/>
        <v>0</v>
      </c>
      <c r="AD1321" s="32"/>
      <c r="AE1321" s="114">
        <f t="shared" si="5253"/>
        <v>0</v>
      </c>
      <c r="AF1321" s="32"/>
      <c r="AG1321" s="114">
        <f t="shared" si="5254"/>
        <v>0</v>
      </c>
      <c r="AH1321" s="32"/>
      <c r="AI1321" s="114">
        <f t="shared" si="5255"/>
        <v>0</v>
      </c>
      <c r="AJ1321" s="32"/>
      <c r="AK1321" s="114">
        <f t="shared" si="5256"/>
        <v>0</v>
      </c>
      <c r="AL1321" s="32"/>
      <c r="AM1321" s="114">
        <f t="shared" si="5257"/>
        <v>0</v>
      </c>
      <c r="AN1321" s="32"/>
      <c r="AO1321" s="114">
        <f t="shared" si="5258"/>
        <v>0</v>
      </c>
      <c r="AP1321" s="32"/>
      <c r="AQ1321" s="114">
        <f t="shared" si="5259"/>
        <v>0</v>
      </c>
      <c r="AR1321" s="32"/>
      <c r="AS1321" s="114">
        <f t="shared" si="5260"/>
        <v>0</v>
      </c>
      <c r="AT1321" s="32"/>
      <c r="AU1321" s="114">
        <f t="shared" si="5261"/>
        <v>0</v>
      </c>
      <c r="AV1321" s="32"/>
      <c r="AW1321" s="114">
        <f t="shared" si="5262"/>
        <v>0</v>
      </c>
      <c r="AX1321" s="32"/>
      <c r="AY1321" s="114">
        <f t="shared" si="5263"/>
        <v>0</v>
      </c>
      <c r="AZ1321" s="32"/>
      <c r="BA1321" s="114">
        <f t="shared" si="5264"/>
        <v>0</v>
      </c>
      <c r="BB1321" s="32"/>
      <c r="BC1321" s="114">
        <f t="shared" si="5265"/>
        <v>0</v>
      </c>
      <c r="BD1321" s="32"/>
      <c r="BE1321" s="114">
        <f t="shared" si="5266"/>
        <v>0</v>
      </c>
      <c r="BF1321" s="32"/>
      <c r="BG1321" s="114">
        <f t="shared" si="5267"/>
        <v>0</v>
      </c>
      <c r="BH1321" s="108">
        <f t="shared" ref="BH1321:BI1321" si="5274">SUM(J1321,L1321,N1321,P1321,R1321,T1321,V1321,X1321,Z1321,AB1321,AD1321,AF1321,AH1321,AJ1321,AL1321,AN1321,AP1321,AR1321,AT1321,AV1321,AX1321,AZ1321,BB1321,BD1321,BF1321)</f>
        <v>1</v>
      </c>
      <c r="BI1321" s="119">
        <f t="shared" si="5274"/>
        <v>10258.224596686714</v>
      </c>
      <c r="BJ1321" s="87">
        <f t="shared" si="5269"/>
        <v>1.0000004480978879</v>
      </c>
      <c r="BK1321" s="108">
        <f t="shared" si="5270"/>
        <v>0</v>
      </c>
      <c r="BL1321" s="119">
        <f t="shared" si="5271"/>
        <v>-4.5966867146489676E-3</v>
      </c>
      <c r="BM1321" s="87">
        <f t="shared" si="5272"/>
        <v>-4.4809788790622918E-7</v>
      </c>
    </row>
    <row r="1322" spans="1:65" s="88" customFormat="1" ht="33.75">
      <c r="A1322" s="96" t="s">
        <v>1960</v>
      </c>
      <c r="B1322" s="29" t="s">
        <v>1951</v>
      </c>
      <c r="C1322" s="29" t="s">
        <v>1961</v>
      </c>
      <c r="D1322" s="101" t="s">
        <v>1962</v>
      </c>
      <c r="E1322" s="29" t="s">
        <v>100</v>
      </c>
      <c r="F1322" s="30">
        <v>5</v>
      </c>
      <c r="G1322" s="31">
        <v>8913.77</v>
      </c>
      <c r="H1322" s="119">
        <v>10275.6200541213</v>
      </c>
      <c r="I1322" s="120">
        <f t="shared" si="5242"/>
        <v>51378.1</v>
      </c>
      <c r="J1322" s="111"/>
      <c r="K1322" s="114">
        <f t="shared" si="5243"/>
        <v>0</v>
      </c>
      <c r="L1322" s="32">
        <f>'MEMÓRIA DE CÁLCULO'!L914</f>
        <v>5</v>
      </c>
      <c r="M1322" s="114">
        <f t="shared" si="5244"/>
        <v>51378.100270606505</v>
      </c>
      <c r="N1322" s="32"/>
      <c r="O1322" s="114">
        <f t="shared" si="5245"/>
        <v>0</v>
      </c>
      <c r="P1322" s="32"/>
      <c r="Q1322" s="114">
        <f t="shared" si="5246"/>
        <v>0</v>
      </c>
      <c r="R1322" s="32"/>
      <c r="S1322" s="114">
        <f t="shared" si="5247"/>
        <v>0</v>
      </c>
      <c r="T1322" s="32"/>
      <c r="U1322" s="114">
        <f t="shared" si="5248"/>
        <v>0</v>
      </c>
      <c r="V1322" s="32"/>
      <c r="W1322" s="114">
        <f t="shared" si="5249"/>
        <v>0</v>
      </c>
      <c r="X1322" s="32"/>
      <c r="Y1322" s="114">
        <f t="shared" si="5250"/>
        <v>0</v>
      </c>
      <c r="Z1322" s="32"/>
      <c r="AA1322" s="114">
        <f t="shared" si="5251"/>
        <v>0</v>
      </c>
      <c r="AB1322" s="32"/>
      <c r="AC1322" s="114">
        <f t="shared" si="5252"/>
        <v>0</v>
      </c>
      <c r="AD1322" s="32"/>
      <c r="AE1322" s="114">
        <f t="shared" si="5253"/>
        <v>0</v>
      </c>
      <c r="AF1322" s="32"/>
      <c r="AG1322" s="114">
        <f t="shared" si="5254"/>
        <v>0</v>
      </c>
      <c r="AH1322" s="32"/>
      <c r="AI1322" s="114">
        <f t="shared" si="5255"/>
        <v>0</v>
      </c>
      <c r="AJ1322" s="32"/>
      <c r="AK1322" s="114">
        <f t="shared" si="5256"/>
        <v>0</v>
      </c>
      <c r="AL1322" s="32"/>
      <c r="AM1322" s="114">
        <f t="shared" si="5257"/>
        <v>0</v>
      </c>
      <c r="AN1322" s="32"/>
      <c r="AO1322" s="114">
        <f t="shared" si="5258"/>
        <v>0</v>
      </c>
      <c r="AP1322" s="32"/>
      <c r="AQ1322" s="114">
        <f t="shared" si="5259"/>
        <v>0</v>
      </c>
      <c r="AR1322" s="32"/>
      <c r="AS1322" s="114">
        <f t="shared" si="5260"/>
        <v>0</v>
      </c>
      <c r="AT1322" s="32"/>
      <c r="AU1322" s="114">
        <f t="shared" si="5261"/>
        <v>0</v>
      </c>
      <c r="AV1322" s="32"/>
      <c r="AW1322" s="114">
        <f t="shared" si="5262"/>
        <v>0</v>
      </c>
      <c r="AX1322" s="32"/>
      <c r="AY1322" s="114">
        <f t="shared" si="5263"/>
        <v>0</v>
      </c>
      <c r="AZ1322" s="32"/>
      <c r="BA1322" s="114">
        <f t="shared" si="5264"/>
        <v>0</v>
      </c>
      <c r="BB1322" s="32"/>
      <c r="BC1322" s="114">
        <f t="shared" si="5265"/>
        <v>0</v>
      </c>
      <c r="BD1322" s="32"/>
      <c r="BE1322" s="114">
        <f t="shared" si="5266"/>
        <v>0</v>
      </c>
      <c r="BF1322" s="32"/>
      <c r="BG1322" s="114">
        <f t="shared" si="5267"/>
        <v>0</v>
      </c>
      <c r="BH1322" s="108">
        <f t="shared" ref="BH1322:BI1322" si="5275">SUM(J1322,L1322,N1322,P1322,R1322,T1322,V1322,X1322,Z1322,AB1322,AD1322,AF1322,AH1322,AJ1322,AL1322,AN1322,AP1322,AR1322,AT1322,AV1322,AX1322,AZ1322,BB1322,BD1322,BF1322)</f>
        <v>5</v>
      </c>
      <c r="BI1322" s="119">
        <f t="shared" si="5275"/>
        <v>51378.100270606505</v>
      </c>
      <c r="BJ1322" s="87">
        <f t="shared" si="5269"/>
        <v>1.0000000052669622</v>
      </c>
      <c r="BK1322" s="108">
        <f t="shared" si="5270"/>
        <v>0</v>
      </c>
      <c r="BL1322" s="119">
        <f t="shared" si="5271"/>
        <v>-2.706065060920082E-4</v>
      </c>
      <c r="BM1322" s="87">
        <f t="shared" si="5272"/>
        <v>-5.266962199712566E-9</v>
      </c>
    </row>
    <row r="1323" spans="1:65" s="88" customFormat="1" ht="33.75">
      <c r="A1323" s="96" t="s">
        <v>1963</v>
      </c>
      <c r="B1323" s="29" t="s">
        <v>1951</v>
      </c>
      <c r="C1323" s="29" t="s">
        <v>1964</v>
      </c>
      <c r="D1323" s="101" t="s">
        <v>1965</v>
      </c>
      <c r="E1323" s="29" t="s">
        <v>100</v>
      </c>
      <c r="F1323" s="30">
        <v>2</v>
      </c>
      <c r="G1323" s="31">
        <v>8967.2199999999993</v>
      </c>
      <c r="H1323" s="119">
        <v>10337.236170746788</v>
      </c>
      <c r="I1323" s="120">
        <f t="shared" si="5242"/>
        <v>20674.47</v>
      </c>
      <c r="J1323" s="111"/>
      <c r="K1323" s="114">
        <f t="shared" si="5243"/>
        <v>0</v>
      </c>
      <c r="L1323" s="32"/>
      <c r="M1323" s="114">
        <f t="shared" si="5244"/>
        <v>0</v>
      </c>
      <c r="N1323" s="32"/>
      <c r="O1323" s="114">
        <f t="shared" si="5245"/>
        <v>0</v>
      </c>
      <c r="P1323" s="32"/>
      <c r="Q1323" s="114">
        <f t="shared" si="5246"/>
        <v>0</v>
      </c>
      <c r="R1323" s="32"/>
      <c r="S1323" s="114">
        <f t="shared" si="5247"/>
        <v>0</v>
      </c>
      <c r="T1323" s="32"/>
      <c r="U1323" s="114">
        <f t="shared" si="5248"/>
        <v>0</v>
      </c>
      <c r="V1323" s="32"/>
      <c r="W1323" s="114">
        <f t="shared" si="5249"/>
        <v>0</v>
      </c>
      <c r="X1323" s="32"/>
      <c r="Y1323" s="114">
        <f t="shared" si="5250"/>
        <v>0</v>
      </c>
      <c r="Z1323" s="32"/>
      <c r="AA1323" s="114">
        <f t="shared" si="5251"/>
        <v>0</v>
      </c>
      <c r="AB1323" s="32"/>
      <c r="AC1323" s="114">
        <f t="shared" si="5252"/>
        <v>0</v>
      </c>
      <c r="AD1323" s="32"/>
      <c r="AE1323" s="114">
        <f t="shared" si="5253"/>
        <v>0</v>
      </c>
      <c r="AF1323" s="32"/>
      <c r="AG1323" s="114">
        <f t="shared" si="5254"/>
        <v>0</v>
      </c>
      <c r="AH1323" s="32"/>
      <c r="AI1323" s="114">
        <f t="shared" si="5255"/>
        <v>0</v>
      </c>
      <c r="AJ1323" s="32"/>
      <c r="AK1323" s="114">
        <f t="shared" si="5256"/>
        <v>0</v>
      </c>
      <c r="AL1323" s="32"/>
      <c r="AM1323" s="114">
        <f t="shared" si="5257"/>
        <v>0</v>
      </c>
      <c r="AN1323" s="32"/>
      <c r="AO1323" s="114">
        <f t="shared" si="5258"/>
        <v>0</v>
      </c>
      <c r="AP1323" s="32"/>
      <c r="AQ1323" s="114">
        <f t="shared" si="5259"/>
        <v>0</v>
      </c>
      <c r="AR1323" s="32"/>
      <c r="AS1323" s="114">
        <f t="shared" si="5260"/>
        <v>0</v>
      </c>
      <c r="AT1323" s="32"/>
      <c r="AU1323" s="114">
        <f t="shared" si="5261"/>
        <v>0</v>
      </c>
      <c r="AV1323" s="32"/>
      <c r="AW1323" s="114">
        <f t="shared" si="5262"/>
        <v>0</v>
      </c>
      <c r="AX1323" s="32"/>
      <c r="AY1323" s="114">
        <f t="shared" si="5263"/>
        <v>0</v>
      </c>
      <c r="AZ1323" s="32"/>
      <c r="BA1323" s="114">
        <f t="shared" si="5264"/>
        <v>0</v>
      </c>
      <c r="BB1323" s="32"/>
      <c r="BC1323" s="114">
        <f t="shared" si="5265"/>
        <v>0</v>
      </c>
      <c r="BD1323" s="32"/>
      <c r="BE1323" s="114">
        <f t="shared" si="5266"/>
        <v>0</v>
      </c>
      <c r="BF1323" s="32"/>
      <c r="BG1323" s="114">
        <f t="shared" si="5267"/>
        <v>0</v>
      </c>
      <c r="BH1323" s="108">
        <f t="shared" ref="BH1323:BI1323" si="5276">SUM(J1323,L1323,N1323,P1323,R1323,T1323,V1323,X1323,Z1323,AB1323,AD1323,AF1323,AH1323,AJ1323,AL1323,AN1323,AP1323,AR1323,AT1323,AV1323,AX1323,AZ1323,BB1323,BD1323,BF1323)</f>
        <v>0</v>
      </c>
      <c r="BI1323" s="119">
        <f t="shared" si="5276"/>
        <v>0</v>
      </c>
      <c r="BJ1323" s="87">
        <f t="shared" si="5269"/>
        <v>0</v>
      </c>
      <c r="BK1323" s="108">
        <f t="shared" si="5270"/>
        <v>2</v>
      </c>
      <c r="BL1323" s="119">
        <f t="shared" si="5271"/>
        <v>20674.47</v>
      </c>
      <c r="BM1323" s="87">
        <f t="shared" si="5272"/>
        <v>1</v>
      </c>
    </row>
    <row r="1324" spans="1:65" s="88" customFormat="1" ht="22.5">
      <c r="A1324" s="29" t="s">
        <v>1966</v>
      </c>
      <c r="B1324" s="29" t="s">
        <v>1951</v>
      </c>
      <c r="C1324" s="29" t="s">
        <v>1967</v>
      </c>
      <c r="D1324" s="101" t="s">
        <v>1968</v>
      </c>
      <c r="E1324" s="29" t="s">
        <v>100</v>
      </c>
      <c r="F1324" s="30">
        <v>22</v>
      </c>
      <c r="G1324" s="31">
        <v>130.47</v>
      </c>
      <c r="H1324" s="119">
        <v>150.40326915112303</v>
      </c>
      <c r="I1324" s="120">
        <f t="shared" si="5242"/>
        <v>3308.87</v>
      </c>
      <c r="J1324" s="111"/>
      <c r="K1324" s="114">
        <f t="shared" si="5243"/>
        <v>0</v>
      </c>
      <c r="L1324" s="32"/>
      <c r="M1324" s="114">
        <f t="shared" si="5244"/>
        <v>0</v>
      </c>
      <c r="N1324" s="32"/>
      <c r="O1324" s="114">
        <f t="shared" si="5245"/>
        <v>0</v>
      </c>
      <c r="P1324" s="32"/>
      <c r="Q1324" s="114">
        <f t="shared" si="5246"/>
        <v>0</v>
      </c>
      <c r="R1324" s="32"/>
      <c r="S1324" s="114">
        <f t="shared" si="5247"/>
        <v>0</v>
      </c>
      <c r="T1324" s="32"/>
      <c r="U1324" s="114">
        <f t="shared" si="5248"/>
        <v>0</v>
      </c>
      <c r="V1324" s="32"/>
      <c r="W1324" s="114">
        <f t="shared" si="5249"/>
        <v>0</v>
      </c>
      <c r="X1324" s="32"/>
      <c r="Y1324" s="114">
        <f t="shared" si="5250"/>
        <v>0</v>
      </c>
      <c r="Z1324" s="32"/>
      <c r="AA1324" s="114">
        <f t="shared" si="5251"/>
        <v>0</v>
      </c>
      <c r="AB1324" s="32"/>
      <c r="AC1324" s="114">
        <f t="shared" si="5252"/>
        <v>0</v>
      </c>
      <c r="AD1324" s="32"/>
      <c r="AE1324" s="114">
        <f t="shared" si="5253"/>
        <v>0</v>
      </c>
      <c r="AF1324" s="32"/>
      <c r="AG1324" s="114">
        <f t="shared" si="5254"/>
        <v>0</v>
      </c>
      <c r="AH1324" s="32"/>
      <c r="AI1324" s="114">
        <f t="shared" si="5255"/>
        <v>0</v>
      </c>
      <c r="AJ1324" s="32"/>
      <c r="AK1324" s="114">
        <f t="shared" si="5256"/>
        <v>0</v>
      </c>
      <c r="AL1324" s="32"/>
      <c r="AM1324" s="114">
        <f t="shared" si="5257"/>
        <v>0</v>
      </c>
      <c r="AN1324" s="32"/>
      <c r="AO1324" s="114">
        <f t="shared" si="5258"/>
        <v>0</v>
      </c>
      <c r="AP1324" s="32"/>
      <c r="AQ1324" s="114">
        <f t="shared" si="5259"/>
        <v>0</v>
      </c>
      <c r="AR1324" s="32"/>
      <c r="AS1324" s="114">
        <f t="shared" si="5260"/>
        <v>0</v>
      </c>
      <c r="AT1324" s="32"/>
      <c r="AU1324" s="114">
        <f t="shared" si="5261"/>
        <v>0</v>
      </c>
      <c r="AV1324" s="32"/>
      <c r="AW1324" s="114">
        <f t="shared" si="5262"/>
        <v>0</v>
      </c>
      <c r="AX1324" s="32"/>
      <c r="AY1324" s="114">
        <f t="shared" si="5263"/>
        <v>0</v>
      </c>
      <c r="AZ1324" s="32"/>
      <c r="BA1324" s="114">
        <f t="shared" si="5264"/>
        <v>0</v>
      </c>
      <c r="BB1324" s="32"/>
      <c r="BC1324" s="114">
        <f t="shared" si="5265"/>
        <v>0</v>
      </c>
      <c r="BD1324" s="32"/>
      <c r="BE1324" s="114">
        <f t="shared" si="5266"/>
        <v>0</v>
      </c>
      <c r="BF1324" s="32"/>
      <c r="BG1324" s="114">
        <f t="shared" si="5267"/>
        <v>0</v>
      </c>
      <c r="BH1324" s="108">
        <f t="shared" ref="BH1324:BI1324" si="5277">SUM(J1324,L1324,N1324,P1324,R1324,T1324,V1324,X1324,Z1324,AB1324,AD1324,AF1324,AH1324,AJ1324,AL1324,AN1324,AP1324,AR1324,AT1324,AV1324,AX1324,AZ1324,BB1324,BD1324,BF1324)</f>
        <v>0</v>
      </c>
      <c r="BI1324" s="119">
        <f t="shared" si="5277"/>
        <v>0</v>
      </c>
      <c r="BJ1324" s="87">
        <f t="shared" si="5269"/>
        <v>0</v>
      </c>
      <c r="BK1324" s="108">
        <f t="shared" si="5270"/>
        <v>22</v>
      </c>
      <c r="BL1324" s="119">
        <f t="shared" si="5271"/>
        <v>3308.87</v>
      </c>
      <c r="BM1324" s="87">
        <f t="shared" si="5272"/>
        <v>1</v>
      </c>
    </row>
    <row r="1325" spans="1:65" s="88" customFormat="1" ht="22.5">
      <c r="A1325" s="29" t="s">
        <v>1969</v>
      </c>
      <c r="B1325" s="29" t="s">
        <v>1951</v>
      </c>
      <c r="C1325" s="29" t="s">
        <v>1970</v>
      </c>
      <c r="D1325" s="101" t="s">
        <v>1971</v>
      </c>
      <c r="E1325" s="29" t="s">
        <v>100</v>
      </c>
      <c r="F1325" s="30">
        <v>1</v>
      </c>
      <c r="G1325" s="31">
        <v>585.49</v>
      </c>
      <c r="H1325" s="119">
        <v>674.94144290098131</v>
      </c>
      <c r="I1325" s="120">
        <f t="shared" si="5242"/>
        <v>674.94</v>
      </c>
      <c r="J1325" s="111"/>
      <c r="K1325" s="114">
        <f t="shared" si="5243"/>
        <v>0</v>
      </c>
      <c r="L1325" s="32">
        <f>'MEMÓRIA DE CÁLCULO'!L929</f>
        <v>1</v>
      </c>
      <c r="M1325" s="114">
        <f t="shared" si="5244"/>
        <v>674.94144290098131</v>
      </c>
      <c r="N1325" s="32"/>
      <c r="O1325" s="114">
        <f t="shared" si="5245"/>
        <v>0</v>
      </c>
      <c r="P1325" s="32"/>
      <c r="Q1325" s="114">
        <f t="shared" si="5246"/>
        <v>0</v>
      </c>
      <c r="R1325" s="32"/>
      <c r="S1325" s="114">
        <f t="shared" si="5247"/>
        <v>0</v>
      </c>
      <c r="T1325" s="32"/>
      <c r="U1325" s="114">
        <f t="shared" si="5248"/>
        <v>0</v>
      </c>
      <c r="V1325" s="32"/>
      <c r="W1325" s="114">
        <f t="shared" si="5249"/>
        <v>0</v>
      </c>
      <c r="X1325" s="32"/>
      <c r="Y1325" s="114">
        <f t="shared" si="5250"/>
        <v>0</v>
      </c>
      <c r="Z1325" s="32"/>
      <c r="AA1325" s="114">
        <f t="shared" si="5251"/>
        <v>0</v>
      </c>
      <c r="AB1325" s="32"/>
      <c r="AC1325" s="114">
        <f t="shared" si="5252"/>
        <v>0</v>
      </c>
      <c r="AD1325" s="32"/>
      <c r="AE1325" s="114">
        <f t="shared" si="5253"/>
        <v>0</v>
      </c>
      <c r="AF1325" s="32"/>
      <c r="AG1325" s="114">
        <f t="shared" si="5254"/>
        <v>0</v>
      </c>
      <c r="AH1325" s="32"/>
      <c r="AI1325" s="114">
        <f t="shared" si="5255"/>
        <v>0</v>
      </c>
      <c r="AJ1325" s="32"/>
      <c r="AK1325" s="114">
        <f t="shared" si="5256"/>
        <v>0</v>
      </c>
      <c r="AL1325" s="32"/>
      <c r="AM1325" s="114">
        <f t="shared" si="5257"/>
        <v>0</v>
      </c>
      <c r="AN1325" s="32"/>
      <c r="AO1325" s="114">
        <f t="shared" si="5258"/>
        <v>0</v>
      </c>
      <c r="AP1325" s="32"/>
      <c r="AQ1325" s="114">
        <f t="shared" si="5259"/>
        <v>0</v>
      </c>
      <c r="AR1325" s="32"/>
      <c r="AS1325" s="114">
        <f t="shared" si="5260"/>
        <v>0</v>
      </c>
      <c r="AT1325" s="32"/>
      <c r="AU1325" s="114">
        <f t="shared" si="5261"/>
        <v>0</v>
      </c>
      <c r="AV1325" s="32"/>
      <c r="AW1325" s="114">
        <f t="shared" si="5262"/>
        <v>0</v>
      </c>
      <c r="AX1325" s="32"/>
      <c r="AY1325" s="114">
        <f t="shared" si="5263"/>
        <v>0</v>
      </c>
      <c r="AZ1325" s="32"/>
      <c r="BA1325" s="114">
        <f t="shared" si="5264"/>
        <v>0</v>
      </c>
      <c r="BB1325" s="32"/>
      <c r="BC1325" s="114">
        <f t="shared" si="5265"/>
        <v>0</v>
      </c>
      <c r="BD1325" s="32"/>
      <c r="BE1325" s="114">
        <f t="shared" si="5266"/>
        <v>0</v>
      </c>
      <c r="BF1325" s="32"/>
      <c r="BG1325" s="114">
        <f t="shared" si="5267"/>
        <v>0</v>
      </c>
      <c r="BH1325" s="108">
        <f t="shared" ref="BH1325:BI1325" si="5278">SUM(J1325,L1325,N1325,P1325,R1325,T1325,V1325,X1325,Z1325,AB1325,AD1325,AF1325,AH1325,AJ1325,AL1325,AN1325,AP1325,AR1325,AT1325,AV1325,AX1325,AZ1325,BB1325,BD1325,BF1325)</f>
        <v>1</v>
      </c>
      <c r="BI1325" s="119">
        <f t="shared" si="5278"/>
        <v>674.94144290098131</v>
      </c>
      <c r="BJ1325" s="87">
        <f t="shared" si="5269"/>
        <v>1.0000021378211119</v>
      </c>
      <c r="BK1325" s="108">
        <f t="shared" si="5270"/>
        <v>0</v>
      </c>
      <c r="BL1325" s="119">
        <f t="shared" si="5271"/>
        <v>-1.4429009812602089E-3</v>
      </c>
      <c r="BM1325" s="87">
        <f t="shared" si="5272"/>
        <v>-2.1378211119138513E-6</v>
      </c>
    </row>
    <row r="1326" spans="1:65" s="88" customFormat="1" ht="22.5">
      <c r="A1326" s="29" t="s">
        <v>1972</v>
      </c>
      <c r="B1326" s="29" t="s">
        <v>1951</v>
      </c>
      <c r="C1326" s="29" t="s">
        <v>1973</v>
      </c>
      <c r="D1326" s="101" t="s">
        <v>1974</v>
      </c>
      <c r="E1326" s="29" t="s">
        <v>100</v>
      </c>
      <c r="F1326" s="30">
        <v>1</v>
      </c>
      <c r="G1326" s="31">
        <v>871.66</v>
      </c>
      <c r="H1326" s="119">
        <v>1004.8326326992251</v>
      </c>
      <c r="I1326" s="120">
        <f t="shared" si="5242"/>
        <v>1004.83</v>
      </c>
      <c r="J1326" s="111"/>
      <c r="K1326" s="114">
        <f t="shared" si="5243"/>
        <v>0</v>
      </c>
      <c r="L1326" s="32">
        <f>'MEMÓRIA DE CÁLCULO'!L935</f>
        <v>1</v>
      </c>
      <c r="M1326" s="114">
        <f t="shared" si="5244"/>
        <v>1004.8326326992251</v>
      </c>
      <c r="N1326" s="32"/>
      <c r="O1326" s="114">
        <f t="shared" si="5245"/>
        <v>0</v>
      </c>
      <c r="P1326" s="32"/>
      <c r="Q1326" s="114">
        <f t="shared" si="5246"/>
        <v>0</v>
      </c>
      <c r="R1326" s="32"/>
      <c r="S1326" s="114">
        <f t="shared" si="5247"/>
        <v>0</v>
      </c>
      <c r="T1326" s="32"/>
      <c r="U1326" s="114">
        <f t="shared" si="5248"/>
        <v>0</v>
      </c>
      <c r="V1326" s="32"/>
      <c r="W1326" s="114">
        <f t="shared" si="5249"/>
        <v>0</v>
      </c>
      <c r="X1326" s="32"/>
      <c r="Y1326" s="114">
        <f t="shared" si="5250"/>
        <v>0</v>
      </c>
      <c r="Z1326" s="32"/>
      <c r="AA1326" s="114">
        <f t="shared" si="5251"/>
        <v>0</v>
      </c>
      <c r="AB1326" s="32"/>
      <c r="AC1326" s="114">
        <f t="shared" si="5252"/>
        <v>0</v>
      </c>
      <c r="AD1326" s="32"/>
      <c r="AE1326" s="114">
        <f t="shared" si="5253"/>
        <v>0</v>
      </c>
      <c r="AF1326" s="32"/>
      <c r="AG1326" s="114">
        <f t="shared" si="5254"/>
        <v>0</v>
      </c>
      <c r="AH1326" s="32"/>
      <c r="AI1326" s="114">
        <f t="shared" si="5255"/>
        <v>0</v>
      </c>
      <c r="AJ1326" s="32"/>
      <c r="AK1326" s="114">
        <f t="shared" si="5256"/>
        <v>0</v>
      </c>
      <c r="AL1326" s="32"/>
      <c r="AM1326" s="114">
        <f t="shared" si="5257"/>
        <v>0</v>
      </c>
      <c r="AN1326" s="32"/>
      <c r="AO1326" s="114">
        <f t="shared" si="5258"/>
        <v>0</v>
      </c>
      <c r="AP1326" s="32"/>
      <c r="AQ1326" s="114">
        <f t="shared" si="5259"/>
        <v>0</v>
      </c>
      <c r="AR1326" s="32"/>
      <c r="AS1326" s="114">
        <f t="shared" si="5260"/>
        <v>0</v>
      </c>
      <c r="AT1326" s="32"/>
      <c r="AU1326" s="114">
        <f t="shared" si="5261"/>
        <v>0</v>
      </c>
      <c r="AV1326" s="32"/>
      <c r="AW1326" s="114">
        <f t="shared" si="5262"/>
        <v>0</v>
      </c>
      <c r="AX1326" s="32"/>
      <c r="AY1326" s="114">
        <f t="shared" si="5263"/>
        <v>0</v>
      </c>
      <c r="AZ1326" s="32"/>
      <c r="BA1326" s="114">
        <f t="shared" si="5264"/>
        <v>0</v>
      </c>
      <c r="BB1326" s="32"/>
      <c r="BC1326" s="114">
        <f t="shared" si="5265"/>
        <v>0</v>
      </c>
      <c r="BD1326" s="32"/>
      <c r="BE1326" s="114">
        <f t="shared" si="5266"/>
        <v>0</v>
      </c>
      <c r="BF1326" s="32"/>
      <c r="BG1326" s="114">
        <f t="shared" si="5267"/>
        <v>0</v>
      </c>
      <c r="BH1326" s="108">
        <f t="shared" ref="BH1326:BI1326" si="5279">SUM(J1326,L1326,N1326,P1326,R1326,T1326,V1326,X1326,Z1326,AB1326,AD1326,AF1326,AH1326,AJ1326,AL1326,AN1326,AP1326,AR1326,AT1326,AV1326,AX1326,AZ1326,BB1326,BD1326,BF1326)</f>
        <v>1</v>
      </c>
      <c r="BI1326" s="119">
        <f t="shared" si="5279"/>
        <v>1004.8326326992251</v>
      </c>
      <c r="BJ1326" s="87">
        <f t="shared" si="5269"/>
        <v>1.0000026200444105</v>
      </c>
      <c r="BK1326" s="108">
        <f t="shared" si="5270"/>
        <v>0</v>
      </c>
      <c r="BL1326" s="119">
        <f t="shared" si="5271"/>
        <v>-2.6326992250460535E-3</v>
      </c>
      <c r="BM1326" s="87">
        <f t="shared" si="5272"/>
        <v>-2.6200444105395349E-6</v>
      </c>
    </row>
    <row r="1327" spans="1:65" s="88" customFormat="1">
      <c r="A1327" s="97" t="s">
        <v>1975</v>
      </c>
      <c r="B1327" s="22"/>
      <c r="C1327" s="22"/>
      <c r="D1327" s="102" t="s">
        <v>1976</v>
      </c>
      <c r="E1327" s="93"/>
      <c r="F1327" s="89"/>
      <c r="G1327" s="27"/>
      <c r="H1327" s="121"/>
      <c r="I1327" s="118">
        <f>I1328</f>
        <v>59157.41</v>
      </c>
      <c r="J1327" s="112"/>
      <c r="K1327" s="127">
        <f>K1328</f>
        <v>0</v>
      </c>
      <c r="L1327" s="26"/>
      <c r="M1327" s="127">
        <f>M1328</f>
        <v>12309.424542758996</v>
      </c>
      <c r="N1327" s="26"/>
      <c r="O1327" s="127">
        <f>O1328</f>
        <v>0</v>
      </c>
      <c r="P1327" s="26"/>
      <c r="Q1327" s="127">
        <f>Q1328</f>
        <v>0</v>
      </c>
      <c r="R1327" s="26"/>
      <c r="S1327" s="127">
        <f>S1328</f>
        <v>0</v>
      </c>
      <c r="T1327" s="26"/>
      <c r="U1327" s="127">
        <f>U1328</f>
        <v>0</v>
      </c>
      <c r="V1327" s="26"/>
      <c r="W1327" s="127">
        <f>W1328</f>
        <v>0</v>
      </c>
      <c r="X1327" s="26"/>
      <c r="Y1327" s="127">
        <f>Y1328</f>
        <v>0</v>
      </c>
      <c r="Z1327" s="26"/>
      <c r="AA1327" s="127">
        <f>AA1328</f>
        <v>0</v>
      </c>
      <c r="AB1327" s="26"/>
      <c r="AC1327" s="127">
        <f>AC1328</f>
        <v>0</v>
      </c>
      <c r="AD1327" s="26"/>
      <c r="AE1327" s="127">
        <f>AE1328</f>
        <v>0</v>
      </c>
      <c r="AF1327" s="26"/>
      <c r="AG1327" s="127">
        <f>AG1328</f>
        <v>0</v>
      </c>
      <c r="AH1327" s="26"/>
      <c r="AI1327" s="127">
        <f>AI1328</f>
        <v>0</v>
      </c>
      <c r="AJ1327" s="26"/>
      <c r="AK1327" s="127">
        <f>AK1328</f>
        <v>0</v>
      </c>
      <c r="AL1327" s="26"/>
      <c r="AM1327" s="127">
        <f>AM1328</f>
        <v>0</v>
      </c>
      <c r="AN1327" s="26"/>
      <c r="AO1327" s="127">
        <f>AO1328</f>
        <v>0</v>
      </c>
      <c r="AP1327" s="26"/>
      <c r="AQ1327" s="127">
        <f>AQ1328</f>
        <v>0</v>
      </c>
      <c r="AR1327" s="26"/>
      <c r="AS1327" s="127">
        <f>AS1328</f>
        <v>0</v>
      </c>
      <c r="AT1327" s="26"/>
      <c r="AU1327" s="127">
        <f>AU1328</f>
        <v>0</v>
      </c>
      <c r="AV1327" s="26"/>
      <c r="AW1327" s="127">
        <f>AW1328</f>
        <v>0</v>
      </c>
      <c r="AX1327" s="26"/>
      <c r="AY1327" s="127">
        <f>AY1328</f>
        <v>0</v>
      </c>
      <c r="AZ1327" s="26"/>
      <c r="BA1327" s="127">
        <f>BA1328</f>
        <v>0</v>
      </c>
      <c r="BB1327" s="26"/>
      <c r="BC1327" s="127">
        <f>BC1328</f>
        <v>0</v>
      </c>
      <c r="BD1327" s="26"/>
      <c r="BE1327" s="127">
        <f>BE1328</f>
        <v>0</v>
      </c>
      <c r="BF1327" s="26"/>
      <c r="BG1327" s="127">
        <f>BG1328</f>
        <v>0</v>
      </c>
      <c r="BH1327" s="109"/>
      <c r="BI1327" s="121">
        <f>BI1328</f>
        <v>12309.424542758996</v>
      </c>
      <c r="BJ1327" s="27"/>
      <c r="BK1327" s="109"/>
      <c r="BL1327" s="121">
        <f>BL1328</f>
        <v>46847.985457241004</v>
      </c>
      <c r="BM1327" s="27"/>
    </row>
    <row r="1328" spans="1:65" s="88" customFormat="1">
      <c r="A1328" s="97" t="s">
        <v>1977</v>
      </c>
      <c r="B1328" s="22"/>
      <c r="C1328" s="39"/>
      <c r="D1328" s="102" t="s">
        <v>1978</v>
      </c>
      <c r="E1328" s="94"/>
      <c r="F1328" s="36"/>
      <c r="G1328" s="37"/>
      <c r="H1328" s="123"/>
      <c r="I1328" s="118">
        <f>SUM(I1329:I1351)</f>
        <v>59157.41</v>
      </c>
      <c r="J1328" s="112"/>
      <c r="K1328" s="127">
        <f>SUM(K1329:K1351)</f>
        <v>0</v>
      </c>
      <c r="L1328" s="26"/>
      <c r="M1328" s="127">
        <f>SUM(M1329:M1351)</f>
        <v>12309.424542758996</v>
      </c>
      <c r="N1328" s="26"/>
      <c r="O1328" s="127">
        <f>SUM(O1329:O1351)</f>
        <v>0</v>
      </c>
      <c r="P1328" s="26"/>
      <c r="Q1328" s="127">
        <f>SUM(Q1329:Q1351)</f>
        <v>0</v>
      </c>
      <c r="R1328" s="26"/>
      <c r="S1328" s="127">
        <f>SUM(S1329:S1351)</f>
        <v>0</v>
      </c>
      <c r="T1328" s="26"/>
      <c r="U1328" s="127">
        <f>SUM(U1329:U1351)</f>
        <v>0</v>
      </c>
      <c r="V1328" s="26"/>
      <c r="W1328" s="127">
        <f>SUM(W1329:W1351)</f>
        <v>0</v>
      </c>
      <c r="X1328" s="26"/>
      <c r="Y1328" s="127">
        <f>SUM(Y1329:Y1351)</f>
        <v>0</v>
      </c>
      <c r="Z1328" s="26"/>
      <c r="AA1328" s="127">
        <f>SUM(AA1329:AA1351)</f>
        <v>0</v>
      </c>
      <c r="AB1328" s="26"/>
      <c r="AC1328" s="127">
        <f>SUM(AC1329:AC1351)</f>
        <v>0</v>
      </c>
      <c r="AD1328" s="26"/>
      <c r="AE1328" s="127">
        <f>SUM(AE1329:AE1351)</f>
        <v>0</v>
      </c>
      <c r="AF1328" s="26"/>
      <c r="AG1328" s="127">
        <f>SUM(AG1329:AG1351)</f>
        <v>0</v>
      </c>
      <c r="AH1328" s="26"/>
      <c r="AI1328" s="127">
        <f>SUM(AI1329:AI1351)</f>
        <v>0</v>
      </c>
      <c r="AJ1328" s="26"/>
      <c r="AK1328" s="127">
        <f>SUM(AK1329:AK1351)</f>
        <v>0</v>
      </c>
      <c r="AL1328" s="26"/>
      <c r="AM1328" s="127">
        <f>SUM(AM1329:AM1351)</f>
        <v>0</v>
      </c>
      <c r="AN1328" s="26"/>
      <c r="AO1328" s="127">
        <f>SUM(AO1329:AO1351)</f>
        <v>0</v>
      </c>
      <c r="AP1328" s="26"/>
      <c r="AQ1328" s="127">
        <f>SUM(AQ1329:AQ1351)</f>
        <v>0</v>
      </c>
      <c r="AR1328" s="26"/>
      <c r="AS1328" s="127">
        <f>SUM(AS1329:AS1351)</f>
        <v>0</v>
      </c>
      <c r="AT1328" s="26"/>
      <c r="AU1328" s="127">
        <f>SUM(AU1329:AU1351)</f>
        <v>0</v>
      </c>
      <c r="AV1328" s="26"/>
      <c r="AW1328" s="127">
        <f>SUM(AW1329:AW1351)</f>
        <v>0</v>
      </c>
      <c r="AX1328" s="26"/>
      <c r="AY1328" s="127">
        <f>SUM(AY1329:AY1351)</f>
        <v>0</v>
      </c>
      <c r="AZ1328" s="26"/>
      <c r="BA1328" s="127">
        <f>SUM(BA1329:BA1351)</f>
        <v>0</v>
      </c>
      <c r="BB1328" s="26"/>
      <c r="BC1328" s="127">
        <f>SUM(BC1329:BC1351)</f>
        <v>0</v>
      </c>
      <c r="BD1328" s="26"/>
      <c r="BE1328" s="127">
        <f>SUM(BE1329:BE1351)</f>
        <v>0</v>
      </c>
      <c r="BF1328" s="26"/>
      <c r="BG1328" s="127">
        <f>SUM(BG1329:BG1351)</f>
        <v>0</v>
      </c>
      <c r="BH1328" s="109"/>
      <c r="BI1328" s="121">
        <f>SUM(BI1329:BI1351)</f>
        <v>12309.424542758996</v>
      </c>
      <c r="BJ1328" s="27"/>
      <c r="BK1328" s="109"/>
      <c r="BL1328" s="121">
        <f>SUM(BL1329:BL1351)</f>
        <v>46847.985457241004</v>
      </c>
      <c r="BM1328" s="27"/>
    </row>
    <row r="1329" spans="1:65" s="88" customFormat="1" ht="45">
      <c r="A1329" s="96" t="s">
        <v>1979</v>
      </c>
      <c r="B1329" s="29" t="s">
        <v>1951</v>
      </c>
      <c r="C1329" s="29" t="s">
        <v>1980</v>
      </c>
      <c r="D1329" s="101" t="s">
        <v>1981</v>
      </c>
      <c r="E1329" s="29" t="s">
        <v>100</v>
      </c>
      <c r="F1329" s="30">
        <v>1</v>
      </c>
      <c r="G1329" s="31">
        <v>1302.97</v>
      </c>
      <c r="H1329" s="119">
        <v>1502.0383812818179</v>
      </c>
      <c r="I1329" s="120">
        <f t="shared" ref="I1329:I1351" si="5280">ROUND(SUM(F1329*H1329),2)</f>
        <v>1502.04</v>
      </c>
      <c r="J1329" s="111"/>
      <c r="K1329" s="114">
        <f t="shared" ref="K1329:K1351" si="5281">J1329*$H1329</f>
        <v>0</v>
      </c>
      <c r="L1329" s="32"/>
      <c r="M1329" s="114">
        <f t="shared" ref="M1329:M1351" si="5282">L1329*$H1329</f>
        <v>0</v>
      </c>
      <c r="N1329" s="32"/>
      <c r="O1329" s="114">
        <f t="shared" ref="O1329:O1351" si="5283">N1329*$H1329</f>
        <v>0</v>
      </c>
      <c r="P1329" s="32"/>
      <c r="Q1329" s="114">
        <f t="shared" ref="Q1329:Q1351" si="5284">P1329*$H1329</f>
        <v>0</v>
      </c>
      <c r="R1329" s="32"/>
      <c r="S1329" s="114">
        <f t="shared" ref="S1329:S1351" si="5285">R1329*$H1329</f>
        <v>0</v>
      </c>
      <c r="T1329" s="32"/>
      <c r="U1329" s="114">
        <f t="shared" ref="U1329:U1351" si="5286">T1329*$H1329</f>
        <v>0</v>
      </c>
      <c r="V1329" s="32"/>
      <c r="W1329" s="114">
        <f t="shared" ref="W1329:W1351" si="5287">V1329*$H1329</f>
        <v>0</v>
      </c>
      <c r="X1329" s="32"/>
      <c r="Y1329" s="114">
        <f t="shared" ref="Y1329:Y1351" si="5288">X1329*$H1329</f>
        <v>0</v>
      </c>
      <c r="Z1329" s="32"/>
      <c r="AA1329" s="114">
        <f t="shared" ref="AA1329:AA1351" si="5289">Z1329*$H1329</f>
        <v>0</v>
      </c>
      <c r="AB1329" s="32"/>
      <c r="AC1329" s="114">
        <f t="shared" ref="AC1329:AC1351" si="5290">AB1329*$H1329</f>
        <v>0</v>
      </c>
      <c r="AD1329" s="32"/>
      <c r="AE1329" s="114">
        <f t="shared" ref="AE1329:AE1351" si="5291">AD1329*$H1329</f>
        <v>0</v>
      </c>
      <c r="AF1329" s="32"/>
      <c r="AG1329" s="114">
        <f t="shared" ref="AG1329:AG1351" si="5292">AF1329*$H1329</f>
        <v>0</v>
      </c>
      <c r="AH1329" s="32"/>
      <c r="AI1329" s="114">
        <f t="shared" ref="AI1329:AI1351" si="5293">AH1329*$H1329</f>
        <v>0</v>
      </c>
      <c r="AJ1329" s="32"/>
      <c r="AK1329" s="114">
        <f t="shared" ref="AK1329:AK1351" si="5294">AJ1329*$H1329</f>
        <v>0</v>
      </c>
      <c r="AL1329" s="32"/>
      <c r="AM1329" s="114">
        <f t="shared" ref="AM1329:AM1351" si="5295">AL1329*$H1329</f>
        <v>0</v>
      </c>
      <c r="AN1329" s="32"/>
      <c r="AO1329" s="114">
        <f t="shared" ref="AO1329:AO1351" si="5296">AN1329*$H1329</f>
        <v>0</v>
      </c>
      <c r="AP1329" s="32"/>
      <c r="AQ1329" s="114">
        <f t="shared" ref="AQ1329:AQ1351" si="5297">AP1329*$H1329</f>
        <v>0</v>
      </c>
      <c r="AR1329" s="32"/>
      <c r="AS1329" s="114">
        <f t="shared" ref="AS1329:AS1351" si="5298">AR1329*$H1329</f>
        <v>0</v>
      </c>
      <c r="AT1329" s="32"/>
      <c r="AU1329" s="114">
        <f t="shared" ref="AU1329:AU1351" si="5299">AT1329*$H1329</f>
        <v>0</v>
      </c>
      <c r="AV1329" s="32"/>
      <c r="AW1329" s="114">
        <f t="shared" ref="AW1329:AW1351" si="5300">AV1329*$H1329</f>
        <v>0</v>
      </c>
      <c r="AX1329" s="32"/>
      <c r="AY1329" s="114">
        <f t="shared" ref="AY1329:AY1351" si="5301">AX1329*$H1329</f>
        <v>0</v>
      </c>
      <c r="AZ1329" s="32"/>
      <c r="BA1329" s="114">
        <f t="shared" ref="BA1329:BA1351" si="5302">AZ1329*$H1329</f>
        <v>0</v>
      </c>
      <c r="BB1329" s="32"/>
      <c r="BC1329" s="114">
        <f t="shared" ref="BC1329:BC1351" si="5303">BB1329*$H1329</f>
        <v>0</v>
      </c>
      <c r="BD1329" s="32"/>
      <c r="BE1329" s="114">
        <f t="shared" ref="BE1329:BE1351" si="5304">BD1329*$H1329</f>
        <v>0</v>
      </c>
      <c r="BF1329" s="32"/>
      <c r="BG1329" s="114">
        <f t="shared" ref="BG1329:BG1351" si="5305">BF1329*$H1329</f>
        <v>0</v>
      </c>
      <c r="BH1329" s="108">
        <f t="shared" ref="BH1329:BI1329" si="5306">SUM(J1329,L1329,N1329,P1329,R1329,T1329,V1329,X1329,Z1329,AB1329,AD1329,AF1329,AH1329,AJ1329,AL1329,AN1329,AP1329,AR1329,AT1329,AV1329,AX1329,AZ1329,BB1329,BD1329,BF1329)</f>
        <v>0</v>
      </c>
      <c r="BI1329" s="119">
        <f t="shared" si="5306"/>
        <v>0</v>
      </c>
      <c r="BJ1329" s="87">
        <f t="shared" ref="BJ1329:BJ1351" si="5307">BI1329/I1329</f>
        <v>0</v>
      </c>
      <c r="BK1329" s="108">
        <f t="shared" ref="BK1329:BK1351" si="5308">F1329-BH1329</f>
        <v>1</v>
      </c>
      <c r="BL1329" s="119">
        <f t="shared" ref="BL1329:BL1351" si="5309">I1329-BI1329</f>
        <v>1502.04</v>
      </c>
      <c r="BM1329" s="87">
        <f t="shared" ref="BM1329:BM1351" si="5310">1-BJ1329</f>
        <v>1</v>
      </c>
    </row>
    <row r="1330" spans="1:65" s="88" customFormat="1" ht="33.75">
      <c r="A1330" s="96" t="s">
        <v>1982</v>
      </c>
      <c r="B1330" s="29" t="s">
        <v>1951</v>
      </c>
      <c r="C1330" s="29" t="s">
        <v>1983</v>
      </c>
      <c r="D1330" s="101" t="s">
        <v>1984</v>
      </c>
      <c r="E1330" s="29" t="s">
        <v>1985</v>
      </c>
      <c r="F1330" s="30">
        <v>8</v>
      </c>
      <c r="G1330" s="31">
        <v>1078.58</v>
      </c>
      <c r="H1330" s="119">
        <v>1243.3659695027077</v>
      </c>
      <c r="I1330" s="120">
        <f t="shared" si="5280"/>
        <v>9946.93</v>
      </c>
      <c r="J1330" s="111"/>
      <c r="K1330" s="114">
        <f t="shared" si="5281"/>
        <v>0</v>
      </c>
      <c r="L1330" s="32"/>
      <c r="M1330" s="114">
        <f t="shared" si="5282"/>
        <v>0</v>
      </c>
      <c r="N1330" s="32"/>
      <c r="O1330" s="114">
        <f t="shared" si="5283"/>
        <v>0</v>
      </c>
      <c r="P1330" s="32"/>
      <c r="Q1330" s="114">
        <f t="shared" si="5284"/>
        <v>0</v>
      </c>
      <c r="R1330" s="32"/>
      <c r="S1330" s="114">
        <f t="shared" si="5285"/>
        <v>0</v>
      </c>
      <c r="T1330" s="32"/>
      <c r="U1330" s="114">
        <f t="shared" si="5286"/>
        <v>0</v>
      </c>
      <c r="V1330" s="32"/>
      <c r="W1330" s="114">
        <f t="shared" si="5287"/>
        <v>0</v>
      </c>
      <c r="X1330" s="32"/>
      <c r="Y1330" s="114">
        <f t="shared" si="5288"/>
        <v>0</v>
      </c>
      <c r="Z1330" s="32"/>
      <c r="AA1330" s="114">
        <f t="shared" si="5289"/>
        <v>0</v>
      </c>
      <c r="AB1330" s="32"/>
      <c r="AC1330" s="114">
        <f t="shared" si="5290"/>
        <v>0</v>
      </c>
      <c r="AD1330" s="32"/>
      <c r="AE1330" s="114">
        <f t="shared" si="5291"/>
        <v>0</v>
      </c>
      <c r="AF1330" s="32"/>
      <c r="AG1330" s="114">
        <f t="shared" si="5292"/>
        <v>0</v>
      </c>
      <c r="AH1330" s="32"/>
      <c r="AI1330" s="114">
        <f t="shared" si="5293"/>
        <v>0</v>
      </c>
      <c r="AJ1330" s="32"/>
      <c r="AK1330" s="114">
        <f t="shared" si="5294"/>
        <v>0</v>
      </c>
      <c r="AL1330" s="32"/>
      <c r="AM1330" s="114">
        <f t="shared" si="5295"/>
        <v>0</v>
      </c>
      <c r="AN1330" s="32"/>
      <c r="AO1330" s="114">
        <f t="shared" si="5296"/>
        <v>0</v>
      </c>
      <c r="AP1330" s="32"/>
      <c r="AQ1330" s="114">
        <f t="shared" si="5297"/>
        <v>0</v>
      </c>
      <c r="AR1330" s="32"/>
      <c r="AS1330" s="114">
        <f t="shared" si="5298"/>
        <v>0</v>
      </c>
      <c r="AT1330" s="32"/>
      <c r="AU1330" s="114">
        <f t="shared" si="5299"/>
        <v>0</v>
      </c>
      <c r="AV1330" s="32"/>
      <c r="AW1330" s="114">
        <f t="shared" si="5300"/>
        <v>0</v>
      </c>
      <c r="AX1330" s="32"/>
      <c r="AY1330" s="114">
        <f t="shared" si="5301"/>
        <v>0</v>
      </c>
      <c r="AZ1330" s="32"/>
      <c r="BA1330" s="114">
        <f t="shared" si="5302"/>
        <v>0</v>
      </c>
      <c r="BB1330" s="32"/>
      <c r="BC1330" s="114">
        <f t="shared" si="5303"/>
        <v>0</v>
      </c>
      <c r="BD1330" s="32"/>
      <c r="BE1330" s="114">
        <f t="shared" si="5304"/>
        <v>0</v>
      </c>
      <c r="BF1330" s="32"/>
      <c r="BG1330" s="114">
        <f t="shared" si="5305"/>
        <v>0</v>
      </c>
      <c r="BH1330" s="108">
        <f t="shared" ref="BH1330:BI1330" si="5311">SUM(J1330,L1330,N1330,P1330,R1330,T1330,V1330,X1330,Z1330,AB1330,AD1330,AF1330,AH1330,AJ1330,AL1330,AN1330,AP1330,AR1330,AT1330,AV1330,AX1330,AZ1330,BB1330,BD1330,BF1330)</f>
        <v>0</v>
      </c>
      <c r="BI1330" s="119">
        <f t="shared" si="5311"/>
        <v>0</v>
      </c>
      <c r="BJ1330" s="87">
        <f t="shared" si="5307"/>
        <v>0</v>
      </c>
      <c r="BK1330" s="108">
        <f t="shared" si="5308"/>
        <v>8</v>
      </c>
      <c r="BL1330" s="119">
        <f t="shared" si="5309"/>
        <v>9946.93</v>
      </c>
      <c r="BM1330" s="87">
        <f t="shared" si="5310"/>
        <v>1</v>
      </c>
    </row>
    <row r="1331" spans="1:65" s="88" customFormat="1" ht="33.75">
      <c r="A1331" s="96" t="s">
        <v>1986</v>
      </c>
      <c r="B1331" s="29" t="s">
        <v>1951</v>
      </c>
      <c r="C1331" s="29" t="s">
        <v>1987</v>
      </c>
      <c r="D1331" s="101" t="s">
        <v>1988</v>
      </c>
      <c r="E1331" s="29" t="s">
        <v>100</v>
      </c>
      <c r="F1331" s="30">
        <v>3</v>
      </c>
      <c r="G1331" s="31">
        <v>1138.23</v>
      </c>
      <c r="H1331" s="119">
        <v>1312.1293251006575</v>
      </c>
      <c r="I1331" s="120">
        <f t="shared" si="5280"/>
        <v>3936.39</v>
      </c>
      <c r="J1331" s="111"/>
      <c r="K1331" s="114">
        <f t="shared" si="5281"/>
        <v>0</v>
      </c>
      <c r="L1331" s="32"/>
      <c r="M1331" s="114">
        <f t="shared" si="5282"/>
        <v>0</v>
      </c>
      <c r="N1331" s="32"/>
      <c r="O1331" s="114">
        <f t="shared" si="5283"/>
        <v>0</v>
      </c>
      <c r="P1331" s="32"/>
      <c r="Q1331" s="114">
        <f t="shared" si="5284"/>
        <v>0</v>
      </c>
      <c r="R1331" s="32"/>
      <c r="S1331" s="114">
        <f t="shared" si="5285"/>
        <v>0</v>
      </c>
      <c r="T1331" s="32"/>
      <c r="U1331" s="114">
        <f t="shared" si="5286"/>
        <v>0</v>
      </c>
      <c r="V1331" s="32"/>
      <c r="W1331" s="114">
        <f t="shared" si="5287"/>
        <v>0</v>
      </c>
      <c r="X1331" s="32"/>
      <c r="Y1331" s="114">
        <f t="shared" si="5288"/>
        <v>0</v>
      </c>
      <c r="Z1331" s="32"/>
      <c r="AA1331" s="114">
        <f t="shared" si="5289"/>
        <v>0</v>
      </c>
      <c r="AB1331" s="32"/>
      <c r="AC1331" s="114">
        <f t="shared" si="5290"/>
        <v>0</v>
      </c>
      <c r="AD1331" s="32"/>
      <c r="AE1331" s="114">
        <f t="shared" si="5291"/>
        <v>0</v>
      </c>
      <c r="AF1331" s="32"/>
      <c r="AG1331" s="114">
        <f t="shared" si="5292"/>
        <v>0</v>
      </c>
      <c r="AH1331" s="32"/>
      <c r="AI1331" s="114">
        <f t="shared" si="5293"/>
        <v>0</v>
      </c>
      <c r="AJ1331" s="32"/>
      <c r="AK1331" s="114">
        <f t="shared" si="5294"/>
        <v>0</v>
      </c>
      <c r="AL1331" s="32"/>
      <c r="AM1331" s="114">
        <f t="shared" si="5295"/>
        <v>0</v>
      </c>
      <c r="AN1331" s="32"/>
      <c r="AO1331" s="114">
        <f t="shared" si="5296"/>
        <v>0</v>
      </c>
      <c r="AP1331" s="32"/>
      <c r="AQ1331" s="114">
        <f t="shared" si="5297"/>
        <v>0</v>
      </c>
      <c r="AR1331" s="32"/>
      <c r="AS1331" s="114">
        <f t="shared" si="5298"/>
        <v>0</v>
      </c>
      <c r="AT1331" s="32"/>
      <c r="AU1331" s="114">
        <f t="shared" si="5299"/>
        <v>0</v>
      </c>
      <c r="AV1331" s="32"/>
      <c r="AW1331" s="114">
        <f t="shared" si="5300"/>
        <v>0</v>
      </c>
      <c r="AX1331" s="32"/>
      <c r="AY1331" s="114">
        <f t="shared" si="5301"/>
        <v>0</v>
      </c>
      <c r="AZ1331" s="32"/>
      <c r="BA1331" s="114">
        <f t="shared" si="5302"/>
        <v>0</v>
      </c>
      <c r="BB1331" s="32"/>
      <c r="BC1331" s="114">
        <f t="shared" si="5303"/>
        <v>0</v>
      </c>
      <c r="BD1331" s="32"/>
      <c r="BE1331" s="114">
        <f t="shared" si="5304"/>
        <v>0</v>
      </c>
      <c r="BF1331" s="32"/>
      <c r="BG1331" s="114">
        <f t="shared" si="5305"/>
        <v>0</v>
      </c>
      <c r="BH1331" s="108">
        <f t="shared" ref="BH1331:BI1331" si="5312">SUM(J1331,L1331,N1331,P1331,R1331,T1331,V1331,X1331,Z1331,AB1331,AD1331,AF1331,AH1331,AJ1331,AL1331,AN1331,AP1331,AR1331,AT1331,AV1331,AX1331,AZ1331,BB1331,BD1331,BF1331)</f>
        <v>0</v>
      </c>
      <c r="BI1331" s="119">
        <f t="shared" si="5312"/>
        <v>0</v>
      </c>
      <c r="BJ1331" s="87">
        <f t="shared" si="5307"/>
        <v>0</v>
      </c>
      <c r="BK1331" s="108">
        <f t="shared" si="5308"/>
        <v>3</v>
      </c>
      <c r="BL1331" s="119">
        <f t="shared" si="5309"/>
        <v>3936.39</v>
      </c>
      <c r="BM1331" s="87">
        <f t="shared" si="5310"/>
        <v>1</v>
      </c>
    </row>
    <row r="1332" spans="1:65" s="88" customFormat="1" ht="33.75">
      <c r="A1332" s="96" t="s">
        <v>1989</v>
      </c>
      <c r="B1332" s="29" t="s">
        <v>1951</v>
      </c>
      <c r="C1332" s="29" t="s">
        <v>1990</v>
      </c>
      <c r="D1332" s="101" t="s">
        <v>1991</v>
      </c>
      <c r="E1332" s="29" t="s">
        <v>100</v>
      </c>
      <c r="F1332" s="30">
        <v>11</v>
      </c>
      <c r="G1332" s="31">
        <v>530.66999999999996</v>
      </c>
      <c r="H1332" s="119">
        <v>611.74601701867448</v>
      </c>
      <c r="I1332" s="120">
        <f t="shared" si="5280"/>
        <v>6729.21</v>
      </c>
      <c r="J1332" s="111"/>
      <c r="K1332" s="114">
        <f t="shared" si="5281"/>
        <v>0</v>
      </c>
      <c r="L1332" s="32">
        <f>'MEMÓRIA DE CÁLCULO'!L941</f>
        <v>11</v>
      </c>
      <c r="M1332" s="114">
        <f t="shared" si="5282"/>
        <v>6729.2061872054192</v>
      </c>
      <c r="N1332" s="32"/>
      <c r="O1332" s="114">
        <f t="shared" si="5283"/>
        <v>0</v>
      </c>
      <c r="P1332" s="32"/>
      <c r="Q1332" s="114">
        <f t="shared" si="5284"/>
        <v>0</v>
      </c>
      <c r="R1332" s="32"/>
      <c r="S1332" s="114">
        <f t="shared" si="5285"/>
        <v>0</v>
      </c>
      <c r="T1332" s="32"/>
      <c r="U1332" s="114">
        <f t="shared" si="5286"/>
        <v>0</v>
      </c>
      <c r="V1332" s="32"/>
      <c r="W1332" s="114">
        <f t="shared" si="5287"/>
        <v>0</v>
      </c>
      <c r="X1332" s="32"/>
      <c r="Y1332" s="114">
        <f t="shared" si="5288"/>
        <v>0</v>
      </c>
      <c r="Z1332" s="32"/>
      <c r="AA1332" s="114">
        <f t="shared" si="5289"/>
        <v>0</v>
      </c>
      <c r="AB1332" s="32"/>
      <c r="AC1332" s="114">
        <f t="shared" si="5290"/>
        <v>0</v>
      </c>
      <c r="AD1332" s="32"/>
      <c r="AE1332" s="114">
        <f t="shared" si="5291"/>
        <v>0</v>
      </c>
      <c r="AF1332" s="32"/>
      <c r="AG1332" s="114">
        <f t="shared" si="5292"/>
        <v>0</v>
      </c>
      <c r="AH1332" s="32"/>
      <c r="AI1332" s="114">
        <f t="shared" si="5293"/>
        <v>0</v>
      </c>
      <c r="AJ1332" s="32"/>
      <c r="AK1332" s="114">
        <f t="shared" si="5294"/>
        <v>0</v>
      </c>
      <c r="AL1332" s="32"/>
      <c r="AM1332" s="114">
        <f t="shared" si="5295"/>
        <v>0</v>
      </c>
      <c r="AN1332" s="32"/>
      <c r="AO1332" s="114">
        <f t="shared" si="5296"/>
        <v>0</v>
      </c>
      <c r="AP1332" s="32"/>
      <c r="AQ1332" s="114">
        <f t="shared" si="5297"/>
        <v>0</v>
      </c>
      <c r="AR1332" s="32"/>
      <c r="AS1332" s="114">
        <f t="shared" si="5298"/>
        <v>0</v>
      </c>
      <c r="AT1332" s="32"/>
      <c r="AU1332" s="114">
        <f t="shared" si="5299"/>
        <v>0</v>
      </c>
      <c r="AV1332" s="32"/>
      <c r="AW1332" s="114">
        <f t="shared" si="5300"/>
        <v>0</v>
      </c>
      <c r="AX1332" s="32"/>
      <c r="AY1332" s="114">
        <f t="shared" si="5301"/>
        <v>0</v>
      </c>
      <c r="AZ1332" s="32"/>
      <c r="BA1332" s="114">
        <f t="shared" si="5302"/>
        <v>0</v>
      </c>
      <c r="BB1332" s="32"/>
      <c r="BC1332" s="114">
        <f t="shared" si="5303"/>
        <v>0</v>
      </c>
      <c r="BD1332" s="32"/>
      <c r="BE1332" s="114">
        <f t="shared" si="5304"/>
        <v>0</v>
      </c>
      <c r="BF1332" s="32"/>
      <c r="BG1332" s="114">
        <f t="shared" si="5305"/>
        <v>0</v>
      </c>
      <c r="BH1332" s="108">
        <f t="shared" ref="BH1332:BI1332" si="5313">SUM(J1332,L1332,N1332,P1332,R1332,T1332,V1332,X1332,Z1332,AB1332,AD1332,AF1332,AH1332,AJ1332,AL1332,AN1332,AP1332,AR1332,AT1332,AV1332,AX1332,AZ1332,BB1332,BD1332,BF1332)</f>
        <v>11</v>
      </c>
      <c r="BI1332" s="119">
        <f t="shared" si="5313"/>
        <v>6729.2061872054192</v>
      </c>
      <c r="BJ1332" s="87">
        <f t="shared" si="5307"/>
        <v>0.99999943339640451</v>
      </c>
      <c r="BK1332" s="108">
        <f t="shared" si="5308"/>
        <v>0</v>
      </c>
      <c r="BL1332" s="119">
        <f t="shared" si="5309"/>
        <v>3.8127945808810182E-3</v>
      </c>
      <c r="BM1332" s="87">
        <f t="shared" si="5310"/>
        <v>5.6660359548654782E-7</v>
      </c>
    </row>
    <row r="1333" spans="1:65" s="88" customFormat="1" ht="33.75">
      <c r="A1333" s="96" t="s">
        <v>1992</v>
      </c>
      <c r="B1333" s="29" t="s">
        <v>1951</v>
      </c>
      <c r="C1333" s="29" t="s">
        <v>1993</v>
      </c>
      <c r="D1333" s="101" t="s">
        <v>1994</v>
      </c>
      <c r="E1333" s="29" t="s">
        <v>100</v>
      </c>
      <c r="F1333" s="30">
        <v>22</v>
      </c>
      <c r="G1333" s="31">
        <v>220.03</v>
      </c>
      <c r="H1333" s="119">
        <v>253.64628888879898</v>
      </c>
      <c r="I1333" s="120">
        <f t="shared" si="5280"/>
        <v>5580.22</v>
      </c>
      <c r="J1333" s="111"/>
      <c r="K1333" s="114">
        <f t="shared" si="5281"/>
        <v>0</v>
      </c>
      <c r="L1333" s="32">
        <f>'MEMÓRIA DE CÁLCULO'!L946</f>
        <v>22</v>
      </c>
      <c r="M1333" s="114">
        <f t="shared" si="5282"/>
        <v>5580.2183555535776</v>
      </c>
      <c r="N1333" s="32"/>
      <c r="O1333" s="114">
        <f t="shared" si="5283"/>
        <v>0</v>
      </c>
      <c r="P1333" s="32"/>
      <c r="Q1333" s="114">
        <f t="shared" si="5284"/>
        <v>0</v>
      </c>
      <c r="R1333" s="32"/>
      <c r="S1333" s="114">
        <f t="shared" si="5285"/>
        <v>0</v>
      </c>
      <c r="T1333" s="32"/>
      <c r="U1333" s="114">
        <f t="shared" si="5286"/>
        <v>0</v>
      </c>
      <c r="V1333" s="32"/>
      <c r="W1333" s="114">
        <f t="shared" si="5287"/>
        <v>0</v>
      </c>
      <c r="X1333" s="32"/>
      <c r="Y1333" s="114">
        <f t="shared" si="5288"/>
        <v>0</v>
      </c>
      <c r="Z1333" s="32"/>
      <c r="AA1333" s="114">
        <f t="shared" si="5289"/>
        <v>0</v>
      </c>
      <c r="AB1333" s="32"/>
      <c r="AC1333" s="114">
        <f t="shared" si="5290"/>
        <v>0</v>
      </c>
      <c r="AD1333" s="32"/>
      <c r="AE1333" s="114">
        <f t="shared" si="5291"/>
        <v>0</v>
      </c>
      <c r="AF1333" s="32"/>
      <c r="AG1333" s="114">
        <f t="shared" si="5292"/>
        <v>0</v>
      </c>
      <c r="AH1333" s="32"/>
      <c r="AI1333" s="114">
        <f t="shared" si="5293"/>
        <v>0</v>
      </c>
      <c r="AJ1333" s="32"/>
      <c r="AK1333" s="114">
        <f t="shared" si="5294"/>
        <v>0</v>
      </c>
      <c r="AL1333" s="32"/>
      <c r="AM1333" s="114">
        <f t="shared" si="5295"/>
        <v>0</v>
      </c>
      <c r="AN1333" s="32"/>
      <c r="AO1333" s="114">
        <f t="shared" si="5296"/>
        <v>0</v>
      </c>
      <c r="AP1333" s="32"/>
      <c r="AQ1333" s="114">
        <f t="shared" si="5297"/>
        <v>0</v>
      </c>
      <c r="AR1333" s="32"/>
      <c r="AS1333" s="114">
        <f t="shared" si="5298"/>
        <v>0</v>
      </c>
      <c r="AT1333" s="32"/>
      <c r="AU1333" s="114">
        <f t="shared" si="5299"/>
        <v>0</v>
      </c>
      <c r="AV1333" s="32"/>
      <c r="AW1333" s="114">
        <f t="shared" si="5300"/>
        <v>0</v>
      </c>
      <c r="AX1333" s="32"/>
      <c r="AY1333" s="114">
        <f t="shared" si="5301"/>
        <v>0</v>
      </c>
      <c r="AZ1333" s="32"/>
      <c r="BA1333" s="114">
        <f t="shared" si="5302"/>
        <v>0</v>
      </c>
      <c r="BB1333" s="32"/>
      <c r="BC1333" s="114">
        <f t="shared" si="5303"/>
        <v>0</v>
      </c>
      <c r="BD1333" s="32"/>
      <c r="BE1333" s="114">
        <f t="shared" si="5304"/>
        <v>0</v>
      </c>
      <c r="BF1333" s="32"/>
      <c r="BG1333" s="114">
        <f t="shared" si="5305"/>
        <v>0</v>
      </c>
      <c r="BH1333" s="108">
        <f t="shared" ref="BH1333:BI1333" si="5314">SUM(J1333,L1333,N1333,P1333,R1333,T1333,V1333,X1333,Z1333,AB1333,AD1333,AF1333,AH1333,AJ1333,AL1333,AN1333,AP1333,AR1333,AT1333,AV1333,AX1333,AZ1333,BB1333,BD1333,BF1333)</f>
        <v>22</v>
      </c>
      <c r="BI1333" s="119">
        <f t="shared" si="5314"/>
        <v>5580.2183555535776</v>
      </c>
      <c r="BJ1333" s="87">
        <f t="shared" si="5307"/>
        <v>0.99999970530795868</v>
      </c>
      <c r="BK1333" s="108">
        <f t="shared" si="5308"/>
        <v>0</v>
      </c>
      <c r="BL1333" s="119">
        <f t="shared" si="5309"/>
        <v>1.6444464226879063E-3</v>
      </c>
      <c r="BM1333" s="87">
        <f t="shared" si="5310"/>
        <v>2.9469204132492877E-7</v>
      </c>
    </row>
    <row r="1334" spans="1:65" s="88" customFormat="1" ht="22.5">
      <c r="A1334" s="96" t="s">
        <v>1995</v>
      </c>
      <c r="B1334" s="29" t="s">
        <v>1951</v>
      </c>
      <c r="C1334" s="29" t="s">
        <v>1996</v>
      </c>
      <c r="D1334" s="101" t="s">
        <v>1997</v>
      </c>
      <c r="E1334" s="29" t="s">
        <v>100</v>
      </c>
      <c r="F1334" s="30">
        <v>22</v>
      </c>
      <c r="G1334" s="31">
        <v>289.97000000000003</v>
      </c>
      <c r="H1334" s="119">
        <v>334.27175562007471</v>
      </c>
      <c r="I1334" s="120">
        <f t="shared" si="5280"/>
        <v>7353.98</v>
      </c>
      <c r="J1334" s="111"/>
      <c r="K1334" s="114">
        <f t="shared" si="5281"/>
        <v>0</v>
      </c>
      <c r="L1334" s="32"/>
      <c r="M1334" s="114">
        <f t="shared" si="5282"/>
        <v>0</v>
      </c>
      <c r="N1334" s="32"/>
      <c r="O1334" s="114">
        <f t="shared" si="5283"/>
        <v>0</v>
      </c>
      <c r="P1334" s="32"/>
      <c r="Q1334" s="114">
        <f t="shared" si="5284"/>
        <v>0</v>
      </c>
      <c r="R1334" s="32"/>
      <c r="S1334" s="114">
        <f t="shared" si="5285"/>
        <v>0</v>
      </c>
      <c r="T1334" s="32"/>
      <c r="U1334" s="114">
        <f t="shared" si="5286"/>
        <v>0</v>
      </c>
      <c r="V1334" s="32"/>
      <c r="W1334" s="114">
        <f t="shared" si="5287"/>
        <v>0</v>
      </c>
      <c r="X1334" s="32"/>
      <c r="Y1334" s="114">
        <f t="shared" si="5288"/>
        <v>0</v>
      </c>
      <c r="Z1334" s="32"/>
      <c r="AA1334" s="114">
        <f t="shared" si="5289"/>
        <v>0</v>
      </c>
      <c r="AB1334" s="32"/>
      <c r="AC1334" s="114">
        <f t="shared" si="5290"/>
        <v>0</v>
      </c>
      <c r="AD1334" s="32"/>
      <c r="AE1334" s="114">
        <f t="shared" si="5291"/>
        <v>0</v>
      </c>
      <c r="AF1334" s="32"/>
      <c r="AG1334" s="114">
        <f t="shared" si="5292"/>
        <v>0</v>
      </c>
      <c r="AH1334" s="32"/>
      <c r="AI1334" s="114">
        <f t="shared" si="5293"/>
        <v>0</v>
      </c>
      <c r="AJ1334" s="32"/>
      <c r="AK1334" s="114">
        <f t="shared" si="5294"/>
        <v>0</v>
      </c>
      <c r="AL1334" s="32"/>
      <c r="AM1334" s="114">
        <f t="shared" si="5295"/>
        <v>0</v>
      </c>
      <c r="AN1334" s="32"/>
      <c r="AO1334" s="114">
        <f t="shared" si="5296"/>
        <v>0</v>
      </c>
      <c r="AP1334" s="32"/>
      <c r="AQ1334" s="114">
        <f t="shared" si="5297"/>
        <v>0</v>
      </c>
      <c r="AR1334" s="32"/>
      <c r="AS1334" s="114">
        <f t="shared" si="5298"/>
        <v>0</v>
      </c>
      <c r="AT1334" s="32"/>
      <c r="AU1334" s="114">
        <f t="shared" si="5299"/>
        <v>0</v>
      </c>
      <c r="AV1334" s="32"/>
      <c r="AW1334" s="114">
        <f t="shared" si="5300"/>
        <v>0</v>
      </c>
      <c r="AX1334" s="32"/>
      <c r="AY1334" s="114">
        <f t="shared" si="5301"/>
        <v>0</v>
      </c>
      <c r="AZ1334" s="32"/>
      <c r="BA1334" s="114">
        <f t="shared" si="5302"/>
        <v>0</v>
      </c>
      <c r="BB1334" s="32"/>
      <c r="BC1334" s="114">
        <f t="shared" si="5303"/>
        <v>0</v>
      </c>
      <c r="BD1334" s="32"/>
      <c r="BE1334" s="114">
        <f t="shared" si="5304"/>
        <v>0</v>
      </c>
      <c r="BF1334" s="32"/>
      <c r="BG1334" s="114">
        <f t="shared" si="5305"/>
        <v>0</v>
      </c>
      <c r="BH1334" s="108">
        <f t="shared" ref="BH1334:BI1334" si="5315">SUM(J1334,L1334,N1334,P1334,R1334,T1334,V1334,X1334,Z1334,AB1334,AD1334,AF1334,AH1334,AJ1334,AL1334,AN1334,AP1334,AR1334,AT1334,AV1334,AX1334,AZ1334,BB1334,BD1334,BF1334)</f>
        <v>0</v>
      </c>
      <c r="BI1334" s="119">
        <f t="shared" si="5315"/>
        <v>0</v>
      </c>
      <c r="BJ1334" s="87">
        <f t="shared" si="5307"/>
        <v>0</v>
      </c>
      <c r="BK1334" s="108">
        <f t="shared" si="5308"/>
        <v>22</v>
      </c>
      <c r="BL1334" s="119">
        <f t="shared" si="5309"/>
        <v>7353.98</v>
      </c>
      <c r="BM1334" s="87">
        <f t="shared" si="5310"/>
        <v>1</v>
      </c>
    </row>
    <row r="1335" spans="1:65" s="88" customFormat="1" ht="33.75">
      <c r="A1335" s="96" t="s">
        <v>1998</v>
      </c>
      <c r="B1335" s="29" t="s">
        <v>1951</v>
      </c>
      <c r="C1335" s="29" t="s">
        <v>1999</v>
      </c>
      <c r="D1335" s="101" t="s">
        <v>2000</v>
      </c>
      <c r="E1335" s="29" t="s">
        <v>100</v>
      </c>
      <c r="F1335" s="30">
        <v>11</v>
      </c>
      <c r="G1335" s="31">
        <v>662.56</v>
      </c>
      <c r="H1335" s="119">
        <v>763.7862344505869</v>
      </c>
      <c r="I1335" s="120">
        <f t="shared" si="5280"/>
        <v>8401.65</v>
      </c>
      <c r="J1335" s="111"/>
      <c r="K1335" s="114">
        <f t="shared" si="5281"/>
        <v>0</v>
      </c>
      <c r="L1335" s="32"/>
      <c r="M1335" s="114">
        <f t="shared" si="5282"/>
        <v>0</v>
      </c>
      <c r="N1335" s="32"/>
      <c r="O1335" s="114">
        <f t="shared" si="5283"/>
        <v>0</v>
      </c>
      <c r="P1335" s="32"/>
      <c r="Q1335" s="114">
        <f t="shared" si="5284"/>
        <v>0</v>
      </c>
      <c r="R1335" s="32"/>
      <c r="S1335" s="114">
        <f t="shared" si="5285"/>
        <v>0</v>
      </c>
      <c r="T1335" s="32"/>
      <c r="U1335" s="114">
        <f t="shared" si="5286"/>
        <v>0</v>
      </c>
      <c r="V1335" s="32"/>
      <c r="W1335" s="114">
        <f t="shared" si="5287"/>
        <v>0</v>
      </c>
      <c r="X1335" s="32"/>
      <c r="Y1335" s="114">
        <f t="shared" si="5288"/>
        <v>0</v>
      </c>
      <c r="Z1335" s="32"/>
      <c r="AA1335" s="114">
        <f t="shared" si="5289"/>
        <v>0</v>
      </c>
      <c r="AB1335" s="32"/>
      <c r="AC1335" s="114">
        <f t="shared" si="5290"/>
        <v>0</v>
      </c>
      <c r="AD1335" s="32"/>
      <c r="AE1335" s="114">
        <f t="shared" si="5291"/>
        <v>0</v>
      </c>
      <c r="AF1335" s="32"/>
      <c r="AG1335" s="114">
        <f t="shared" si="5292"/>
        <v>0</v>
      </c>
      <c r="AH1335" s="32"/>
      <c r="AI1335" s="114">
        <f t="shared" si="5293"/>
        <v>0</v>
      </c>
      <c r="AJ1335" s="32"/>
      <c r="AK1335" s="114">
        <f t="shared" si="5294"/>
        <v>0</v>
      </c>
      <c r="AL1335" s="32"/>
      <c r="AM1335" s="114">
        <f t="shared" si="5295"/>
        <v>0</v>
      </c>
      <c r="AN1335" s="32"/>
      <c r="AO1335" s="114">
        <f t="shared" si="5296"/>
        <v>0</v>
      </c>
      <c r="AP1335" s="32"/>
      <c r="AQ1335" s="114">
        <f t="shared" si="5297"/>
        <v>0</v>
      </c>
      <c r="AR1335" s="32"/>
      <c r="AS1335" s="114">
        <f t="shared" si="5298"/>
        <v>0</v>
      </c>
      <c r="AT1335" s="32"/>
      <c r="AU1335" s="114">
        <f t="shared" si="5299"/>
        <v>0</v>
      </c>
      <c r="AV1335" s="32"/>
      <c r="AW1335" s="114">
        <f t="shared" si="5300"/>
        <v>0</v>
      </c>
      <c r="AX1335" s="32"/>
      <c r="AY1335" s="114">
        <f t="shared" si="5301"/>
        <v>0</v>
      </c>
      <c r="AZ1335" s="32"/>
      <c r="BA1335" s="114">
        <f t="shared" si="5302"/>
        <v>0</v>
      </c>
      <c r="BB1335" s="32"/>
      <c r="BC1335" s="114">
        <f t="shared" si="5303"/>
        <v>0</v>
      </c>
      <c r="BD1335" s="32"/>
      <c r="BE1335" s="114">
        <f t="shared" si="5304"/>
        <v>0</v>
      </c>
      <c r="BF1335" s="32"/>
      <c r="BG1335" s="114">
        <f t="shared" si="5305"/>
        <v>0</v>
      </c>
      <c r="BH1335" s="108">
        <f t="shared" ref="BH1335:BI1335" si="5316">SUM(J1335,L1335,N1335,P1335,R1335,T1335,V1335,X1335,Z1335,AB1335,AD1335,AF1335,AH1335,AJ1335,AL1335,AN1335,AP1335,AR1335,AT1335,AV1335,AX1335,AZ1335,BB1335,BD1335,BF1335)</f>
        <v>0</v>
      </c>
      <c r="BI1335" s="119">
        <f t="shared" si="5316"/>
        <v>0</v>
      </c>
      <c r="BJ1335" s="87">
        <f t="shared" si="5307"/>
        <v>0</v>
      </c>
      <c r="BK1335" s="108">
        <f t="shared" si="5308"/>
        <v>11</v>
      </c>
      <c r="BL1335" s="119">
        <f t="shared" si="5309"/>
        <v>8401.65</v>
      </c>
      <c r="BM1335" s="87">
        <f t="shared" si="5310"/>
        <v>1</v>
      </c>
    </row>
    <row r="1336" spans="1:65" s="88" customFormat="1" ht="33.75">
      <c r="A1336" s="96" t="s">
        <v>2001</v>
      </c>
      <c r="B1336" s="29" t="s">
        <v>1951</v>
      </c>
      <c r="C1336" s="29" t="s">
        <v>2002</v>
      </c>
      <c r="D1336" s="101" t="s">
        <v>2003</v>
      </c>
      <c r="E1336" s="29" t="s">
        <v>132</v>
      </c>
      <c r="F1336" s="30">
        <v>3</v>
      </c>
      <c r="G1336" s="31">
        <v>29.94</v>
      </c>
      <c r="H1336" s="119">
        <v>34.514247554109176</v>
      </c>
      <c r="I1336" s="120">
        <f t="shared" si="5280"/>
        <v>103.54</v>
      </c>
      <c r="J1336" s="111"/>
      <c r="K1336" s="114">
        <f t="shared" si="5281"/>
        <v>0</v>
      </c>
      <c r="L1336" s="32"/>
      <c r="M1336" s="114">
        <f t="shared" si="5282"/>
        <v>0</v>
      </c>
      <c r="N1336" s="32"/>
      <c r="O1336" s="114">
        <f t="shared" si="5283"/>
        <v>0</v>
      </c>
      <c r="P1336" s="32"/>
      <c r="Q1336" s="114">
        <f t="shared" si="5284"/>
        <v>0</v>
      </c>
      <c r="R1336" s="32"/>
      <c r="S1336" s="114">
        <f t="shared" si="5285"/>
        <v>0</v>
      </c>
      <c r="T1336" s="32"/>
      <c r="U1336" s="114">
        <f t="shared" si="5286"/>
        <v>0</v>
      </c>
      <c r="V1336" s="32"/>
      <c r="W1336" s="114">
        <f t="shared" si="5287"/>
        <v>0</v>
      </c>
      <c r="X1336" s="32"/>
      <c r="Y1336" s="114">
        <f t="shared" si="5288"/>
        <v>0</v>
      </c>
      <c r="Z1336" s="32"/>
      <c r="AA1336" s="114">
        <f t="shared" si="5289"/>
        <v>0</v>
      </c>
      <c r="AB1336" s="32"/>
      <c r="AC1336" s="114">
        <f t="shared" si="5290"/>
        <v>0</v>
      </c>
      <c r="AD1336" s="32"/>
      <c r="AE1336" s="114">
        <f t="shared" si="5291"/>
        <v>0</v>
      </c>
      <c r="AF1336" s="32"/>
      <c r="AG1336" s="114">
        <f t="shared" si="5292"/>
        <v>0</v>
      </c>
      <c r="AH1336" s="32"/>
      <c r="AI1336" s="114">
        <f t="shared" si="5293"/>
        <v>0</v>
      </c>
      <c r="AJ1336" s="32"/>
      <c r="AK1336" s="114">
        <f t="shared" si="5294"/>
        <v>0</v>
      </c>
      <c r="AL1336" s="32"/>
      <c r="AM1336" s="114">
        <f t="shared" si="5295"/>
        <v>0</v>
      </c>
      <c r="AN1336" s="32"/>
      <c r="AO1336" s="114">
        <f t="shared" si="5296"/>
        <v>0</v>
      </c>
      <c r="AP1336" s="32"/>
      <c r="AQ1336" s="114">
        <f t="shared" si="5297"/>
        <v>0</v>
      </c>
      <c r="AR1336" s="32"/>
      <c r="AS1336" s="114">
        <f t="shared" si="5298"/>
        <v>0</v>
      </c>
      <c r="AT1336" s="32"/>
      <c r="AU1336" s="114">
        <f t="shared" si="5299"/>
        <v>0</v>
      </c>
      <c r="AV1336" s="32"/>
      <c r="AW1336" s="114">
        <f t="shared" si="5300"/>
        <v>0</v>
      </c>
      <c r="AX1336" s="32"/>
      <c r="AY1336" s="114">
        <f t="shared" si="5301"/>
        <v>0</v>
      </c>
      <c r="AZ1336" s="32"/>
      <c r="BA1336" s="114">
        <f t="shared" si="5302"/>
        <v>0</v>
      </c>
      <c r="BB1336" s="32"/>
      <c r="BC1336" s="114">
        <f t="shared" si="5303"/>
        <v>0</v>
      </c>
      <c r="BD1336" s="32"/>
      <c r="BE1336" s="114">
        <f t="shared" si="5304"/>
        <v>0</v>
      </c>
      <c r="BF1336" s="32"/>
      <c r="BG1336" s="114">
        <f t="shared" si="5305"/>
        <v>0</v>
      </c>
      <c r="BH1336" s="108">
        <f t="shared" ref="BH1336:BI1336" si="5317">SUM(J1336,L1336,N1336,P1336,R1336,T1336,V1336,X1336,Z1336,AB1336,AD1336,AF1336,AH1336,AJ1336,AL1336,AN1336,AP1336,AR1336,AT1336,AV1336,AX1336,AZ1336,BB1336,BD1336,BF1336)</f>
        <v>0</v>
      </c>
      <c r="BI1336" s="119">
        <f t="shared" si="5317"/>
        <v>0</v>
      </c>
      <c r="BJ1336" s="87">
        <f t="shared" si="5307"/>
        <v>0</v>
      </c>
      <c r="BK1336" s="108">
        <f t="shared" si="5308"/>
        <v>3</v>
      </c>
      <c r="BL1336" s="119">
        <f t="shared" si="5309"/>
        <v>103.54</v>
      </c>
      <c r="BM1336" s="87">
        <f t="shared" si="5310"/>
        <v>1</v>
      </c>
    </row>
    <row r="1337" spans="1:65" s="88" customFormat="1" ht="33.75">
      <c r="A1337" s="29" t="s">
        <v>2004</v>
      </c>
      <c r="B1337" s="29" t="s">
        <v>1951</v>
      </c>
      <c r="C1337" s="29" t="s">
        <v>2005</v>
      </c>
      <c r="D1337" s="101" t="s">
        <v>2006</v>
      </c>
      <c r="E1337" s="29" t="s">
        <v>132</v>
      </c>
      <c r="F1337" s="30">
        <v>8</v>
      </c>
      <c r="G1337" s="31">
        <v>40.68</v>
      </c>
      <c r="H1337" s="119">
        <v>46.895109903178394</v>
      </c>
      <c r="I1337" s="120">
        <f t="shared" si="5280"/>
        <v>375.16</v>
      </c>
      <c r="J1337" s="111"/>
      <c r="K1337" s="114">
        <f t="shared" si="5281"/>
        <v>0</v>
      </c>
      <c r="L1337" s="32"/>
      <c r="M1337" s="114">
        <f t="shared" si="5282"/>
        <v>0</v>
      </c>
      <c r="N1337" s="32"/>
      <c r="O1337" s="114">
        <f t="shared" si="5283"/>
        <v>0</v>
      </c>
      <c r="P1337" s="32"/>
      <c r="Q1337" s="114">
        <f t="shared" si="5284"/>
        <v>0</v>
      </c>
      <c r="R1337" s="32"/>
      <c r="S1337" s="114">
        <f t="shared" si="5285"/>
        <v>0</v>
      </c>
      <c r="T1337" s="32"/>
      <c r="U1337" s="114">
        <f t="shared" si="5286"/>
        <v>0</v>
      </c>
      <c r="V1337" s="32"/>
      <c r="W1337" s="114">
        <f t="shared" si="5287"/>
        <v>0</v>
      </c>
      <c r="X1337" s="32"/>
      <c r="Y1337" s="114">
        <f t="shared" si="5288"/>
        <v>0</v>
      </c>
      <c r="Z1337" s="32"/>
      <c r="AA1337" s="114">
        <f t="shared" si="5289"/>
        <v>0</v>
      </c>
      <c r="AB1337" s="32"/>
      <c r="AC1337" s="114">
        <f t="shared" si="5290"/>
        <v>0</v>
      </c>
      <c r="AD1337" s="32"/>
      <c r="AE1337" s="114">
        <f t="shared" si="5291"/>
        <v>0</v>
      </c>
      <c r="AF1337" s="32"/>
      <c r="AG1337" s="114">
        <f t="shared" si="5292"/>
        <v>0</v>
      </c>
      <c r="AH1337" s="32"/>
      <c r="AI1337" s="114">
        <f t="shared" si="5293"/>
        <v>0</v>
      </c>
      <c r="AJ1337" s="32"/>
      <c r="AK1337" s="114">
        <f t="shared" si="5294"/>
        <v>0</v>
      </c>
      <c r="AL1337" s="32"/>
      <c r="AM1337" s="114">
        <f t="shared" si="5295"/>
        <v>0</v>
      </c>
      <c r="AN1337" s="32"/>
      <c r="AO1337" s="114">
        <f t="shared" si="5296"/>
        <v>0</v>
      </c>
      <c r="AP1337" s="32"/>
      <c r="AQ1337" s="114">
        <f t="shared" si="5297"/>
        <v>0</v>
      </c>
      <c r="AR1337" s="32"/>
      <c r="AS1337" s="114">
        <f t="shared" si="5298"/>
        <v>0</v>
      </c>
      <c r="AT1337" s="32"/>
      <c r="AU1337" s="114">
        <f t="shared" si="5299"/>
        <v>0</v>
      </c>
      <c r="AV1337" s="32"/>
      <c r="AW1337" s="114">
        <f t="shared" si="5300"/>
        <v>0</v>
      </c>
      <c r="AX1337" s="32"/>
      <c r="AY1337" s="114">
        <f t="shared" si="5301"/>
        <v>0</v>
      </c>
      <c r="AZ1337" s="32"/>
      <c r="BA1337" s="114">
        <f t="shared" si="5302"/>
        <v>0</v>
      </c>
      <c r="BB1337" s="32"/>
      <c r="BC1337" s="114">
        <f t="shared" si="5303"/>
        <v>0</v>
      </c>
      <c r="BD1337" s="32"/>
      <c r="BE1337" s="114">
        <f t="shared" si="5304"/>
        <v>0</v>
      </c>
      <c r="BF1337" s="32"/>
      <c r="BG1337" s="114">
        <f t="shared" si="5305"/>
        <v>0</v>
      </c>
      <c r="BH1337" s="108">
        <f t="shared" ref="BH1337:BI1337" si="5318">SUM(J1337,L1337,N1337,P1337,R1337,T1337,V1337,X1337,Z1337,AB1337,AD1337,AF1337,AH1337,AJ1337,AL1337,AN1337,AP1337,AR1337,AT1337,AV1337,AX1337,AZ1337,BB1337,BD1337,BF1337)</f>
        <v>0</v>
      </c>
      <c r="BI1337" s="119">
        <f t="shared" si="5318"/>
        <v>0</v>
      </c>
      <c r="BJ1337" s="87">
        <f t="shared" si="5307"/>
        <v>0</v>
      </c>
      <c r="BK1337" s="108">
        <f t="shared" si="5308"/>
        <v>8</v>
      </c>
      <c r="BL1337" s="119">
        <f t="shared" si="5309"/>
        <v>375.16</v>
      </c>
      <c r="BM1337" s="87">
        <f t="shared" si="5310"/>
        <v>1</v>
      </c>
    </row>
    <row r="1338" spans="1:65" s="88" customFormat="1" ht="33.75">
      <c r="A1338" s="29" t="s">
        <v>2007</v>
      </c>
      <c r="B1338" s="29" t="s">
        <v>1951</v>
      </c>
      <c r="C1338" s="29" t="s">
        <v>2008</v>
      </c>
      <c r="D1338" s="101" t="s">
        <v>2009</v>
      </c>
      <c r="E1338" s="29" t="s">
        <v>132</v>
      </c>
      <c r="F1338" s="30">
        <v>11</v>
      </c>
      <c r="G1338" s="31">
        <v>110.43</v>
      </c>
      <c r="H1338" s="119">
        <v>127.3015483433626</v>
      </c>
      <c r="I1338" s="120">
        <f t="shared" si="5280"/>
        <v>1400.32</v>
      </c>
      <c r="J1338" s="111"/>
      <c r="K1338" s="114">
        <f t="shared" si="5281"/>
        <v>0</v>
      </c>
      <c r="L1338" s="32"/>
      <c r="M1338" s="114">
        <f t="shared" si="5282"/>
        <v>0</v>
      </c>
      <c r="N1338" s="32"/>
      <c r="O1338" s="114">
        <f t="shared" si="5283"/>
        <v>0</v>
      </c>
      <c r="P1338" s="32"/>
      <c r="Q1338" s="114">
        <f t="shared" si="5284"/>
        <v>0</v>
      </c>
      <c r="R1338" s="32"/>
      <c r="S1338" s="114">
        <f t="shared" si="5285"/>
        <v>0</v>
      </c>
      <c r="T1338" s="32"/>
      <c r="U1338" s="114">
        <f t="shared" si="5286"/>
        <v>0</v>
      </c>
      <c r="V1338" s="32"/>
      <c r="W1338" s="114">
        <f t="shared" si="5287"/>
        <v>0</v>
      </c>
      <c r="X1338" s="32"/>
      <c r="Y1338" s="114">
        <f t="shared" si="5288"/>
        <v>0</v>
      </c>
      <c r="Z1338" s="32"/>
      <c r="AA1338" s="114">
        <f t="shared" si="5289"/>
        <v>0</v>
      </c>
      <c r="AB1338" s="32"/>
      <c r="AC1338" s="114">
        <f t="shared" si="5290"/>
        <v>0</v>
      </c>
      <c r="AD1338" s="32"/>
      <c r="AE1338" s="114">
        <f t="shared" si="5291"/>
        <v>0</v>
      </c>
      <c r="AF1338" s="32"/>
      <c r="AG1338" s="114">
        <f t="shared" si="5292"/>
        <v>0</v>
      </c>
      <c r="AH1338" s="32"/>
      <c r="AI1338" s="114">
        <f t="shared" si="5293"/>
        <v>0</v>
      </c>
      <c r="AJ1338" s="32"/>
      <c r="AK1338" s="114">
        <f t="shared" si="5294"/>
        <v>0</v>
      </c>
      <c r="AL1338" s="32"/>
      <c r="AM1338" s="114">
        <f t="shared" si="5295"/>
        <v>0</v>
      </c>
      <c r="AN1338" s="32"/>
      <c r="AO1338" s="114">
        <f t="shared" si="5296"/>
        <v>0</v>
      </c>
      <c r="AP1338" s="32"/>
      <c r="AQ1338" s="114">
        <f t="shared" si="5297"/>
        <v>0</v>
      </c>
      <c r="AR1338" s="32"/>
      <c r="AS1338" s="114">
        <f t="shared" si="5298"/>
        <v>0</v>
      </c>
      <c r="AT1338" s="32"/>
      <c r="AU1338" s="114">
        <f t="shared" si="5299"/>
        <v>0</v>
      </c>
      <c r="AV1338" s="32"/>
      <c r="AW1338" s="114">
        <f t="shared" si="5300"/>
        <v>0</v>
      </c>
      <c r="AX1338" s="32"/>
      <c r="AY1338" s="114">
        <f t="shared" si="5301"/>
        <v>0</v>
      </c>
      <c r="AZ1338" s="32"/>
      <c r="BA1338" s="114">
        <f t="shared" si="5302"/>
        <v>0</v>
      </c>
      <c r="BB1338" s="32"/>
      <c r="BC1338" s="114">
        <f t="shared" si="5303"/>
        <v>0</v>
      </c>
      <c r="BD1338" s="32"/>
      <c r="BE1338" s="114">
        <f t="shared" si="5304"/>
        <v>0</v>
      </c>
      <c r="BF1338" s="32"/>
      <c r="BG1338" s="114">
        <f t="shared" si="5305"/>
        <v>0</v>
      </c>
      <c r="BH1338" s="108">
        <f t="shared" ref="BH1338:BI1338" si="5319">SUM(J1338,L1338,N1338,P1338,R1338,T1338,V1338,X1338,Z1338,AB1338,AD1338,AF1338,AH1338,AJ1338,AL1338,AN1338,AP1338,AR1338,AT1338,AV1338,AX1338,AZ1338,BB1338,BD1338,BF1338)</f>
        <v>0</v>
      </c>
      <c r="BI1338" s="119">
        <f t="shared" si="5319"/>
        <v>0</v>
      </c>
      <c r="BJ1338" s="87">
        <f t="shared" si="5307"/>
        <v>0</v>
      </c>
      <c r="BK1338" s="108">
        <f t="shared" si="5308"/>
        <v>11</v>
      </c>
      <c r="BL1338" s="119">
        <f t="shared" si="5309"/>
        <v>1400.32</v>
      </c>
      <c r="BM1338" s="87">
        <f t="shared" si="5310"/>
        <v>1</v>
      </c>
    </row>
    <row r="1339" spans="1:65" s="88" customFormat="1" ht="33.75">
      <c r="A1339" s="29" t="s">
        <v>2010</v>
      </c>
      <c r="B1339" s="29" t="s">
        <v>1951</v>
      </c>
      <c r="C1339" s="29" t="s">
        <v>2011</v>
      </c>
      <c r="D1339" s="101" t="s">
        <v>2012</v>
      </c>
      <c r="E1339" s="29" t="s">
        <v>132</v>
      </c>
      <c r="F1339" s="30">
        <v>1</v>
      </c>
      <c r="G1339" s="31">
        <v>133.77000000000001</v>
      </c>
      <c r="H1339" s="119">
        <v>154.2074447332393</v>
      </c>
      <c r="I1339" s="120">
        <f t="shared" si="5280"/>
        <v>154.21</v>
      </c>
      <c r="J1339" s="111"/>
      <c r="K1339" s="114">
        <f t="shared" si="5281"/>
        <v>0</v>
      </c>
      <c r="L1339" s="32"/>
      <c r="M1339" s="114">
        <f t="shared" si="5282"/>
        <v>0</v>
      </c>
      <c r="N1339" s="32"/>
      <c r="O1339" s="114">
        <f t="shared" si="5283"/>
        <v>0</v>
      </c>
      <c r="P1339" s="32"/>
      <c r="Q1339" s="114">
        <f t="shared" si="5284"/>
        <v>0</v>
      </c>
      <c r="R1339" s="32"/>
      <c r="S1339" s="114">
        <f t="shared" si="5285"/>
        <v>0</v>
      </c>
      <c r="T1339" s="32"/>
      <c r="U1339" s="114">
        <f t="shared" si="5286"/>
        <v>0</v>
      </c>
      <c r="V1339" s="32"/>
      <c r="W1339" s="114">
        <f t="shared" si="5287"/>
        <v>0</v>
      </c>
      <c r="X1339" s="32"/>
      <c r="Y1339" s="114">
        <f t="shared" si="5288"/>
        <v>0</v>
      </c>
      <c r="Z1339" s="32"/>
      <c r="AA1339" s="114">
        <f t="shared" si="5289"/>
        <v>0</v>
      </c>
      <c r="AB1339" s="32"/>
      <c r="AC1339" s="114">
        <f t="shared" si="5290"/>
        <v>0</v>
      </c>
      <c r="AD1339" s="32"/>
      <c r="AE1339" s="114">
        <f t="shared" si="5291"/>
        <v>0</v>
      </c>
      <c r="AF1339" s="32"/>
      <c r="AG1339" s="114">
        <f t="shared" si="5292"/>
        <v>0</v>
      </c>
      <c r="AH1339" s="32"/>
      <c r="AI1339" s="114">
        <f t="shared" si="5293"/>
        <v>0</v>
      </c>
      <c r="AJ1339" s="32"/>
      <c r="AK1339" s="114">
        <f t="shared" si="5294"/>
        <v>0</v>
      </c>
      <c r="AL1339" s="32"/>
      <c r="AM1339" s="114">
        <f t="shared" si="5295"/>
        <v>0</v>
      </c>
      <c r="AN1339" s="32"/>
      <c r="AO1339" s="114">
        <f t="shared" si="5296"/>
        <v>0</v>
      </c>
      <c r="AP1339" s="32"/>
      <c r="AQ1339" s="114">
        <f t="shared" si="5297"/>
        <v>0</v>
      </c>
      <c r="AR1339" s="32"/>
      <c r="AS1339" s="114">
        <f t="shared" si="5298"/>
        <v>0</v>
      </c>
      <c r="AT1339" s="32"/>
      <c r="AU1339" s="114">
        <f t="shared" si="5299"/>
        <v>0</v>
      </c>
      <c r="AV1339" s="32"/>
      <c r="AW1339" s="114">
        <f t="shared" si="5300"/>
        <v>0</v>
      </c>
      <c r="AX1339" s="32"/>
      <c r="AY1339" s="114">
        <f t="shared" si="5301"/>
        <v>0</v>
      </c>
      <c r="AZ1339" s="32"/>
      <c r="BA1339" s="114">
        <f t="shared" si="5302"/>
        <v>0</v>
      </c>
      <c r="BB1339" s="32"/>
      <c r="BC1339" s="114">
        <f t="shared" si="5303"/>
        <v>0</v>
      </c>
      <c r="BD1339" s="32"/>
      <c r="BE1339" s="114">
        <f t="shared" si="5304"/>
        <v>0</v>
      </c>
      <c r="BF1339" s="32"/>
      <c r="BG1339" s="114">
        <f t="shared" si="5305"/>
        <v>0</v>
      </c>
      <c r="BH1339" s="108">
        <f t="shared" ref="BH1339:BI1339" si="5320">SUM(J1339,L1339,N1339,P1339,R1339,T1339,V1339,X1339,Z1339,AB1339,AD1339,AF1339,AH1339,AJ1339,AL1339,AN1339,AP1339,AR1339,AT1339,AV1339,AX1339,AZ1339,BB1339,BD1339,BF1339)</f>
        <v>0</v>
      </c>
      <c r="BI1339" s="119">
        <f t="shared" si="5320"/>
        <v>0</v>
      </c>
      <c r="BJ1339" s="87">
        <f t="shared" si="5307"/>
        <v>0</v>
      </c>
      <c r="BK1339" s="108">
        <f t="shared" si="5308"/>
        <v>1</v>
      </c>
      <c r="BL1339" s="119">
        <f t="shared" si="5309"/>
        <v>154.21</v>
      </c>
      <c r="BM1339" s="87">
        <f t="shared" si="5310"/>
        <v>1</v>
      </c>
    </row>
    <row r="1340" spans="1:65" s="88" customFormat="1" ht="33.75">
      <c r="A1340" s="29" t="s">
        <v>2013</v>
      </c>
      <c r="B1340" s="29" t="s">
        <v>1951</v>
      </c>
      <c r="C1340" s="29" t="s">
        <v>2014</v>
      </c>
      <c r="D1340" s="101" t="s">
        <v>2015</v>
      </c>
      <c r="E1340" s="29" t="s">
        <v>132</v>
      </c>
      <c r="F1340" s="30">
        <v>1</v>
      </c>
      <c r="G1340" s="31">
        <v>272.83999999999997</v>
      </c>
      <c r="H1340" s="119">
        <v>314.52462600745309</v>
      </c>
      <c r="I1340" s="120">
        <f t="shared" si="5280"/>
        <v>314.52</v>
      </c>
      <c r="J1340" s="111"/>
      <c r="K1340" s="114">
        <f t="shared" si="5281"/>
        <v>0</v>
      </c>
      <c r="L1340" s="32"/>
      <c r="M1340" s="114">
        <f t="shared" si="5282"/>
        <v>0</v>
      </c>
      <c r="N1340" s="32"/>
      <c r="O1340" s="114">
        <f t="shared" si="5283"/>
        <v>0</v>
      </c>
      <c r="P1340" s="32"/>
      <c r="Q1340" s="114">
        <f t="shared" si="5284"/>
        <v>0</v>
      </c>
      <c r="R1340" s="32"/>
      <c r="S1340" s="114">
        <f t="shared" si="5285"/>
        <v>0</v>
      </c>
      <c r="T1340" s="32"/>
      <c r="U1340" s="114">
        <f t="shared" si="5286"/>
        <v>0</v>
      </c>
      <c r="V1340" s="32"/>
      <c r="W1340" s="114">
        <f t="shared" si="5287"/>
        <v>0</v>
      </c>
      <c r="X1340" s="32"/>
      <c r="Y1340" s="114">
        <f t="shared" si="5288"/>
        <v>0</v>
      </c>
      <c r="Z1340" s="32"/>
      <c r="AA1340" s="114">
        <f t="shared" si="5289"/>
        <v>0</v>
      </c>
      <c r="AB1340" s="32"/>
      <c r="AC1340" s="114">
        <f t="shared" si="5290"/>
        <v>0</v>
      </c>
      <c r="AD1340" s="32"/>
      <c r="AE1340" s="114">
        <f t="shared" si="5291"/>
        <v>0</v>
      </c>
      <c r="AF1340" s="32"/>
      <c r="AG1340" s="114">
        <f t="shared" si="5292"/>
        <v>0</v>
      </c>
      <c r="AH1340" s="32"/>
      <c r="AI1340" s="114">
        <f t="shared" si="5293"/>
        <v>0</v>
      </c>
      <c r="AJ1340" s="32"/>
      <c r="AK1340" s="114">
        <f t="shared" si="5294"/>
        <v>0</v>
      </c>
      <c r="AL1340" s="32"/>
      <c r="AM1340" s="114">
        <f t="shared" si="5295"/>
        <v>0</v>
      </c>
      <c r="AN1340" s="32"/>
      <c r="AO1340" s="114">
        <f t="shared" si="5296"/>
        <v>0</v>
      </c>
      <c r="AP1340" s="32"/>
      <c r="AQ1340" s="114">
        <f t="shared" si="5297"/>
        <v>0</v>
      </c>
      <c r="AR1340" s="32"/>
      <c r="AS1340" s="114">
        <f t="shared" si="5298"/>
        <v>0</v>
      </c>
      <c r="AT1340" s="32"/>
      <c r="AU1340" s="114">
        <f t="shared" si="5299"/>
        <v>0</v>
      </c>
      <c r="AV1340" s="32"/>
      <c r="AW1340" s="114">
        <f t="shared" si="5300"/>
        <v>0</v>
      </c>
      <c r="AX1340" s="32"/>
      <c r="AY1340" s="114">
        <f t="shared" si="5301"/>
        <v>0</v>
      </c>
      <c r="AZ1340" s="32"/>
      <c r="BA1340" s="114">
        <f t="shared" si="5302"/>
        <v>0</v>
      </c>
      <c r="BB1340" s="32"/>
      <c r="BC1340" s="114">
        <f t="shared" si="5303"/>
        <v>0</v>
      </c>
      <c r="BD1340" s="32"/>
      <c r="BE1340" s="114">
        <f t="shared" si="5304"/>
        <v>0</v>
      </c>
      <c r="BF1340" s="32"/>
      <c r="BG1340" s="114">
        <f t="shared" si="5305"/>
        <v>0</v>
      </c>
      <c r="BH1340" s="108">
        <f t="shared" ref="BH1340:BI1340" si="5321">SUM(J1340,L1340,N1340,P1340,R1340,T1340,V1340,X1340,Z1340,AB1340,AD1340,AF1340,AH1340,AJ1340,AL1340,AN1340,AP1340,AR1340,AT1340,AV1340,AX1340,AZ1340,BB1340,BD1340,BF1340)</f>
        <v>0</v>
      </c>
      <c r="BI1340" s="119">
        <f t="shared" si="5321"/>
        <v>0</v>
      </c>
      <c r="BJ1340" s="87">
        <f t="shared" si="5307"/>
        <v>0</v>
      </c>
      <c r="BK1340" s="108">
        <f t="shared" si="5308"/>
        <v>1</v>
      </c>
      <c r="BL1340" s="119">
        <f t="shared" si="5309"/>
        <v>314.52</v>
      </c>
      <c r="BM1340" s="87">
        <f t="shared" si="5310"/>
        <v>1</v>
      </c>
    </row>
    <row r="1341" spans="1:65" s="88" customFormat="1" ht="33.75">
      <c r="A1341" s="29" t="s">
        <v>2016</v>
      </c>
      <c r="B1341" s="29" t="s">
        <v>1951</v>
      </c>
      <c r="C1341" s="29" t="s">
        <v>2017</v>
      </c>
      <c r="D1341" s="101" t="s">
        <v>2018</v>
      </c>
      <c r="E1341" s="29" t="s">
        <v>132</v>
      </c>
      <c r="F1341" s="30">
        <v>2</v>
      </c>
      <c r="G1341" s="31">
        <v>110.43</v>
      </c>
      <c r="H1341" s="119">
        <v>127.3015483433626</v>
      </c>
      <c r="I1341" s="120">
        <f t="shared" si="5280"/>
        <v>254.6</v>
      </c>
      <c r="J1341" s="111"/>
      <c r="K1341" s="114">
        <f t="shared" si="5281"/>
        <v>0</v>
      </c>
      <c r="L1341" s="32"/>
      <c r="M1341" s="114">
        <f t="shared" si="5282"/>
        <v>0</v>
      </c>
      <c r="N1341" s="32"/>
      <c r="O1341" s="114">
        <f t="shared" si="5283"/>
        <v>0</v>
      </c>
      <c r="P1341" s="32"/>
      <c r="Q1341" s="114">
        <f t="shared" si="5284"/>
        <v>0</v>
      </c>
      <c r="R1341" s="32"/>
      <c r="S1341" s="114">
        <f t="shared" si="5285"/>
        <v>0</v>
      </c>
      <c r="T1341" s="32"/>
      <c r="U1341" s="114">
        <f t="shared" si="5286"/>
        <v>0</v>
      </c>
      <c r="V1341" s="32"/>
      <c r="W1341" s="114">
        <f t="shared" si="5287"/>
        <v>0</v>
      </c>
      <c r="X1341" s="32"/>
      <c r="Y1341" s="114">
        <f t="shared" si="5288"/>
        <v>0</v>
      </c>
      <c r="Z1341" s="32"/>
      <c r="AA1341" s="114">
        <f t="shared" si="5289"/>
        <v>0</v>
      </c>
      <c r="AB1341" s="32"/>
      <c r="AC1341" s="114">
        <f t="shared" si="5290"/>
        <v>0</v>
      </c>
      <c r="AD1341" s="32"/>
      <c r="AE1341" s="114">
        <f t="shared" si="5291"/>
        <v>0</v>
      </c>
      <c r="AF1341" s="32"/>
      <c r="AG1341" s="114">
        <f t="shared" si="5292"/>
        <v>0</v>
      </c>
      <c r="AH1341" s="32"/>
      <c r="AI1341" s="114">
        <f t="shared" si="5293"/>
        <v>0</v>
      </c>
      <c r="AJ1341" s="32"/>
      <c r="AK1341" s="114">
        <f t="shared" si="5294"/>
        <v>0</v>
      </c>
      <c r="AL1341" s="32"/>
      <c r="AM1341" s="114">
        <f t="shared" si="5295"/>
        <v>0</v>
      </c>
      <c r="AN1341" s="32"/>
      <c r="AO1341" s="114">
        <f t="shared" si="5296"/>
        <v>0</v>
      </c>
      <c r="AP1341" s="32"/>
      <c r="AQ1341" s="114">
        <f t="shared" si="5297"/>
        <v>0</v>
      </c>
      <c r="AR1341" s="32"/>
      <c r="AS1341" s="114">
        <f t="shared" si="5298"/>
        <v>0</v>
      </c>
      <c r="AT1341" s="32"/>
      <c r="AU1341" s="114">
        <f t="shared" si="5299"/>
        <v>0</v>
      </c>
      <c r="AV1341" s="32"/>
      <c r="AW1341" s="114">
        <f t="shared" si="5300"/>
        <v>0</v>
      </c>
      <c r="AX1341" s="32"/>
      <c r="AY1341" s="114">
        <f t="shared" si="5301"/>
        <v>0</v>
      </c>
      <c r="AZ1341" s="32"/>
      <c r="BA1341" s="114">
        <f t="shared" si="5302"/>
        <v>0</v>
      </c>
      <c r="BB1341" s="32"/>
      <c r="BC1341" s="114">
        <f t="shared" si="5303"/>
        <v>0</v>
      </c>
      <c r="BD1341" s="32"/>
      <c r="BE1341" s="114">
        <f t="shared" si="5304"/>
        <v>0</v>
      </c>
      <c r="BF1341" s="32"/>
      <c r="BG1341" s="114">
        <f t="shared" si="5305"/>
        <v>0</v>
      </c>
      <c r="BH1341" s="108">
        <f t="shared" ref="BH1341:BI1341" si="5322">SUM(J1341,L1341,N1341,P1341,R1341,T1341,V1341,X1341,Z1341,AB1341,AD1341,AF1341,AH1341,AJ1341,AL1341,AN1341,AP1341,AR1341,AT1341,AV1341,AX1341,AZ1341,BB1341,BD1341,BF1341)</f>
        <v>0</v>
      </c>
      <c r="BI1341" s="119">
        <f t="shared" si="5322"/>
        <v>0</v>
      </c>
      <c r="BJ1341" s="87">
        <f t="shared" si="5307"/>
        <v>0</v>
      </c>
      <c r="BK1341" s="108">
        <f t="shared" si="5308"/>
        <v>2</v>
      </c>
      <c r="BL1341" s="119">
        <f t="shared" si="5309"/>
        <v>254.6</v>
      </c>
      <c r="BM1341" s="87">
        <f t="shared" si="5310"/>
        <v>1</v>
      </c>
    </row>
    <row r="1342" spans="1:65" s="88" customFormat="1" ht="33.75">
      <c r="A1342" s="29" t="s">
        <v>2019</v>
      </c>
      <c r="B1342" s="29" t="s">
        <v>1951</v>
      </c>
      <c r="C1342" s="29" t="s">
        <v>2020</v>
      </c>
      <c r="D1342" s="101" t="s">
        <v>2021</v>
      </c>
      <c r="E1342" s="29" t="s">
        <v>132</v>
      </c>
      <c r="F1342" s="30">
        <v>2</v>
      </c>
      <c r="G1342" s="31">
        <v>201.85</v>
      </c>
      <c r="H1342" s="119">
        <v>232.68873977277676</v>
      </c>
      <c r="I1342" s="120">
        <f t="shared" si="5280"/>
        <v>465.38</v>
      </c>
      <c r="J1342" s="111"/>
      <c r="K1342" s="114">
        <f t="shared" si="5281"/>
        <v>0</v>
      </c>
      <c r="L1342" s="32"/>
      <c r="M1342" s="114">
        <f t="shared" si="5282"/>
        <v>0</v>
      </c>
      <c r="N1342" s="32"/>
      <c r="O1342" s="114">
        <f t="shared" si="5283"/>
        <v>0</v>
      </c>
      <c r="P1342" s="32"/>
      <c r="Q1342" s="114">
        <f t="shared" si="5284"/>
        <v>0</v>
      </c>
      <c r="R1342" s="32"/>
      <c r="S1342" s="114">
        <f t="shared" si="5285"/>
        <v>0</v>
      </c>
      <c r="T1342" s="32"/>
      <c r="U1342" s="114">
        <f t="shared" si="5286"/>
        <v>0</v>
      </c>
      <c r="V1342" s="32"/>
      <c r="W1342" s="114">
        <f t="shared" si="5287"/>
        <v>0</v>
      </c>
      <c r="X1342" s="32"/>
      <c r="Y1342" s="114">
        <f t="shared" si="5288"/>
        <v>0</v>
      </c>
      <c r="Z1342" s="32"/>
      <c r="AA1342" s="114">
        <f t="shared" si="5289"/>
        <v>0</v>
      </c>
      <c r="AB1342" s="32"/>
      <c r="AC1342" s="114">
        <f t="shared" si="5290"/>
        <v>0</v>
      </c>
      <c r="AD1342" s="32"/>
      <c r="AE1342" s="114">
        <f t="shared" si="5291"/>
        <v>0</v>
      </c>
      <c r="AF1342" s="32"/>
      <c r="AG1342" s="114">
        <f t="shared" si="5292"/>
        <v>0</v>
      </c>
      <c r="AH1342" s="32"/>
      <c r="AI1342" s="114">
        <f t="shared" si="5293"/>
        <v>0</v>
      </c>
      <c r="AJ1342" s="32"/>
      <c r="AK1342" s="114">
        <f t="shared" si="5294"/>
        <v>0</v>
      </c>
      <c r="AL1342" s="32"/>
      <c r="AM1342" s="114">
        <f t="shared" si="5295"/>
        <v>0</v>
      </c>
      <c r="AN1342" s="32"/>
      <c r="AO1342" s="114">
        <f t="shared" si="5296"/>
        <v>0</v>
      </c>
      <c r="AP1342" s="32"/>
      <c r="AQ1342" s="114">
        <f t="shared" si="5297"/>
        <v>0</v>
      </c>
      <c r="AR1342" s="32"/>
      <c r="AS1342" s="114">
        <f t="shared" si="5298"/>
        <v>0</v>
      </c>
      <c r="AT1342" s="32"/>
      <c r="AU1342" s="114">
        <f t="shared" si="5299"/>
        <v>0</v>
      </c>
      <c r="AV1342" s="32"/>
      <c r="AW1342" s="114">
        <f t="shared" si="5300"/>
        <v>0</v>
      </c>
      <c r="AX1342" s="32"/>
      <c r="AY1342" s="114">
        <f t="shared" si="5301"/>
        <v>0</v>
      </c>
      <c r="AZ1342" s="32"/>
      <c r="BA1342" s="114">
        <f t="shared" si="5302"/>
        <v>0</v>
      </c>
      <c r="BB1342" s="32"/>
      <c r="BC1342" s="114">
        <f t="shared" si="5303"/>
        <v>0</v>
      </c>
      <c r="BD1342" s="32"/>
      <c r="BE1342" s="114">
        <f t="shared" si="5304"/>
        <v>0</v>
      </c>
      <c r="BF1342" s="32"/>
      <c r="BG1342" s="114">
        <f t="shared" si="5305"/>
        <v>0</v>
      </c>
      <c r="BH1342" s="108">
        <f t="shared" ref="BH1342:BI1342" si="5323">SUM(J1342,L1342,N1342,P1342,R1342,T1342,V1342,X1342,Z1342,AB1342,AD1342,AF1342,AH1342,AJ1342,AL1342,AN1342,AP1342,AR1342,AT1342,AV1342,AX1342,AZ1342,BB1342,BD1342,BF1342)</f>
        <v>0</v>
      </c>
      <c r="BI1342" s="119">
        <f t="shared" si="5323"/>
        <v>0</v>
      </c>
      <c r="BJ1342" s="87">
        <f t="shared" si="5307"/>
        <v>0</v>
      </c>
      <c r="BK1342" s="108">
        <f t="shared" si="5308"/>
        <v>2</v>
      </c>
      <c r="BL1342" s="119">
        <f t="shared" si="5309"/>
        <v>465.38</v>
      </c>
      <c r="BM1342" s="87">
        <f t="shared" si="5310"/>
        <v>1</v>
      </c>
    </row>
    <row r="1343" spans="1:65" s="88" customFormat="1" ht="33.75">
      <c r="A1343" s="29" t="s">
        <v>2022</v>
      </c>
      <c r="B1343" s="29" t="s">
        <v>1951</v>
      </c>
      <c r="C1343" s="29" t="s">
        <v>2023</v>
      </c>
      <c r="D1343" s="101" t="s">
        <v>2024</v>
      </c>
      <c r="E1343" s="29" t="s">
        <v>132</v>
      </c>
      <c r="F1343" s="30">
        <v>4</v>
      </c>
      <c r="G1343" s="31">
        <v>87.45</v>
      </c>
      <c r="H1343" s="119">
        <v>100.81065292608039</v>
      </c>
      <c r="I1343" s="120">
        <f t="shared" si="5280"/>
        <v>403.24</v>
      </c>
      <c r="J1343" s="111"/>
      <c r="K1343" s="114">
        <f t="shared" si="5281"/>
        <v>0</v>
      </c>
      <c r="L1343" s="32"/>
      <c r="M1343" s="114">
        <f t="shared" si="5282"/>
        <v>0</v>
      </c>
      <c r="N1343" s="32"/>
      <c r="O1343" s="114">
        <f t="shared" si="5283"/>
        <v>0</v>
      </c>
      <c r="P1343" s="32"/>
      <c r="Q1343" s="114">
        <f t="shared" si="5284"/>
        <v>0</v>
      </c>
      <c r="R1343" s="32"/>
      <c r="S1343" s="114">
        <f t="shared" si="5285"/>
        <v>0</v>
      </c>
      <c r="T1343" s="32"/>
      <c r="U1343" s="114">
        <f t="shared" si="5286"/>
        <v>0</v>
      </c>
      <c r="V1343" s="32"/>
      <c r="W1343" s="114">
        <f t="shared" si="5287"/>
        <v>0</v>
      </c>
      <c r="X1343" s="32"/>
      <c r="Y1343" s="114">
        <f t="shared" si="5288"/>
        <v>0</v>
      </c>
      <c r="Z1343" s="32"/>
      <c r="AA1343" s="114">
        <f t="shared" si="5289"/>
        <v>0</v>
      </c>
      <c r="AB1343" s="32"/>
      <c r="AC1343" s="114">
        <f t="shared" si="5290"/>
        <v>0</v>
      </c>
      <c r="AD1343" s="32"/>
      <c r="AE1343" s="114">
        <f t="shared" si="5291"/>
        <v>0</v>
      </c>
      <c r="AF1343" s="32"/>
      <c r="AG1343" s="114">
        <f t="shared" si="5292"/>
        <v>0</v>
      </c>
      <c r="AH1343" s="32"/>
      <c r="AI1343" s="114">
        <f t="shared" si="5293"/>
        <v>0</v>
      </c>
      <c r="AJ1343" s="32"/>
      <c r="AK1343" s="114">
        <f t="shared" si="5294"/>
        <v>0</v>
      </c>
      <c r="AL1343" s="32"/>
      <c r="AM1343" s="114">
        <f t="shared" si="5295"/>
        <v>0</v>
      </c>
      <c r="AN1343" s="32"/>
      <c r="AO1343" s="114">
        <f t="shared" si="5296"/>
        <v>0</v>
      </c>
      <c r="AP1343" s="32"/>
      <c r="AQ1343" s="114">
        <f t="shared" si="5297"/>
        <v>0</v>
      </c>
      <c r="AR1343" s="32"/>
      <c r="AS1343" s="114">
        <f t="shared" si="5298"/>
        <v>0</v>
      </c>
      <c r="AT1343" s="32"/>
      <c r="AU1343" s="114">
        <f t="shared" si="5299"/>
        <v>0</v>
      </c>
      <c r="AV1343" s="32"/>
      <c r="AW1343" s="114">
        <f t="shared" si="5300"/>
        <v>0</v>
      </c>
      <c r="AX1343" s="32"/>
      <c r="AY1343" s="114">
        <f t="shared" si="5301"/>
        <v>0</v>
      </c>
      <c r="AZ1343" s="32"/>
      <c r="BA1343" s="114">
        <f t="shared" si="5302"/>
        <v>0</v>
      </c>
      <c r="BB1343" s="32"/>
      <c r="BC1343" s="114">
        <f t="shared" si="5303"/>
        <v>0</v>
      </c>
      <c r="BD1343" s="32"/>
      <c r="BE1343" s="114">
        <f t="shared" si="5304"/>
        <v>0</v>
      </c>
      <c r="BF1343" s="32"/>
      <c r="BG1343" s="114">
        <f t="shared" si="5305"/>
        <v>0</v>
      </c>
      <c r="BH1343" s="108">
        <f t="shared" ref="BH1343:BI1343" si="5324">SUM(J1343,L1343,N1343,P1343,R1343,T1343,V1343,X1343,Z1343,AB1343,AD1343,AF1343,AH1343,AJ1343,AL1343,AN1343,AP1343,AR1343,AT1343,AV1343,AX1343,AZ1343,BB1343,BD1343,BF1343)</f>
        <v>0</v>
      </c>
      <c r="BI1343" s="119">
        <f t="shared" si="5324"/>
        <v>0</v>
      </c>
      <c r="BJ1343" s="87">
        <f t="shared" si="5307"/>
        <v>0</v>
      </c>
      <c r="BK1343" s="108">
        <f t="shared" si="5308"/>
        <v>4</v>
      </c>
      <c r="BL1343" s="119">
        <f t="shared" si="5309"/>
        <v>403.24</v>
      </c>
      <c r="BM1343" s="87">
        <f t="shared" si="5310"/>
        <v>1</v>
      </c>
    </row>
    <row r="1344" spans="1:65" s="88" customFormat="1" ht="33.75">
      <c r="A1344" s="29" t="s">
        <v>2025</v>
      </c>
      <c r="B1344" s="29" t="s">
        <v>1951</v>
      </c>
      <c r="C1344" s="29" t="s">
        <v>2026</v>
      </c>
      <c r="D1344" s="101" t="s">
        <v>2027</v>
      </c>
      <c r="E1344" s="29" t="s">
        <v>132</v>
      </c>
      <c r="F1344" s="30">
        <v>4</v>
      </c>
      <c r="G1344" s="31">
        <v>178.42</v>
      </c>
      <c r="H1344" s="119">
        <v>205.67909313975144</v>
      </c>
      <c r="I1344" s="120">
        <f t="shared" si="5280"/>
        <v>822.72</v>
      </c>
      <c r="J1344" s="111"/>
      <c r="K1344" s="114">
        <f t="shared" si="5281"/>
        <v>0</v>
      </c>
      <c r="L1344" s="32"/>
      <c r="M1344" s="114">
        <f t="shared" si="5282"/>
        <v>0</v>
      </c>
      <c r="N1344" s="32"/>
      <c r="O1344" s="114">
        <f t="shared" si="5283"/>
        <v>0</v>
      </c>
      <c r="P1344" s="32"/>
      <c r="Q1344" s="114">
        <f t="shared" si="5284"/>
        <v>0</v>
      </c>
      <c r="R1344" s="32"/>
      <c r="S1344" s="114">
        <f t="shared" si="5285"/>
        <v>0</v>
      </c>
      <c r="T1344" s="32"/>
      <c r="U1344" s="114">
        <f t="shared" si="5286"/>
        <v>0</v>
      </c>
      <c r="V1344" s="32"/>
      <c r="W1344" s="114">
        <f t="shared" si="5287"/>
        <v>0</v>
      </c>
      <c r="X1344" s="32"/>
      <c r="Y1344" s="114">
        <f t="shared" si="5288"/>
        <v>0</v>
      </c>
      <c r="Z1344" s="32"/>
      <c r="AA1344" s="114">
        <f t="shared" si="5289"/>
        <v>0</v>
      </c>
      <c r="AB1344" s="32"/>
      <c r="AC1344" s="114">
        <f t="shared" si="5290"/>
        <v>0</v>
      </c>
      <c r="AD1344" s="32"/>
      <c r="AE1344" s="114">
        <f t="shared" si="5291"/>
        <v>0</v>
      </c>
      <c r="AF1344" s="32"/>
      <c r="AG1344" s="114">
        <f t="shared" si="5292"/>
        <v>0</v>
      </c>
      <c r="AH1344" s="32"/>
      <c r="AI1344" s="114">
        <f t="shared" si="5293"/>
        <v>0</v>
      </c>
      <c r="AJ1344" s="32"/>
      <c r="AK1344" s="114">
        <f t="shared" si="5294"/>
        <v>0</v>
      </c>
      <c r="AL1344" s="32"/>
      <c r="AM1344" s="114">
        <f t="shared" si="5295"/>
        <v>0</v>
      </c>
      <c r="AN1344" s="32"/>
      <c r="AO1344" s="114">
        <f t="shared" si="5296"/>
        <v>0</v>
      </c>
      <c r="AP1344" s="32"/>
      <c r="AQ1344" s="114">
        <f t="shared" si="5297"/>
        <v>0</v>
      </c>
      <c r="AR1344" s="32"/>
      <c r="AS1344" s="114">
        <f t="shared" si="5298"/>
        <v>0</v>
      </c>
      <c r="AT1344" s="32"/>
      <c r="AU1344" s="114">
        <f t="shared" si="5299"/>
        <v>0</v>
      </c>
      <c r="AV1344" s="32"/>
      <c r="AW1344" s="114">
        <f t="shared" si="5300"/>
        <v>0</v>
      </c>
      <c r="AX1344" s="32"/>
      <c r="AY1344" s="114">
        <f t="shared" si="5301"/>
        <v>0</v>
      </c>
      <c r="AZ1344" s="32"/>
      <c r="BA1344" s="114">
        <f t="shared" si="5302"/>
        <v>0</v>
      </c>
      <c r="BB1344" s="32"/>
      <c r="BC1344" s="114">
        <f t="shared" si="5303"/>
        <v>0</v>
      </c>
      <c r="BD1344" s="32"/>
      <c r="BE1344" s="114">
        <f t="shared" si="5304"/>
        <v>0</v>
      </c>
      <c r="BF1344" s="32"/>
      <c r="BG1344" s="114">
        <f t="shared" si="5305"/>
        <v>0</v>
      </c>
      <c r="BH1344" s="108">
        <f t="shared" ref="BH1344:BI1344" si="5325">SUM(J1344,L1344,N1344,P1344,R1344,T1344,V1344,X1344,Z1344,AB1344,AD1344,AF1344,AH1344,AJ1344,AL1344,AN1344,AP1344,AR1344,AT1344,AV1344,AX1344,AZ1344,BB1344,BD1344,BF1344)</f>
        <v>0</v>
      </c>
      <c r="BI1344" s="119">
        <f t="shared" si="5325"/>
        <v>0</v>
      </c>
      <c r="BJ1344" s="87">
        <f t="shared" si="5307"/>
        <v>0</v>
      </c>
      <c r="BK1344" s="108">
        <f t="shared" si="5308"/>
        <v>4</v>
      </c>
      <c r="BL1344" s="119">
        <f t="shared" si="5309"/>
        <v>822.72</v>
      </c>
      <c r="BM1344" s="87">
        <f t="shared" si="5310"/>
        <v>1</v>
      </c>
    </row>
    <row r="1345" spans="1:65" s="88" customFormat="1" ht="33.75">
      <c r="A1345" s="29" t="s">
        <v>2028</v>
      </c>
      <c r="B1345" s="29" t="s">
        <v>1951</v>
      </c>
      <c r="C1345" s="29" t="s">
        <v>2029</v>
      </c>
      <c r="D1345" s="101" t="s">
        <v>2030</v>
      </c>
      <c r="E1345" s="29" t="s">
        <v>100</v>
      </c>
      <c r="F1345" s="30">
        <v>6</v>
      </c>
      <c r="G1345" s="31">
        <v>28.96</v>
      </c>
      <c r="H1345" s="119">
        <v>33.384522684268589</v>
      </c>
      <c r="I1345" s="120">
        <f t="shared" si="5280"/>
        <v>200.31</v>
      </c>
      <c r="J1345" s="111"/>
      <c r="K1345" s="114">
        <f t="shared" si="5281"/>
        <v>0</v>
      </c>
      <c r="L1345" s="32"/>
      <c r="M1345" s="114">
        <f t="shared" si="5282"/>
        <v>0</v>
      </c>
      <c r="N1345" s="32"/>
      <c r="O1345" s="114">
        <f t="shared" si="5283"/>
        <v>0</v>
      </c>
      <c r="P1345" s="32"/>
      <c r="Q1345" s="114">
        <f t="shared" si="5284"/>
        <v>0</v>
      </c>
      <c r="R1345" s="32"/>
      <c r="S1345" s="114">
        <f t="shared" si="5285"/>
        <v>0</v>
      </c>
      <c r="T1345" s="32"/>
      <c r="U1345" s="114">
        <f t="shared" si="5286"/>
        <v>0</v>
      </c>
      <c r="V1345" s="32"/>
      <c r="W1345" s="114">
        <f t="shared" si="5287"/>
        <v>0</v>
      </c>
      <c r="X1345" s="32"/>
      <c r="Y1345" s="114">
        <f t="shared" si="5288"/>
        <v>0</v>
      </c>
      <c r="Z1345" s="32"/>
      <c r="AA1345" s="114">
        <f t="shared" si="5289"/>
        <v>0</v>
      </c>
      <c r="AB1345" s="32"/>
      <c r="AC1345" s="114">
        <f t="shared" si="5290"/>
        <v>0</v>
      </c>
      <c r="AD1345" s="32"/>
      <c r="AE1345" s="114">
        <f t="shared" si="5291"/>
        <v>0</v>
      </c>
      <c r="AF1345" s="32"/>
      <c r="AG1345" s="114">
        <f t="shared" si="5292"/>
        <v>0</v>
      </c>
      <c r="AH1345" s="32"/>
      <c r="AI1345" s="114">
        <f t="shared" si="5293"/>
        <v>0</v>
      </c>
      <c r="AJ1345" s="32"/>
      <c r="AK1345" s="114">
        <f t="shared" si="5294"/>
        <v>0</v>
      </c>
      <c r="AL1345" s="32"/>
      <c r="AM1345" s="114">
        <f t="shared" si="5295"/>
        <v>0</v>
      </c>
      <c r="AN1345" s="32"/>
      <c r="AO1345" s="114">
        <f t="shared" si="5296"/>
        <v>0</v>
      </c>
      <c r="AP1345" s="32"/>
      <c r="AQ1345" s="114">
        <f t="shared" si="5297"/>
        <v>0</v>
      </c>
      <c r="AR1345" s="32"/>
      <c r="AS1345" s="114">
        <f t="shared" si="5298"/>
        <v>0</v>
      </c>
      <c r="AT1345" s="32"/>
      <c r="AU1345" s="114">
        <f t="shared" si="5299"/>
        <v>0</v>
      </c>
      <c r="AV1345" s="32"/>
      <c r="AW1345" s="114">
        <f t="shared" si="5300"/>
        <v>0</v>
      </c>
      <c r="AX1345" s="32"/>
      <c r="AY1345" s="114">
        <f t="shared" si="5301"/>
        <v>0</v>
      </c>
      <c r="AZ1345" s="32"/>
      <c r="BA1345" s="114">
        <f t="shared" si="5302"/>
        <v>0</v>
      </c>
      <c r="BB1345" s="32"/>
      <c r="BC1345" s="114">
        <f t="shared" si="5303"/>
        <v>0</v>
      </c>
      <c r="BD1345" s="32"/>
      <c r="BE1345" s="114">
        <f t="shared" si="5304"/>
        <v>0</v>
      </c>
      <c r="BF1345" s="32"/>
      <c r="BG1345" s="114">
        <f t="shared" si="5305"/>
        <v>0</v>
      </c>
      <c r="BH1345" s="108">
        <f t="shared" ref="BH1345:BI1345" si="5326">SUM(J1345,L1345,N1345,P1345,R1345,T1345,V1345,X1345,Z1345,AB1345,AD1345,AF1345,AH1345,AJ1345,AL1345,AN1345,AP1345,AR1345,AT1345,AV1345,AX1345,AZ1345,BB1345,BD1345,BF1345)</f>
        <v>0</v>
      </c>
      <c r="BI1345" s="119">
        <f t="shared" si="5326"/>
        <v>0</v>
      </c>
      <c r="BJ1345" s="87">
        <f t="shared" si="5307"/>
        <v>0</v>
      </c>
      <c r="BK1345" s="108">
        <f t="shared" si="5308"/>
        <v>6</v>
      </c>
      <c r="BL1345" s="119">
        <f t="shared" si="5309"/>
        <v>200.31</v>
      </c>
      <c r="BM1345" s="87">
        <f t="shared" si="5310"/>
        <v>1</v>
      </c>
    </row>
    <row r="1346" spans="1:65" s="88" customFormat="1" ht="33.75">
      <c r="A1346" s="29" t="s">
        <v>2031</v>
      </c>
      <c r="B1346" s="29" t="s">
        <v>1951</v>
      </c>
      <c r="C1346" s="29" t="s">
        <v>2032</v>
      </c>
      <c r="D1346" s="101" t="s">
        <v>2033</v>
      </c>
      <c r="E1346" s="29" t="s">
        <v>132</v>
      </c>
      <c r="F1346" s="30">
        <v>6</v>
      </c>
      <c r="G1346" s="31">
        <v>47.34</v>
      </c>
      <c r="H1346" s="119">
        <v>54.572627896176634</v>
      </c>
      <c r="I1346" s="120">
        <f t="shared" si="5280"/>
        <v>327.44</v>
      </c>
      <c r="J1346" s="111"/>
      <c r="K1346" s="114">
        <f t="shared" si="5281"/>
        <v>0</v>
      </c>
      <c r="L1346" s="32"/>
      <c r="M1346" s="114">
        <f t="shared" si="5282"/>
        <v>0</v>
      </c>
      <c r="N1346" s="32"/>
      <c r="O1346" s="114">
        <f t="shared" si="5283"/>
        <v>0</v>
      </c>
      <c r="P1346" s="32"/>
      <c r="Q1346" s="114">
        <f t="shared" si="5284"/>
        <v>0</v>
      </c>
      <c r="R1346" s="32"/>
      <c r="S1346" s="114">
        <f t="shared" si="5285"/>
        <v>0</v>
      </c>
      <c r="T1346" s="32"/>
      <c r="U1346" s="114">
        <f t="shared" si="5286"/>
        <v>0</v>
      </c>
      <c r="V1346" s="32"/>
      <c r="W1346" s="114">
        <f t="shared" si="5287"/>
        <v>0</v>
      </c>
      <c r="X1346" s="32"/>
      <c r="Y1346" s="114">
        <f t="shared" si="5288"/>
        <v>0</v>
      </c>
      <c r="Z1346" s="32"/>
      <c r="AA1346" s="114">
        <f t="shared" si="5289"/>
        <v>0</v>
      </c>
      <c r="AB1346" s="32"/>
      <c r="AC1346" s="114">
        <f t="shared" si="5290"/>
        <v>0</v>
      </c>
      <c r="AD1346" s="32"/>
      <c r="AE1346" s="114">
        <f t="shared" si="5291"/>
        <v>0</v>
      </c>
      <c r="AF1346" s="32"/>
      <c r="AG1346" s="114">
        <f t="shared" si="5292"/>
        <v>0</v>
      </c>
      <c r="AH1346" s="32"/>
      <c r="AI1346" s="114">
        <f t="shared" si="5293"/>
        <v>0</v>
      </c>
      <c r="AJ1346" s="32"/>
      <c r="AK1346" s="114">
        <f t="shared" si="5294"/>
        <v>0</v>
      </c>
      <c r="AL1346" s="32"/>
      <c r="AM1346" s="114">
        <f t="shared" si="5295"/>
        <v>0</v>
      </c>
      <c r="AN1346" s="32"/>
      <c r="AO1346" s="114">
        <f t="shared" si="5296"/>
        <v>0</v>
      </c>
      <c r="AP1346" s="32"/>
      <c r="AQ1346" s="114">
        <f t="shared" si="5297"/>
        <v>0</v>
      </c>
      <c r="AR1346" s="32"/>
      <c r="AS1346" s="114">
        <f t="shared" si="5298"/>
        <v>0</v>
      </c>
      <c r="AT1346" s="32"/>
      <c r="AU1346" s="114">
        <f t="shared" si="5299"/>
        <v>0</v>
      </c>
      <c r="AV1346" s="32"/>
      <c r="AW1346" s="114">
        <f t="shared" si="5300"/>
        <v>0</v>
      </c>
      <c r="AX1346" s="32"/>
      <c r="AY1346" s="114">
        <f t="shared" si="5301"/>
        <v>0</v>
      </c>
      <c r="AZ1346" s="32"/>
      <c r="BA1346" s="114">
        <f t="shared" si="5302"/>
        <v>0</v>
      </c>
      <c r="BB1346" s="32"/>
      <c r="BC1346" s="114">
        <f t="shared" si="5303"/>
        <v>0</v>
      </c>
      <c r="BD1346" s="32"/>
      <c r="BE1346" s="114">
        <f t="shared" si="5304"/>
        <v>0</v>
      </c>
      <c r="BF1346" s="32"/>
      <c r="BG1346" s="114">
        <f t="shared" si="5305"/>
        <v>0</v>
      </c>
      <c r="BH1346" s="108">
        <f t="shared" ref="BH1346:BI1346" si="5327">SUM(J1346,L1346,N1346,P1346,R1346,T1346,V1346,X1346,Z1346,AB1346,AD1346,AF1346,AH1346,AJ1346,AL1346,AN1346,AP1346,AR1346,AT1346,AV1346,AX1346,AZ1346,BB1346,BD1346,BF1346)</f>
        <v>0</v>
      </c>
      <c r="BI1346" s="119">
        <f t="shared" si="5327"/>
        <v>0</v>
      </c>
      <c r="BJ1346" s="87">
        <f t="shared" si="5307"/>
        <v>0</v>
      </c>
      <c r="BK1346" s="108">
        <f t="shared" si="5308"/>
        <v>6</v>
      </c>
      <c r="BL1346" s="119">
        <f t="shared" si="5309"/>
        <v>327.44</v>
      </c>
      <c r="BM1346" s="87">
        <f t="shared" si="5310"/>
        <v>1</v>
      </c>
    </row>
    <row r="1347" spans="1:65" s="88" customFormat="1" ht="22.5">
      <c r="A1347" s="29" t="s">
        <v>2034</v>
      </c>
      <c r="B1347" s="29" t="s">
        <v>1951</v>
      </c>
      <c r="C1347" s="29" t="s">
        <v>2035</v>
      </c>
      <c r="D1347" s="101" t="s">
        <v>2036</v>
      </c>
      <c r="E1347" s="29" t="s">
        <v>100</v>
      </c>
      <c r="F1347" s="30">
        <v>1</v>
      </c>
      <c r="G1347" s="31">
        <v>1444.42</v>
      </c>
      <c r="H1347" s="119">
        <v>1665.0991800970733</v>
      </c>
      <c r="I1347" s="120">
        <f t="shared" si="5280"/>
        <v>1665.1</v>
      </c>
      <c r="J1347" s="111"/>
      <c r="K1347" s="114">
        <f t="shared" si="5281"/>
        <v>0</v>
      </c>
      <c r="L1347" s="32"/>
      <c r="M1347" s="114">
        <f t="shared" si="5282"/>
        <v>0</v>
      </c>
      <c r="N1347" s="32"/>
      <c r="O1347" s="114">
        <f t="shared" si="5283"/>
        <v>0</v>
      </c>
      <c r="P1347" s="32"/>
      <c r="Q1347" s="114">
        <f t="shared" si="5284"/>
        <v>0</v>
      </c>
      <c r="R1347" s="32"/>
      <c r="S1347" s="114">
        <f t="shared" si="5285"/>
        <v>0</v>
      </c>
      <c r="T1347" s="32"/>
      <c r="U1347" s="114">
        <f t="shared" si="5286"/>
        <v>0</v>
      </c>
      <c r="V1347" s="32"/>
      <c r="W1347" s="114">
        <f t="shared" si="5287"/>
        <v>0</v>
      </c>
      <c r="X1347" s="32"/>
      <c r="Y1347" s="114">
        <f t="shared" si="5288"/>
        <v>0</v>
      </c>
      <c r="Z1347" s="32"/>
      <c r="AA1347" s="114">
        <f t="shared" si="5289"/>
        <v>0</v>
      </c>
      <c r="AB1347" s="32"/>
      <c r="AC1347" s="114">
        <f t="shared" si="5290"/>
        <v>0</v>
      </c>
      <c r="AD1347" s="32"/>
      <c r="AE1347" s="114">
        <f t="shared" si="5291"/>
        <v>0</v>
      </c>
      <c r="AF1347" s="32"/>
      <c r="AG1347" s="114">
        <f t="shared" si="5292"/>
        <v>0</v>
      </c>
      <c r="AH1347" s="32"/>
      <c r="AI1347" s="114">
        <f t="shared" si="5293"/>
        <v>0</v>
      </c>
      <c r="AJ1347" s="32"/>
      <c r="AK1347" s="114">
        <f t="shared" si="5294"/>
        <v>0</v>
      </c>
      <c r="AL1347" s="32"/>
      <c r="AM1347" s="114">
        <f t="shared" si="5295"/>
        <v>0</v>
      </c>
      <c r="AN1347" s="32"/>
      <c r="AO1347" s="114">
        <f t="shared" si="5296"/>
        <v>0</v>
      </c>
      <c r="AP1347" s="32"/>
      <c r="AQ1347" s="114">
        <f t="shared" si="5297"/>
        <v>0</v>
      </c>
      <c r="AR1347" s="32"/>
      <c r="AS1347" s="114">
        <f t="shared" si="5298"/>
        <v>0</v>
      </c>
      <c r="AT1347" s="32"/>
      <c r="AU1347" s="114">
        <f t="shared" si="5299"/>
        <v>0</v>
      </c>
      <c r="AV1347" s="32"/>
      <c r="AW1347" s="114">
        <f t="shared" si="5300"/>
        <v>0</v>
      </c>
      <c r="AX1347" s="32"/>
      <c r="AY1347" s="114">
        <f t="shared" si="5301"/>
        <v>0</v>
      </c>
      <c r="AZ1347" s="32"/>
      <c r="BA1347" s="114">
        <f t="shared" si="5302"/>
        <v>0</v>
      </c>
      <c r="BB1347" s="32"/>
      <c r="BC1347" s="114">
        <f t="shared" si="5303"/>
        <v>0</v>
      </c>
      <c r="BD1347" s="32"/>
      <c r="BE1347" s="114">
        <f t="shared" si="5304"/>
        <v>0</v>
      </c>
      <c r="BF1347" s="32"/>
      <c r="BG1347" s="114">
        <f t="shared" si="5305"/>
        <v>0</v>
      </c>
      <c r="BH1347" s="108">
        <f t="shared" ref="BH1347:BI1347" si="5328">SUM(J1347,L1347,N1347,P1347,R1347,T1347,V1347,X1347,Z1347,AB1347,AD1347,AF1347,AH1347,AJ1347,AL1347,AN1347,AP1347,AR1347,AT1347,AV1347,AX1347,AZ1347,BB1347,BD1347,BF1347)</f>
        <v>0</v>
      </c>
      <c r="BI1347" s="119">
        <f t="shared" si="5328"/>
        <v>0</v>
      </c>
      <c r="BJ1347" s="87">
        <f t="shared" si="5307"/>
        <v>0</v>
      </c>
      <c r="BK1347" s="108">
        <f t="shared" si="5308"/>
        <v>1</v>
      </c>
      <c r="BL1347" s="119">
        <f t="shared" si="5309"/>
        <v>1665.1</v>
      </c>
      <c r="BM1347" s="87">
        <f t="shared" si="5310"/>
        <v>1</v>
      </c>
    </row>
    <row r="1348" spans="1:65" s="88" customFormat="1" ht="33.75">
      <c r="A1348" s="29" t="s">
        <v>2037</v>
      </c>
      <c r="B1348" s="29" t="s">
        <v>1951</v>
      </c>
      <c r="C1348" s="29" t="s">
        <v>2038</v>
      </c>
      <c r="D1348" s="101" t="s">
        <v>2039</v>
      </c>
      <c r="E1348" s="29" t="s">
        <v>100</v>
      </c>
      <c r="F1348" s="30">
        <v>1</v>
      </c>
      <c r="G1348" s="31">
        <v>5355.07</v>
      </c>
      <c r="H1348" s="119">
        <v>6173.2201619767329</v>
      </c>
      <c r="I1348" s="120">
        <f t="shared" si="5280"/>
        <v>6173.22</v>
      </c>
      <c r="J1348" s="111"/>
      <c r="K1348" s="114">
        <f t="shared" si="5281"/>
        <v>0</v>
      </c>
      <c r="L1348" s="32"/>
      <c r="M1348" s="114">
        <f t="shared" si="5282"/>
        <v>0</v>
      </c>
      <c r="N1348" s="32"/>
      <c r="O1348" s="114">
        <f t="shared" si="5283"/>
        <v>0</v>
      </c>
      <c r="P1348" s="32"/>
      <c r="Q1348" s="114">
        <f t="shared" si="5284"/>
        <v>0</v>
      </c>
      <c r="R1348" s="32"/>
      <c r="S1348" s="114">
        <f t="shared" si="5285"/>
        <v>0</v>
      </c>
      <c r="T1348" s="32"/>
      <c r="U1348" s="114">
        <f t="shared" si="5286"/>
        <v>0</v>
      </c>
      <c r="V1348" s="32"/>
      <c r="W1348" s="114">
        <f t="shared" si="5287"/>
        <v>0</v>
      </c>
      <c r="X1348" s="32"/>
      <c r="Y1348" s="114">
        <f t="shared" si="5288"/>
        <v>0</v>
      </c>
      <c r="Z1348" s="32"/>
      <c r="AA1348" s="114">
        <f t="shared" si="5289"/>
        <v>0</v>
      </c>
      <c r="AB1348" s="32"/>
      <c r="AC1348" s="114">
        <f t="shared" si="5290"/>
        <v>0</v>
      </c>
      <c r="AD1348" s="32"/>
      <c r="AE1348" s="114">
        <f t="shared" si="5291"/>
        <v>0</v>
      </c>
      <c r="AF1348" s="32"/>
      <c r="AG1348" s="114">
        <f t="shared" si="5292"/>
        <v>0</v>
      </c>
      <c r="AH1348" s="32"/>
      <c r="AI1348" s="114">
        <f t="shared" si="5293"/>
        <v>0</v>
      </c>
      <c r="AJ1348" s="32"/>
      <c r="AK1348" s="114">
        <f t="shared" si="5294"/>
        <v>0</v>
      </c>
      <c r="AL1348" s="32"/>
      <c r="AM1348" s="114">
        <f t="shared" si="5295"/>
        <v>0</v>
      </c>
      <c r="AN1348" s="32"/>
      <c r="AO1348" s="114">
        <f t="shared" si="5296"/>
        <v>0</v>
      </c>
      <c r="AP1348" s="32"/>
      <c r="AQ1348" s="114">
        <f t="shared" si="5297"/>
        <v>0</v>
      </c>
      <c r="AR1348" s="32"/>
      <c r="AS1348" s="114">
        <f t="shared" si="5298"/>
        <v>0</v>
      </c>
      <c r="AT1348" s="32"/>
      <c r="AU1348" s="114">
        <f t="shared" si="5299"/>
        <v>0</v>
      </c>
      <c r="AV1348" s="32"/>
      <c r="AW1348" s="114">
        <f t="shared" si="5300"/>
        <v>0</v>
      </c>
      <c r="AX1348" s="32"/>
      <c r="AY1348" s="114">
        <f t="shared" si="5301"/>
        <v>0</v>
      </c>
      <c r="AZ1348" s="32"/>
      <c r="BA1348" s="114">
        <f t="shared" si="5302"/>
        <v>0</v>
      </c>
      <c r="BB1348" s="32"/>
      <c r="BC1348" s="114">
        <f t="shared" si="5303"/>
        <v>0</v>
      </c>
      <c r="BD1348" s="32"/>
      <c r="BE1348" s="114">
        <f t="shared" si="5304"/>
        <v>0</v>
      </c>
      <c r="BF1348" s="32"/>
      <c r="BG1348" s="114">
        <f t="shared" si="5305"/>
        <v>0</v>
      </c>
      <c r="BH1348" s="108">
        <f t="shared" ref="BH1348:BI1348" si="5329">SUM(J1348,L1348,N1348,P1348,R1348,T1348,V1348,X1348,Z1348,AB1348,AD1348,AF1348,AH1348,AJ1348,AL1348,AN1348,AP1348,AR1348,AT1348,AV1348,AX1348,AZ1348,BB1348,BD1348,BF1348)</f>
        <v>0</v>
      </c>
      <c r="BI1348" s="119">
        <f t="shared" si="5329"/>
        <v>0</v>
      </c>
      <c r="BJ1348" s="87">
        <f t="shared" si="5307"/>
        <v>0</v>
      </c>
      <c r="BK1348" s="108">
        <f t="shared" si="5308"/>
        <v>1</v>
      </c>
      <c r="BL1348" s="119">
        <f t="shared" si="5309"/>
        <v>6173.22</v>
      </c>
      <c r="BM1348" s="87">
        <f t="shared" si="5310"/>
        <v>1</v>
      </c>
    </row>
    <row r="1349" spans="1:65" s="88" customFormat="1" ht="22.5">
      <c r="A1349" s="29" t="s">
        <v>2040</v>
      </c>
      <c r="B1349" s="29" t="s">
        <v>1951</v>
      </c>
      <c r="C1349" s="29" t="s">
        <v>2041</v>
      </c>
      <c r="D1349" s="101" t="s">
        <v>2042</v>
      </c>
      <c r="E1349" s="29" t="s">
        <v>100</v>
      </c>
      <c r="F1349" s="30">
        <v>1</v>
      </c>
      <c r="G1349" s="31">
        <v>829.71</v>
      </c>
      <c r="H1349" s="119">
        <v>956.47349158717179</v>
      </c>
      <c r="I1349" s="120">
        <f t="shared" si="5280"/>
        <v>956.47</v>
      </c>
      <c r="J1349" s="111"/>
      <c r="K1349" s="114">
        <f t="shared" si="5281"/>
        <v>0</v>
      </c>
      <c r="L1349" s="32"/>
      <c r="M1349" s="114">
        <f t="shared" si="5282"/>
        <v>0</v>
      </c>
      <c r="N1349" s="32"/>
      <c r="O1349" s="114">
        <f t="shared" si="5283"/>
        <v>0</v>
      </c>
      <c r="P1349" s="32"/>
      <c r="Q1349" s="114">
        <f t="shared" si="5284"/>
        <v>0</v>
      </c>
      <c r="R1349" s="32"/>
      <c r="S1349" s="114">
        <f t="shared" si="5285"/>
        <v>0</v>
      </c>
      <c r="T1349" s="32"/>
      <c r="U1349" s="114">
        <f t="shared" si="5286"/>
        <v>0</v>
      </c>
      <c r="V1349" s="32"/>
      <c r="W1349" s="114">
        <f t="shared" si="5287"/>
        <v>0</v>
      </c>
      <c r="X1349" s="32"/>
      <c r="Y1349" s="114">
        <f t="shared" si="5288"/>
        <v>0</v>
      </c>
      <c r="Z1349" s="32"/>
      <c r="AA1349" s="114">
        <f t="shared" si="5289"/>
        <v>0</v>
      </c>
      <c r="AB1349" s="32"/>
      <c r="AC1349" s="114">
        <f t="shared" si="5290"/>
        <v>0</v>
      </c>
      <c r="AD1349" s="32"/>
      <c r="AE1349" s="114">
        <f t="shared" si="5291"/>
        <v>0</v>
      </c>
      <c r="AF1349" s="32"/>
      <c r="AG1349" s="114">
        <f t="shared" si="5292"/>
        <v>0</v>
      </c>
      <c r="AH1349" s="32"/>
      <c r="AI1349" s="114">
        <f t="shared" si="5293"/>
        <v>0</v>
      </c>
      <c r="AJ1349" s="32"/>
      <c r="AK1349" s="114">
        <f t="shared" si="5294"/>
        <v>0</v>
      </c>
      <c r="AL1349" s="32"/>
      <c r="AM1349" s="114">
        <f t="shared" si="5295"/>
        <v>0</v>
      </c>
      <c r="AN1349" s="32"/>
      <c r="AO1349" s="114">
        <f t="shared" si="5296"/>
        <v>0</v>
      </c>
      <c r="AP1349" s="32"/>
      <c r="AQ1349" s="114">
        <f t="shared" si="5297"/>
        <v>0</v>
      </c>
      <c r="AR1349" s="32"/>
      <c r="AS1349" s="114">
        <f t="shared" si="5298"/>
        <v>0</v>
      </c>
      <c r="AT1349" s="32"/>
      <c r="AU1349" s="114">
        <f t="shared" si="5299"/>
        <v>0</v>
      </c>
      <c r="AV1349" s="32"/>
      <c r="AW1349" s="114">
        <f t="shared" si="5300"/>
        <v>0</v>
      </c>
      <c r="AX1349" s="32"/>
      <c r="AY1349" s="114">
        <f t="shared" si="5301"/>
        <v>0</v>
      </c>
      <c r="AZ1349" s="32"/>
      <c r="BA1349" s="114">
        <f t="shared" si="5302"/>
        <v>0</v>
      </c>
      <c r="BB1349" s="32"/>
      <c r="BC1349" s="114">
        <f t="shared" si="5303"/>
        <v>0</v>
      </c>
      <c r="BD1349" s="32"/>
      <c r="BE1349" s="114">
        <f t="shared" si="5304"/>
        <v>0</v>
      </c>
      <c r="BF1349" s="32"/>
      <c r="BG1349" s="114">
        <f t="shared" si="5305"/>
        <v>0</v>
      </c>
      <c r="BH1349" s="108">
        <f t="shared" ref="BH1349:BI1349" si="5330">SUM(J1349,L1349,N1349,P1349,R1349,T1349,V1349,X1349,Z1349,AB1349,AD1349,AF1349,AH1349,AJ1349,AL1349,AN1349,AP1349,AR1349,AT1349,AV1349,AX1349,AZ1349,BB1349,BD1349,BF1349)</f>
        <v>0</v>
      </c>
      <c r="BI1349" s="119">
        <f t="shared" si="5330"/>
        <v>0</v>
      </c>
      <c r="BJ1349" s="87">
        <f t="shared" si="5307"/>
        <v>0</v>
      </c>
      <c r="BK1349" s="108">
        <f t="shared" si="5308"/>
        <v>1</v>
      </c>
      <c r="BL1349" s="119">
        <f t="shared" si="5309"/>
        <v>956.47</v>
      </c>
      <c r="BM1349" s="87">
        <f t="shared" si="5310"/>
        <v>1</v>
      </c>
    </row>
    <row r="1350" spans="1:65" s="88" customFormat="1" ht="22.5">
      <c r="A1350" s="29" t="s">
        <v>2043</v>
      </c>
      <c r="B1350" s="29" t="s">
        <v>1951</v>
      </c>
      <c r="C1350" s="29" t="s">
        <v>2044</v>
      </c>
      <c r="D1350" s="101" t="s">
        <v>2045</v>
      </c>
      <c r="E1350" s="29" t="s">
        <v>1654</v>
      </c>
      <c r="F1350" s="30">
        <v>16</v>
      </c>
      <c r="G1350" s="31">
        <v>86.92</v>
      </c>
      <c r="H1350" s="119">
        <v>100.19967927198294</v>
      </c>
      <c r="I1350" s="120">
        <f t="shared" si="5280"/>
        <v>1603.19</v>
      </c>
      <c r="J1350" s="111"/>
      <c r="K1350" s="114">
        <f t="shared" si="5281"/>
        <v>0</v>
      </c>
      <c r="L1350" s="32"/>
      <c r="M1350" s="114">
        <f t="shared" si="5282"/>
        <v>0</v>
      </c>
      <c r="N1350" s="32"/>
      <c r="O1350" s="114">
        <f t="shared" si="5283"/>
        <v>0</v>
      </c>
      <c r="P1350" s="32"/>
      <c r="Q1350" s="114">
        <f t="shared" si="5284"/>
        <v>0</v>
      </c>
      <c r="R1350" s="32"/>
      <c r="S1350" s="114">
        <f t="shared" si="5285"/>
        <v>0</v>
      </c>
      <c r="T1350" s="32"/>
      <c r="U1350" s="114">
        <f t="shared" si="5286"/>
        <v>0</v>
      </c>
      <c r="V1350" s="32"/>
      <c r="W1350" s="114">
        <f t="shared" si="5287"/>
        <v>0</v>
      </c>
      <c r="X1350" s="32"/>
      <c r="Y1350" s="114">
        <f t="shared" si="5288"/>
        <v>0</v>
      </c>
      <c r="Z1350" s="32"/>
      <c r="AA1350" s="114">
        <f t="shared" si="5289"/>
        <v>0</v>
      </c>
      <c r="AB1350" s="32"/>
      <c r="AC1350" s="114">
        <f t="shared" si="5290"/>
        <v>0</v>
      </c>
      <c r="AD1350" s="32"/>
      <c r="AE1350" s="114">
        <f t="shared" si="5291"/>
        <v>0</v>
      </c>
      <c r="AF1350" s="32"/>
      <c r="AG1350" s="114">
        <f t="shared" si="5292"/>
        <v>0</v>
      </c>
      <c r="AH1350" s="32"/>
      <c r="AI1350" s="114">
        <f t="shared" si="5293"/>
        <v>0</v>
      </c>
      <c r="AJ1350" s="32"/>
      <c r="AK1350" s="114">
        <f t="shared" si="5294"/>
        <v>0</v>
      </c>
      <c r="AL1350" s="32"/>
      <c r="AM1350" s="114">
        <f t="shared" si="5295"/>
        <v>0</v>
      </c>
      <c r="AN1350" s="32"/>
      <c r="AO1350" s="114">
        <f t="shared" si="5296"/>
        <v>0</v>
      </c>
      <c r="AP1350" s="32"/>
      <c r="AQ1350" s="114">
        <f t="shared" si="5297"/>
        <v>0</v>
      </c>
      <c r="AR1350" s="32"/>
      <c r="AS1350" s="114">
        <f t="shared" si="5298"/>
        <v>0</v>
      </c>
      <c r="AT1350" s="32"/>
      <c r="AU1350" s="114">
        <f t="shared" si="5299"/>
        <v>0</v>
      </c>
      <c r="AV1350" s="32"/>
      <c r="AW1350" s="114">
        <f t="shared" si="5300"/>
        <v>0</v>
      </c>
      <c r="AX1350" s="32"/>
      <c r="AY1350" s="114">
        <f t="shared" si="5301"/>
        <v>0</v>
      </c>
      <c r="AZ1350" s="32"/>
      <c r="BA1350" s="114">
        <f t="shared" si="5302"/>
        <v>0</v>
      </c>
      <c r="BB1350" s="32"/>
      <c r="BC1350" s="114">
        <f t="shared" si="5303"/>
        <v>0</v>
      </c>
      <c r="BD1350" s="32"/>
      <c r="BE1350" s="114">
        <f t="shared" si="5304"/>
        <v>0</v>
      </c>
      <c r="BF1350" s="32"/>
      <c r="BG1350" s="114">
        <f t="shared" si="5305"/>
        <v>0</v>
      </c>
      <c r="BH1350" s="108">
        <f t="shared" ref="BH1350:BI1350" si="5331">SUM(J1350,L1350,N1350,P1350,R1350,T1350,V1350,X1350,Z1350,AB1350,AD1350,AF1350,AH1350,AJ1350,AL1350,AN1350,AP1350,AR1350,AT1350,AV1350,AX1350,AZ1350,BB1350,BD1350,BF1350)</f>
        <v>0</v>
      </c>
      <c r="BI1350" s="119">
        <f t="shared" si="5331"/>
        <v>0</v>
      </c>
      <c r="BJ1350" s="87">
        <f t="shared" si="5307"/>
        <v>0</v>
      </c>
      <c r="BK1350" s="108">
        <f t="shared" si="5308"/>
        <v>16</v>
      </c>
      <c r="BL1350" s="119">
        <f t="shared" si="5309"/>
        <v>1603.19</v>
      </c>
      <c r="BM1350" s="87">
        <f t="shared" si="5310"/>
        <v>1</v>
      </c>
    </row>
    <row r="1351" spans="1:65" s="88" customFormat="1" ht="22.5">
      <c r="A1351" s="29" t="s">
        <v>2046</v>
      </c>
      <c r="B1351" s="29" t="s">
        <v>1951</v>
      </c>
      <c r="C1351" s="29" t="s">
        <v>2047</v>
      </c>
      <c r="D1351" s="101" t="s">
        <v>2048</v>
      </c>
      <c r="E1351" s="29" t="s">
        <v>82</v>
      </c>
      <c r="F1351" s="30">
        <v>1</v>
      </c>
      <c r="G1351" s="31">
        <v>422.95</v>
      </c>
      <c r="H1351" s="119">
        <v>487.56850377456493</v>
      </c>
      <c r="I1351" s="120">
        <f t="shared" si="5280"/>
        <v>487.57</v>
      </c>
      <c r="J1351" s="111"/>
      <c r="K1351" s="114">
        <f t="shared" si="5281"/>
        <v>0</v>
      </c>
      <c r="L1351" s="32"/>
      <c r="M1351" s="114">
        <f t="shared" si="5282"/>
        <v>0</v>
      </c>
      <c r="N1351" s="32"/>
      <c r="O1351" s="114">
        <f t="shared" si="5283"/>
        <v>0</v>
      </c>
      <c r="P1351" s="32"/>
      <c r="Q1351" s="114">
        <f t="shared" si="5284"/>
        <v>0</v>
      </c>
      <c r="R1351" s="32"/>
      <c r="S1351" s="114">
        <f t="shared" si="5285"/>
        <v>0</v>
      </c>
      <c r="T1351" s="32"/>
      <c r="U1351" s="114">
        <f t="shared" si="5286"/>
        <v>0</v>
      </c>
      <c r="V1351" s="32"/>
      <c r="W1351" s="114">
        <f t="shared" si="5287"/>
        <v>0</v>
      </c>
      <c r="X1351" s="32"/>
      <c r="Y1351" s="114">
        <f t="shared" si="5288"/>
        <v>0</v>
      </c>
      <c r="Z1351" s="32"/>
      <c r="AA1351" s="114">
        <f t="shared" si="5289"/>
        <v>0</v>
      </c>
      <c r="AB1351" s="32"/>
      <c r="AC1351" s="114">
        <f t="shared" si="5290"/>
        <v>0</v>
      </c>
      <c r="AD1351" s="32"/>
      <c r="AE1351" s="114">
        <f t="shared" si="5291"/>
        <v>0</v>
      </c>
      <c r="AF1351" s="32"/>
      <c r="AG1351" s="114">
        <f t="shared" si="5292"/>
        <v>0</v>
      </c>
      <c r="AH1351" s="32"/>
      <c r="AI1351" s="114">
        <f t="shared" si="5293"/>
        <v>0</v>
      </c>
      <c r="AJ1351" s="32"/>
      <c r="AK1351" s="114">
        <f t="shared" si="5294"/>
        <v>0</v>
      </c>
      <c r="AL1351" s="32"/>
      <c r="AM1351" s="114">
        <f t="shared" si="5295"/>
        <v>0</v>
      </c>
      <c r="AN1351" s="32"/>
      <c r="AO1351" s="114">
        <f t="shared" si="5296"/>
        <v>0</v>
      </c>
      <c r="AP1351" s="32"/>
      <c r="AQ1351" s="114">
        <f t="shared" si="5297"/>
        <v>0</v>
      </c>
      <c r="AR1351" s="32"/>
      <c r="AS1351" s="114">
        <f t="shared" si="5298"/>
        <v>0</v>
      </c>
      <c r="AT1351" s="32"/>
      <c r="AU1351" s="114">
        <f t="shared" si="5299"/>
        <v>0</v>
      </c>
      <c r="AV1351" s="32"/>
      <c r="AW1351" s="114">
        <f t="shared" si="5300"/>
        <v>0</v>
      </c>
      <c r="AX1351" s="32"/>
      <c r="AY1351" s="114">
        <f t="shared" si="5301"/>
        <v>0</v>
      </c>
      <c r="AZ1351" s="32"/>
      <c r="BA1351" s="114">
        <f t="shared" si="5302"/>
        <v>0</v>
      </c>
      <c r="BB1351" s="32"/>
      <c r="BC1351" s="114">
        <f t="shared" si="5303"/>
        <v>0</v>
      </c>
      <c r="BD1351" s="32"/>
      <c r="BE1351" s="114">
        <f t="shared" si="5304"/>
        <v>0</v>
      </c>
      <c r="BF1351" s="32"/>
      <c r="BG1351" s="114">
        <f t="shared" si="5305"/>
        <v>0</v>
      </c>
      <c r="BH1351" s="108">
        <f t="shared" ref="BH1351:BI1351" si="5332">SUM(J1351,L1351,N1351,P1351,R1351,T1351,V1351,X1351,Z1351,AB1351,AD1351,AF1351,AH1351,AJ1351,AL1351,AN1351,AP1351,AR1351,AT1351,AV1351,AX1351,AZ1351,BB1351,BD1351,BF1351)</f>
        <v>0</v>
      </c>
      <c r="BI1351" s="119">
        <f t="shared" si="5332"/>
        <v>0</v>
      </c>
      <c r="BJ1351" s="87">
        <f t="shared" si="5307"/>
        <v>0</v>
      </c>
      <c r="BK1351" s="108">
        <f t="shared" si="5308"/>
        <v>1</v>
      </c>
      <c r="BL1351" s="119">
        <f t="shared" si="5309"/>
        <v>487.57</v>
      </c>
      <c r="BM1351" s="87">
        <f t="shared" si="5310"/>
        <v>1</v>
      </c>
    </row>
    <row r="1352" spans="1:65" s="88" customFormat="1">
      <c r="A1352" s="97" t="s">
        <v>2049</v>
      </c>
      <c r="B1352" s="22"/>
      <c r="C1352" s="22"/>
      <c r="D1352" s="102" t="s">
        <v>1146</v>
      </c>
      <c r="E1352" s="93"/>
      <c r="F1352" s="89"/>
      <c r="G1352" s="27"/>
      <c r="H1352" s="121"/>
      <c r="I1352" s="118">
        <f>I1353</f>
        <v>3344.4</v>
      </c>
      <c r="J1352" s="112"/>
      <c r="K1352" s="127">
        <f>K1353</f>
        <v>0</v>
      </c>
      <c r="L1352" s="26"/>
      <c r="M1352" s="127">
        <f>M1353</f>
        <v>0</v>
      </c>
      <c r="N1352" s="26"/>
      <c r="O1352" s="127">
        <f>O1353</f>
        <v>0</v>
      </c>
      <c r="P1352" s="26"/>
      <c r="Q1352" s="127">
        <f>Q1353</f>
        <v>0</v>
      </c>
      <c r="R1352" s="26"/>
      <c r="S1352" s="127">
        <f>S1353</f>
        <v>0</v>
      </c>
      <c r="T1352" s="26"/>
      <c r="U1352" s="127">
        <f>U1353</f>
        <v>0</v>
      </c>
      <c r="V1352" s="26"/>
      <c r="W1352" s="127">
        <f>W1353</f>
        <v>0</v>
      </c>
      <c r="X1352" s="26"/>
      <c r="Y1352" s="127">
        <f>Y1353</f>
        <v>0</v>
      </c>
      <c r="Z1352" s="26"/>
      <c r="AA1352" s="127">
        <f>AA1353</f>
        <v>0</v>
      </c>
      <c r="AB1352" s="26"/>
      <c r="AC1352" s="127">
        <f>AC1353</f>
        <v>0</v>
      </c>
      <c r="AD1352" s="26"/>
      <c r="AE1352" s="127">
        <f>AE1353</f>
        <v>0</v>
      </c>
      <c r="AF1352" s="26"/>
      <c r="AG1352" s="127">
        <f>AG1353</f>
        <v>0</v>
      </c>
      <c r="AH1352" s="26"/>
      <c r="AI1352" s="127">
        <f>AI1353</f>
        <v>0</v>
      </c>
      <c r="AJ1352" s="26"/>
      <c r="AK1352" s="127">
        <f>AK1353</f>
        <v>0</v>
      </c>
      <c r="AL1352" s="26"/>
      <c r="AM1352" s="127">
        <f>AM1353</f>
        <v>0</v>
      </c>
      <c r="AN1352" s="26"/>
      <c r="AO1352" s="127">
        <f>AO1353</f>
        <v>0</v>
      </c>
      <c r="AP1352" s="26"/>
      <c r="AQ1352" s="127">
        <f>AQ1353</f>
        <v>0</v>
      </c>
      <c r="AR1352" s="26"/>
      <c r="AS1352" s="127">
        <f>AS1353</f>
        <v>0</v>
      </c>
      <c r="AT1352" s="26"/>
      <c r="AU1352" s="127">
        <f>AU1353</f>
        <v>0</v>
      </c>
      <c r="AV1352" s="26"/>
      <c r="AW1352" s="127">
        <f>AW1353</f>
        <v>0</v>
      </c>
      <c r="AX1352" s="26"/>
      <c r="AY1352" s="127">
        <f>AY1353</f>
        <v>0</v>
      </c>
      <c r="AZ1352" s="26"/>
      <c r="BA1352" s="127">
        <f>BA1353</f>
        <v>0</v>
      </c>
      <c r="BB1352" s="26"/>
      <c r="BC1352" s="127">
        <f>BC1353</f>
        <v>0</v>
      </c>
      <c r="BD1352" s="26"/>
      <c r="BE1352" s="127">
        <f>BE1353</f>
        <v>0</v>
      </c>
      <c r="BF1352" s="26"/>
      <c r="BG1352" s="127">
        <f>BG1353</f>
        <v>0</v>
      </c>
      <c r="BH1352" s="109"/>
      <c r="BI1352" s="121">
        <f>BI1353</f>
        <v>0</v>
      </c>
      <c r="BJ1352" s="27"/>
      <c r="BK1352" s="109"/>
      <c r="BL1352" s="121">
        <f>BL1353</f>
        <v>3344.4</v>
      </c>
      <c r="BM1352" s="27"/>
    </row>
    <row r="1353" spans="1:65" s="88" customFormat="1">
      <c r="A1353" s="97" t="s">
        <v>2050</v>
      </c>
      <c r="B1353" s="22"/>
      <c r="C1353" s="39"/>
      <c r="D1353" s="102" t="s">
        <v>2051</v>
      </c>
      <c r="E1353" s="94"/>
      <c r="F1353" s="36"/>
      <c r="G1353" s="37"/>
      <c r="H1353" s="123"/>
      <c r="I1353" s="118">
        <f>SUM(I1354:I1364)</f>
        <v>3344.4</v>
      </c>
      <c r="J1353" s="112"/>
      <c r="K1353" s="127">
        <f>SUM(K1354:K1364)</f>
        <v>0</v>
      </c>
      <c r="L1353" s="26"/>
      <c r="M1353" s="127">
        <f>SUM(M1354:M1364)</f>
        <v>0</v>
      </c>
      <c r="N1353" s="26"/>
      <c r="O1353" s="127">
        <f>SUM(O1354:O1364)</f>
        <v>0</v>
      </c>
      <c r="P1353" s="26"/>
      <c r="Q1353" s="127">
        <f>SUM(Q1354:Q1364)</f>
        <v>0</v>
      </c>
      <c r="R1353" s="26"/>
      <c r="S1353" s="127">
        <f>SUM(S1354:S1364)</f>
        <v>0</v>
      </c>
      <c r="T1353" s="26"/>
      <c r="U1353" s="127">
        <f>SUM(U1354:U1364)</f>
        <v>0</v>
      </c>
      <c r="V1353" s="26"/>
      <c r="W1353" s="127">
        <f>SUM(W1354:W1364)</f>
        <v>0</v>
      </c>
      <c r="X1353" s="26"/>
      <c r="Y1353" s="127">
        <f>SUM(Y1354:Y1364)</f>
        <v>0</v>
      </c>
      <c r="Z1353" s="26"/>
      <c r="AA1353" s="127">
        <f>SUM(AA1354:AA1364)</f>
        <v>0</v>
      </c>
      <c r="AB1353" s="26"/>
      <c r="AC1353" s="127">
        <f>SUM(AC1354:AC1364)</f>
        <v>0</v>
      </c>
      <c r="AD1353" s="26"/>
      <c r="AE1353" s="127">
        <f>SUM(AE1354:AE1364)</f>
        <v>0</v>
      </c>
      <c r="AF1353" s="26"/>
      <c r="AG1353" s="127">
        <f>SUM(AG1354:AG1364)</f>
        <v>0</v>
      </c>
      <c r="AH1353" s="26"/>
      <c r="AI1353" s="127">
        <f>SUM(AI1354:AI1364)</f>
        <v>0</v>
      </c>
      <c r="AJ1353" s="26"/>
      <c r="AK1353" s="127">
        <f>SUM(AK1354:AK1364)</f>
        <v>0</v>
      </c>
      <c r="AL1353" s="26"/>
      <c r="AM1353" s="127">
        <f>SUM(AM1354:AM1364)</f>
        <v>0</v>
      </c>
      <c r="AN1353" s="26"/>
      <c r="AO1353" s="127">
        <f>SUM(AO1354:AO1364)</f>
        <v>0</v>
      </c>
      <c r="AP1353" s="26"/>
      <c r="AQ1353" s="127">
        <f>SUM(AQ1354:AQ1364)</f>
        <v>0</v>
      </c>
      <c r="AR1353" s="26"/>
      <c r="AS1353" s="127">
        <f>SUM(AS1354:AS1364)</f>
        <v>0</v>
      </c>
      <c r="AT1353" s="26"/>
      <c r="AU1353" s="127">
        <f>SUM(AU1354:AU1364)</f>
        <v>0</v>
      </c>
      <c r="AV1353" s="26"/>
      <c r="AW1353" s="127">
        <f>SUM(AW1354:AW1364)</f>
        <v>0</v>
      </c>
      <c r="AX1353" s="26"/>
      <c r="AY1353" s="127">
        <f>SUM(AY1354:AY1364)</f>
        <v>0</v>
      </c>
      <c r="AZ1353" s="26"/>
      <c r="BA1353" s="127">
        <f>SUM(BA1354:BA1364)</f>
        <v>0</v>
      </c>
      <c r="BB1353" s="26"/>
      <c r="BC1353" s="127">
        <f>SUM(BC1354:BC1364)</f>
        <v>0</v>
      </c>
      <c r="BD1353" s="26"/>
      <c r="BE1353" s="127">
        <f>SUM(BE1354:BE1364)</f>
        <v>0</v>
      </c>
      <c r="BF1353" s="26"/>
      <c r="BG1353" s="127">
        <f>SUM(BG1354:BG1364)</f>
        <v>0</v>
      </c>
      <c r="BH1353" s="109"/>
      <c r="BI1353" s="121">
        <f>SUM(BI1354:BI1364)</f>
        <v>0</v>
      </c>
      <c r="BJ1353" s="27"/>
      <c r="BK1353" s="109"/>
      <c r="BL1353" s="121">
        <f>SUM(BL1354:BL1364)</f>
        <v>3344.4</v>
      </c>
      <c r="BM1353" s="27"/>
    </row>
    <row r="1354" spans="1:65" s="88" customFormat="1" ht="22.5">
      <c r="A1354" s="96" t="s">
        <v>2052</v>
      </c>
      <c r="B1354" s="29" t="s">
        <v>250</v>
      </c>
      <c r="C1354" s="29">
        <v>666</v>
      </c>
      <c r="D1354" s="101" t="s">
        <v>2053</v>
      </c>
      <c r="E1354" s="29" t="s">
        <v>100</v>
      </c>
      <c r="F1354" s="30">
        <v>1</v>
      </c>
      <c r="G1354" s="31">
        <v>85.41</v>
      </c>
      <c r="H1354" s="119">
        <v>104.94953820900096</v>
      </c>
      <c r="I1354" s="120">
        <f t="shared" ref="I1354:I1364" si="5333">ROUND(SUM(F1354*H1354),2)</f>
        <v>104.95</v>
      </c>
      <c r="J1354" s="111"/>
      <c r="K1354" s="114">
        <f t="shared" ref="K1354:K1364" si="5334">J1354*$H1354</f>
        <v>0</v>
      </c>
      <c r="L1354" s="32"/>
      <c r="M1354" s="114">
        <f t="shared" ref="M1354:M1364" si="5335">L1354*$H1354</f>
        <v>0</v>
      </c>
      <c r="N1354" s="32"/>
      <c r="O1354" s="114">
        <f t="shared" ref="O1354:O1364" si="5336">N1354*$H1354</f>
        <v>0</v>
      </c>
      <c r="P1354" s="32"/>
      <c r="Q1354" s="114">
        <f t="shared" ref="Q1354:Q1364" si="5337">P1354*$H1354</f>
        <v>0</v>
      </c>
      <c r="R1354" s="32"/>
      <c r="S1354" s="114">
        <f t="shared" ref="S1354:S1364" si="5338">R1354*$H1354</f>
        <v>0</v>
      </c>
      <c r="T1354" s="32"/>
      <c r="U1354" s="114">
        <f t="shared" ref="U1354:U1364" si="5339">T1354*$H1354</f>
        <v>0</v>
      </c>
      <c r="V1354" s="32"/>
      <c r="W1354" s="114">
        <f t="shared" ref="W1354:W1364" si="5340">V1354*$H1354</f>
        <v>0</v>
      </c>
      <c r="X1354" s="32"/>
      <c r="Y1354" s="114">
        <f t="shared" ref="Y1354:Y1364" si="5341">X1354*$H1354</f>
        <v>0</v>
      </c>
      <c r="Z1354" s="32"/>
      <c r="AA1354" s="114">
        <f t="shared" ref="AA1354:AA1364" si="5342">Z1354*$H1354</f>
        <v>0</v>
      </c>
      <c r="AB1354" s="32"/>
      <c r="AC1354" s="114">
        <f t="shared" ref="AC1354:AC1364" si="5343">AB1354*$H1354</f>
        <v>0</v>
      </c>
      <c r="AD1354" s="32"/>
      <c r="AE1354" s="114">
        <f t="shared" ref="AE1354:AE1364" si="5344">AD1354*$H1354</f>
        <v>0</v>
      </c>
      <c r="AF1354" s="32"/>
      <c r="AG1354" s="114">
        <f t="shared" ref="AG1354:AG1364" si="5345">AF1354*$H1354</f>
        <v>0</v>
      </c>
      <c r="AH1354" s="32"/>
      <c r="AI1354" s="114">
        <f t="shared" ref="AI1354:AI1364" si="5346">AH1354*$H1354</f>
        <v>0</v>
      </c>
      <c r="AJ1354" s="32"/>
      <c r="AK1354" s="114">
        <f t="shared" ref="AK1354:AK1364" si="5347">AJ1354*$H1354</f>
        <v>0</v>
      </c>
      <c r="AL1354" s="32"/>
      <c r="AM1354" s="114">
        <f t="shared" ref="AM1354:AM1364" si="5348">AL1354*$H1354</f>
        <v>0</v>
      </c>
      <c r="AN1354" s="32"/>
      <c r="AO1354" s="114">
        <f t="shared" ref="AO1354:AO1364" si="5349">AN1354*$H1354</f>
        <v>0</v>
      </c>
      <c r="AP1354" s="32"/>
      <c r="AQ1354" s="114">
        <f t="shared" ref="AQ1354:AQ1364" si="5350">AP1354*$H1354</f>
        <v>0</v>
      </c>
      <c r="AR1354" s="32"/>
      <c r="AS1354" s="114">
        <f t="shared" ref="AS1354:AS1364" si="5351">AR1354*$H1354</f>
        <v>0</v>
      </c>
      <c r="AT1354" s="32"/>
      <c r="AU1354" s="114">
        <f t="shared" ref="AU1354:AU1364" si="5352">AT1354*$H1354</f>
        <v>0</v>
      </c>
      <c r="AV1354" s="32"/>
      <c r="AW1354" s="114">
        <f t="shared" ref="AW1354:AW1364" si="5353">AV1354*$H1354</f>
        <v>0</v>
      </c>
      <c r="AX1354" s="32"/>
      <c r="AY1354" s="114">
        <f t="shared" ref="AY1354:AY1364" si="5354">AX1354*$H1354</f>
        <v>0</v>
      </c>
      <c r="AZ1354" s="32"/>
      <c r="BA1354" s="114">
        <f t="shared" ref="BA1354:BA1364" si="5355">AZ1354*$H1354</f>
        <v>0</v>
      </c>
      <c r="BB1354" s="32"/>
      <c r="BC1354" s="114">
        <f t="shared" ref="BC1354:BC1364" si="5356">BB1354*$H1354</f>
        <v>0</v>
      </c>
      <c r="BD1354" s="32"/>
      <c r="BE1354" s="114">
        <f t="shared" ref="BE1354:BE1364" si="5357">BD1354*$H1354</f>
        <v>0</v>
      </c>
      <c r="BF1354" s="32"/>
      <c r="BG1354" s="114">
        <f t="shared" ref="BG1354:BG1364" si="5358">BF1354*$H1354</f>
        <v>0</v>
      </c>
      <c r="BH1354" s="108">
        <f t="shared" ref="BH1354:BI1354" si="5359">SUM(J1354,L1354,N1354,P1354,R1354,T1354,V1354,X1354,Z1354,AB1354,AD1354,AF1354,AH1354,AJ1354,AL1354,AN1354,AP1354,AR1354,AT1354,AV1354,AX1354,AZ1354,BB1354,BD1354,BF1354)</f>
        <v>0</v>
      </c>
      <c r="BI1354" s="119">
        <f t="shared" si="5359"/>
        <v>0</v>
      </c>
      <c r="BJ1354" s="87">
        <f t="shared" ref="BJ1354:BJ1364" si="5360">BI1354/I1354</f>
        <v>0</v>
      </c>
      <c r="BK1354" s="108">
        <f t="shared" ref="BK1354:BK1364" si="5361">F1354-BH1354</f>
        <v>1</v>
      </c>
      <c r="BL1354" s="119">
        <f t="shared" ref="BL1354:BL1364" si="5362">I1354-BI1354</f>
        <v>104.95</v>
      </c>
      <c r="BM1354" s="87">
        <f t="shared" ref="BM1354:BM1364" si="5363">1-BJ1354</f>
        <v>1</v>
      </c>
    </row>
    <row r="1355" spans="1:65" s="88" customFormat="1">
      <c r="A1355" s="29" t="s">
        <v>2054</v>
      </c>
      <c r="B1355" s="29" t="s">
        <v>250</v>
      </c>
      <c r="C1355" s="29">
        <v>356</v>
      </c>
      <c r="D1355" s="101" t="s">
        <v>2055</v>
      </c>
      <c r="E1355" s="29" t="s">
        <v>132</v>
      </c>
      <c r="F1355" s="30">
        <v>8</v>
      </c>
      <c r="G1355" s="31">
        <v>20.28</v>
      </c>
      <c r="H1355" s="119">
        <v>24.919525054192011</v>
      </c>
      <c r="I1355" s="120">
        <f t="shared" si="5333"/>
        <v>199.36</v>
      </c>
      <c r="J1355" s="111"/>
      <c r="K1355" s="114">
        <f t="shared" si="5334"/>
        <v>0</v>
      </c>
      <c r="L1355" s="32"/>
      <c r="M1355" s="114">
        <f t="shared" si="5335"/>
        <v>0</v>
      </c>
      <c r="N1355" s="32"/>
      <c r="O1355" s="114">
        <f t="shared" si="5336"/>
        <v>0</v>
      </c>
      <c r="P1355" s="32"/>
      <c r="Q1355" s="114">
        <f t="shared" si="5337"/>
        <v>0</v>
      </c>
      <c r="R1355" s="32"/>
      <c r="S1355" s="114">
        <f t="shared" si="5338"/>
        <v>0</v>
      </c>
      <c r="T1355" s="32"/>
      <c r="U1355" s="114">
        <f t="shared" si="5339"/>
        <v>0</v>
      </c>
      <c r="V1355" s="32"/>
      <c r="W1355" s="114">
        <f t="shared" si="5340"/>
        <v>0</v>
      </c>
      <c r="X1355" s="32"/>
      <c r="Y1355" s="114">
        <f t="shared" si="5341"/>
        <v>0</v>
      </c>
      <c r="Z1355" s="32"/>
      <c r="AA1355" s="114">
        <f t="shared" si="5342"/>
        <v>0</v>
      </c>
      <c r="AB1355" s="32"/>
      <c r="AC1355" s="114">
        <f t="shared" si="5343"/>
        <v>0</v>
      </c>
      <c r="AD1355" s="32"/>
      <c r="AE1355" s="114">
        <f t="shared" si="5344"/>
        <v>0</v>
      </c>
      <c r="AF1355" s="32"/>
      <c r="AG1355" s="114">
        <f t="shared" si="5345"/>
        <v>0</v>
      </c>
      <c r="AH1355" s="32"/>
      <c r="AI1355" s="114">
        <f t="shared" si="5346"/>
        <v>0</v>
      </c>
      <c r="AJ1355" s="32"/>
      <c r="AK1355" s="114">
        <f t="shared" si="5347"/>
        <v>0</v>
      </c>
      <c r="AL1355" s="32"/>
      <c r="AM1355" s="114">
        <f t="shared" si="5348"/>
        <v>0</v>
      </c>
      <c r="AN1355" s="32"/>
      <c r="AO1355" s="114">
        <f t="shared" si="5349"/>
        <v>0</v>
      </c>
      <c r="AP1355" s="32"/>
      <c r="AQ1355" s="114">
        <f t="shared" si="5350"/>
        <v>0</v>
      </c>
      <c r="AR1355" s="32"/>
      <c r="AS1355" s="114">
        <f t="shared" si="5351"/>
        <v>0</v>
      </c>
      <c r="AT1355" s="32"/>
      <c r="AU1355" s="114">
        <f t="shared" si="5352"/>
        <v>0</v>
      </c>
      <c r="AV1355" s="32"/>
      <c r="AW1355" s="114">
        <f t="shared" si="5353"/>
        <v>0</v>
      </c>
      <c r="AX1355" s="32"/>
      <c r="AY1355" s="114">
        <f t="shared" si="5354"/>
        <v>0</v>
      </c>
      <c r="AZ1355" s="32"/>
      <c r="BA1355" s="114">
        <f t="shared" si="5355"/>
        <v>0</v>
      </c>
      <c r="BB1355" s="32"/>
      <c r="BC1355" s="114">
        <f t="shared" si="5356"/>
        <v>0</v>
      </c>
      <c r="BD1355" s="32"/>
      <c r="BE1355" s="114">
        <f t="shared" si="5357"/>
        <v>0</v>
      </c>
      <c r="BF1355" s="32"/>
      <c r="BG1355" s="114">
        <f t="shared" si="5358"/>
        <v>0</v>
      </c>
      <c r="BH1355" s="108">
        <f t="shared" ref="BH1355:BI1355" si="5364">SUM(J1355,L1355,N1355,P1355,R1355,T1355,V1355,X1355,Z1355,AB1355,AD1355,AF1355,AH1355,AJ1355,AL1355,AN1355,AP1355,AR1355,AT1355,AV1355,AX1355,AZ1355,BB1355,BD1355,BF1355)</f>
        <v>0</v>
      </c>
      <c r="BI1355" s="119">
        <f t="shared" si="5364"/>
        <v>0</v>
      </c>
      <c r="BJ1355" s="87">
        <f t="shared" si="5360"/>
        <v>0</v>
      </c>
      <c r="BK1355" s="108">
        <f t="shared" si="5361"/>
        <v>8</v>
      </c>
      <c r="BL1355" s="119">
        <f t="shared" si="5362"/>
        <v>199.36</v>
      </c>
      <c r="BM1355" s="87">
        <f t="shared" si="5363"/>
        <v>1</v>
      </c>
    </row>
    <row r="1356" spans="1:65" s="88" customFormat="1" ht="22.5">
      <c r="A1356" s="29" t="s">
        <v>2056</v>
      </c>
      <c r="B1356" s="29" t="s">
        <v>250</v>
      </c>
      <c r="C1356" s="29">
        <v>365</v>
      </c>
      <c r="D1356" s="101" t="s">
        <v>2057</v>
      </c>
      <c r="E1356" s="29" t="s">
        <v>100</v>
      </c>
      <c r="F1356" s="30">
        <v>4</v>
      </c>
      <c r="G1356" s="31">
        <v>10.81</v>
      </c>
      <c r="H1356" s="119">
        <v>13.283040721687161</v>
      </c>
      <c r="I1356" s="120">
        <f t="shared" si="5333"/>
        <v>53.13</v>
      </c>
      <c r="J1356" s="111"/>
      <c r="K1356" s="114">
        <f t="shared" si="5334"/>
        <v>0</v>
      </c>
      <c r="L1356" s="32"/>
      <c r="M1356" s="114">
        <f t="shared" si="5335"/>
        <v>0</v>
      </c>
      <c r="N1356" s="32"/>
      <c r="O1356" s="114">
        <f t="shared" si="5336"/>
        <v>0</v>
      </c>
      <c r="P1356" s="32"/>
      <c r="Q1356" s="114">
        <f t="shared" si="5337"/>
        <v>0</v>
      </c>
      <c r="R1356" s="32"/>
      <c r="S1356" s="114">
        <f t="shared" si="5338"/>
        <v>0</v>
      </c>
      <c r="T1356" s="32"/>
      <c r="U1356" s="114">
        <f t="shared" si="5339"/>
        <v>0</v>
      </c>
      <c r="V1356" s="32"/>
      <c r="W1356" s="114">
        <f t="shared" si="5340"/>
        <v>0</v>
      </c>
      <c r="X1356" s="32"/>
      <c r="Y1356" s="114">
        <f t="shared" si="5341"/>
        <v>0</v>
      </c>
      <c r="Z1356" s="32"/>
      <c r="AA1356" s="114">
        <f t="shared" si="5342"/>
        <v>0</v>
      </c>
      <c r="AB1356" s="32"/>
      <c r="AC1356" s="114">
        <f t="shared" si="5343"/>
        <v>0</v>
      </c>
      <c r="AD1356" s="32"/>
      <c r="AE1356" s="114">
        <f t="shared" si="5344"/>
        <v>0</v>
      </c>
      <c r="AF1356" s="32"/>
      <c r="AG1356" s="114">
        <f t="shared" si="5345"/>
        <v>0</v>
      </c>
      <c r="AH1356" s="32"/>
      <c r="AI1356" s="114">
        <f t="shared" si="5346"/>
        <v>0</v>
      </c>
      <c r="AJ1356" s="32"/>
      <c r="AK1356" s="114">
        <f t="shared" si="5347"/>
        <v>0</v>
      </c>
      <c r="AL1356" s="32"/>
      <c r="AM1356" s="114">
        <f t="shared" si="5348"/>
        <v>0</v>
      </c>
      <c r="AN1356" s="32"/>
      <c r="AO1356" s="114">
        <f t="shared" si="5349"/>
        <v>0</v>
      </c>
      <c r="AP1356" s="32"/>
      <c r="AQ1356" s="114">
        <f t="shared" si="5350"/>
        <v>0</v>
      </c>
      <c r="AR1356" s="32"/>
      <c r="AS1356" s="114">
        <f t="shared" si="5351"/>
        <v>0</v>
      </c>
      <c r="AT1356" s="32"/>
      <c r="AU1356" s="114">
        <f t="shared" si="5352"/>
        <v>0</v>
      </c>
      <c r="AV1356" s="32"/>
      <c r="AW1356" s="114">
        <f t="shared" si="5353"/>
        <v>0</v>
      </c>
      <c r="AX1356" s="32"/>
      <c r="AY1356" s="114">
        <f t="shared" si="5354"/>
        <v>0</v>
      </c>
      <c r="AZ1356" s="32"/>
      <c r="BA1356" s="114">
        <f t="shared" si="5355"/>
        <v>0</v>
      </c>
      <c r="BB1356" s="32"/>
      <c r="BC1356" s="114">
        <f t="shared" si="5356"/>
        <v>0</v>
      </c>
      <c r="BD1356" s="32"/>
      <c r="BE1356" s="114">
        <f t="shared" si="5357"/>
        <v>0</v>
      </c>
      <c r="BF1356" s="32"/>
      <c r="BG1356" s="114">
        <f t="shared" si="5358"/>
        <v>0</v>
      </c>
      <c r="BH1356" s="108">
        <f t="shared" ref="BH1356:BI1356" si="5365">SUM(J1356,L1356,N1356,P1356,R1356,T1356,V1356,X1356,Z1356,AB1356,AD1356,AF1356,AH1356,AJ1356,AL1356,AN1356,AP1356,AR1356,AT1356,AV1356,AX1356,AZ1356,BB1356,BD1356,BF1356)</f>
        <v>0</v>
      </c>
      <c r="BI1356" s="119">
        <f t="shared" si="5365"/>
        <v>0</v>
      </c>
      <c r="BJ1356" s="87">
        <f t="shared" si="5360"/>
        <v>0</v>
      </c>
      <c r="BK1356" s="108">
        <f t="shared" si="5361"/>
        <v>4</v>
      </c>
      <c r="BL1356" s="119">
        <f t="shared" si="5362"/>
        <v>53.13</v>
      </c>
      <c r="BM1356" s="87">
        <f t="shared" si="5363"/>
        <v>1</v>
      </c>
    </row>
    <row r="1357" spans="1:65" s="88" customFormat="1" ht="22.5">
      <c r="A1357" s="29" t="s">
        <v>2058</v>
      </c>
      <c r="B1357" s="29" t="s">
        <v>250</v>
      </c>
      <c r="C1357" s="29">
        <v>374</v>
      </c>
      <c r="D1357" s="101" t="s">
        <v>2059</v>
      </c>
      <c r="E1357" s="29" t="s">
        <v>100</v>
      </c>
      <c r="F1357" s="30">
        <v>9</v>
      </c>
      <c r="G1357" s="31">
        <v>5.78</v>
      </c>
      <c r="H1357" s="119">
        <v>7.1023103951296758</v>
      </c>
      <c r="I1357" s="120">
        <f t="shared" si="5333"/>
        <v>63.92</v>
      </c>
      <c r="J1357" s="111"/>
      <c r="K1357" s="114">
        <f t="shared" si="5334"/>
        <v>0</v>
      </c>
      <c r="L1357" s="32"/>
      <c r="M1357" s="114">
        <f t="shared" si="5335"/>
        <v>0</v>
      </c>
      <c r="N1357" s="32"/>
      <c r="O1357" s="114">
        <f t="shared" si="5336"/>
        <v>0</v>
      </c>
      <c r="P1357" s="32"/>
      <c r="Q1357" s="114">
        <f t="shared" si="5337"/>
        <v>0</v>
      </c>
      <c r="R1357" s="32"/>
      <c r="S1357" s="114">
        <f t="shared" si="5338"/>
        <v>0</v>
      </c>
      <c r="T1357" s="32"/>
      <c r="U1357" s="114">
        <f t="shared" si="5339"/>
        <v>0</v>
      </c>
      <c r="V1357" s="32"/>
      <c r="W1357" s="114">
        <f t="shared" si="5340"/>
        <v>0</v>
      </c>
      <c r="X1357" s="32"/>
      <c r="Y1357" s="114">
        <f t="shared" si="5341"/>
        <v>0</v>
      </c>
      <c r="Z1357" s="32"/>
      <c r="AA1357" s="114">
        <f t="shared" si="5342"/>
        <v>0</v>
      </c>
      <c r="AB1357" s="32"/>
      <c r="AC1357" s="114">
        <f t="shared" si="5343"/>
        <v>0</v>
      </c>
      <c r="AD1357" s="32"/>
      <c r="AE1357" s="114">
        <f t="shared" si="5344"/>
        <v>0</v>
      </c>
      <c r="AF1357" s="32"/>
      <c r="AG1357" s="114">
        <f t="shared" si="5345"/>
        <v>0</v>
      </c>
      <c r="AH1357" s="32"/>
      <c r="AI1357" s="114">
        <f t="shared" si="5346"/>
        <v>0</v>
      </c>
      <c r="AJ1357" s="32"/>
      <c r="AK1357" s="114">
        <f t="shared" si="5347"/>
        <v>0</v>
      </c>
      <c r="AL1357" s="32"/>
      <c r="AM1357" s="114">
        <f t="shared" si="5348"/>
        <v>0</v>
      </c>
      <c r="AN1357" s="32"/>
      <c r="AO1357" s="114">
        <f t="shared" si="5349"/>
        <v>0</v>
      </c>
      <c r="AP1357" s="32"/>
      <c r="AQ1357" s="114">
        <f t="shared" si="5350"/>
        <v>0</v>
      </c>
      <c r="AR1357" s="32"/>
      <c r="AS1357" s="114">
        <f t="shared" si="5351"/>
        <v>0</v>
      </c>
      <c r="AT1357" s="32"/>
      <c r="AU1357" s="114">
        <f t="shared" si="5352"/>
        <v>0</v>
      </c>
      <c r="AV1357" s="32"/>
      <c r="AW1357" s="114">
        <f t="shared" si="5353"/>
        <v>0</v>
      </c>
      <c r="AX1357" s="32"/>
      <c r="AY1357" s="114">
        <f t="shared" si="5354"/>
        <v>0</v>
      </c>
      <c r="AZ1357" s="32"/>
      <c r="BA1357" s="114">
        <f t="shared" si="5355"/>
        <v>0</v>
      </c>
      <c r="BB1357" s="32"/>
      <c r="BC1357" s="114">
        <f t="shared" si="5356"/>
        <v>0</v>
      </c>
      <c r="BD1357" s="32"/>
      <c r="BE1357" s="114">
        <f t="shared" si="5357"/>
        <v>0</v>
      </c>
      <c r="BF1357" s="32"/>
      <c r="BG1357" s="114">
        <f t="shared" si="5358"/>
        <v>0</v>
      </c>
      <c r="BH1357" s="108">
        <f t="shared" ref="BH1357:BI1357" si="5366">SUM(J1357,L1357,N1357,P1357,R1357,T1357,V1357,X1357,Z1357,AB1357,AD1357,AF1357,AH1357,AJ1357,AL1357,AN1357,AP1357,AR1357,AT1357,AV1357,AX1357,AZ1357,BB1357,BD1357,BF1357)</f>
        <v>0</v>
      </c>
      <c r="BI1357" s="119">
        <f t="shared" si="5366"/>
        <v>0</v>
      </c>
      <c r="BJ1357" s="87">
        <f t="shared" si="5360"/>
        <v>0</v>
      </c>
      <c r="BK1357" s="108">
        <f t="shared" si="5361"/>
        <v>9</v>
      </c>
      <c r="BL1357" s="119">
        <f t="shared" si="5362"/>
        <v>63.92</v>
      </c>
      <c r="BM1357" s="87">
        <f t="shared" si="5363"/>
        <v>1</v>
      </c>
    </row>
    <row r="1358" spans="1:65" s="88" customFormat="1" ht="22.5">
      <c r="A1358" s="29" t="s">
        <v>2060</v>
      </c>
      <c r="B1358" s="29" t="s">
        <v>250</v>
      </c>
      <c r="C1358" s="29">
        <v>4223</v>
      </c>
      <c r="D1358" s="101" t="s">
        <v>2061</v>
      </c>
      <c r="E1358" s="29" t="s">
        <v>132</v>
      </c>
      <c r="F1358" s="30">
        <v>21</v>
      </c>
      <c r="G1358" s="31">
        <v>11.19</v>
      </c>
      <c r="H1358" s="119">
        <v>13.749974623097071</v>
      </c>
      <c r="I1358" s="120">
        <f t="shared" si="5333"/>
        <v>288.75</v>
      </c>
      <c r="J1358" s="111"/>
      <c r="K1358" s="114">
        <f t="shared" si="5334"/>
        <v>0</v>
      </c>
      <c r="L1358" s="32"/>
      <c r="M1358" s="114">
        <f t="shared" si="5335"/>
        <v>0</v>
      </c>
      <c r="N1358" s="32"/>
      <c r="O1358" s="114">
        <f t="shared" si="5336"/>
        <v>0</v>
      </c>
      <c r="P1358" s="32"/>
      <c r="Q1358" s="114">
        <f t="shared" si="5337"/>
        <v>0</v>
      </c>
      <c r="R1358" s="32"/>
      <c r="S1358" s="114">
        <f t="shared" si="5338"/>
        <v>0</v>
      </c>
      <c r="T1358" s="32"/>
      <c r="U1358" s="114">
        <f t="shared" si="5339"/>
        <v>0</v>
      </c>
      <c r="V1358" s="32"/>
      <c r="W1358" s="114">
        <f t="shared" si="5340"/>
        <v>0</v>
      </c>
      <c r="X1358" s="32"/>
      <c r="Y1358" s="114">
        <f t="shared" si="5341"/>
        <v>0</v>
      </c>
      <c r="Z1358" s="32"/>
      <c r="AA1358" s="114">
        <f t="shared" si="5342"/>
        <v>0</v>
      </c>
      <c r="AB1358" s="32"/>
      <c r="AC1358" s="114">
        <f t="shared" si="5343"/>
        <v>0</v>
      </c>
      <c r="AD1358" s="32"/>
      <c r="AE1358" s="114">
        <f t="shared" si="5344"/>
        <v>0</v>
      </c>
      <c r="AF1358" s="32"/>
      <c r="AG1358" s="114">
        <f t="shared" si="5345"/>
        <v>0</v>
      </c>
      <c r="AH1358" s="32"/>
      <c r="AI1358" s="114">
        <f t="shared" si="5346"/>
        <v>0</v>
      </c>
      <c r="AJ1358" s="32"/>
      <c r="AK1358" s="114">
        <f t="shared" si="5347"/>
        <v>0</v>
      </c>
      <c r="AL1358" s="32"/>
      <c r="AM1358" s="114">
        <f t="shared" si="5348"/>
        <v>0</v>
      </c>
      <c r="AN1358" s="32"/>
      <c r="AO1358" s="114">
        <f t="shared" si="5349"/>
        <v>0</v>
      </c>
      <c r="AP1358" s="32"/>
      <c r="AQ1358" s="114">
        <f t="shared" si="5350"/>
        <v>0</v>
      </c>
      <c r="AR1358" s="32"/>
      <c r="AS1358" s="114">
        <f t="shared" si="5351"/>
        <v>0</v>
      </c>
      <c r="AT1358" s="32"/>
      <c r="AU1358" s="114">
        <f t="shared" si="5352"/>
        <v>0</v>
      </c>
      <c r="AV1358" s="32"/>
      <c r="AW1358" s="114">
        <f t="shared" si="5353"/>
        <v>0</v>
      </c>
      <c r="AX1358" s="32"/>
      <c r="AY1358" s="114">
        <f t="shared" si="5354"/>
        <v>0</v>
      </c>
      <c r="AZ1358" s="32"/>
      <c r="BA1358" s="114">
        <f t="shared" si="5355"/>
        <v>0</v>
      </c>
      <c r="BB1358" s="32"/>
      <c r="BC1358" s="114">
        <f t="shared" si="5356"/>
        <v>0</v>
      </c>
      <c r="BD1358" s="32"/>
      <c r="BE1358" s="114">
        <f t="shared" si="5357"/>
        <v>0</v>
      </c>
      <c r="BF1358" s="32"/>
      <c r="BG1358" s="114">
        <f t="shared" si="5358"/>
        <v>0</v>
      </c>
      <c r="BH1358" s="108">
        <f t="shared" ref="BH1358:BI1358" si="5367">SUM(J1358,L1358,N1358,P1358,R1358,T1358,V1358,X1358,Z1358,AB1358,AD1358,AF1358,AH1358,AJ1358,AL1358,AN1358,AP1358,AR1358,AT1358,AV1358,AX1358,AZ1358,BB1358,BD1358,BF1358)</f>
        <v>0</v>
      </c>
      <c r="BI1358" s="119">
        <f t="shared" si="5367"/>
        <v>0</v>
      </c>
      <c r="BJ1358" s="87">
        <f t="shared" si="5360"/>
        <v>0</v>
      </c>
      <c r="BK1358" s="108">
        <f t="shared" si="5361"/>
        <v>21</v>
      </c>
      <c r="BL1358" s="119">
        <f t="shared" si="5362"/>
        <v>288.75</v>
      </c>
      <c r="BM1358" s="87">
        <f t="shared" si="5363"/>
        <v>1</v>
      </c>
    </row>
    <row r="1359" spans="1:65" s="88" customFormat="1" ht="22.5">
      <c r="A1359" s="29" t="s">
        <v>2062</v>
      </c>
      <c r="B1359" s="29" t="s">
        <v>250</v>
      </c>
      <c r="C1359" s="29">
        <v>4225</v>
      </c>
      <c r="D1359" s="101" t="s">
        <v>2063</v>
      </c>
      <c r="E1359" s="29" t="s">
        <v>100</v>
      </c>
      <c r="F1359" s="30">
        <v>6</v>
      </c>
      <c r="G1359" s="31">
        <v>22.28</v>
      </c>
      <c r="H1359" s="119">
        <v>27.377071903717852</v>
      </c>
      <c r="I1359" s="120">
        <f t="shared" si="5333"/>
        <v>164.26</v>
      </c>
      <c r="J1359" s="111"/>
      <c r="K1359" s="114">
        <f t="shared" si="5334"/>
        <v>0</v>
      </c>
      <c r="L1359" s="32"/>
      <c r="M1359" s="114">
        <f t="shared" si="5335"/>
        <v>0</v>
      </c>
      <c r="N1359" s="32"/>
      <c r="O1359" s="114">
        <f t="shared" si="5336"/>
        <v>0</v>
      </c>
      <c r="P1359" s="32"/>
      <c r="Q1359" s="114">
        <f t="shared" si="5337"/>
        <v>0</v>
      </c>
      <c r="R1359" s="32"/>
      <c r="S1359" s="114">
        <f t="shared" si="5338"/>
        <v>0</v>
      </c>
      <c r="T1359" s="32"/>
      <c r="U1359" s="114">
        <f t="shared" si="5339"/>
        <v>0</v>
      </c>
      <c r="V1359" s="32"/>
      <c r="W1359" s="114">
        <f t="shared" si="5340"/>
        <v>0</v>
      </c>
      <c r="X1359" s="32"/>
      <c r="Y1359" s="114">
        <f t="shared" si="5341"/>
        <v>0</v>
      </c>
      <c r="Z1359" s="32"/>
      <c r="AA1359" s="114">
        <f t="shared" si="5342"/>
        <v>0</v>
      </c>
      <c r="AB1359" s="32"/>
      <c r="AC1359" s="114">
        <f t="shared" si="5343"/>
        <v>0</v>
      </c>
      <c r="AD1359" s="32"/>
      <c r="AE1359" s="114">
        <f t="shared" si="5344"/>
        <v>0</v>
      </c>
      <c r="AF1359" s="32"/>
      <c r="AG1359" s="114">
        <f t="shared" si="5345"/>
        <v>0</v>
      </c>
      <c r="AH1359" s="32"/>
      <c r="AI1359" s="114">
        <f t="shared" si="5346"/>
        <v>0</v>
      </c>
      <c r="AJ1359" s="32"/>
      <c r="AK1359" s="114">
        <f t="shared" si="5347"/>
        <v>0</v>
      </c>
      <c r="AL1359" s="32"/>
      <c r="AM1359" s="114">
        <f t="shared" si="5348"/>
        <v>0</v>
      </c>
      <c r="AN1359" s="32"/>
      <c r="AO1359" s="114">
        <f t="shared" si="5349"/>
        <v>0</v>
      </c>
      <c r="AP1359" s="32"/>
      <c r="AQ1359" s="114">
        <f t="shared" si="5350"/>
        <v>0</v>
      </c>
      <c r="AR1359" s="32"/>
      <c r="AS1359" s="114">
        <f t="shared" si="5351"/>
        <v>0</v>
      </c>
      <c r="AT1359" s="32"/>
      <c r="AU1359" s="114">
        <f t="shared" si="5352"/>
        <v>0</v>
      </c>
      <c r="AV1359" s="32"/>
      <c r="AW1359" s="114">
        <f t="shared" si="5353"/>
        <v>0</v>
      </c>
      <c r="AX1359" s="32"/>
      <c r="AY1359" s="114">
        <f t="shared" si="5354"/>
        <v>0</v>
      </c>
      <c r="AZ1359" s="32"/>
      <c r="BA1359" s="114">
        <f t="shared" si="5355"/>
        <v>0</v>
      </c>
      <c r="BB1359" s="32"/>
      <c r="BC1359" s="114">
        <f t="shared" si="5356"/>
        <v>0</v>
      </c>
      <c r="BD1359" s="32"/>
      <c r="BE1359" s="114">
        <f t="shared" si="5357"/>
        <v>0</v>
      </c>
      <c r="BF1359" s="32"/>
      <c r="BG1359" s="114">
        <f t="shared" si="5358"/>
        <v>0</v>
      </c>
      <c r="BH1359" s="108">
        <f t="shared" ref="BH1359:BI1359" si="5368">SUM(J1359,L1359,N1359,P1359,R1359,T1359,V1359,X1359,Z1359,AB1359,AD1359,AF1359,AH1359,AJ1359,AL1359,AN1359,AP1359,AR1359,AT1359,AV1359,AX1359,AZ1359,BB1359,BD1359,BF1359)</f>
        <v>0</v>
      </c>
      <c r="BI1359" s="119">
        <f t="shared" si="5368"/>
        <v>0</v>
      </c>
      <c r="BJ1359" s="87">
        <f t="shared" si="5360"/>
        <v>0</v>
      </c>
      <c r="BK1359" s="108">
        <f t="shared" si="5361"/>
        <v>6</v>
      </c>
      <c r="BL1359" s="119">
        <f t="shared" si="5362"/>
        <v>164.26</v>
      </c>
      <c r="BM1359" s="87">
        <f t="shared" si="5363"/>
        <v>1</v>
      </c>
    </row>
    <row r="1360" spans="1:65" s="88" customFormat="1" ht="22.5">
      <c r="A1360" s="29" t="s">
        <v>2064</v>
      </c>
      <c r="B1360" s="29" t="s">
        <v>250</v>
      </c>
      <c r="C1360" s="29">
        <v>9427</v>
      </c>
      <c r="D1360" s="101" t="s">
        <v>2065</v>
      </c>
      <c r="E1360" s="29" t="s">
        <v>100</v>
      </c>
      <c r="F1360" s="30">
        <v>5</v>
      </c>
      <c r="G1360" s="31">
        <v>5.67</v>
      </c>
      <c r="H1360" s="119">
        <v>6.9671453184057546</v>
      </c>
      <c r="I1360" s="120">
        <f t="shared" si="5333"/>
        <v>34.840000000000003</v>
      </c>
      <c r="J1360" s="111"/>
      <c r="K1360" s="114">
        <f t="shared" si="5334"/>
        <v>0</v>
      </c>
      <c r="L1360" s="32"/>
      <c r="M1360" s="114">
        <f t="shared" si="5335"/>
        <v>0</v>
      </c>
      <c r="N1360" s="32"/>
      <c r="O1360" s="114">
        <f t="shared" si="5336"/>
        <v>0</v>
      </c>
      <c r="P1360" s="32"/>
      <c r="Q1360" s="114">
        <f t="shared" si="5337"/>
        <v>0</v>
      </c>
      <c r="R1360" s="32"/>
      <c r="S1360" s="114">
        <f t="shared" si="5338"/>
        <v>0</v>
      </c>
      <c r="T1360" s="32"/>
      <c r="U1360" s="114">
        <f t="shared" si="5339"/>
        <v>0</v>
      </c>
      <c r="V1360" s="32"/>
      <c r="W1360" s="114">
        <f t="shared" si="5340"/>
        <v>0</v>
      </c>
      <c r="X1360" s="32"/>
      <c r="Y1360" s="114">
        <f t="shared" si="5341"/>
        <v>0</v>
      </c>
      <c r="Z1360" s="32"/>
      <c r="AA1360" s="114">
        <f t="shared" si="5342"/>
        <v>0</v>
      </c>
      <c r="AB1360" s="32"/>
      <c r="AC1360" s="114">
        <f t="shared" si="5343"/>
        <v>0</v>
      </c>
      <c r="AD1360" s="32"/>
      <c r="AE1360" s="114">
        <f t="shared" si="5344"/>
        <v>0</v>
      </c>
      <c r="AF1360" s="32"/>
      <c r="AG1360" s="114">
        <f t="shared" si="5345"/>
        <v>0</v>
      </c>
      <c r="AH1360" s="32"/>
      <c r="AI1360" s="114">
        <f t="shared" si="5346"/>
        <v>0</v>
      </c>
      <c r="AJ1360" s="32"/>
      <c r="AK1360" s="114">
        <f t="shared" si="5347"/>
        <v>0</v>
      </c>
      <c r="AL1360" s="32"/>
      <c r="AM1360" s="114">
        <f t="shared" si="5348"/>
        <v>0</v>
      </c>
      <c r="AN1360" s="32"/>
      <c r="AO1360" s="114">
        <f t="shared" si="5349"/>
        <v>0</v>
      </c>
      <c r="AP1360" s="32"/>
      <c r="AQ1360" s="114">
        <f t="shared" si="5350"/>
        <v>0</v>
      </c>
      <c r="AR1360" s="32"/>
      <c r="AS1360" s="114">
        <f t="shared" si="5351"/>
        <v>0</v>
      </c>
      <c r="AT1360" s="32"/>
      <c r="AU1360" s="114">
        <f t="shared" si="5352"/>
        <v>0</v>
      </c>
      <c r="AV1360" s="32"/>
      <c r="AW1360" s="114">
        <f t="shared" si="5353"/>
        <v>0</v>
      </c>
      <c r="AX1360" s="32"/>
      <c r="AY1360" s="114">
        <f t="shared" si="5354"/>
        <v>0</v>
      </c>
      <c r="AZ1360" s="32"/>
      <c r="BA1360" s="114">
        <f t="shared" si="5355"/>
        <v>0</v>
      </c>
      <c r="BB1360" s="32"/>
      <c r="BC1360" s="114">
        <f t="shared" si="5356"/>
        <v>0</v>
      </c>
      <c r="BD1360" s="32"/>
      <c r="BE1360" s="114">
        <f t="shared" si="5357"/>
        <v>0</v>
      </c>
      <c r="BF1360" s="32"/>
      <c r="BG1360" s="114">
        <f t="shared" si="5358"/>
        <v>0</v>
      </c>
      <c r="BH1360" s="108">
        <f t="shared" ref="BH1360:BI1360" si="5369">SUM(J1360,L1360,N1360,P1360,R1360,T1360,V1360,X1360,Z1360,AB1360,AD1360,AF1360,AH1360,AJ1360,AL1360,AN1360,AP1360,AR1360,AT1360,AV1360,AX1360,AZ1360,BB1360,BD1360,BF1360)</f>
        <v>0</v>
      </c>
      <c r="BI1360" s="119">
        <f t="shared" si="5369"/>
        <v>0</v>
      </c>
      <c r="BJ1360" s="87">
        <f t="shared" si="5360"/>
        <v>0</v>
      </c>
      <c r="BK1360" s="108">
        <f t="shared" si="5361"/>
        <v>5</v>
      </c>
      <c r="BL1360" s="119">
        <f t="shared" si="5362"/>
        <v>34.840000000000003</v>
      </c>
      <c r="BM1360" s="87">
        <f t="shared" si="5363"/>
        <v>1</v>
      </c>
    </row>
    <row r="1361" spans="1:65" s="88" customFormat="1" ht="22.5">
      <c r="A1361" s="29" t="s">
        <v>2066</v>
      </c>
      <c r="B1361" s="29" t="s">
        <v>250</v>
      </c>
      <c r="C1361" s="29">
        <v>4178</v>
      </c>
      <c r="D1361" s="101" t="s">
        <v>2067</v>
      </c>
      <c r="E1361" s="29" t="s">
        <v>100</v>
      </c>
      <c r="F1361" s="30">
        <v>6</v>
      </c>
      <c r="G1361" s="31">
        <v>1.49</v>
      </c>
      <c r="H1361" s="119">
        <v>1.8308724028967502</v>
      </c>
      <c r="I1361" s="120">
        <f t="shared" si="5333"/>
        <v>10.99</v>
      </c>
      <c r="J1361" s="111"/>
      <c r="K1361" s="114">
        <f t="shared" si="5334"/>
        <v>0</v>
      </c>
      <c r="L1361" s="32"/>
      <c r="M1361" s="114">
        <f t="shared" si="5335"/>
        <v>0</v>
      </c>
      <c r="N1361" s="32"/>
      <c r="O1361" s="114">
        <f t="shared" si="5336"/>
        <v>0</v>
      </c>
      <c r="P1361" s="32"/>
      <c r="Q1361" s="114">
        <f t="shared" si="5337"/>
        <v>0</v>
      </c>
      <c r="R1361" s="32"/>
      <c r="S1361" s="114">
        <f t="shared" si="5338"/>
        <v>0</v>
      </c>
      <c r="T1361" s="32"/>
      <c r="U1361" s="114">
        <f t="shared" si="5339"/>
        <v>0</v>
      </c>
      <c r="V1361" s="32"/>
      <c r="W1361" s="114">
        <f t="shared" si="5340"/>
        <v>0</v>
      </c>
      <c r="X1361" s="32"/>
      <c r="Y1361" s="114">
        <f t="shared" si="5341"/>
        <v>0</v>
      </c>
      <c r="Z1361" s="32"/>
      <c r="AA1361" s="114">
        <f t="shared" si="5342"/>
        <v>0</v>
      </c>
      <c r="AB1361" s="32"/>
      <c r="AC1361" s="114">
        <f t="shared" si="5343"/>
        <v>0</v>
      </c>
      <c r="AD1361" s="32"/>
      <c r="AE1361" s="114">
        <f t="shared" si="5344"/>
        <v>0</v>
      </c>
      <c r="AF1361" s="32"/>
      <c r="AG1361" s="114">
        <f t="shared" si="5345"/>
        <v>0</v>
      </c>
      <c r="AH1361" s="32"/>
      <c r="AI1361" s="114">
        <f t="shared" si="5346"/>
        <v>0</v>
      </c>
      <c r="AJ1361" s="32"/>
      <c r="AK1361" s="114">
        <f t="shared" si="5347"/>
        <v>0</v>
      </c>
      <c r="AL1361" s="32"/>
      <c r="AM1361" s="114">
        <f t="shared" si="5348"/>
        <v>0</v>
      </c>
      <c r="AN1361" s="32"/>
      <c r="AO1361" s="114">
        <f t="shared" si="5349"/>
        <v>0</v>
      </c>
      <c r="AP1361" s="32"/>
      <c r="AQ1361" s="114">
        <f t="shared" si="5350"/>
        <v>0</v>
      </c>
      <c r="AR1361" s="32"/>
      <c r="AS1361" s="114">
        <f t="shared" si="5351"/>
        <v>0</v>
      </c>
      <c r="AT1361" s="32"/>
      <c r="AU1361" s="114">
        <f t="shared" si="5352"/>
        <v>0</v>
      </c>
      <c r="AV1361" s="32"/>
      <c r="AW1361" s="114">
        <f t="shared" si="5353"/>
        <v>0</v>
      </c>
      <c r="AX1361" s="32"/>
      <c r="AY1361" s="114">
        <f t="shared" si="5354"/>
        <v>0</v>
      </c>
      <c r="AZ1361" s="32"/>
      <c r="BA1361" s="114">
        <f t="shared" si="5355"/>
        <v>0</v>
      </c>
      <c r="BB1361" s="32"/>
      <c r="BC1361" s="114">
        <f t="shared" si="5356"/>
        <v>0</v>
      </c>
      <c r="BD1361" s="32"/>
      <c r="BE1361" s="114">
        <f t="shared" si="5357"/>
        <v>0</v>
      </c>
      <c r="BF1361" s="32"/>
      <c r="BG1361" s="114">
        <f t="shared" si="5358"/>
        <v>0</v>
      </c>
      <c r="BH1361" s="108">
        <f t="shared" ref="BH1361:BI1361" si="5370">SUM(J1361,L1361,N1361,P1361,R1361,T1361,V1361,X1361,Z1361,AB1361,AD1361,AF1361,AH1361,AJ1361,AL1361,AN1361,AP1361,AR1361,AT1361,AV1361,AX1361,AZ1361,BB1361,BD1361,BF1361)</f>
        <v>0</v>
      </c>
      <c r="BI1361" s="119">
        <f t="shared" si="5370"/>
        <v>0</v>
      </c>
      <c r="BJ1361" s="87">
        <f t="shared" si="5360"/>
        <v>0</v>
      </c>
      <c r="BK1361" s="108">
        <f t="shared" si="5361"/>
        <v>6</v>
      </c>
      <c r="BL1361" s="119">
        <f t="shared" si="5362"/>
        <v>10.99</v>
      </c>
      <c r="BM1361" s="87">
        <f t="shared" si="5363"/>
        <v>1</v>
      </c>
    </row>
    <row r="1362" spans="1:65" s="88" customFormat="1" ht="22.5">
      <c r="A1362" s="29" t="s">
        <v>2068</v>
      </c>
      <c r="B1362" s="29" t="s">
        <v>250</v>
      </c>
      <c r="C1362" s="29">
        <v>346</v>
      </c>
      <c r="D1362" s="101" t="s">
        <v>2069</v>
      </c>
      <c r="E1362" s="29" t="s">
        <v>100</v>
      </c>
      <c r="F1362" s="30">
        <v>3</v>
      </c>
      <c r="G1362" s="31">
        <v>3.23</v>
      </c>
      <c r="H1362" s="119">
        <v>3.9689381619842306</v>
      </c>
      <c r="I1362" s="120">
        <f t="shared" si="5333"/>
        <v>11.91</v>
      </c>
      <c r="J1362" s="111"/>
      <c r="K1362" s="114">
        <f t="shared" si="5334"/>
        <v>0</v>
      </c>
      <c r="L1362" s="32"/>
      <c r="M1362" s="114">
        <f t="shared" si="5335"/>
        <v>0</v>
      </c>
      <c r="N1362" s="32"/>
      <c r="O1362" s="114">
        <f t="shared" si="5336"/>
        <v>0</v>
      </c>
      <c r="P1362" s="32"/>
      <c r="Q1362" s="114">
        <f t="shared" si="5337"/>
        <v>0</v>
      </c>
      <c r="R1362" s="32"/>
      <c r="S1362" s="114">
        <f t="shared" si="5338"/>
        <v>0</v>
      </c>
      <c r="T1362" s="32"/>
      <c r="U1362" s="114">
        <f t="shared" si="5339"/>
        <v>0</v>
      </c>
      <c r="V1362" s="32"/>
      <c r="W1362" s="114">
        <f t="shared" si="5340"/>
        <v>0</v>
      </c>
      <c r="X1362" s="32"/>
      <c r="Y1362" s="114">
        <f t="shared" si="5341"/>
        <v>0</v>
      </c>
      <c r="Z1362" s="32"/>
      <c r="AA1362" s="114">
        <f t="shared" si="5342"/>
        <v>0</v>
      </c>
      <c r="AB1362" s="32"/>
      <c r="AC1362" s="114">
        <f t="shared" si="5343"/>
        <v>0</v>
      </c>
      <c r="AD1362" s="32"/>
      <c r="AE1362" s="114">
        <f t="shared" si="5344"/>
        <v>0</v>
      </c>
      <c r="AF1362" s="32"/>
      <c r="AG1362" s="114">
        <f t="shared" si="5345"/>
        <v>0</v>
      </c>
      <c r="AH1362" s="32"/>
      <c r="AI1362" s="114">
        <f t="shared" si="5346"/>
        <v>0</v>
      </c>
      <c r="AJ1362" s="32"/>
      <c r="AK1362" s="114">
        <f t="shared" si="5347"/>
        <v>0</v>
      </c>
      <c r="AL1362" s="32"/>
      <c r="AM1362" s="114">
        <f t="shared" si="5348"/>
        <v>0</v>
      </c>
      <c r="AN1362" s="32"/>
      <c r="AO1362" s="114">
        <f t="shared" si="5349"/>
        <v>0</v>
      </c>
      <c r="AP1362" s="32"/>
      <c r="AQ1362" s="114">
        <f t="shared" si="5350"/>
        <v>0</v>
      </c>
      <c r="AR1362" s="32"/>
      <c r="AS1362" s="114">
        <f t="shared" si="5351"/>
        <v>0</v>
      </c>
      <c r="AT1362" s="32"/>
      <c r="AU1362" s="114">
        <f t="shared" si="5352"/>
        <v>0</v>
      </c>
      <c r="AV1362" s="32"/>
      <c r="AW1362" s="114">
        <f t="shared" si="5353"/>
        <v>0</v>
      </c>
      <c r="AX1362" s="32"/>
      <c r="AY1362" s="114">
        <f t="shared" si="5354"/>
        <v>0</v>
      </c>
      <c r="AZ1362" s="32"/>
      <c r="BA1362" s="114">
        <f t="shared" si="5355"/>
        <v>0</v>
      </c>
      <c r="BB1362" s="32"/>
      <c r="BC1362" s="114">
        <f t="shared" si="5356"/>
        <v>0</v>
      </c>
      <c r="BD1362" s="32"/>
      <c r="BE1362" s="114">
        <f t="shared" si="5357"/>
        <v>0</v>
      </c>
      <c r="BF1362" s="32"/>
      <c r="BG1362" s="114">
        <f t="shared" si="5358"/>
        <v>0</v>
      </c>
      <c r="BH1362" s="108">
        <f t="shared" ref="BH1362:BI1362" si="5371">SUM(J1362,L1362,N1362,P1362,R1362,T1362,V1362,X1362,Z1362,AB1362,AD1362,AF1362,AH1362,AJ1362,AL1362,AN1362,AP1362,AR1362,AT1362,AV1362,AX1362,AZ1362,BB1362,BD1362,BF1362)</f>
        <v>0</v>
      </c>
      <c r="BI1362" s="119">
        <f t="shared" si="5371"/>
        <v>0</v>
      </c>
      <c r="BJ1362" s="87">
        <f t="shared" si="5360"/>
        <v>0</v>
      </c>
      <c r="BK1362" s="108">
        <f t="shared" si="5361"/>
        <v>3</v>
      </c>
      <c r="BL1362" s="119">
        <f t="shared" si="5362"/>
        <v>11.91</v>
      </c>
      <c r="BM1362" s="87">
        <f t="shared" si="5363"/>
        <v>1</v>
      </c>
    </row>
    <row r="1363" spans="1:65" s="88" customFormat="1" ht="22.5">
      <c r="A1363" s="29" t="s">
        <v>2070</v>
      </c>
      <c r="B1363" s="29" t="s">
        <v>250</v>
      </c>
      <c r="C1363" s="29">
        <v>344</v>
      </c>
      <c r="D1363" s="101" t="s">
        <v>2071</v>
      </c>
      <c r="E1363" s="29" t="s">
        <v>100</v>
      </c>
      <c r="F1363" s="30">
        <v>3</v>
      </c>
      <c r="G1363" s="31">
        <v>1.39</v>
      </c>
      <c r="H1363" s="119">
        <v>1.7079950604204581</v>
      </c>
      <c r="I1363" s="120">
        <f t="shared" si="5333"/>
        <v>5.12</v>
      </c>
      <c r="J1363" s="111"/>
      <c r="K1363" s="114">
        <f t="shared" si="5334"/>
        <v>0</v>
      </c>
      <c r="L1363" s="32"/>
      <c r="M1363" s="114">
        <f t="shared" si="5335"/>
        <v>0</v>
      </c>
      <c r="N1363" s="32"/>
      <c r="O1363" s="114">
        <f t="shared" si="5336"/>
        <v>0</v>
      </c>
      <c r="P1363" s="32"/>
      <c r="Q1363" s="114">
        <f t="shared" si="5337"/>
        <v>0</v>
      </c>
      <c r="R1363" s="32"/>
      <c r="S1363" s="114">
        <f t="shared" si="5338"/>
        <v>0</v>
      </c>
      <c r="T1363" s="32"/>
      <c r="U1363" s="114">
        <f t="shared" si="5339"/>
        <v>0</v>
      </c>
      <c r="V1363" s="32"/>
      <c r="W1363" s="114">
        <f t="shared" si="5340"/>
        <v>0</v>
      </c>
      <c r="X1363" s="32"/>
      <c r="Y1363" s="114">
        <f t="shared" si="5341"/>
        <v>0</v>
      </c>
      <c r="Z1363" s="32"/>
      <c r="AA1363" s="114">
        <f t="shared" si="5342"/>
        <v>0</v>
      </c>
      <c r="AB1363" s="32"/>
      <c r="AC1363" s="114">
        <f t="shared" si="5343"/>
        <v>0</v>
      </c>
      <c r="AD1363" s="32"/>
      <c r="AE1363" s="114">
        <f t="shared" si="5344"/>
        <v>0</v>
      </c>
      <c r="AF1363" s="32"/>
      <c r="AG1363" s="114">
        <f t="shared" si="5345"/>
        <v>0</v>
      </c>
      <c r="AH1363" s="32"/>
      <c r="AI1363" s="114">
        <f t="shared" si="5346"/>
        <v>0</v>
      </c>
      <c r="AJ1363" s="32"/>
      <c r="AK1363" s="114">
        <f t="shared" si="5347"/>
        <v>0</v>
      </c>
      <c r="AL1363" s="32"/>
      <c r="AM1363" s="114">
        <f t="shared" si="5348"/>
        <v>0</v>
      </c>
      <c r="AN1363" s="32"/>
      <c r="AO1363" s="114">
        <f t="shared" si="5349"/>
        <v>0</v>
      </c>
      <c r="AP1363" s="32"/>
      <c r="AQ1363" s="114">
        <f t="shared" si="5350"/>
        <v>0</v>
      </c>
      <c r="AR1363" s="32"/>
      <c r="AS1363" s="114">
        <f t="shared" si="5351"/>
        <v>0</v>
      </c>
      <c r="AT1363" s="32"/>
      <c r="AU1363" s="114">
        <f t="shared" si="5352"/>
        <v>0</v>
      </c>
      <c r="AV1363" s="32"/>
      <c r="AW1363" s="114">
        <f t="shared" si="5353"/>
        <v>0</v>
      </c>
      <c r="AX1363" s="32"/>
      <c r="AY1363" s="114">
        <f t="shared" si="5354"/>
        <v>0</v>
      </c>
      <c r="AZ1363" s="32"/>
      <c r="BA1363" s="114">
        <f t="shared" si="5355"/>
        <v>0</v>
      </c>
      <c r="BB1363" s="32"/>
      <c r="BC1363" s="114">
        <f t="shared" si="5356"/>
        <v>0</v>
      </c>
      <c r="BD1363" s="32"/>
      <c r="BE1363" s="114">
        <f t="shared" si="5357"/>
        <v>0</v>
      </c>
      <c r="BF1363" s="32"/>
      <c r="BG1363" s="114">
        <f t="shared" si="5358"/>
        <v>0</v>
      </c>
      <c r="BH1363" s="108">
        <f t="shared" ref="BH1363:BI1363" si="5372">SUM(J1363,L1363,N1363,P1363,R1363,T1363,V1363,X1363,Z1363,AB1363,AD1363,AF1363,AH1363,AJ1363,AL1363,AN1363,AP1363,AR1363,AT1363,AV1363,AX1363,AZ1363,BB1363,BD1363,BF1363)</f>
        <v>0</v>
      </c>
      <c r="BI1363" s="119">
        <f t="shared" si="5372"/>
        <v>0</v>
      </c>
      <c r="BJ1363" s="87">
        <f t="shared" si="5360"/>
        <v>0</v>
      </c>
      <c r="BK1363" s="108">
        <f t="shared" si="5361"/>
        <v>3</v>
      </c>
      <c r="BL1363" s="119">
        <f t="shared" si="5362"/>
        <v>5.12</v>
      </c>
      <c r="BM1363" s="87">
        <f t="shared" si="5363"/>
        <v>1</v>
      </c>
    </row>
    <row r="1364" spans="1:65" s="88" customFormat="1">
      <c r="A1364" s="29" t="s">
        <v>2072</v>
      </c>
      <c r="B1364" s="29" t="s">
        <v>250</v>
      </c>
      <c r="C1364" s="29">
        <v>11190</v>
      </c>
      <c r="D1364" s="101" t="s">
        <v>2073</v>
      </c>
      <c r="E1364" s="29" t="s">
        <v>132</v>
      </c>
      <c r="F1364" s="30">
        <v>150</v>
      </c>
      <c r="G1364" s="31">
        <v>13.06</v>
      </c>
      <c r="H1364" s="119">
        <v>16.047780927403732</v>
      </c>
      <c r="I1364" s="120">
        <f t="shared" si="5333"/>
        <v>2407.17</v>
      </c>
      <c r="J1364" s="111"/>
      <c r="K1364" s="114">
        <f t="shared" si="5334"/>
        <v>0</v>
      </c>
      <c r="L1364" s="32"/>
      <c r="M1364" s="114">
        <f t="shared" si="5335"/>
        <v>0</v>
      </c>
      <c r="N1364" s="32"/>
      <c r="O1364" s="114">
        <f t="shared" si="5336"/>
        <v>0</v>
      </c>
      <c r="P1364" s="32"/>
      <c r="Q1364" s="114">
        <f t="shared" si="5337"/>
        <v>0</v>
      </c>
      <c r="R1364" s="32"/>
      <c r="S1364" s="114">
        <f t="shared" si="5338"/>
        <v>0</v>
      </c>
      <c r="T1364" s="32"/>
      <c r="U1364" s="114">
        <f t="shared" si="5339"/>
        <v>0</v>
      </c>
      <c r="V1364" s="32"/>
      <c r="W1364" s="114">
        <f t="shared" si="5340"/>
        <v>0</v>
      </c>
      <c r="X1364" s="32"/>
      <c r="Y1364" s="114">
        <f t="shared" si="5341"/>
        <v>0</v>
      </c>
      <c r="Z1364" s="32"/>
      <c r="AA1364" s="114">
        <f t="shared" si="5342"/>
        <v>0</v>
      </c>
      <c r="AB1364" s="32"/>
      <c r="AC1364" s="114">
        <f t="shared" si="5343"/>
        <v>0</v>
      </c>
      <c r="AD1364" s="32"/>
      <c r="AE1364" s="114">
        <f t="shared" si="5344"/>
        <v>0</v>
      </c>
      <c r="AF1364" s="32"/>
      <c r="AG1364" s="114">
        <f t="shared" si="5345"/>
        <v>0</v>
      </c>
      <c r="AH1364" s="32"/>
      <c r="AI1364" s="114">
        <f t="shared" si="5346"/>
        <v>0</v>
      </c>
      <c r="AJ1364" s="32"/>
      <c r="AK1364" s="114">
        <f t="shared" si="5347"/>
        <v>0</v>
      </c>
      <c r="AL1364" s="32"/>
      <c r="AM1364" s="114">
        <f t="shared" si="5348"/>
        <v>0</v>
      </c>
      <c r="AN1364" s="32"/>
      <c r="AO1364" s="114">
        <f t="shared" si="5349"/>
        <v>0</v>
      </c>
      <c r="AP1364" s="32"/>
      <c r="AQ1364" s="114">
        <f t="shared" si="5350"/>
        <v>0</v>
      </c>
      <c r="AR1364" s="32"/>
      <c r="AS1364" s="114">
        <f t="shared" si="5351"/>
        <v>0</v>
      </c>
      <c r="AT1364" s="32"/>
      <c r="AU1364" s="114">
        <f t="shared" si="5352"/>
        <v>0</v>
      </c>
      <c r="AV1364" s="32"/>
      <c r="AW1364" s="114">
        <f t="shared" si="5353"/>
        <v>0</v>
      </c>
      <c r="AX1364" s="32"/>
      <c r="AY1364" s="114">
        <f t="shared" si="5354"/>
        <v>0</v>
      </c>
      <c r="AZ1364" s="32"/>
      <c r="BA1364" s="114">
        <f t="shared" si="5355"/>
        <v>0</v>
      </c>
      <c r="BB1364" s="32"/>
      <c r="BC1364" s="114">
        <f t="shared" si="5356"/>
        <v>0</v>
      </c>
      <c r="BD1364" s="32"/>
      <c r="BE1364" s="114">
        <f t="shared" si="5357"/>
        <v>0</v>
      </c>
      <c r="BF1364" s="32"/>
      <c r="BG1364" s="114">
        <f t="shared" si="5358"/>
        <v>0</v>
      </c>
      <c r="BH1364" s="108">
        <f t="shared" ref="BH1364:BI1364" si="5373">SUM(J1364,L1364,N1364,P1364,R1364,T1364,V1364,X1364,Z1364,AB1364,AD1364,AF1364,AH1364,AJ1364,AL1364,AN1364,AP1364,AR1364,AT1364,AV1364,AX1364,AZ1364,BB1364,BD1364,BF1364)</f>
        <v>0</v>
      </c>
      <c r="BI1364" s="119">
        <f t="shared" si="5373"/>
        <v>0</v>
      </c>
      <c r="BJ1364" s="87">
        <f t="shared" si="5360"/>
        <v>0</v>
      </c>
      <c r="BK1364" s="108">
        <f t="shared" si="5361"/>
        <v>150</v>
      </c>
      <c r="BL1364" s="119">
        <f t="shared" si="5362"/>
        <v>2407.17</v>
      </c>
      <c r="BM1364" s="87">
        <f t="shared" si="5363"/>
        <v>1</v>
      </c>
    </row>
    <row r="1365" spans="1:65" s="88" customFormat="1">
      <c r="A1365" s="97" t="s">
        <v>2074</v>
      </c>
      <c r="B1365" s="22"/>
      <c r="C1365" s="22"/>
      <c r="D1365" s="102" t="s">
        <v>2075</v>
      </c>
      <c r="E1365" s="93"/>
      <c r="F1365" s="89"/>
      <c r="G1365" s="27"/>
      <c r="H1365" s="121"/>
      <c r="I1365" s="118">
        <f>SUM(I1366)</f>
        <v>2729.49</v>
      </c>
      <c r="J1365" s="112"/>
      <c r="K1365" s="127">
        <f>SUM(K1366)</f>
        <v>0</v>
      </c>
      <c r="L1365" s="26"/>
      <c r="M1365" s="127">
        <f>SUM(M1366)</f>
        <v>0</v>
      </c>
      <c r="N1365" s="26"/>
      <c r="O1365" s="127">
        <f>SUM(O1366)</f>
        <v>0</v>
      </c>
      <c r="P1365" s="26"/>
      <c r="Q1365" s="127">
        <f>SUM(Q1366)</f>
        <v>0</v>
      </c>
      <c r="R1365" s="26"/>
      <c r="S1365" s="127">
        <f>SUM(S1366)</f>
        <v>0</v>
      </c>
      <c r="T1365" s="26"/>
      <c r="U1365" s="127">
        <f>SUM(U1366)</f>
        <v>0</v>
      </c>
      <c r="V1365" s="26"/>
      <c r="W1365" s="127">
        <f>SUM(W1366)</f>
        <v>0</v>
      </c>
      <c r="X1365" s="26"/>
      <c r="Y1365" s="127">
        <f>SUM(Y1366)</f>
        <v>0</v>
      </c>
      <c r="Z1365" s="26"/>
      <c r="AA1365" s="127">
        <f>SUM(AA1366)</f>
        <v>0</v>
      </c>
      <c r="AB1365" s="26"/>
      <c r="AC1365" s="127">
        <f>SUM(AC1366)</f>
        <v>0</v>
      </c>
      <c r="AD1365" s="26"/>
      <c r="AE1365" s="127">
        <f>SUM(AE1366)</f>
        <v>0</v>
      </c>
      <c r="AF1365" s="26"/>
      <c r="AG1365" s="127">
        <f>SUM(AG1366)</f>
        <v>0</v>
      </c>
      <c r="AH1365" s="26"/>
      <c r="AI1365" s="127">
        <f>SUM(AI1366)</f>
        <v>0</v>
      </c>
      <c r="AJ1365" s="26"/>
      <c r="AK1365" s="127">
        <f>SUM(AK1366)</f>
        <v>0</v>
      </c>
      <c r="AL1365" s="26"/>
      <c r="AM1365" s="127">
        <f>SUM(AM1366)</f>
        <v>0</v>
      </c>
      <c r="AN1365" s="26"/>
      <c r="AO1365" s="127">
        <f>SUM(AO1366)</f>
        <v>0</v>
      </c>
      <c r="AP1365" s="26"/>
      <c r="AQ1365" s="127">
        <f>SUM(AQ1366)</f>
        <v>0</v>
      </c>
      <c r="AR1365" s="26"/>
      <c r="AS1365" s="127">
        <f>SUM(AS1366)</f>
        <v>0</v>
      </c>
      <c r="AT1365" s="26"/>
      <c r="AU1365" s="127">
        <f>SUM(AU1366)</f>
        <v>0</v>
      </c>
      <c r="AV1365" s="26"/>
      <c r="AW1365" s="127">
        <f>SUM(AW1366)</f>
        <v>0</v>
      </c>
      <c r="AX1365" s="26"/>
      <c r="AY1365" s="127">
        <f>SUM(AY1366)</f>
        <v>0</v>
      </c>
      <c r="AZ1365" s="26"/>
      <c r="BA1365" s="127">
        <f>SUM(BA1366)</f>
        <v>0</v>
      </c>
      <c r="BB1365" s="26"/>
      <c r="BC1365" s="127">
        <f>SUM(BC1366)</f>
        <v>0</v>
      </c>
      <c r="BD1365" s="26"/>
      <c r="BE1365" s="127">
        <f>SUM(BE1366)</f>
        <v>0</v>
      </c>
      <c r="BF1365" s="26"/>
      <c r="BG1365" s="127">
        <f>SUM(BG1366)</f>
        <v>0</v>
      </c>
      <c r="BH1365" s="109"/>
      <c r="BI1365" s="121">
        <f>SUM(BI1366)</f>
        <v>0</v>
      </c>
      <c r="BJ1365" s="27"/>
      <c r="BK1365" s="109"/>
      <c r="BL1365" s="121">
        <f>SUM(BL1366)</f>
        <v>2729.49</v>
      </c>
      <c r="BM1365" s="27"/>
    </row>
    <row r="1366" spans="1:65" s="88" customFormat="1">
      <c r="A1366" s="97" t="s">
        <v>2076</v>
      </c>
      <c r="B1366" s="22"/>
      <c r="C1366" s="39"/>
      <c r="D1366" s="102" t="s">
        <v>2077</v>
      </c>
      <c r="E1366" s="94"/>
      <c r="F1366" s="36"/>
      <c r="G1366" s="37"/>
      <c r="H1366" s="123"/>
      <c r="I1366" s="118">
        <f>SUM(I1367:I1371)</f>
        <v>2729.49</v>
      </c>
      <c r="J1366" s="112"/>
      <c r="K1366" s="127">
        <f>SUM(K1367:K1371)</f>
        <v>0</v>
      </c>
      <c r="L1366" s="26"/>
      <c r="M1366" s="127">
        <f>SUM(M1367:M1371)</f>
        <v>0</v>
      </c>
      <c r="N1366" s="26"/>
      <c r="O1366" s="127">
        <f>SUM(O1367:O1371)</f>
        <v>0</v>
      </c>
      <c r="P1366" s="26"/>
      <c r="Q1366" s="127">
        <f>SUM(Q1367:Q1371)</f>
        <v>0</v>
      </c>
      <c r="R1366" s="26"/>
      <c r="S1366" s="127">
        <f>SUM(S1367:S1371)</f>
        <v>0</v>
      </c>
      <c r="T1366" s="26"/>
      <c r="U1366" s="127">
        <f>SUM(U1367:U1371)</f>
        <v>0</v>
      </c>
      <c r="V1366" s="26"/>
      <c r="W1366" s="127">
        <f>SUM(W1367:W1371)</f>
        <v>0</v>
      </c>
      <c r="X1366" s="26"/>
      <c r="Y1366" s="127">
        <f>SUM(Y1367:Y1371)</f>
        <v>0</v>
      </c>
      <c r="Z1366" s="26"/>
      <c r="AA1366" s="127">
        <f>SUM(AA1367:AA1371)</f>
        <v>0</v>
      </c>
      <c r="AB1366" s="26"/>
      <c r="AC1366" s="127">
        <f>SUM(AC1367:AC1371)</f>
        <v>0</v>
      </c>
      <c r="AD1366" s="26"/>
      <c r="AE1366" s="127">
        <f>SUM(AE1367:AE1371)</f>
        <v>0</v>
      </c>
      <c r="AF1366" s="26"/>
      <c r="AG1366" s="127">
        <f>SUM(AG1367:AG1371)</f>
        <v>0</v>
      </c>
      <c r="AH1366" s="26"/>
      <c r="AI1366" s="127">
        <f>SUM(AI1367:AI1371)</f>
        <v>0</v>
      </c>
      <c r="AJ1366" s="26"/>
      <c r="AK1366" s="127">
        <f>SUM(AK1367:AK1371)</f>
        <v>0</v>
      </c>
      <c r="AL1366" s="26"/>
      <c r="AM1366" s="127">
        <f>SUM(AM1367:AM1371)</f>
        <v>0</v>
      </c>
      <c r="AN1366" s="26"/>
      <c r="AO1366" s="127">
        <f>SUM(AO1367:AO1371)</f>
        <v>0</v>
      </c>
      <c r="AP1366" s="26"/>
      <c r="AQ1366" s="127">
        <f>SUM(AQ1367:AQ1371)</f>
        <v>0</v>
      </c>
      <c r="AR1366" s="26"/>
      <c r="AS1366" s="127">
        <f>SUM(AS1367:AS1371)</f>
        <v>0</v>
      </c>
      <c r="AT1366" s="26"/>
      <c r="AU1366" s="127">
        <f>SUM(AU1367:AU1371)</f>
        <v>0</v>
      </c>
      <c r="AV1366" s="26"/>
      <c r="AW1366" s="127">
        <f>SUM(AW1367:AW1371)</f>
        <v>0</v>
      </c>
      <c r="AX1366" s="26"/>
      <c r="AY1366" s="127">
        <f>SUM(AY1367:AY1371)</f>
        <v>0</v>
      </c>
      <c r="AZ1366" s="26"/>
      <c r="BA1366" s="127">
        <f>SUM(BA1367:BA1371)</f>
        <v>0</v>
      </c>
      <c r="BB1366" s="26"/>
      <c r="BC1366" s="127">
        <f>SUM(BC1367:BC1371)</f>
        <v>0</v>
      </c>
      <c r="BD1366" s="26"/>
      <c r="BE1366" s="127">
        <f>SUM(BE1367:BE1371)</f>
        <v>0</v>
      </c>
      <c r="BF1366" s="26"/>
      <c r="BG1366" s="127">
        <f>SUM(BG1367:BG1371)</f>
        <v>0</v>
      </c>
      <c r="BH1366" s="109"/>
      <c r="BI1366" s="121">
        <f>SUM(BI1367:BI1371)</f>
        <v>0</v>
      </c>
      <c r="BJ1366" s="27"/>
      <c r="BK1366" s="109"/>
      <c r="BL1366" s="121">
        <f>SUM(BL1367:BL1371)</f>
        <v>2729.49</v>
      </c>
      <c r="BM1366" s="27"/>
    </row>
    <row r="1367" spans="1:65" s="88" customFormat="1" ht="56.25">
      <c r="A1367" s="29" t="s">
        <v>2078</v>
      </c>
      <c r="B1367" s="29" t="s">
        <v>2079</v>
      </c>
      <c r="C1367" s="29" t="s">
        <v>2080</v>
      </c>
      <c r="D1367" s="101" t="s">
        <v>2081</v>
      </c>
      <c r="E1367" s="29" t="s">
        <v>100</v>
      </c>
      <c r="F1367" s="30">
        <v>1</v>
      </c>
      <c r="G1367" s="31">
        <v>1058.0999999999999</v>
      </c>
      <c r="H1367" s="119">
        <v>1300.1651607416452</v>
      </c>
      <c r="I1367" s="120">
        <f t="shared" ref="I1367:I1371" si="5374">ROUND(SUM(F1367*H1367),2)</f>
        <v>1300.17</v>
      </c>
      <c r="J1367" s="111"/>
      <c r="K1367" s="114">
        <f t="shared" ref="K1367:K1371" si="5375">J1367*$H1367</f>
        <v>0</v>
      </c>
      <c r="L1367" s="32"/>
      <c r="M1367" s="114">
        <f t="shared" ref="M1367:M1371" si="5376">L1367*$H1367</f>
        <v>0</v>
      </c>
      <c r="N1367" s="32"/>
      <c r="O1367" s="114">
        <f t="shared" ref="O1367:O1371" si="5377">N1367*$H1367</f>
        <v>0</v>
      </c>
      <c r="P1367" s="32"/>
      <c r="Q1367" s="114">
        <f t="shared" ref="Q1367:Q1371" si="5378">P1367*$H1367</f>
        <v>0</v>
      </c>
      <c r="R1367" s="32"/>
      <c r="S1367" s="114">
        <f t="shared" ref="S1367:S1371" si="5379">R1367*$H1367</f>
        <v>0</v>
      </c>
      <c r="T1367" s="32"/>
      <c r="U1367" s="114">
        <f t="shared" ref="U1367:U1371" si="5380">T1367*$H1367</f>
        <v>0</v>
      </c>
      <c r="V1367" s="32"/>
      <c r="W1367" s="114">
        <f t="shared" ref="W1367:W1371" si="5381">V1367*$H1367</f>
        <v>0</v>
      </c>
      <c r="X1367" s="32"/>
      <c r="Y1367" s="114">
        <f t="shared" ref="Y1367:Y1371" si="5382">X1367*$H1367</f>
        <v>0</v>
      </c>
      <c r="Z1367" s="32"/>
      <c r="AA1367" s="114">
        <f t="shared" ref="AA1367:AA1371" si="5383">Z1367*$H1367</f>
        <v>0</v>
      </c>
      <c r="AB1367" s="32"/>
      <c r="AC1367" s="114">
        <f t="shared" ref="AC1367:AC1371" si="5384">AB1367*$H1367</f>
        <v>0</v>
      </c>
      <c r="AD1367" s="32"/>
      <c r="AE1367" s="114">
        <f t="shared" ref="AE1367:AE1371" si="5385">AD1367*$H1367</f>
        <v>0</v>
      </c>
      <c r="AF1367" s="32"/>
      <c r="AG1367" s="114">
        <f t="shared" ref="AG1367:AG1371" si="5386">AF1367*$H1367</f>
        <v>0</v>
      </c>
      <c r="AH1367" s="32"/>
      <c r="AI1367" s="114">
        <f t="shared" ref="AI1367:AI1371" si="5387">AH1367*$H1367</f>
        <v>0</v>
      </c>
      <c r="AJ1367" s="32"/>
      <c r="AK1367" s="114">
        <f t="shared" ref="AK1367:AK1371" si="5388">AJ1367*$H1367</f>
        <v>0</v>
      </c>
      <c r="AL1367" s="32"/>
      <c r="AM1367" s="114">
        <f t="shared" ref="AM1367:AM1371" si="5389">AL1367*$H1367</f>
        <v>0</v>
      </c>
      <c r="AN1367" s="32"/>
      <c r="AO1367" s="114">
        <f t="shared" ref="AO1367:AO1371" si="5390">AN1367*$H1367</f>
        <v>0</v>
      </c>
      <c r="AP1367" s="32"/>
      <c r="AQ1367" s="114">
        <f t="shared" ref="AQ1367:AQ1371" si="5391">AP1367*$H1367</f>
        <v>0</v>
      </c>
      <c r="AR1367" s="32"/>
      <c r="AS1367" s="114">
        <f t="shared" ref="AS1367:AS1371" si="5392">AR1367*$H1367</f>
        <v>0</v>
      </c>
      <c r="AT1367" s="32"/>
      <c r="AU1367" s="114">
        <f t="shared" ref="AU1367:AU1371" si="5393">AT1367*$H1367</f>
        <v>0</v>
      </c>
      <c r="AV1367" s="32"/>
      <c r="AW1367" s="114">
        <f t="shared" ref="AW1367:AW1371" si="5394">AV1367*$H1367</f>
        <v>0</v>
      </c>
      <c r="AX1367" s="32"/>
      <c r="AY1367" s="114">
        <f t="shared" ref="AY1367:AY1371" si="5395">AX1367*$H1367</f>
        <v>0</v>
      </c>
      <c r="AZ1367" s="32"/>
      <c r="BA1367" s="114">
        <f t="shared" ref="BA1367:BA1371" si="5396">AZ1367*$H1367</f>
        <v>0</v>
      </c>
      <c r="BB1367" s="32"/>
      <c r="BC1367" s="114">
        <f t="shared" ref="BC1367:BC1371" si="5397">BB1367*$H1367</f>
        <v>0</v>
      </c>
      <c r="BD1367" s="32"/>
      <c r="BE1367" s="114">
        <f t="shared" ref="BE1367:BE1371" si="5398">BD1367*$H1367</f>
        <v>0</v>
      </c>
      <c r="BF1367" s="32"/>
      <c r="BG1367" s="114">
        <f t="shared" ref="BG1367:BG1371" si="5399">BF1367*$H1367</f>
        <v>0</v>
      </c>
      <c r="BH1367" s="108">
        <f t="shared" ref="BH1367:BI1367" si="5400">SUM(J1367,L1367,N1367,P1367,R1367,T1367,V1367,X1367,Z1367,AB1367,AD1367,AF1367,AH1367,AJ1367,AL1367,AN1367,AP1367,AR1367,AT1367,AV1367,AX1367,AZ1367,BB1367,BD1367,BF1367)</f>
        <v>0</v>
      </c>
      <c r="BI1367" s="119">
        <f t="shared" si="5400"/>
        <v>0</v>
      </c>
      <c r="BJ1367" s="87">
        <f t="shared" ref="BJ1367:BJ1371" si="5401">BI1367/I1367</f>
        <v>0</v>
      </c>
      <c r="BK1367" s="108">
        <f t="shared" ref="BK1367:BK1371" si="5402">F1367-BH1367</f>
        <v>1</v>
      </c>
      <c r="BL1367" s="119">
        <f t="shared" ref="BL1367:BL1371" si="5403">I1367-BI1367</f>
        <v>1300.17</v>
      </c>
      <c r="BM1367" s="87">
        <f t="shared" ref="BM1367:BM1371" si="5404">1-BJ1367</f>
        <v>1</v>
      </c>
    </row>
    <row r="1368" spans="1:65" s="88" customFormat="1" ht="22.5">
      <c r="A1368" s="29" t="s">
        <v>2082</v>
      </c>
      <c r="B1368" s="29" t="s">
        <v>66</v>
      </c>
      <c r="C1368" s="29">
        <v>98564</v>
      </c>
      <c r="D1368" s="101" t="s">
        <v>2083</v>
      </c>
      <c r="E1368" s="29" t="s">
        <v>82</v>
      </c>
      <c r="F1368" s="30">
        <v>6</v>
      </c>
      <c r="G1368" s="31">
        <v>44.51</v>
      </c>
      <c r="H1368" s="119">
        <v>54.692705136197553</v>
      </c>
      <c r="I1368" s="120">
        <f t="shared" si="5374"/>
        <v>328.16</v>
      </c>
      <c r="J1368" s="111"/>
      <c r="K1368" s="114">
        <f t="shared" si="5375"/>
        <v>0</v>
      </c>
      <c r="L1368" s="32"/>
      <c r="M1368" s="114">
        <f t="shared" si="5376"/>
        <v>0</v>
      </c>
      <c r="N1368" s="32"/>
      <c r="O1368" s="114">
        <f t="shared" si="5377"/>
        <v>0</v>
      </c>
      <c r="P1368" s="32"/>
      <c r="Q1368" s="114">
        <f t="shared" si="5378"/>
        <v>0</v>
      </c>
      <c r="R1368" s="32"/>
      <c r="S1368" s="114">
        <f t="shared" si="5379"/>
        <v>0</v>
      </c>
      <c r="T1368" s="32"/>
      <c r="U1368" s="114">
        <f t="shared" si="5380"/>
        <v>0</v>
      </c>
      <c r="V1368" s="32"/>
      <c r="W1368" s="114">
        <f t="shared" si="5381"/>
        <v>0</v>
      </c>
      <c r="X1368" s="32"/>
      <c r="Y1368" s="114">
        <f t="shared" si="5382"/>
        <v>0</v>
      </c>
      <c r="Z1368" s="32"/>
      <c r="AA1368" s="114">
        <f t="shared" si="5383"/>
        <v>0</v>
      </c>
      <c r="AB1368" s="32"/>
      <c r="AC1368" s="114">
        <f t="shared" si="5384"/>
        <v>0</v>
      </c>
      <c r="AD1368" s="32"/>
      <c r="AE1368" s="114">
        <f t="shared" si="5385"/>
        <v>0</v>
      </c>
      <c r="AF1368" s="32"/>
      <c r="AG1368" s="114">
        <f t="shared" si="5386"/>
        <v>0</v>
      </c>
      <c r="AH1368" s="32"/>
      <c r="AI1368" s="114">
        <f t="shared" si="5387"/>
        <v>0</v>
      </c>
      <c r="AJ1368" s="32"/>
      <c r="AK1368" s="114">
        <f t="shared" si="5388"/>
        <v>0</v>
      </c>
      <c r="AL1368" s="32"/>
      <c r="AM1368" s="114">
        <f t="shared" si="5389"/>
        <v>0</v>
      </c>
      <c r="AN1368" s="32"/>
      <c r="AO1368" s="114">
        <f t="shared" si="5390"/>
        <v>0</v>
      </c>
      <c r="AP1368" s="32"/>
      <c r="AQ1368" s="114">
        <f t="shared" si="5391"/>
        <v>0</v>
      </c>
      <c r="AR1368" s="32"/>
      <c r="AS1368" s="114">
        <f t="shared" si="5392"/>
        <v>0</v>
      </c>
      <c r="AT1368" s="32"/>
      <c r="AU1368" s="114">
        <f t="shared" si="5393"/>
        <v>0</v>
      </c>
      <c r="AV1368" s="32"/>
      <c r="AW1368" s="114">
        <f t="shared" si="5394"/>
        <v>0</v>
      </c>
      <c r="AX1368" s="32"/>
      <c r="AY1368" s="114">
        <f t="shared" si="5395"/>
        <v>0</v>
      </c>
      <c r="AZ1368" s="32"/>
      <c r="BA1368" s="114">
        <f t="shared" si="5396"/>
        <v>0</v>
      </c>
      <c r="BB1368" s="32"/>
      <c r="BC1368" s="114">
        <f t="shared" si="5397"/>
        <v>0</v>
      </c>
      <c r="BD1368" s="32"/>
      <c r="BE1368" s="114">
        <f t="shared" si="5398"/>
        <v>0</v>
      </c>
      <c r="BF1368" s="32"/>
      <c r="BG1368" s="114">
        <f t="shared" si="5399"/>
        <v>0</v>
      </c>
      <c r="BH1368" s="108">
        <f t="shared" ref="BH1368:BI1368" si="5405">SUM(J1368,L1368,N1368,P1368,R1368,T1368,V1368,X1368,Z1368,AB1368,AD1368,AF1368,AH1368,AJ1368,AL1368,AN1368,AP1368,AR1368,AT1368,AV1368,AX1368,AZ1368,BB1368,BD1368,BF1368)</f>
        <v>0</v>
      </c>
      <c r="BI1368" s="119">
        <f t="shared" si="5405"/>
        <v>0</v>
      </c>
      <c r="BJ1368" s="87">
        <f t="shared" si="5401"/>
        <v>0</v>
      </c>
      <c r="BK1368" s="108">
        <f t="shared" si="5402"/>
        <v>6</v>
      </c>
      <c r="BL1368" s="119">
        <f t="shared" si="5403"/>
        <v>328.16</v>
      </c>
      <c r="BM1368" s="87">
        <f t="shared" si="5404"/>
        <v>1</v>
      </c>
    </row>
    <row r="1369" spans="1:65" s="88" customFormat="1" ht="33.75">
      <c r="A1369" s="29" t="s">
        <v>2084</v>
      </c>
      <c r="B1369" s="29" t="s">
        <v>250</v>
      </c>
      <c r="C1369" s="29">
        <v>168</v>
      </c>
      <c r="D1369" s="101" t="s">
        <v>2085</v>
      </c>
      <c r="E1369" s="29" t="s">
        <v>82</v>
      </c>
      <c r="F1369" s="30">
        <v>1.7</v>
      </c>
      <c r="G1369" s="31">
        <v>280.64999999999998</v>
      </c>
      <c r="H1369" s="119">
        <v>344.85526165971334</v>
      </c>
      <c r="I1369" s="120">
        <f t="shared" si="5374"/>
        <v>586.25</v>
      </c>
      <c r="J1369" s="111"/>
      <c r="K1369" s="114">
        <f t="shared" si="5375"/>
        <v>0</v>
      </c>
      <c r="L1369" s="32"/>
      <c r="M1369" s="114">
        <f t="shared" si="5376"/>
        <v>0</v>
      </c>
      <c r="N1369" s="32"/>
      <c r="O1369" s="114">
        <f t="shared" si="5377"/>
        <v>0</v>
      </c>
      <c r="P1369" s="32"/>
      <c r="Q1369" s="114">
        <f t="shared" si="5378"/>
        <v>0</v>
      </c>
      <c r="R1369" s="32"/>
      <c r="S1369" s="114">
        <f t="shared" si="5379"/>
        <v>0</v>
      </c>
      <c r="T1369" s="32"/>
      <c r="U1369" s="114">
        <f t="shared" si="5380"/>
        <v>0</v>
      </c>
      <c r="V1369" s="32"/>
      <c r="W1369" s="114">
        <f t="shared" si="5381"/>
        <v>0</v>
      </c>
      <c r="X1369" s="32"/>
      <c r="Y1369" s="114">
        <f t="shared" si="5382"/>
        <v>0</v>
      </c>
      <c r="Z1369" s="32"/>
      <c r="AA1369" s="114">
        <f t="shared" si="5383"/>
        <v>0</v>
      </c>
      <c r="AB1369" s="32"/>
      <c r="AC1369" s="114">
        <f t="shared" si="5384"/>
        <v>0</v>
      </c>
      <c r="AD1369" s="32"/>
      <c r="AE1369" s="114">
        <f t="shared" si="5385"/>
        <v>0</v>
      </c>
      <c r="AF1369" s="32"/>
      <c r="AG1369" s="114">
        <f t="shared" si="5386"/>
        <v>0</v>
      </c>
      <c r="AH1369" s="32"/>
      <c r="AI1369" s="114">
        <f t="shared" si="5387"/>
        <v>0</v>
      </c>
      <c r="AJ1369" s="32"/>
      <c r="AK1369" s="114">
        <f t="shared" si="5388"/>
        <v>0</v>
      </c>
      <c r="AL1369" s="32"/>
      <c r="AM1369" s="114">
        <f t="shared" si="5389"/>
        <v>0</v>
      </c>
      <c r="AN1369" s="32"/>
      <c r="AO1369" s="114">
        <f t="shared" si="5390"/>
        <v>0</v>
      </c>
      <c r="AP1369" s="32"/>
      <c r="AQ1369" s="114">
        <f t="shared" si="5391"/>
        <v>0</v>
      </c>
      <c r="AR1369" s="32"/>
      <c r="AS1369" s="114">
        <f t="shared" si="5392"/>
        <v>0</v>
      </c>
      <c r="AT1369" s="32"/>
      <c r="AU1369" s="114">
        <f t="shared" si="5393"/>
        <v>0</v>
      </c>
      <c r="AV1369" s="32"/>
      <c r="AW1369" s="114">
        <f t="shared" si="5394"/>
        <v>0</v>
      </c>
      <c r="AX1369" s="32"/>
      <c r="AY1369" s="114">
        <f t="shared" si="5395"/>
        <v>0</v>
      </c>
      <c r="AZ1369" s="32"/>
      <c r="BA1369" s="114">
        <f t="shared" si="5396"/>
        <v>0</v>
      </c>
      <c r="BB1369" s="32"/>
      <c r="BC1369" s="114">
        <f t="shared" si="5397"/>
        <v>0</v>
      </c>
      <c r="BD1369" s="32"/>
      <c r="BE1369" s="114">
        <f t="shared" si="5398"/>
        <v>0</v>
      </c>
      <c r="BF1369" s="32"/>
      <c r="BG1369" s="114">
        <f t="shared" si="5399"/>
        <v>0</v>
      </c>
      <c r="BH1369" s="108">
        <f t="shared" ref="BH1369:BI1369" si="5406">SUM(J1369,L1369,N1369,P1369,R1369,T1369,V1369,X1369,Z1369,AB1369,AD1369,AF1369,AH1369,AJ1369,AL1369,AN1369,AP1369,AR1369,AT1369,AV1369,AX1369,AZ1369,BB1369,BD1369,BF1369)</f>
        <v>0</v>
      </c>
      <c r="BI1369" s="119">
        <f t="shared" si="5406"/>
        <v>0</v>
      </c>
      <c r="BJ1369" s="87">
        <f t="shared" si="5401"/>
        <v>0</v>
      </c>
      <c r="BK1369" s="108">
        <f t="shared" si="5402"/>
        <v>1.7</v>
      </c>
      <c r="BL1369" s="119">
        <f t="shared" si="5403"/>
        <v>586.25</v>
      </c>
      <c r="BM1369" s="87">
        <f t="shared" si="5404"/>
        <v>1</v>
      </c>
    </row>
    <row r="1370" spans="1:65" s="88" customFormat="1" ht="22.5">
      <c r="A1370" s="29" t="s">
        <v>2086</v>
      </c>
      <c r="B1370" s="29" t="s">
        <v>250</v>
      </c>
      <c r="C1370" s="29">
        <v>2286</v>
      </c>
      <c r="D1370" s="101" t="s">
        <v>2087</v>
      </c>
      <c r="E1370" s="29" t="s">
        <v>82</v>
      </c>
      <c r="F1370" s="30">
        <v>1.7</v>
      </c>
      <c r="G1370" s="31">
        <v>6.32</v>
      </c>
      <c r="H1370" s="119">
        <v>7.7658480445016522</v>
      </c>
      <c r="I1370" s="120">
        <f t="shared" si="5374"/>
        <v>13.2</v>
      </c>
      <c r="J1370" s="111"/>
      <c r="K1370" s="114">
        <f t="shared" si="5375"/>
        <v>0</v>
      </c>
      <c r="L1370" s="32"/>
      <c r="M1370" s="114">
        <f t="shared" si="5376"/>
        <v>0</v>
      </c>
      <c r="N1370" s="32"/>
      <c r="O1370" s="114">
        <f t="shared" si="5377"/>
        <v>0</v>
      </c>
      <c r="P1370" s="32"/>
      <c r="Q1370" s="114">
        <f t="shared" si="5378"/>
        <v>0</v>
      </c>
      <c r="R1370" s="32"/>
      <c r="S1370" s="114">
        <f t="shared" si="5379"/>
        <v>0</v>
      </c>
      <c r="T1370" s="32"/>
      <c r="U1370" s="114">
        <f t="shared" si="5380"/>
        <v>0</v>
      </c>
      <c r="V1370" s="32"/>
      <c r="W1370" s="114">
        <f t="shared" si="5381"/>
        <v>0</v>
      </c>
      <c r="X1370" s="32"/>
      <c r="Y1370" s="114">
        <f t="shared" si="5382"/>
        <v>0</v>
      </c>
      <c r="Z1370" s="32"/>
      <c r="AA1370" s="114">
        <f t="shared" si="5383"/>
        <v>0</v>
      </c>
      <c r="AB1370" s="32"/>
      <c r="AC1370" s="114">
        <f t="shared" si="5384"/>
        <v>0</v>
      </c>
      <c r="AD1370" s="32"/>
      <c r="AE1370" s="114">
        <f t="shared" si="5385"/>
        <v>0</v>
      </c>
      <c r="AF1370" s="32"/>
      <c r="AG1370" s="114">
        <f t="shared" si="5386"/>
        <v>0</v>
      </c>
      <c r="AH1370" s="32"/>
      <c r="AI1370" s="114">
        <f t="shared" si="5387"/>
        <v>0</v>
      </c>
      <c r="AJ1370" s="32"/>
      <c r="AK1370" s="114">
        <f t="shared" si="5388"/>
        <v>0</v>
      </c>
      <c r="AL1370" s="32"/>
      <c r="AM1370" s="114">
        <f t="shared" si="5389"/>
        <v>0</v>
      </c>
      <c r="AN1370" s="32"/>
      <c r="AO1370" s="114">
        <f t="shared" si="5390"/>
        <v>0</v>
      </c>
      <c r="AP1370" s="32"/>
      <c r="AQ1370" s="114">
        <f t="shared" si="5391"/>
        <v>0</v>
      </c>
      <c r="AR1370" s="32"/>
      <c r="AS1370" s="114">
        <f t="shared" si="5392"/>
        <v>0</v>
      </c>
      <c r="AT1370" s="32"/>
      <c r="AU1370" s="114">
        <f t="shared" si="5393"/>
        <v>0</v>
      </c>
      <c r="AV1370" s="32"/>
      <c r="AW1370" s="114">
        <f t="shared" si="5394"/>
        <v>0</v>
      </c>
      <c r="AX1370" s="32"/>
      <c r="AY1370" s="114">
        <f t="shared" si="5395"/>
        <v>0</v>
      </c>
      <c r="AZ1370" s="32"/>
      <c r="BA1370" s="114">
        <f t="shared" si="5396"/>
        <v>0</v>
      </c>
      <c r="BB1370" s="32"/>
      <c r="BC1370" s="114">
        <f t="shared" si="5397"/>
        <v>0</v>
      </c>
      <c r="BD1370" s="32"/>
      <c r="BE1370" s="114">
        <f t="shared" si="5398"/>
        <v>0</v>
      </c>
      <c r="BF1370" s="32"/>
      <c r="BG1370" s="114">
        <f t="shared" si="5399"/>
        <v>0</v>
      </c>
      <c r="BH1370" s="108">
        <f t="shared" ref="BH1370:BI1370" si="5407">SUM(J1370,L1370,N1370,P1370,R1370,T1370,V1370,X1370,Z1370,AB1370,AD1370,AF1370,AH1370,AJ1370,AL1370,AN1370,AP1370,AR1370,AT1370,AV1370,AX1370,AZ1370,BB1370,BD1370,BF1370)</f>
        <v>0</v>
      </c>
      <c r="BI1370" s="119">
        <f t="shared" si="5407"/>
        <v>0</v>
      </c>
      <c r="BJ1370" s="87">
        <f t="shared" si="5401"/>
        <v>0</v>
      </c>
      <c r="BK1370" s="108">
        <f t="shared" si="5402"/>
        <v>1.7</v>
      </c>
      <c r="BL1370" s="119">
        <f t="shared" si="5403"/>
        <v>13.2</v>
      </c>
      <c r="BM1370" s="87">
        <f t="shared" si="5404"/>
        <v>1</v>
      </c>
    </row>
    <row r="1371" spans="1:65" s="88" customFormat="1">
      <c r="A1371" s="29" t="s">
        <v>2088</v>
      </c>
      <c r="B1371" s="29" t="s">
        <v>250</v>
      </c>
      <c r="C1371" s="29">
        <v>26</v>
      </c>
      <c r="D1371" s="101" t="s">
        <v>2089</v>
      </c>
      <c r="E1371" s="29" t="s">
        <v>112</v>
      </c>
      <c r="F1371" s="30">
        <v>30</v>
      </c>
      <c r="G1371" s="31">
        <v>13.61</v>
      </c>
      <c r="H1371" s="119">
        <v>16.723606311023335</v>
      </c>
      <c r="I1371" s="120">
        <f t="shared" si="5374"/>
        <v>501.71</v>
      </c>
      <c r="J1371" s="111"/>
      <c r="K1371" s="114">
        <f t="shared" si="5375"/>
        <v>0</v>
      </c>
      <c r="L1371" s="32"/>
      <c r="M1371" s="114">
        <f t="shared" si="5376"/>
        <v>0</v>
      </c>
      <c r="N1371" s="32"/>
      <c r="O1371" s="114">
        <f t="shared" si="5377"/>
        <v>0</v>
      </c>
      <c r="P1371" s="32"/>
      <c r="Q1371" s="114">
        <f t="shared" si="5378"/>
        <v>0</v>
      </c>
      <c r="R1371" s="32"/>
      <c r="S1371" s="114">
        <f t="shared" si="5379"/>
        <v>0</v>
      </c>
      <c r="T1371" s="32"/>
      <c r="U1371" s="114">
        <f t="shared" si="5380"/>
        <v>0</v>
      </c>
      <c r="V1371" s="32"/>
      <c r="W1371" s="114">
        <f t="shared" si="5381"/>
        <v>0</v>
      </c>
      <c r="X1371" s="32"/>
      <c r="Y1371" s="114">
        <f t="shared" si="5382"/>
        <v>0</v>
      </c>
      <c r="Z1371" s="32"/>
      <c r="AA1371" s="114">
        <f t="shared" si="5383"/>
        <v>0</v>
      </c>
      <c r="AB1371" s="32"/>
      <c r="AC1371" s="114">
        <f t="shared" si="5384"/>
        <v>0</v>
      </c>
      <c r="AD1371" s="32"/>
      <c r="AE1371" s="114">
        <f t="shared" si="5385"/>
        <v>0</v>
      </c>
      <c r="AF1371" s="32"/>
      <c r="AG1371" s="114">
        <f t="shared" si="5386"/>
        <v>0</v>
      </c>
      <c r="AH1371" s="32"/>
      <c r="AI1371" s="114">
        <f t="shared" si="5387"/>
        <v>0</v>
      </c>
      <c r="AJ1371" s="32"/>
      <c r="AK1371" s="114">
        <f t="shared" si="5388"/>
        <v>0</v>
      </c>
      <c r="AL1371" s="32"/>
      <c r="AM1371" s="114">
        <f t="shared" si="5389"/>
        <v>0</v>
      </c>
      <c r="AN1371" s="32"/>
      <c r="AO1371" s="114">
        <f t="shared" si="5390"/>
        <v>0</v>
      </c>
      <c r="AP1371" s="32"/>
      <c r="AQ1371" s="114">
        <f t="shared" si="5391"/>
        <v>0</v>
      </c>
      <c r="AR1371" s="32"/>
      <c r="AS1371" s="114">
        <f t="shared" si="5392"/>
        <v>0</v>
      </c>
      <c r="AT1371" s="32"/>
      <c r="AU1371" s="114">
        <f t="shared" si="5393"/>
        <v>0</v>
      </c>
      <c r="AV1371" s="32"/>
      <c r="AW1371" s="114">
        <f t="shared" si="5394"/>
        <v>0</v>
      </c>
      <c r="AX1371" s="32"/>
      <c r="AY1371" s="114">
        <f t="shared" si="5395"/>
        <v>0</v>
      </c>
      <c r="AZ1371" s="32"/>
      <c r="BA1371" s="114">
        <f t="shared" si="5396"/>
        <v>0</v>
      </c>
      <c r="BB1371" s="32"/>
      <c r="BC1371" s="114">
        <f t="shared" si="5397"/>
        <v>0</v>
      </c>
      <c r="BD1371" s="32"/>
      <c r="BE1371" s="114">
        <f t="shared" si="5398"/>
        <v>0</v>
      </c>
      <c r="BF1371" s="32"/>
      <c r="BG1371" s="114">
        <f t="shared" si="5399"/>
        <v>0</v>
      </c>
      <c r="BH1371" s="108">
        <f t="shared" ref="BH1371:BI1371" si="5408">SUM(J1371,L1371,N1371,P1371,R1371,T1371,V1371,X1371,Z1371,AB1371,AD1371,AF1371,AH1371,AJ1371,AL1371,AN1371,AP1371,AR1371,AT1371,AV1371,AX1371,AZ1371,BB1371,BD1371,BF1371)</f>
        <v>0</v>
      </c>
      <c r="BI1371" s="119">
        <f t="shared" si="5408"/>
        <v>0</v>
      </c>
      <c r="BJ1371" s="87">
        <f t="shared" si="5401"/>
        <v>0</v>
      </c>
      <c r="BK1371" s="108">
        <f t="shared" si="5402"/>
        <v>30</v>
      </c>
      <c r="BL1371" s="119">
        <f t="shared" si="5403"/>
        <v>501.71</v>
      </c>
      <c r="BM1371" s="87">
        <f t="shared" si="5404"/>
        <v>1</v>
      </c>
    </row>
    <row r="1372" spans="1:65" s="88" customFormat="1" ht="22.5">
      <c r="A1372" s="91" t="s">
        <v>2090</v>
      </c>
      <c r="B1372" s="14"/>
      <c r="C1372" s="14"/>
      <c r="D1372" s="103" t="s">
        <v>2091</v>
      </c>
      <c r="E1372" s="98"/>
      <c r="F1372" s="99"/>
      <c r="G1372" s="100"/>
      <c r="H1372" s="124"/>
      <c r="I1372" s="116">
        <f>I1373+I1390+I1423</f>
        <v>1132904.8999999999</v>
      </c>
      <c r="J1372" s="113"/>
      <c r="K1372" s="126">
        <f>K1373+K1390+K1423</f>
        <v>0</v>
      </c>
      <c r="L1372" s="19"/>
      <c r="M1372" s="126">
        <f>M1373+M1390+M1423</f>
        <v>174943.00262717326</v>
      </c>
      <c r="N1372" s="19"/>
      <c r="O1372" s="126">
        <f>O1373+O1390+O1423</f>
        <v>0</v>
      </c>
      <c r="P1372" s="19"/>
      <c r="Q1372" s="126">
        <f>Q1373+Q1390+Q1423</f>
        <v>0</v>
      </c>
      <c r="R1372" s="19"/>
      <c r="S1372" s="126">
        <f>S1373+S1390+S1423</f>
        <v>0</v>
      </c>
      <c r="T1372" s="19"/>
      <c r="U1372" s="126">
        <f>U1373+U1390+U1423</f>
        <v>0</v>
      </c>
      <c r="V1372" s="19"/>
      <c r="W1372" s="126">
        <f>W1373+W1390+W1423</f>
        <v>0</v>
      </c>
      <c r="X1372" s="19"/>
      <c r="Y1372" s="126">
        <f>Y1373+Y1390+Y1423</f>
        <v>0</v>
      </c>
      <c r="Z1372" s="19"/>
      <c r="AA1372" s="126">
        <f>AA1373+AA1390+AA1423</f>
        <v>0</v>
      </c>
      <c r="AB1372" s="19"/>
      <c r="AC1372" s="126">
        <f>AC1373+AC1390+AC1423</f>
        <v>0</v>
      </c>
      <c r="AD1372" s="19"/>
      <c r="AE1372" s="126">
        <f>AE1373+AE1390+AE1423</f>
        <v>0</v>
      </c>
      <c r="AF1372" s="19"/>
      <c r="AG1372" s="126">
        <f>AG1373+AG1390+AG1423</f>
        <v>0</v>
      </c>
      <c r="AH1372" s="19"/>
      <c r="AI1372" s="126">
        <f>AI1373+AI1390+AI1423</f>
        <v>0</v>
      </c>
      <c r="AJ1372" s="19"/>
      <c r="AK1372" s="126">
        <f>AK1373+AK1390+AK1423</f>
        <v>0</v>
      </c>
      <c r="AL1372" s="19"/>
      <c r="AM1372" s="126">
        <f>AM1373+AM1390+AM1423</f>
        <v>0</v>
      </c>
      <c r="AN1372" s="19"/>
      <c r="AO1372" s="126">
        <f>AO1373+AO1390+AO1423</f>
        <v>0</v>
      </c>
      <c r="AP1372" s="19"/>
      <c r="AQ1372" s="126">
        <f>AQ1373+AQ1390+AQ1423</f>
        <v>0</v>
      </c>
      <c r="AR1372" s="19"/>
      <c r="AS1372" s="126">
        <f>AS1373+AS1390+AS1423</f>
        <v>0</v>
      </c>
      <c r="AT1372" s="19"/>
      <c r="AU1372" s="126">
        <f>AU1373+AU1390+AU1423</f>
        <v>0</v>
      </c>
      <c r="AV1372" s="19"/>
      <c r="AW1372" s="126">
        <f>AW1373+AW1390+AW1423</f>
        <v>0</v>
      </c>
      <c r="AX1372" s="19"/>
      <c r="AY1372" s="126">
        <f>AY1373+AY1390+AY1423</f>
        <v>0</v>
      </c>
      <c r="AZ1372" s="19"/>
      <c r="BA1372" s="126">
        <f>BA1373+BA1390+BA1423</f>
        <v>0</v>
      </c>
      <c r="BB1372" s="19"/>
      <c r="BC1372" s="126">
        <f>BC1373+BC1390+BC1423</f>
        <v>0</v>
      </c>
      <c r="BD1372" s="19"/>
      <c r="BE1372" s="126">
        <f>BE1373+BE1390+BE1423</f>
        <v>0</v>
      </c>
      <c r="BF1372" s="19"/>
      <c r="BG1372" s="126">
        <f>BG1373+BG1390+BG1423</f>
        <v>0</v>
      </c>
      <c r="BH1372" s="110"/>
      <c r="BI1372" s="122">
        <f>BI1373+BI1390+BI1423</f>
        <v>174943.00262717326</v>
      </c>
      <c r="BJ1372" s="20"/>
      <c r="BK1372" s="110"/>
      <c r="BL1372" s="122">
        <f>BL1373+BL1390+BL1423</f>
        <v>957961.8973728267</v>
      </c>
      <c r="BM1372" s="20"/>
    </row>
    <row r="1373" spans="1:65" s="88" customFormat="1">
      <c r="A1373" s="90" t="s">
        <v>2092</v>
      </c>
      <c r="B1373" s="40"/>
      <c r="C1373" s="22"/>
      <c r="D1373" s="102" t="s">
        <v>1947</v>
      </c>
      <c r="E1373" s="93"/>
      <c r="F1373" s="89"/>
      <c r="G1373" s="27"/>
      <c r="H1373" s="121"/>
      <c r="I1373" s="118">
        <f>SUM(I1374:I1389)</f>
        <v>712063.99999999988</v>
      </c>
      <c r="J1373" s="112"/>
      <c r="K1373" s="127">
        <f>SUM(K1374:K1389)</f>
        <v>0</v>
      </c>
      <c r="L1373" s="26"/>
      <c r="M1373" s="127">
        <f>SUM(M1374:M1389)</f>
        <v>162227.75352960057</v>
      </c>
      <c r="N1373" s="26"/>
      <c r="O1373" s="127">
        <f>SUM(O1374:O1389)</f>
        <v>0</v>
      </c>
      <c r="P1373" s="26"/>
      <c r="Q1373" s="127">
        <f>SUM(Q1374:Q1389)</f>
        <v>0</v>
      </c>
      <c r="R1373" s="26"/>
      <c r="S1373" s="127">
        <f>SUM(S1374:S1389)</f>
        <v>0</v>
      </c>
      <c r="T1373" s="26"/>
      <c r="U1373" s="127">
        <f>SUM(U1374:U1389)</f>
        <v>0</v>
      </c>
      <c r="V1373" s="26"/>
      <c r="W1373" s="127">
        <f>SUM(W1374:W1389)</f>
        <v>0</v>
      </c>
      <c r="X1373" s="26"/>
      <c r="Y1373" s="127">
        <f>SUM(Y1374:Y1389)</f>
        <v>0</v>
      </c>
      <c r="Z1373" s="26"/>
      <c r="AA1373" s="127">
        <f>SUM(AA1374:AA1389)</f>
        <v>0</v>
      </c>
      <c r="AB1373" s="26"/>
      <c r="AC1373" s="127">
        <f>SUM(AC1374:AC1389)</f>
        <v>0</v>
      </c>
      <c r="AD1373" s="26"/>
      <c r="AE1373" s="127">
        <f>SUM(AE1374:AE1389)</f>
        <v>0</v>
      </c>
      <c r="AF1373" s="26"/>
      <c r="AG1373" s="127">
        <f>SUM(AG1374:AG1389)</f>
        <v>0</v>
      </c>
      <c r="AH1373" s="26"/>
      <c r="AI1373" s="127">
        <f>SUM(AI1374:AI1389)</f>
        <v>0</v>
      </c>
      <c r="AJ1373" s="26"/>
      <c r="AK1373" s="127">
        <f>SUM(AK1374:AK1389)</f>
        <v>0</v>
      </c>
      <c r="AL1373" s="26"/>
      <c r="AM1373" s="127">
        <f>SUM(AM1374:AM1389)</f>
        <v>0</v>
      </c>
      <c r="AN1373" s="26"/>
      <c r="AO1373" s="127">
        <f>SUM(AO1374:AO1389)</f>
        <v>0</v>
      </c>
      <c r="AP1373" s="26"/>
      <c r="AQ1373" s="127">
        <f>SUM(AQ1374:AQ1389)</f>
        <v>0</v>
      </c>
      <c r="AR1373" s="26"/>
      <c r="AS1373" s="127">
        <f>SUM(AS1374:AS1389)</f>
        <v>0</v>
      </c>
      <c r="AT1373" s="26"/>
      <c r="AU1373" s="127">
        <f>SUM(AU1374:AU1389)</f>
        <v>0</v>
      </c>
      <c r="AV1373" s="26"/>
      <c r="AW1373" s="127">
        <f>SUM(AW1374:AW1389)</f>
        <v>0</v>
      </c>
      <c r="AX1373" s="26"/>
      <c r="AY1373" s="127">
        <f>SUM(AY1374:AY1389)</f>
        <v>0</v>
      </c>
      <c r="AZ1373" s="26"/>
      <c r="BA1373" s="127">
        <f>SUM(BA1374:BA1389)</f>
        <v>0</v>
      </c>
      <c r="BB1373" s="26"/>
      <c r="BC1373" s="127">
        <f>SUM(BC1374:BC1389)</f>
        <v>0</v>
      </c>
      <c r="BD1373" s="26"/>
      <c r="BE1373" s="127">
        <f>SUM(BE1374:BE1389)</f>
        <v>0</v>
      </c>
      <c r="BF1373" s="26"/>
      <c r="BG1373" s="127">
        <f>SUM(BG1374:BG1389)</f>
        <v>0</v>
      </c>
      <c r="BH1373" s="109"/>
      <c r="BI1373" s="121">
        <f>SUM(BI1374:BI1389)</f>
        <v>162227.75352960057</v>
      </c>
      <c r="BJ1373" s="27"/>
      <c r="BK1373" s="109"/>
      <c r="BL1373" s="121">
        <f>SUM(BL1374:BL1389)</f>
        <v>549836.24647039943</v>
      </c>
      <c r="BM1373" s="27"/>
    </row>
    <row r="1374" spans="1:65" s="88" customFormat="1" ht="22.5">
      <c r="A1374" s="38" t="s">
        <v>2093</v>
      </c>
      <c r="B1374" s="29" t="s">
        <v>1951</v>
      </c>
      <c r="C1374" s="29" t="s">
        <v>2094</v>
      </c>
      <c r="D1374" s="350" t="s">
        <v>2480</v>
      </c>
      <c r="E1374" s="29" t="s">
        <v>100</v>
      </c>
      <c r="F1374" s="30">
        <v>1</v>
      </c>
      <c r="G1374" s="31">
        <v>66513.08</v>
      </c>
      <c r="H1374" s="119">
        <v>76674.980250710345</v>
      </c>
      <c r="I1374" s="120">
        <f t="shared" ref="I1374:I1389" si="5409">ROUND(SUM(F1374*H1374),2)</f>
        <v>76674.98</v>
      </c>
      <c r="J1374" s="111"/>
      <c r="K1374" s="114">
        <f t="shared" ref="K1374:K1389" si="5410">J1374*$H1374</f>
        <v>0</v>
      </c>
      <c r="L1374" s="32">
        <f>'MEMÓRIA DE CÁLCULO'!L951</f>
        <v>1</v>
      </c>
      <c r="M1374" s="114">
        <f t="shared" ref="M1374:M1389" si="5411">L1374*$H1374</f>
        <v>76674.980250710345</v>
      </c>
      <c r="N1374" s="32"/>
      <c r="O1374" s="114">
        <f t="shared" ref="O1374:O1389" si="5412">N1374*$H1374</f>
        <v>0</v>
      </c>
      <c r="P1374" s="32"/>
      <c r="Q1374" s="114">
        <f t="shared" ref="Q1374:Q1389" si="5413">P1374*$H1374</f>
        <v>0</v>
      </c>
      <c r="R1374" s="32"/>
      <c r="S1374" s="114">
        <f t="shared" ref="S1374:S1389" si="5414">R1374*$H1374</f>
        <v>0</v>
      </c>
      <c r="T1374" s="32"/>
      <c r="U1374" s="114">
        <f t="shared" ref="U1374:U1389" si="5415">T1374*$H1374</f>
        <v>0</v>
      </c>
      <c r="V1374" s="32"/>
      <c r="W1374" s="114">
        <f t="shared" ref="W1374:W1389" si="5416">V1374*$H1374</f>
        <v>0</v>
      </c>
      <c r="X1374" s="32"/>
      <c r="Y1374" s="114">
        <f t="shared" ref="Y1374:Y1389" si="5417">X1374*$H1374</f>
        <v>0</v>
      </c>
      <c r="Z1374" s="32"/>
      <c r="AA1374" s="114">
        <f t="shared" ref="AA1374:AA1389" si="5418">Z1374*$H1374</f>
        <v>0</v>
      </c>
      <c r="AB1374" s="32"/>
      <c r="AC1374" s="114">
        <f t="shared" ref="AC1374:AC1389" si="5419">AB1374*$H1374</f>
        <v>0</v>
      </c>
      <c r="AD1374" s="32"/>
      <c r="AE1374" s="114">
        <f t="shared" ref="AE1374:AE1389" si="5420">AD1374*$H1374</f>
        <v>0</v>
      </c>
      <c r="AF1374" s="32"/>
      <c r="AG1374" s="114">
        <f t="shared" ref="AG1374:AG1389" si="5421">AF1374*$H1374</f>
        <v>0</v>
      </c>
      <c r="AH1374" s="32"/>
      <c r="AI1374" s="114">
        <f t="shared" ref="AI1374:AI1389" si="5422">AH1374*$H1374</f>
        <v>0</v>
      </c>
      <c r="AJ1374" s="32"/>
      <c r="AK1374" s="114">
        <f t="shared" ref="AK1374:AK1389" si="5423">AJ1374*$H1374</f>
        <v>0</v>
      </c>
      <c r="AL1374" s="32"/>
      <c r="AM1374" s="114">
        <f t="shared" ref="AM1374:AM1389" si="5424">AL1374*$H1374</f>
        <v>0</v>
      </c>
      <c r="AN1374" s="32"/>
      <c r="AO1374" s="114">
        <f t="shared" ref="AO1374:AO1389" si="5425">AN1374*$H1374</f>
        <v>0</v>
      </c>
      <c r="AP1374" s="32"/>
      <c r="AQ1374" s="114">
        <f t="shared" ref="AQ1374:AQ1389" si="5426">AP1374*$H1374</f>
        <v>0</v>
      </c>
      <c r="AR1374" s="32"/>
      <c r="AS1374" s="114">
        <f t="shared" ref="AS1374:AS1389" si="5427">AR1374*$H1374</f>
        <v>0</v>
      </c>
      <c r="AT1374" s="32"/>
      <c r="AU1374" s="114">
        <f t="shared" ref="AU1374:AU1389" si="5428">AT1374*$H1374</f>
        <v>0</v>
      </c>
      <c r="AV1374" s="32"/>
      <c r="AW1374" s="114">
        <f t="shared" ref="AW1374:AW1389" si="5429">AV1374*$H1374</f>
        <v>0</v>
      </c>
      <c r="AX1374" s="32"/>
      <c r="AY1374" s="114">
        <f t="shared" ref="AY1374:AY1389" si="5430">AX1374*$H1374</f>
        <v>0</v>
      </c>
      <c r="AZ1374" s="32"/>
      <c r="BA1374" s="114">
        <f t="shared" ref="BA1374:BA1389" si="5431">AZ1374*$H1374</f>
        <v>0</v>
      </c>
      <c r="BB1374" s="32"/>
      <c r="BC1374" s="114">
        <f t="shared" ref="BC1374:BC1389" si="5432">BB1374*$H1374</f>
        <v>0</v>
      </c>
      <c r="BD1374" s="32"/>
      <c r="BE1374" s="114">
        <f t="shared" ref="BE1374:BE1389" si="5433">BD1374*$H1374</f>
        <v>0</v>
      </c>
      <c r="BF1374" s="32"/>
      <c r="BG1374" s="114">
        <f t="shared" ref="BG1374:BG1389" si="5434">BF1374*$H1374</f>
        <v>0</v>
      </c>
      <c r="BH1374" s="108">
        <f t="shared" ref="BH1374:BI1374" si="5435">SUM(J1374,L1374,N1374,P1374,R1374,T1374,V1374,X1374,Z1374,AB1374,AD1374,AF1374,AH1374,AJ1374,AL1374,AN1374,AP1374,AR1374,AT1374,AV1374,AX1374,AZ1374,BB1374,BD1374,BF1374)</f>
        <v>1</v>
      </c>
      <c r="BI1374" s="119">
        <f t="shared" si="5435"/>
        <v>76674.980250710345</v>
      </c>
      <c r="BJ1374" s="87">
        <f t="shared" ref="BJ1374:BJ1389" si="5436">BI1374/I1374</f>
        <v>1.0000000032697804</v>
      </c>
      <c r="BK1374" s="108">
        <f t="shared" ref="BK1374:BK1389" si="5437">F1374-BH1374</f>
        <v>0</v>
      </c>
      <c r="BL1374" s="119">
        <f t="shared" ref="BL1374:BL1389" si="5438">I1374-BI1374</f>
        <v>-2.5071034906432033E-4</v>
      </c>
      <c r="BM1374" s="87">
        <f t="shared" ref="BM1374:BM1389" si="5439">1-BJ1374</f>
        <v>-3.2697804464021374E-9</v>
      </c>
    </row>
    <row r="1375" spans="1:65" s="88" customFormat="1" ht="22.5">
      <c r="A1375" s="38" t="s">
        <v>2095</v>
      </c>
      <c r="B1375" s="29" t="s">
        <v>1951</v>
      </c>
      <c r="C1375" s="29" t="s">
        <v>2096</v>
      </c>
      <c r="D1375" s="350" t="s">
        <v>2489</v>
      </c>
      <c r="E1375" s="29" t="s">
        <v>100</v>
      </c>
      <c r="F1375" s="30">
        <v>1</v>
      </c>
      <c r="G1375" s="31">
        <v>116000</v>
      </c>
      <c r="H1375" s="119">
        <v>133722.53561378302</v>
      </c>
      <c r="I1375" s="120">
        <f t="shared" si="5409"/>
        <v>133722.54</v>
      </c>
      <c r="J1375" s="111"/>
      <c r="K1375" s="114">
        <f t="shared" si="5410"/>
        <v>0</v>
      </c>
      <c r="L1375" s="32"/>
      <c r="M1375" s="114">
        <f t="shared" si="5411"/>
        <v>0</v>
      </c>
      <c r="N1375" s="32"/>
      <c r="O1375" s="114">
        <f t="shared" si="5412"/>
        <v>0</v>
      </c>
      <c r="P1375" s="32"/>
      <c r="Q1375" s="114">
        <f t="shared" si="5413"/>
        <v>0</v>
      </c>
      <c r="R1375" s="32"/>
      <c r="S1375" s="114">
        <f t="shared" si="5414"/>
        <v>0</v>
      </c>
      <c r="T1375" s="32"/>
      <c r="U1375" s="114">
        <f t="shared" si="5415"/>
        <v>0</v>
      </c>
      <c r="V1375" s="32"/>
      <c r="W1375" s="114">
        <f t="shared" si="5416"/>
        <v>0</v>
      </c>
      <c r="X1375" s="32"/>
      <c r="Y1375" s="114">
        <f t="shared" si="5417"/>
        <v>0</v>
      </c>
      <c r="Z1375" s="32"/>
      <c r="AA1375" s="114">
        <f t="shared" si="5418"/>
        <v>0</v>
      </c>
      <c r="AB1375" s="32"/>
      <c r="AC1375" s="114">
        <f t="shared" si="5419"/>
        <v>0</v>
      </c>
      <c r="AD1375" s="32"/>
      <c r="AE1375" s="114">
        <f t="shared" si="5420"/>
        <v>0</v>
      </c>
      <c r="AF1375" s="32"/>
      <c r="AG1375" s="114">
        <f t="shared" si="5421"/>
        <v>0</v>
      </c>
      <c r="AH1375" s="32"/>
      <c r="AI1375" s="114">
        <f t="shared" si="5422"/>
        <v>0</v>
      </c>
      <c r="AJ1375" s="32"/>
      <c r="AK1375" s="114">
        <f t="shared" si="5423"/>
        <v>0</v>
      </c>
      <c r="AL1375" s="32"/>
      <c r="AM1375" s="114">
        <f t="shared" si="5424"/>
        <v>0</v>
      </c>
      <c r="AN1375" s="32"/>
      <c r="AO1375" s="114">
        <f t="shared" si="5425"/>
        <v>0</v>
      </c>
      <c r="AP1375" s="32"/>
      <c r="AQ1375" s="114">
        <f t="shared" si="5426"/>
        <v>0</v>
      </c>
      <c r="AR1375" s="32"/>
      <c r="AS1375" s="114">
        <f t="shared" si="5427"/>
        <v>0</v>
      </c>
      <c r="AT1375" s="32"/>
      <c r="AU1375" s="114">
        <f t="shared" si="5428"/>
        <v>0</v>
      </c>
      <c r="AV1375" s="32"/>
      <c r="AW1375" s="114">
        <f t="shared" si="5429"/>
        <v>0</v>
      </c>
      <c r="AX1375" s="32"/>
      <c r="AY1375" s="114">
        <f t="shared" si="5430"/>
        <v>0</v>
      </c>
      <c r="AZ1375" s="32"/>
      <c r="BA1375" s="114">
        <f t="shared" si="5431"/>
        <v>0</v>
      </c>
      <c r="BB1375" s="32"/>
      <c r="BC1375" s="114">
        <f t="shared" si="5432"/>
        <v>0</v>
      </c>
      <c r="BD1375" s="32"/>
      <c r="BE1375" s="114">
        <f t="shared" si="5433"/>
        <v>0</v>
      </c>
      <c r="BF1375" s="32"/>
      <c r="BG1375" s="114">
        <f t="shared" si="5434"/>
        <v>0</v>
      </c>
      <c r="BH1375" s="108">
        <f t="shared" ref="BH1375:BI1375" si="5440">SUM(J1375,L1375,N1375,P1375,R1375,T1375,V1375,X1375,Z1375,AB1375,AD1375,AF1375,AH1375,AJ1375,AL1375,AN1375,AP1375,AR1375,AT1375,AV1375,AX1375,AZ1375,BB1375,BD1375,BF1375)</f>
        <v>0</v>
      </c>
      <c r="BI1375" s="119">
        <f t="shared" si="5440"/>
        <v>0</v>
      </c>
      <c r="BJ1375" s="87">
        <f t="shared" si="5436"/>
        <v>0</v>
      </c>
      <c r="BK1375" s="108">
        <f t="shared" si="5437"/>
        <v>1</v>
      </c>
      <c r="BL1375" s="119">
        <f t="shared" si="5438"/>
        <v>133722.54</v>
      </c>
      <c r="BM1375" s="87">
        <f t="shared" si="5439"/>
        <v>1</v>
      </c>
    </row>
    <row r="1376" spans="1:65" s="88" customFormat="1" ht="22.5">
      <c r="A1376" s="38" t="s">
        <v>2097</v>
      </c>
      <c r="B1376" s="29" t="s">
        <v>1951</v>
      </c>
      <c r="C1376" s="29" t="s">
        <v>2098</v>
      </c>
      <c r="D1376" s="350" t="s">
        <v>2490</v>
      </c>
      <c r="E1376" s="29" t="s">
        <v>100</v>
      </c>
      <c r="F1376" s="30">
        <v>1</v>
      </c>
      <c r="G1376" s="31">
        <v>122000</v>
      </c>
      <c r="H1376" s="119">
        <v>140639.21849035801</v>
      </c>
      <c r="I1376" s="120">
        <f t="shared" si="5409"/>
        <v>140639.22</v>
      </c>
      <c r="J1376" s="111"/>
      <c r="K1376" s="114">
        <f t="shared" si="5410"/>
        <v>0</v>
      </c>
      <c r="L1376" s="32"/>
      <c r="M1376" s="114">
        <f t="shared" si="5411"/>
        <v>0</v>
      </c>
      <c r="N1376" s="32"/>
      <c r="O1376" s="114">
        <f t="shared" si="5412"/>
        <v>0</v>
      </c>
      <c r="P1376" s="32"/>
      <c r="Q1376" s="114">
        <f t="shared" si="5413"/>
        <v>0</v>
      </c>
      <c r="R1376" s="32"/>
      <c r="S1376" s="114">
        <f t="shared" si="5414"/>
        <v>0</v>
      </c>
      <c r="T1376" s="32"/>
      <c r="U1376" s="114">
        <f t="shared" si="5415"/>
        <v>0</v>
      </c>
      <c r="V1376" s="32"/>
      <c r="W1376" s="114">
        <f t="shared" si="5416"/>
        <v>0</v>
      </c>
      <c r="X1376" s="32"/>
      <c r="Y1376" s="114">
        <f t="shared" si="5417"/>
        <v>0</v>
      </c>
      <c r="Z1376" s="32"/>
      <c r="AA1376" s="114">
        <f t="shared" si="5418"/>
        <v>0</v>
      </c>
      <c r="AB1376" s="32"/>
      <c r="AC1376" s="114">
        <f t="shared" si="5419"/>
        <v>0</v>
      </c>
      <c r="AD1376" s="32"/>
      <c r="AE1376" s="114">
        <f t="shared" si="5420"/>
        <v>0</v>
      </c>
      <c r="AF1376" s="32"/>
      <c r="AG1376" s="114">
        <f t="shared" si="5421"/>
        <v>0</v>
      </c>
      <c r="AH1376" s="32"/>
      <c r="AI1376" s="114">
        <f t="shared" si="5422"/>
        <v>0</v>
      </c>
      <c r="AJ1376" s="32"/>
      <c r="AK1376" s="114">
        <f t="shared" si="5423"/>
        <v>0</v>
      </c>
      <c r="AL1376" s="32"/>
      <c r="AM1376" s="114">
        <f t="shared" si="5424"/>
        <v>0</v>
      </c>
      <c r="AN1376" s="32"/>
      <c r="AO1376" s="114">
        <f t="shared" si="5425"/>
        <v>0</v>
      </c>
      <c r="AP1376" s="32"/>
      <c r="AQ1376" s="114">
        <f t="shared" si="5426"/>
        <v>0</v>
      </c>
      <c r="AR1376" s="32"/>
      <c r="AS1376" s="114">
        <f t="shared" si="5427"/>
        <v>0</v>
      </c>
      <c r="AT1376" s="32"/>
      <c r="AU1376" s="114">
        <f t="shared" si="5428"/>
        <v>0</v>
      </c>
      <c r="AV1376" s="32"/>
      <c r="AW1376" s="114">
        <f t="shared" si="5429"/>
        <v>0</v>
      </c>
      <c r="AX1376" s="32"/>
      <c r="AY1376" s="114">
        <f t="shared" si="5430"/>
        <v>0</v>
      </c>
      <c r="AZ1376" s="32"/>
      <c r="BA1376" s="114">
        <f t="shared" si="5431"/>
        <v>0</v>
      </c>
      <c r="BB1376" s="32"/>
      <c r="BC1376" s="114">
        <f t="shared" si="5432"/>
        <v>0</v>
      </c>
      <c r="BD1376" s="32"/>
      <c r="BE1376" s="114">
        <f t="shared" si="5433"/>
        <v>0</v>
      </c>
      <c r="BF1376" s="32"/>
      <c r="BG1376" s="114">
        <f t="shared" si="5434"/>
        <v>0</v>
      </c>
      <c r="BH1376" s="108">
        <f t="shared" ref="BH1376:BI1376" si="5441">SUM(J1376,L1376,N1376,P1376,R1376,T1376,V1376,X1376,Z1376,AB1376,AD1376,AF1376,AH1376,AJ1376,AL1376,AN1376,AP1376,AR1376,AT1376,AV1376,AX1376,AZ1376,BB1376,BD1376,BF1376)</f>
        <v>0</v>
      </c>
      <c r="BI1376" s="119">
        <f t="shared" si="5441"/>
        <v>0</v>
      </c>
      <c r="BJ1376" s="87">
        <f t="shared" si="5436"/>
        <v>0</v>
      </c>
      <c r="BK1376" s="108">
        <f t="shared" si="5437"/>
        <v>1</v>
      </c>
      <c r="BL1376" s="119">
        <f t="shared" si="5438"/>
        <v>140639.22</v>
      </c>
      <c r="BM1376" s="87">
        <f t="shared" si="5439"/>
        <v>1</v>
      </c>
    </row>
    <row r="1377" spans="1:65" s="88" customFormat="1" ht="22.5">
      <c r="A1377" s="38" t="s">
        <v>2099</v>
      </c>
      <c r="B1377" s="29" t="s">
        <v>1951</v>
      </c>
      <c r="C1377" s="29" t="s">
        <v>2100</v>
      </c>
      <c r="D1377" s="350" t="s">
        <v>2482</v>
      </c>
      <c r="E1377" s="29" t="s">
        <v>100</v>
      </c>
      <c r="F1377" s="30">
        <v>2</v>
      </c>
      <c r="G1377" s="31">
        <v>8194.59</v>
      </c>
      <c r="H1377" s="119">
        <v>9446.5633889254332</v>
      </c>
      <c r="I1377" s="120">
        <f t="shared" si="5409"/>
        <v>18893.13</v>
      </c>
      <c r="J1377" s="111"/>
      <c r="K1377" s="114">
        <f t="shared" si="5410"/>
        <v>0</v>
      </c>
      <c r="L1377" s="32">
        <f>'MEMÓRIA DE CÁLCULO'!L956</f>
        <v>4</v>
      </c>
      <c r="M1377" s="114">
        <f t="shared" si="5411"/>
        <v>37786.253555701733</v>
      </c>
      <c r="N1377" s="32"/>
      <c r="O1377" s="114">
        <f t="shared" si="5412"/>
        <v>0</v>
      </c>
      <c r="P1377" s="32"/>
      <c r="Q1377" s="114">
        <f t="shared" si="5413"/>
        <v>0</v>
      </c>
      <c r="R1377" s="32"/>
      <c r="S1377" s="114">
        <f t="shared" si="5414"/>
        <v>0</v>
      </c>
      <c r="T1377" s="32"/>
      <c r="U1377" s="114">
        <f t="shared" si="5415"/>
        <v>0</v>
      </c>
      <c r="V1377" s="32"/>
      <c r="W1377" s="114">
        <f t="shared" si="5416"/>
        <v>0</v>
      </c>
      <c r="X1377" s="32"/>
      <c r="Y1377" s="114">
        <f t="shared" si="5417"/>
        <v>0</v>
      </c>
      <c r="Z1377" s="32"/>
      <c r="AA1377" s="114">
        <f t="shared" si="5418"/>
        <v>0</v>
      </c>
      <c r="AB1377" s="32"/>
      <c r="AC1377" s="114">
        <f t="shared" si="5419"/>
        <v>0</v>
      </c>
      <c r="AD1377" s="32"/>
      <c r="AE1377" s="114">
        <f t="shared" si="5420"/>
        <v>0</v>
      </c>
      <c r="AF1377" s="32"/>
      <c r="AG1377" s="114">
        <f t="shared" si="5421"/>
        <v>0</v>
      </c>
      <c r="AH1377" s="32"/>
      <c r="AI1377" s="114">
        <f t="shared" si="5422"/>
        <v>0</v>
      </c>
      <c r="AJ1377" s="32"/>
      <c r="AK1377" s="114">
        <f t="shared" si="5423"/>
        <v>0</v>
      </c>
      <c r="AL1377" s="32"/>
      <c r="AM1377" s="114">
        <f t="shared" si="5424"/>
        <v>0</v>
      </c>
      <c r="AN1377" s="32"/>
      <c r="AO1377" s="114">
        <f t="shared" si="5425"/>
        <v>0</v>
      </c>
      <c r="AP1377" s="32"/>
      <c r="AQ1377" s="114">
        <f t="shared" si="5426"/>
        <v>0</v>
      </c>
      <c r="AR1377" s="32"/>
      <c r="AS1377" s="114">
        <f t="shared" si="5427"/>
        <v>0</v>
      </c>
      <c r="AT1377" s="32"/>
      <c r="AU1377" s="114">
        <f t="shared" si="5428"/>
        <v>0</v>
      </c>
      <c r="AV1377" s="32"/>
      <c r="AW1377" s="114">
        <f t="shared" si="5429"/>
        <v>0</v>
      </c>
      <c r="AX1377" s="32"/>
      <c r="AY1377" s="114">
        <f t="shared" si="5430"/>
        <v>0</v>
      </c>
      <c r="AZ1377" s="32"/>
      <c r="BA1377" s="114">
        <f t="shared" si="5431"/>
        <v>0</v>
      </c>
      <c r="BB1377" s="32"/>
      <c r="BC1377" s="114">
        <f t="shared" si="5432"/>
        <v>0</v>
      </c>
      <c r="BD1377" s="32"/>
      <c r="BE1377" s="114">
        <f t="shared" si="5433"/>
        <v>0</v>
      </c>
      <c r="BF1377" s="32"/>
      <c r="BG1377" s="114">
        <f t="shared" si="5434"/>
        <v>0</v>
      </c>
      <c r="BH1377" s="108">
        <f t="shared" ref="BH1377:BI1377" si="5442">SUM(J1377,L1377,N1377,P1377,R1377,T1377,V1377,X1377,Z1377,AB1377,AD1377,AF1377,AH1377,AJ1377,AL1377,AN1377,AP1377,AR1377,AT1377,AV1377,AX1377,AZ1377,BB1377,BD1377,BF1377)</f>
        <v>4</v>
      </c>
      <c r="BI1377" s="119">
        <f t="shared" si="5442"/>
        <v>37786.253555701733</v>
      </c>
      <c r="BJ1377" s="87">
        <f t="shared" si="5436"/>
        <v>1.9999996589078533</v>
      </c>
      <c r="BK1377" s="108">
        <f t="shared" si="5437"/>
        <v>-2</v>
      </c>
      <c r="BL1377" s="119">
        <f t="shared" si="5438"/>
        <v>-18893.123555701732</v>
      </c>
      <c r="BM1377" s="87">
        <f t="shared" si="5439"/>
        <v>-0.99999965890785325</v>
      </c>
    </row>
    <row r="1378" spans="1:65" s="88" customFormat="1" ht="22.5">
      <c r="A1378" s="38" t="s">
        <v>2101</v>
      </c>
      <c r="B1378" s="29" t="s">
        <v>1951</v>
      </c>
      <c r="C1378" s="29" t="s">
        <v>2102</v>
      </c>
      <c r="D1378" s="350" t="s">
        <v>2484</v>
      </c>
      <c r="E1378" s="29" t="s">
        <v>100</v>
      </c>
      <c r="F1378" s="30">
        <v>10</v>
      </c>
      <c r="G1378" s="31">
        <v>8889.99</v>
      </c>
      <c r="H1378" s="119">
        <v>10248.206934320475</v>
      </c>
      <c r="I1378" s="120">
        <f t="shared" si="5409"/>
        <v>102482.07</v>
      </c>
      <c r="J1378" s="111"/>
      <c r="K1378" s="114">
        <f t="shared" si="5410"/>
        <v>0</v>
      </c>
      <c r="L1378" s="32">
        <f>'MEMÓRIA DE CÁLCULO'!L961</f>
        <v>4</v>
      </c>
      <c r="M1378" s="114">
        <f t="shared" si="5411"/>
        <v>40992.827737281899</v>
      </c>
      <c r="N1378" s="32"/>
      <c r="O1378" s="114">
        <f t="shared" si="5412"/>
        <v>0</v>
      </c>
      <c r="P1378" s="32"/>
      <c r="Q1378" s="114">
        <f t="shared" si="5413"/>
        <v>0</v>
      </c>
      <c r="R1378" s="32"/>
      <c r="S1378" s="114">
        <f t="shared" si="5414"/>
        <v>0</v>
      </c>
      <c r="T1378" s="32"/>
      <c r="U1378" s="114">
        <f t="shared" si="5415"/>
        <v>0</v>
      </c>
      <c r="V1378" s="32"/>
      <c r="W1378" s="114">
        <f t="shared" si="5416"/>
        <v>0</v>
      </c>
      <c r="X1378" s="32"/>
      <c r="Y1378" s="114">
        <f t="shared" si="5417"/>
        <v>0</v>
      </c>
      <c r="Z1378" s="32"/>
      <c r="AA1378" s="114">
        <f t="shared" si="5418"/>
        <v>0</v>
      </c>
      <c r="AB1378" s="32"/>
      <c r="AC1378" s="114">
        <f t="shared" si="5419"/>
        <v>0</v>
      </c>
      <c r="AD1378" s="32"/>
      <c r="AE1378" s="114">
        <f t="shared" si="5420"/>
        <v>0</v>
      </c>
      <c r="AF1378" s="32"/>
      <c r="AG1378" s="114">
        <f t="shared" si="5421"/>
        <v>0</v>
      </c>
      <c r="AH1378" s="32"/>
      <c r="AI1378" s="114">
        <f t="shared" si="5422"/>
        <v>0</v>
      </c>
      <c r="AJ1378" s="32"/>
      <c r="AK1378" s="114">
        <f t="shared" si="5423"/>
        <v>0</v>
      </c>
      <c r="AL1378" s="32"/>
      <c r="AM1378" s="114">
        <f t="shared" si="5424"/>
        <v>0</v>
      </c>
      <c r="AN1378" s="32"/>
      <c r="AO1378" s="114">
        <f t="shared" si="5425"/>
        <v>0</v>
      </c>
      <c r="AP1378" s="32"/>
      <c r="AQ1378" s="114">
        <f t="shared" si="5426"/>
        <v>0</v>
      </c>
      <c r="AR1378" s="32"/>
      <c r="AS1378" s="114">
        <f t="shared" si="5427"/>
        <v>0</v>
      </c>
      <c r="AT1378" s="32"/>
      <c r="AU1378" s="114">
        <f t="shared" si="5428"/>
        <v>0</v>
      </c>
      <c r="AV1378" s="32"/>
      <c r="AW1378" s="114">
        <f t="shared" si="5429"/>
        <v>0</v>
      </c>
      <c r="AX1378" s="32"/>
      <c r="AY1378" s="114">
        <f t="shared" si="5430"/>
        <v>0</v>
      </c>
      <c r="AZ1378" s="32"/>
      <c r="BA1378" s="114">
        <f t="shared" si="5431"/>
        <v>0</v>
      </c>
      <c r="BB1378" s="32"/>
      <c r="BC1378" s="114">
        <f t="shared" si="5432"/>
        <v>0</v>
      </c>
      <c r="BD1378" s="32"/>
      <c r="BE1378" s="114">
        <f t="shared" si="5433"/>
        <v>0</v>
      </c>
      <c r="BF1378" s="32"/>
      <c r="BG1378" s="114">
        <f t="shared" si="5434"/>
        <v>0</v>
      </c>
      <c r="BH1378" s="108">
        <f t="shared" ref="BH1378:BI1378" si="5443">SUM(J1378,L1378,N1378,P1378,R1378,T1378,V1378,X1378,Z1378,AB1378,AD1378,AF1378,AH1378,AJ1378,AL1378,AN1378,AP1378,AR1378,AT1378,AV1378,AX1378,AZ1378,BB1378,BD1378,BF1378)</f>
        <v>4</v>
      </c>
      <c r="BI1378" s="119">
        <f t="shared" si="5443"/>
        <v>40992.827737281899</v>
      </c>
      <c r="BJ1378" s="87">
        <f t="shared" si="5436"/>
        <v>0.3999999974364481</v>
      </c>
      <c r="BK1378" s="108">
        <f t="shared" si="5437"/>
        <v>6</v>
      </c>
      <c r="BL1378" s="119">
        <f t="shared" si="5438"/>
        <v>61489.242262718108</v>
      </c>
      <c r="BM1378" s="87">
        <f t="shared" si="5439"/>
        <v>0.6000000025635519</v>
      </c>
    </row>
    <row r="1379" spans="1:65" s="88" customFormat="1" ht="22.5">
      <c r="A1379" s="38" t="s">
        <v>2103</v>
      </c>
      <c r="B1379" s="29" t="s">
        <v>1951</v>
      </c>
      <c r="C1379" s="29" t="s">
        <v>2104</v>
      </c>
      <c r="D1379" s="350" t="s">
        <v>2491</v>
      </c>
      <c r="E1379" s="29" t="s">
        <v>100</v>
      </c>
      <c r="F1379" s="30">
        <v>12</v>
      </c>
      <c r="G1379" s="31">
        <v>9047.6299999999992</v>
      </c>
      <c r="H1379" s="119">
        <v>10429.931249097686</v>
      </c>
      <c r="I1379" s="120">
        <f t="shared" si="5409"/>
        <v>125159.17</v>
      </c>
      <c r="J1379" s="111"/>
      <c r="K1379" s="114">
        <f t="shared" si="5410"/>
        <v>0</v>
      </c>
      <c r="L1379" s="32"/>
      <c r="M1379" s="114">
        <f t="shared" si="5411"/>
        <v>0</v>
      </c>
      <c r="N1379" s="32"/>
      <c r="O1379" s="114">
        <f t="shared" si="5412"/>
        <v>0</v>
      </c>
      <c r="P1379" s="32"/>
      <c r="Q1379" s="114">
        <f t="shared" si="5413"/>
        <v>0</v>
      </c>
      <c r="R1379" s="32"/>
      <c r="S1379" s="114">
        <f t="shared" si="5414"/>
        <v>0</v>
      </c>
      <c r="T1379" s="32"/>
      <c r="U1379" s="114">
        <f t="shared" si="5415"/>
        <v>0</v>
      </c>
      <c r="V1379" s="32"/>
      <c r="W1379" s="114">
        <f t="shared" si="5416"/>
        <v>0</v>
      </c>
      <c r="X1379" s="32"/>
      <c r="Y1379" s="114">
        <f t="shared" si="5417"/>
        <v>0</v>
      </c>
      <c r="Z1379" s="32"/>
      <c r="AA1379" s="114">
        <f t="shared" si="5418"/>
        <v>0</v>
      </c>
      <c r="AB1379" s="32"/>
      <c r="AC1379" s="114">
        <f t="shared" si="5419"/>
        <v>0</v>
      </c>
      <c r="AD1379" s="32"/>
      <c r="AE1379" s="114">
        <f t="shared" si="5420"/>
        <v>0</v>
      </c>
      <c r="AF1379" s="32"/>
      <c r="AG1379" s="114">
        <f t="shared" si="5421"/>
        <v>0</v>
      </c>
      <c r="AH1379" s="32"/>
      <c r="AI1379" s="114">
        <f t="shared" si="5422"/>
        <v>0</v>
      </c>
      <c r="AJ1379" s="32"/>
      <c r="AK1379" s="114">
        <f t="shared" si="5423"/>
        <v>0</v>
      </c>
      <c r="AL1379" s="32"/>
      <c r="AM1379" s="114">
        <f t="shared" si="5424"/>
        <v>0</v>
      </c>
      <c r="AN1379" s="32"/>
      <c r="AO1379" s="114">
        <f t="shared" si="5425"/>
        <v>0</v>
      </c>
      <c r="AP1379" s="32"/>
      <c r="AQ1379" s="114">
        <f t="shared" si="5426"/>
        <v>0</v>
      </c>
      <c r="AR1379" s="32"/>
      <c r="AS1379" s="114">
        <f t="shared" si="5427"/>
        <v>0</v>
      </c>
      <c r="AT1379" s="32"/>
      <c r="AU1379" s="114">
        <f t="shared" si="5428"/>
        <v>0</v>
      </c>
      <c r="AV1379" s="32"/>
      <c r="AW1379" s="114">
        <f t="shared" si="5429"/>
        <v>0</v>
      </c>
      <c r="AX1379" s="32"/>
      <c r="AY1379" s="114">
        <f t="shared" si="5430"/>
        <v>0</v>
      </c>
      <c r="AZ1379" s="32"/>
      <c r="BA1379" s="114">
        <f t="shared" si="5431"/>
        <v>0</v>
      </c>
      <c r="BB1379" s="32"/>
      <c r="BC1379" s="114">
        <f t="shared" si="5432"/>
        <v>0</v>
      </c>
      <c r="BD1379" s="32"/>
      <c r="BE1379" s="114">
        <f t="shared" si="5433"/>
        <v>0</v>
      </c>
      <c r="BF1379" s="32"/>
      <c r="BG1379" s="114">
        <f t="shared" si="5434"/>
        <v>0</v>
      </c>
      <c r="BH1379" s="108">
        <f t="shared" ref="BH1379:BI1379" si="5444">SUM(J1379,L1379,N1379,P1379,R1379,T1379,V1379,X1379,Z1379,AB1379,AD1379,AF1379,AH1379,AJ1379,AL1379,AN1379,AP1379,AR1379,AT1379,AV1379,AX1379,AZ1379,BB1379,BD1379,BF1379)</f>
        <v>0</v>
      </c>
      <c r="BI1379" s="119">
        <f t="shared" si="5444"/>
        <v>0</v>
      </c>
      <c r="BJ1379" s="87">
        <f t="shared" si="5436"/>
        <v>0</v>
      </c>
      <c r="BK1379" s="108">
        <f t="shared" si="5437"/>
        <v>12</v>
      </c>
      <c r="BL1379" s="119">
        <f t="shared" si="5438"/>
        <v>125159.17</v>
      </c>
      <c r="BM1379" s="87">
        <f t="shared" si="5439"/>
        <v>1</v>
      </c>
    </row>
    <row r="1380" spans="1:65" s="88" customFormat="1" ht="22.5">
      <c r="A1380" s="38" t="s">
        <v>2105</v>
      </c>
      <c r="B1380" s="29" t="s">
        <v>1951</v>
      </c>
      <c r="C1380" s="29" t="s">
        <v>2106</v>
      </c>
      <c r="D1380" s="350" t="s">
        <v>2492</v>
      </c>
      <c r="E1380" s="29" t="s">
        <v>100</v>
      </c>
      <c r="F1380" s="30">
        <v>1</v>
      </c>
      <c r="G1380" s="31">
        <v>9046.7999999999993</v>
      </c>
      <c r="H1380" s="119">
        <v>10428.974441299761</v>
      </c>
      <c r="I1380" s="120">
        <f t="shared" si="5409"/>
        <v>10428.969999999999</v>
      </c>
      <c r="J1380" s="111"/>
      <c r="K1380" s="114">
        <f t="shared" si="5410"/>
        <v>0</v>
      </c>
      <c r="L1380" s="32"/>
      <c r="M1380" s="114">
        <f t="shared" si="5411"/>
        <v>0</v>
      </c>
      <c r="N1380" s="32"/>
      <c r="O1380" s="114">
        <f t="shared" si="5412"/>
        <v>0</v>
      </c>
      <c r="P1380" s="32"/>
      <c r="Q1380" s="114">
        <f t="shared" si="5413"/>
        <v>0</v>
      </c>
      <c r="R1380" s="32"/>
      <c r="S1380" s="114">
        <f t="shared" si="5414"/>
        <v>0</v>
      </c>
      <c r="T1380" s="32"/>
      <c r="U1380" s="114">
        <f t="shared" si="5415"/>
        <v>0</v>
      </c>
      <c r="V1380" s="32"/>
      <c r="W1380" s="114">
        <f t="shared" si="5416"/>
        <v>0</v>
      </c>
      <c r="X1380" s="32"/>
      <c r="Y1380" s="114">
        <f t="shared" si="5417"/>
        <v>0</v>
      </c>
      <c r="Z1380" s="32"/>
      <c r="AA1380" s="114">
        <f t="shared" si="5418"/>
        <v>0</v>
      </c>
      <c r="AB1380" s="32"/>
      <c r="AC1380" s="114">
        <f t="shared" si="5419"/>
        <v>0</v>
      </c>
      <c r="AD1380" s="32"/>
      <c r="AE1380" s="114">
        <f t="shared" si="5420"/>
        <v>0</v>
      </c>
      <c r="AF1380" s="32"/>
      <c r="AG1380" s="114">
        <f t="shared" si="5421"/>
        <v>0</v>
      </c>
      <c r="AH1380" s="32"/>
      <c r="AI1380" s="114">
        <f t="shared" si="5422"/>
        <v>0</v>
      </c>
      <c r="AJ1380" s="32"/>
      <c r="AK1380" s="114">
        <f t="shared" si="5423"/>
        <v>0</v>
      </c>
      <c r="AL1380" s="32"/>
      <c r="AM1380" s="114">
        <f t="shared" si="5424"/>
        <v>0</v>
      </c>
      <c r="AN1380" s="32"/>
      <c r="AO1380" s="114">
        <f t="shared" si="5425"/>
        <v>0</v>
      </c>
      <c r="AP1380" s="32"/>
      <c r="AQ1380" s="114">
        <f t="shared" si="5426"/>
        <v>0</v>
      </c>
      <c r="AR1380" s="32"/>
      <c r="AS1380" s="114">
        <f t="shared" si="5427"/>
        <v>0</v>
      </c>
      <c r="AT1380" s="32"/>
      <c r="AU1380" s="114">
        <f t="shared" si="5428"/>
        <v>0</v>
      </c>
      <c r="AV1380" s="32"/>
      <c r="AW1380" s="114">
        <f t="shared" si="5429"/>
        <v>0</v>
      </c>
      <c r="AX1380" s="32"/>
      <c r="AY1380" s="114">
        <f t="shared" si="5430"/>
        <v>0</v>
      </c>
      <c r="AZ1380" s="32"/>
      <c r="BA1380" s="114">
        <f t="shared" si="5431"/>
        <v>0</v>
      </c>
      <c r="BB1380" s="32"/>
      <c r="BC1380" s="114">
        <f t="shared" si="5432"/>
        <v>0</v>
      </c>
      <c r="BD1380" s="32"/>
      <c r="BE1380" s="114">
        <f t="shared" si="5433"/>
        <v>0</v>
      </c>
      <c r="BF1380" s="32"/>
      <c r="BG1380" s="114">
        <f t="shared" si="5434"/>
        <v>0</v>
      </c>
      <c r="BH1380" s="108">
        <f t="shared" ref="BH1380:BI1380" si="5445">SUM(J1380,L1380,N1380,P1380,R1380,T1380,V1380,X1380,Z1380,AB1380,AD1380,AF1380,AH1380,AJ1380,AL1380,AN1380,AP1380,AR1380,AT1380,AV1380,AX1380,AZ1380,BB1380,BD1380,BF1380)</f>
        <v>0</v>
      </c>
      <c r="BI1380" s="119">
        <f t="shared" si="5445"/>
        <v>0</v>
      </c>
      <c r="BJ1380" s="87">
        <f t="shared" si="5436"/>
        <v>0</v>
      </c>
      <c r="BK1380" s="108">
        <f t="shared" si="5437"/>
        <v>1</v>
      </c>
      <c r="BL1380" s="119">
        <f t="shared" si="5438"/>
        <v>10428.969999999999</v>
      </c>
      <c r="BM1380" s="87">
        <f t="shared" si="5439"/>
        <v>1</v>
      </c>
    </row>
    <row r="1381" spans="1:65" s="88" customFormat="1" ht="22.5">
      <c r="A1381" s="38" t="s">
        <v>2107</v>
      </c>
      <c r="B1381" s="29" t="s">
        <v>1951</v>
      </c>
      <c r="C1381" s="29" t="s">
        <v>2108</v>
      </c>
      <c r="D1381" s="350" t="s">
        <v>2493</v>
      </c>
      <c r="E1381" s="29" t="s">
        <v>100</v>
      </c>
      <c r="F1381" s="30">
        <v>1</v>
      </c>
      <c r="G1381" s="31">
        <v>9058.9500000000007</v>
      </c>
      <c r="H1381" s="119">
        <v>10442.980724124827</v>
      </c>
      <c r="I1381" s="120">
        <f t="shared" si="5409"/>
        <v>10442.98</v>
      </c>
      <c r="J1381" s="111"/>
      <c r="K1381" s="114">
        <f t="shared" si="5410"/>
        <v>0</v>
      </c>
      <c r="L1381" s="32"/>
      <c r="M1381" s="114">
        <f t="shared" si="5411"/>
        <v>0</v>
      </c>
      <c r="N1381" s="32"/>
      <c r="O1381" s="114">
        <f t="shared" si="5412"/>
        <v>0</v>
      </c>
      <c r="P1381" s="32"/>
      <c r="Q1381" s="114">
        <f t="shared" si="5413"/>
        <v>0</v>
      </c>
      <c r="R1381" s="32"/>
      <c r="S1381" s="114">
        <f t="shared" si="5414"/>
        <v>0</v>
      </c>
      <c r="T1381" s="32"/>
      <c r="U1381" s="114">
        <f t="shared" si="5415"/>
        <v>0</v>
      </c>
      <c r="V1381" s="32"/>
      <c r="W1381" s="114">
        <f t="shared" si="5416"/>
        <v>0</v>
      </c>
      <c r="X1381" s="32"/>
      <c r="Y1381" s="114">
        <f t="shared" si="5417"/>
        <v>0</v>
      </c>
      <c r="Z1381" s="32"/>
      <c r="AA1381" s="114">
        <f t="shared" si="5418"/>
        <v>0</v>
      </c>
      <c r="AB1381" s="32"/>
      <c r="AC1381" s="114">
        <f t="shared" si="5419"/>
        <v>0</v>
      </c>
      <c r="AD1381" s="32"/>
      <c r="AE1381" s="114">
        <f t="shared" si="5420"/>
        <v>0</v>
      </c>
      <c r="AF1381" s="32"/>
      <c r="AG1381" s="114">
        <f t="shared" si="5421"/>
        <v>0</v>
      </c>
      <c r="AH1381" s="32"/>
      <c r="AI1381" s="114">
        <f t="shared" si="5422"/>
        <v>0</v>
      </c>
      <c r="AJ1381" s="32"/>
      <c r="AK1381" s="114">
        <f t="shared" si="5423"/>
        <v>0</v>
      </c>
      <c r="AL1381" s="32"/>
      <c r="AM1381" s="114">
        <f t="shared" si="5424"/>
        <v>0</v>
      </c>
      <c r="AN1381" s="32"/>
      <c r="AO1381" s="114">
        <f t="shared" si="5425"/>
        <v>0</v>
      </c>
      <c r="AP1381" s="32"/>
      <c r="AQ1381" s="114">
        <f t="shared" si="5426"/>
        <v>0</v>
      </c>
      <c r="AR1381" s="32"/>
      <c r="AS1381" s="114">
        <f t="shared" si="5427"/>
        <v>0</v>
      </c>
      <c r="AT1381" s="32"/>
      <c r="AU1381" s="114">
        <f t="shared" si="5428"/>
        <v>0</v>
      </c>
      <c r="AV1381" s="32"/>
      <c r="AW1381" s="114">
        <f t="shared" si="5429"/>
        <v>0</v>
      </c>
      <c r="AX1381" s="32"/>
      <c r="AY1381" s="114">
        <f t="shared" si="5430"/>
        <v>0</v>
      </c>
      <c r="AZ1381" s="32"/>
      <c r="BA1381" s="114">
        <f t="shared" si="5431"/>
        <v>0</v>
      </c>
      <c r="BB1381" s="32"/>
      <c r="BC1381" s="114">
        <f t="shared" si="5432"/>
        <v>0</v>
      </c>
      <c r="BD1381" s="32"/>
      <c r="BE1381" s="114">
        <f t="shared" si="5433"/>
        <v>0</v>
      </c>
      <c r="BF1381" s="32"/>
      <c r="BG1381" s="114">
        <f t="shared" si="5434"/>
        <v>0</v>
      </c>
      <c r="BH1381" s="108">
        <f t="shared" ref="BH1381:BI1381" si="5446">SUM(J1381,L1381,N1381,P1381,R1381,T1381,V1381,X1381,Z1381,AB1381,AD1381,AF1381,AH1381,AJ1381,AL1381,AN1381,AP1381,AR1381,AT1381,AV1381,AX1381,AZ1381,BB1381,BD1381,BF1381)</f>
        <v>0</v>
      </c>
      <c r="BI1381" s="119">
        <f t="shared" si="5446"/>
        <v>0</v>
      </c>
      <c r="BJ1381" s="87">
        <f t="shared" si="5436"/>
        <v>0</v>
      </c>
      <c r="BK1381" s="108">
        <f t="shared" si="5437"/>
        <v>1</v>
      </c>
      <c r="BL1381" s="119">
        <f t="shared" si="5438"/>
        <v>10442.98</v>
      </c>
      <c r="BM1381" s="87">
        <f t="shared" si="5439"/>
        <v>1</v>
      </c>
    </row>
    <row r="1382" spans="1:65" s="88" customFormat="1" ht="22.5">
      <c r="A1382" s="38" t="s">
        <v>2109</v>
      </c>
      <c r="B1382" s="29" t="s">
        <v>1951</v>
      </c>
      <c r="C1382" s="29" t="s">
        <v>2110</v>
      </c>
      <c r="D1382" s="350" t="s">
        <v>2494</v>
      </c>
      <c r="E1382" s="29" t="s">
        <v>100</v>
      </c>
      <c r="F1382" s="30">
        <v>5</v>
      </c>
      <c r="G1382" s="31">
        <v>9218.23</v>
      </c>
      <c r="H1382" s="119">
        <v>10626.595598888303</v>
      </c>
      <c r="I1382" s="120">
        <f t="shared" si="5409"/>
        <v>53132.98</v>
      </c>
      <c r="J1382" s="111"/>
      <c r="K1382" s="114">
        <f t="shared" si="5410"/>
        <v>0</v>
      </c>
      <c r="L1382" s="32"/>
      <c r="M1382" s="114">
        <f t="shared" si="5411"/>
        <v>0</v>
      </c>
      <c r="N1382" s="32"/>
      <c r="O1382" s="114">
        <f t="shared" si="5412"/>
        <v>0</v>
      </c>
      <c r="P1382" s="32"/>
      <c r="Q1382" s="114">
        <f t="shared" si="5413"/>
        <v>0</v>
      </c>
      <c r="R1382" s="32"/>
      <c r="S1382" s="114">
        <f t="shared" si="5414"/>
        <v>0</v>
      </c>
      <c r="T1382" s="32"/>
      <c r="U1382" s="114">
        <f t="shared" si="5415"/>
        <v>0</v>
      </c>
      <c r="V1382" s="32"/>
      <c r="W1382" s="114">
        <f t="shared" si="5416"/>
        <v>0</v>
      </c>
      <c r="X1382" s="32"/>
      <c r="Y1382" s="114">
        <f t="shared" si="5417"/>
        <v>0</v>
      </c>
      <c r="Z1382" s="32"/>
      <c r="AA1382" s="114">
        <f t="shared" si="5418"/>
        <v>0</v>
      </c>
      <c r="AB1382" s="32"/>
      <c r="AC1382" s="114">
        <f t="shared" si="5419"/>
        <v>0</v>
      </c>
      <c r="AD1382" s="32"/>
      <c r="AE1382" s="114">
        <f t="shared" si="5420"/>
        <v>0</v>
      </c>
      <c r="AF1382" s="32"/>
      <c r="AG1382" s="114">
        <f t="shared" si="5421"/>
        <v>0</v>
      </c>
      <c r="AH1382" s="32"/>
      <c r="AI1382" s="114">
        <f t="shared" si="5422"/>
        <v>0</v>
      </c>
      <c r="AJ1382" s="32"/>
      <c r="AK1382" s="114">
        <f t="shared" si="5423"/>
        <v>0</v>
      </c>
      <c r="AL1382" s="32"/>
      <c r="AM1382" s="114">
        <f t="shared" si="5424"/>
        <v>0</v>
      </c>
      <c r="AN1382" s="32"/>
      <c r="AO1382" s="114">
        <f t="shared" si="5425"/>
        <v>0</v>
      </c>
      <c r="AP1382" s="32"/>
      <c r="AQ1382" s="114">
        <f t="shared" si="5426"/>
        <v>0</v>
      </c>
      <c r="AR1382" s="32"/>
      <c r="AS1382" s="114">
        <f t="shared" si="5427"/>
        <v>0</v>
      </c>
      <c r="AT1382" s="32"/>
      <c r="AU1382" s="114">
        <f t="shared" si="5428"/>
        <v>0</v>
      </c>
      <c r="AV1382" s="32"/>
      <c r="AW1382" s="114">
        <f t="shared" si="5429"/>
        <v>0</v>
      </c>
      <c r="AX1382" s="32"/>
      <c r="AY1382" s="114">
        <f t="shared" si="5430"/>
        <v>0</v>
      </c>
      <c r="AZ1382" s="32"/>
      <c r="BA1382" s="114">
        <f t="shared" si="5431"/>
        <v>0</v>
      </c>
      <c r="BB1382" s="32"/>
      <c r="BC1382" s="114">
        <f t="shared" si="5432"/>
        <v>0</v>
      </c>
      <c r="BD1382" s="32"/>
      <c r="BE1382" s="114">
        <f t="shared" si="5433"/>
        <v>0</v>
      </c>
      <c r="BF1382" s="32"/>
      <c r="BG1382" s="114">
        <f t="shared" si="5434"/>
        <v>0</v>
      </c>
      <c r="BH1382" s="108">
        <f t="shared" ref="BH1382:BI1382" si="5447">SUM(J1382,L1382,N1382,P1382,R1382,T1382,V1382,X1382,Z1382,AB1382,AD1382,AF1382,AH1382,AJ1382,AL1382,AN1382,AP1382,AR1382,AT1382,AV1382,AX1382,AZ1382,BB1382,BD1382,BF1382)</f>
        <v>0</v>
      </c>
      <c r="BI1382" s="119">
        <f t="shared" si="5447"/>
        <v>0</v>
      </c>
      <c r="BJ1382" s="87">
        <f t="shared" si="5436"/>
        <v>0</v>
      </c>
      <c r="BK1382" s="108">
        <f t="shared" si="5437"/>
        <v>5</v>
      </c>
      <c r="BL1382" s="119">
        <f t="shared" si="5438"/>
        <v>53132.98</v>
      </c>
      <c r="BM1382" s="87">
        <f t="shared" si="5439"/>
        <v>1</v>
      </c>
    </row>
    <row r="1383" spans="1:65" s="88" customFormat="1" ht="22.5">
      <c r="A1383" s="38" t="s">
        <v>2111</v>
      </c>
      <c r="B1383" s="29" t="s">
        <v>1951</v>
      </c>
      <c r="C1383" s="29" t="s">
        <v>2112</v>
      </c>
      <c r="D1383" s="101" t="s">
        <v>2113</v>
      </c>
      <c r="E1383" s="29" t="s">
        <v>100</v>
      </c>
      <c r="F1383" s="30">
        <v>62</v>
      </c>
      <c r="G1383" s="31">
        <v>131.09</v>
      </c>
      <c r="H1383" s="119">
        <v>151.11799304836913</v>
      </c>
      <c r="I1383" s="120">
        <f t="shared" si="5409"/>
        <v>9369.32</v>
      </c>
      <c r="J1383" s="111"/>
      <c r="K1383" s="114">
        <f t="shared" si="5410"/>
        <v>0</v>
      </c>
      <c r="L1383" s="32"/>
      <c r="M1383" s="114">
        <f t="shared" si="5411"/>
        <v>0</v>
      </c>
      <c r="N1383" s="32"/>
      <c r="O1383" s="114">
        <f t="shared" si="5412"/>
        <v>0</v>
      </c>
      <c r="P1383" s="32"/>
      <c r="Q1383" s="114">
        <f t="shared" si="5413"/>
        <v>0</v>
      </c>
      <c r="R1383" s="32"/>
      <c r="S1383" s="114">
        <f t="shared" si="5414"/>
        <v>0</v>
      </c>
      <c r="T1383" s="32"/>
      <c r="U1383" s="114">
        <f t="shared" si="5415"/>
        <v>0</v>
      </c>
      <c r="V1383" s="32"/>
      <c r="W1383" s="114">
        <f t="shared" si="5416"/>
        <v>0</v>
      </c>
      <c r="X1383" s="32"/>
      <c r="Y1383" s="114">
        <f t="shared" si="5417"/>
        <v>0</v>
      </c>
      <c r="Z1383" s="32"/>
      <c r="AA1383" s="114">
        <f t="shared" si="5418"/>
        <v>0</v>
      </c>
      <c r="AB1383" s="32"/>
      <c r="AC1383" s="114">
        <f t="shared" si="5419"/>
        <v>0</v>
      </c>
      <c r="AD1383" s="32"/>
      <c r="AE1383" s="114">
        <f t="shared" si="5420"/>
        <v>0</v>
      </c>
      <c r="AF1383" s="32"/>
      <c r="AG1383" s="114">
        <f t="shared" si="5421"/>
        <v>0</v>
      </c>
      <c r="AH1383" s="32"/>
      <c r="AI1383" s="114">
        <f t="shared" si="5422"/>
        <v>0</v>
      </c>
      <c r="AJ1383" s="32"/>
      <c r="AK1383" s="114">
        <f t="shared" si="5423"/>
        <v>0</v>
      </c>
      <c r="AL1383" s="32"/>
      <c r="AM1383" s="114">
        <f t="shared" si="5424"/>
        <v>0</v>
      </c>
      <c r="AN1383" s="32"/>
      <c r="AO1383" s="114">
        <f t="shared" si="5425"/>
        <v>0</v>
      </c>
      <c r="AP1383" s="32"/>
      <c r="AQ1383" s="114">
        <f t="shared" si="5426"/>
        <v>0</v>
      </c>
      <c r="AR1383" s="32"/>
      <c r="AS1383" s="114">
        <f t="shared" si="5427"/>
        <v>0</v>
      </c>
      <c r="AT1383" s="32"/>
      <c r="AU1383" s="114">
        <f t="shared" si="5428"/>
        <v>0</v>
      </c>
      <c r="AV1383" s="32"/>
      <c r="AW1383" s="114">
        <f t="shared" si="5429"/>
        <v>0</v>
      </c>
      <c r="AX1383" s="32"/>
      <c r="AY1383" s="114">
        <f t="shared" si="5430"/>
        <v>0</v>
      </c>
      <c r="AZ1383" s="32"/>
      <c r="BA1383" s="114">
        <f t="shared" si="5431"/>
        <v>0</v>
      </c>
      <c r="BB1383" s="32"/>
      <c r="BC1383" s="114">
        <f t="shared" si="5432"/>
        <v>0</v>
      </c>
      <c r="BD1383" s="32"/>
      <c r="BE1383" s="114">
        <f t="shared" si="5433"/>
        <v>0</v>
      </c>
      <c r="BF1383" s="32"/>
      <c r="BG1383" s="114">
        <f t="shared" si="5434"/>
        <v>0</v>
      </c>
      <c r="BH1383" s="108">
        <f t="shared" ref="BH1383:BI1383" si="5448">SUM(J1383,L1383,N1383,P1383,R1383,T1383,V1383,X1383,Z1383,AB1383,AD1383,AF1383,AH1383,AJ1383,AL1383,AN1383,AP1383,AR1383,AT1383,AV1383,AX1383,AZ1383,BB1383,BD1383,BF1383)</f>
        <v>0</v>
      </c>
      <c r="BI1383" s="119">
        <f t="shared" si="5448"/>
        <v>0</v>
      </c>
      <c r="BJ1383" s="87">
        <f t="shared" si="5436"/>
        <v>0</v>
      </c>
      <c r="BK1383" s="108">
        <f t="shared" si="5437"/>
        <v>62</v>
      </c>
      <c r="BL1383" s="119">
        <f t="shared" si="5438"/>
        <v>9369.32</v>
      </c>
      <c r="BM1383" s="87">
        <f t="shared" si="5439"/>
        <v>1</v>
      </c>
    </row>
    <row r="1384" spans="1:65" s="88" customFormat="1" ht="22.5">
      <c r="A1384" s="38" t="s">
        <v>2114</v>
      </c>
      <c r="B1384" s="29" t="s">
        <v>1951</v>
      </c>
      <c r="C1384" s="29" t="s">
        <v>2115</v>
      </c>
      <c r="D1384" s="101" t="s">
        <v>2116</v>
      </c>
      <c r="E1384" s="29" t="s">
        <v>100</v>
      </c>
      <c r="F1384" s="30">
        <v>15</v>
      </c>
      <c r="G1384" s="31">
        <v>469.21</v>
      </c>
      <c r="H1384" s="119">
        <v>540.89612875295802</v>
      </c>
      <c r="I1384" s="120">
        <f t="shared" si="5409"/>
        <v>8113.44</v>
      </c>
      <c r="J1384" s="111"/>
      <c r="K1384" s="114">
        <f t="shared" si="5410"/>
        <v>0</v>
      </c>
      <c r="L1384" s="32">
        <f>'MEMÓRIA DE CÁLCULO'!L966</f>
        <v>8</v>
      </c>
      <c r="M1384" s="114">
        <f t="shared" si="5411"/>
        <v>4327.1690300236642</v>
      </c>
      <c r="N1384" s="32"/>
      <c r="O1384" s="114">
        <f t="shared" si="5412"/>
        <v>0</v>
      </c>
      <c r="P1384" s="32"/>
      <c r="Q1384" s="114">
        <f t="shared" si="5413"/>
        <v>0</v>
      </c>
      <c r="R1384" s="32"/>
      <c r="S1384" s="114">
        <f t="shared" si="5414"/>
        <v>0</v>
      </c>
      <c r="T1384" s="32"/>
      <c r="U1384" s="114">
        <f t="shared" si="5415"/>
        <v>0</v>
      </c>
      <c r="V1384" s="32"/>
      <c r="W1384" s="114">
        <f t="shared" si="5416"/>
        <v>0</v>
      </c>
      <c r="X1384" s="32"/>
      <c r="Y1384" s="114">
        <f t="shared" si="5417"/>
        <v>0</v>
      </c>
      <c r="Z1384" s="32"/>
      <c r="AA1384" s="114">
        <f t="shared" si="5418"/>
        <v>0</v>
      </c>
      <c r="AB1384" s="32"/>
      <c r="AC1384" s="114">
        <f t="shared" si="5419"/>
        <v>0</v>
      </c>
      <c r="AD1384" s="32"/>
      <c r="AE1384" s="114">
        <f t="shared" si="5420"/>
        <v>0</v>
      </c>
      <c r="AF1384" s="32"/>
      <c r="AG1384" s="114">
        <f t="shared" si="5421"/>
        <v>0</v>
      </c>
      <c r="AH1384" s="32"/>
      <c r="AI1384" s="114">
        <f t="shared" si="5422"/>
        <v>0</v>
      </c>
      <c r="AJ1384" s="32"/>
      <c r="AK1384" s="114">
        <f t="shared" si="5423"/>
        <v>0</v>
      </c>
      <c r="AL1384" s="32"/>
      <c r="AM1384" s="114">
        <f t="shared" si="5424"/>
        <v>0</v>
      </c>
      <c r="AN1384" s="32"/>
      <c r="AO1384" s="114">
        <f t="shared" si="5425"/>
        <v>0</v>
      </c>
      <c r="AP1384" s="32"/>
      <c r="AQ1384" s="114">
        <f t="shared" si="5426"/>
        <v>0</v>
      </c>
      <c r="AR1384" s="32"/>
      <c r="AS1384" s="114">
        <f t="shared" si="5427"/>
        <v>0</v>
      </c>
      <c r="AT1384" s="32"/>
      <c r="AU1384" s="114">
        <f t="shared" si="5428"/>
        <v>0</v>
      </c>
      <c r="AV1384" s="32"/>
      <c r="AW1384" s="114">
        <f t="shared" si="5429"/>
        <v>0</v>
      </c>
      <c r="AX1384" s="32"/>
      <c r="AY1384" s="114">
        <f t="shared" si="5430"/>
        <v>0</v>
      </c>
      <c r="AZ1384" s="32"/>
      <c r="BA1384" s="114">
        <f t="shared" si="5431"/>
        <v>0</v>
      </c>
      <c r="BB1384" s="32"/>
      <c r="BC1384" s="114">
        <f t="shared" si="5432"/>
        <v>0</v>
      </c>
      <c r="BD1384" s="32"/>
      <c r="BE1384" s="114">
        <f t="shared" si="5433"/>
        <v>0</v>
      </c>
      <c r="BF1384" s="32"/>
      <c r="BG1384" s="114">
        <f t="shared" si="5434"/>
        <v>0</v>
      </c>
      <c r="BH1384" s="108">
        <f t="shared" ref="BH1384:BI1384" si="5449">SUM(J1384,L1384,N1384,P1384,R1384,T1384,V1384,X1384,Z1384,AB1384,AD1384,AF1384,AH1384,AJ1384,AL1384,AN1384,AP1384,AR1384,AT1384,AV1384,AX1384,AZ1384,BB1384,BD1384,BF1384)</f>
        <v>8</v>
      </c>
      <c r="BI1384" s="119">
        <f t="shared" si="5449"/>
        <v>4327.1690300236642</v>
      </c>
      <c r="BJ1384" s="87">
        <f t="shared" si="5436"/>
        <v>0.53333346028610118</v>
      </c>
      <c r="BK1384" s="108">
        <f t="shared" si="5437"/>
        <v>7</v>
      </c>
      <c r="BL1384" s="119">
        <f t="shared" si="5438"/>
        <v>3786.2709699763354</v>
      </c>
      <c r="BM1384" s="87">
        <f t="shared" si="5439"/>
        <v>0.46666653971389882</v>
      </c>
    </row>
    <row r="1385" spans="1:65" s="88" customFormat="1" ht="22.5">
      <c r="A1385" s="38" t="s">
        <v>2117</v>
      </c>
      <c r="B1385" s="29" t="s">
        <v>1951</v>
      </c>
      <c r="C1385" s="29" t="s">
        <v>2118</v>
      </c>
      <c r="D1385" s="101" t="s">
        <v>2119</v>
      </c>
      <c r="E1385" s="29" t="s">
        <v>100</v>
      </c>
      <c r="F1385" s="30">
        <v>7</v>
      </c>
      <c r="G1385" s="31">
        <v>530.57000000000005</v>
      </c>
      <c r="H1385" s="119">
        <v>611.63073897073161</v>
      </c>
      <c r="I1385" s="120">
        <f t="shared" si="5409"/>
        <v>4281.42</v>
      </c>
      <c r="J1385" s="111"/>
      <c r="K1385" s="114">
        <f t="shared" si="5410"/>
        <v>0</v>
      </c>
      <c r="L1385" s="32">
        <f>'MEMÓRIA DE CÁLCULO'!L973</f>
        <v>4</v>
      </c>
      <c r="M1385" s="114">
        <f t="shared" si="5411"/>
        <v>2446.5229558829265</v>
      </c>
      <c r="N1385" s="32"/>
      <c r="O1385" s="114">
        <f t="shared" si="5412"/>
        <v>0</v>
      </c>
      <c r="P1385" s="32"/>
      <c r="Q1385" s="114">
        <f t="shared" si="5413"/>
        <v>0</v>
      </c>
      <c r="R1385" s="32"/>
      <c r="S1385" s="114">
        <f t="shared" si="5414"/>
        <v>0</v>
      </c>
      <c r="T1385" s="32"/>
      <c r="U1385" s="114">
        <f t="shared" si="5415"/>
        <v>0</v>
      </c>
      <c r="V1385" s="32"/>
      <c r="W1385" s="114">
        <f t="shared" si="5416"/>
        <v>0</v>
      </c>
      <c r="X1385" s="32"/>
      <c r="Y1385" s="114">
        <f t="shared" si="5417"/>
        <v>0</v>
      </c>
      <c r="Z1385" s="32"/>
      <c r="AA1385" s="114">
        <f t="shared" si="5418"/>
        <v>0</v>
      </c>
      <c r="AB1385" s="32"/>
      <c r="AC1385" s="114">
        <f t="shared" si="5419"/>
        <v>0</v>
      </c>
      <c r="AD1385" s="32"/>
      <c r="AE1385" s="114">
        <f t="shared" si="5420"/>
        <v>0</v>
      </c>
      <c r="AF1385" s="32"/>
      <c r="AG1385" s="114">
        <f t="shared" si="5421"/>
        <v>0</v>
      </c>
      <c r="AH1385" s="32"/>
      <c r="AI1385" s="114">
        <f t="shared" si="5422"/>
        <v>0</v>
      </c>
      <c r="AJ1385" s="32"/>
      <c r="AK1385" s="114">
        <f t="shared" si="5423"/>
        <v>0</v>
      </c>
      <c r="AL1385" s="32"/>
      <c r="AM1385" s="114">
        <f t="shared" si="5424"/>
        <v>0</v>
      </c>
      <c r="AN1385" s="32"/>
      <c r="AO1385" s="114">
        <f t="shared" si="5425"/>
        <v>0</v>
      </c>
      <c r="AP1385" s="32"/>
      <c r="AQ1385" s="114">
        <f t="shared" si="5426"/>
        <v>0</v>
      </c>
      <c r="AR1385" s="32"/>
      <c r="AS1385" s="114">
        <f t="shared" si="5427"/>
        <v>0</v>
      </c>
      <c r="AT1385" s="32"/>
      <c r="AU1385" s="114">
        <f t="shared" si="5428"/>
        <v>0</v>
      </c>
      <c r="AV1385" s="32"/>
      <c r="AW1385" s="114">
        <f t="shared" si="5429"/>
        <v>0</v>
      </c>
      <c r="AX1385" s="32"/>
      <c r="AY1385" s="114">
        <f t="shared" si="5430"/>
        <v>0</v>
      </c>
      <c r="AZ1385" s="32"/>
      <c r="BA1385" s="114">
        <f t="shared" si="5431"/>
        <v>0</v>
      </c>
      <c r="BB1385" s="32"/>
      <c r="BC1385" s="114">
        <f t="shared" si="5432"/>
        <v>0</v>
      </c>
      <c r="BD1385" s="32"/>
      <c r="BE1385" s="114">
        <f t="shared" si="5433"/>
        <v>0</v>
      </c>
      <c r="BF1385" s="32"/>
      <c r="BG1385" s="114">
        <f t="shared" si="5434"/>
        <v>0</v>
      </c>
      <c r="BH1385" s="108">
        <f t="shared" ref="BH1385:BI1385" si="5450">SUM(J1385,L1385,N1385,P1385,R1385,T1385,V1385,X1385,Z1385,AB1385,AD1385,AF1385,AH1385,AJ1385,AL1385,AN1385,AP1385,AR1385,AT1385,AV1385,AX1385,AZ1385,BB1385,BD1385,BF1385)</f>
        <v>4</v>
      </c>
      <c r="BI1385" s="119">
        <f t="shared" si="5450"/>
        <v>2446.5229558829265</v>
      </c>
      <c r="BJ1385" s="87">
        <f t="shared" si="5436"/>
        <v>0.57142792715569279</v>
      </c>
      <c r="BK1385" s="108">
        <f t="shared" si="5437"/>
        <v>3</v>
      </c>
      <c r="BL1385" s="119">
        <f t="shared" si="5438"/>
        <v>1834.8970441170736</v>
      </c>
      <c r="BM1385" s="87">
        <f t="shared" si="5439"/>
        <v>0.42857207284430721</v>
      </c>
    </row>
    <row r="1386" spans="1:65" s="88" customFormat="1" ht="22.5">
      <c r="A1386" s="38" t="s">
        <v>2120</v>
      </c>
      <c r="B1386" s="29" t="s">
        <v>1951</v>
      </c>
      <c r="C1386" s="29" t="s">
        <v>2121</v>
      </c>
      <c r="D1386" s="101" t="s">
        <v>2122</v>
      </c>
      <c r="E1386" s="29" t="s">
        <v>100</v>
      </c>
      <c r="F1386" s="30">
        <v>5</v>
      </c>
      <c r="G1386" s="31">
        <v>595.86</v>
      </c>
      <c r="H1386" s="119">
        <v>686.89577647266174</v>
      </c>
      <c r="I1386" s="120">
        <f t="shared" si="5409"/>
        <v>3434.48</v>
      </c>
      <c r="J1386" s="111"/>
      <c r="K1386" s="114">
        <f t="shared" si="5410"/>
        <v>0</v>
      </c>
      <c r="L1386" s="32"/>
      <c r="M1386" s="114">
        <f t="shared" si="5411"/>
        <v>0</v>
      </c>
      <c r="N1386" s="32"/>
      <c r="O1386" s="114">
        <f t="shared" si="5412"/>
        <v>0</v>
      </c>
      <c r="P1386" s="32"/>
      <c r="Q1386" s="114">
        <f t="shared" si="5413"/>
        <v>0</v>
      </c>
      <c r="R1386" s="32"/>
      <c r="S1386" s="114">
        <f t="shared" si="5414"/>
        <v>0</v>
      </c>
      <c r="T1386" s="32"/>
      <c r="U1386" s="114">
        <f t="shared" si="5415"/>
        <v>0</v>
      </c>
      <c r="V1386" s="32"/>
      <c r="W1386" s="114">
        <f t="shared" si="5416"/>
        <v>0</v>
      </c>
      <c r="X1386" s="32"/>
      <c r="Y1386" s="114">
        <f t="shared" si="5417"/>
        <v>0</v>
      </c>
      <c r="Z1386" s="32"/>
      <c r="AA1386" s="114">
        <f t="shared" si="5418"/>
        <v>0</v>
      </c>
      <c r="AB1386" s="32"/>
      <c r="AC1386" s="114">
        <f t="shared" si="5419"/>
        <v>0</v>
      </c>
      <c r="AD1386" s="32"/>
      <c r="AE1386" s="114">
        <f t="shared" si="5420"/>
        <v>0</v>
      </c>
      <c r="AF1386" s="32"/>
      <c r="AG1386" s="114">
        <f t="shared" si="5421"/>
        <v>0</v>
      </c>
      <c r="AH1386" s="32"/>
      <c r="AI1386" s="114">
        <f t="shared" si="5422"/>
        <v>0</v>
      </c>
      <c r="AJ1386" s="32"/>
      <c r="AK1386" s="114">
        <f t="shared" si="5423"/>
        <v>0</v>
      </c>
      <c r="AL1386" s="32"/>
      <c r="AM1386" s="114">
        <f t="shared" si="5424"/>
        <v>0</v>
      </c>
      <c r="AN1386" s="32"/>
      <c r="AO1386" s="114">
        <f t="shared" si="5425"/>
        <v>0</v>
      </c>
      <c r="AP1386" s="32"/>
      <c r="AQ1386" s="114">
        <f t="shared" si="5426"/>
        <v>0</v>
      </c>
      <c r="AR1386" s="32"/>
      <c r="AS1386" s="114">
        <f t="shared" si="5427"/>
        <v>0</v>
      </c>
      <c r="AT1386" s="32"/>
      <c r="AU1386" s="114">
        <f t="shared" si="5428"/>
        <v>0</v>
      </c>
      <c r="AV1386" s="32"/>
      <c r="AW1386" s="114">
        <f t="shared" si="5429"/>
        <v>0</v>
      </c>
      <c r="AX1386" s="32"/>
      <c r="AY1386" s="114">
        <f t="shared" si="5430"/>
        <v>0</v>
      </c>
      <c r="AZ1386" s="32"/>
      <c r="BA1386" s="114">
        <f t="shared" si="5431"/>
        <v>0</v>
      </c>
      <c r="BB1386" s="32"/>
      <c r="BC1386" s="114">
        <f t="shared" si="5432"/>
        <v>0</v>
      </c>
      <c r="BD1386" s="32"/>
      <c r="BE1386" s="114">
        <f t="shared" si="5433"/>
        <v>0</v>
      </c>
      <c r="BF1386" s="32"/>
      <c r="BG1386" s="114">
        <f t="shared" si="5434"/>
        <v>0</v>
      </c>
      <c r="BH1386" s="108">
        <f t="shared" ref="BH1386:BI1386" si="5451">SUM(J1386,L1386,N1386,P1386,R1386,T1386,V1386,X1386,Z1386,AB1386,AD1386,AF1386,AH1386,AJ1386,AL1386,AN1386,AP1386,AR1386,AT1386,AV1386,AX1386,AZ1386,BB1386,BD1386,BF1386)</f>
        <v>0</v>
      </c>
      <c r="BI1386" s="119">
        <f t="shared" si="5451"/>
        <v>0</v>
      </c>
      <c r="BJ1386" s="87">
        <f t="shared" si="5436"/>
        <v>0</v>
      </c>
      <c r="BK1386" s="108">
        <f t="shared" si="5437"/>
        <v>5</v>
      </c>
      <c r="BL1386" s="119">
        <f t="shared" si="5438"/>
        <v>3434.48</v>
      </c>
      <c r="BM1386" s="87">
        <f t="shared" si="5439"/>
        <v>1</v>
      </c>
    </row>
    <row r="1387" spans="1:65" s="88" customFormat="1" ht="22.5">
      <c r="A1387" s="38" t="s">
        <v>2123</v>
      </c>
      <c r="B1387" s="29" t="s">
        <v>1951</v>
      </c>
      <c r="C1387" s="29" t="s">
        <v>2124</v>
      </c>
      <c r="D1387" s="101" t="s">
        <v>2125</v>
      </c>
      <c r="E1387" s="29" t="s">
        <v>100</v>
      </c>
      <c r="F1387" s="30">
        <v>4</v>
      </c>
      <c r="G1387" s="31">
        <v>902.09</v>
      </c>
      <c r="H1387" s="119">
        <v>1039.9117426882547</v>
      </c>
      <c r="I1387" s="120">
        <f t="shared" si="5409"/>
        <v>4159.6499999999996</v>
      </c>
      <c r="J1387" s="111"/>
      <c r="K1387" s="114">
        <f t="shared" si="5410"/>
        <v>0</v>
      </c>
      <c r="L1387" s="32"/>
      <c r="M1387" s="114">
        <f t="shared" si="5411"/>
        <v>0</v>
      </c>
      <c r="N1387" s="32"/>
      <c r="O1387" s="114">
        <f t="shared" si="5412"/>
        <v>0</v>
      </c>
      <c r="P1387" s="32"/>
      <c r="Q1387" s="114">
        <f t="shared" si="5413"/>
        <v>0</v>
      </c>
      <c r="R1387" s="32"/>
      <c r="S1387" s="114">
        <f t="shared" si="5414"/>
        <v>0</v>
      </c>
      <c r="T1387" s="32"/>
      <c r="U1387" s="114">
        <f t="shared" si="5415"/>
        <v>0</v>
      </c>
      <c r="V1387" s="32"/>
      <c r="W1387" s="114">
        <f t="shared" si="5416"/>
        <v>0</v>
      </c>
      <c r="X1387" s="32"/>
      <c r="Y1387" s="114">
        <f t="shared" si="5417"/>
        <v>0</v>
      </c>
      <c r="Z1387" s="32"/>
      <c r="AA1387" s="114">
        <f t="shared" si="5418"/>
        <v>0</v>
      </c>
      <c r="AB1387" s="32"/>
      <c r="AC1387" s="114">
        <f t="shared" si="5419"/>
        <v>0</v>
      </c>
      <c r="AD1387" s="32"/>
      <c r="AE1387" s="114">
        <f t="shared" si="5420"/>
        <v>0</v>
      </c>
      <c r="AF1387" s="32"/>
      <c r="AG1387" s="114">
        <f t="shared" si="5421"/>
        <v>0</v>
      </c>
      <c r="AH1387" s="32"/>
      <c r="AI1387" s="114">
        <f t="shared" si="5422"/>
        <v>0</v>
      </c>
      <c r="AJ1387" s="32"/>
      <c r="AK1387" s="114">
        <f t="shared" si="5423"/>
        <v>0</v>
      </c>
      <c r="AL1387" s="32"/>
      <c r="AM1387" s="114">
        <f t="shared" si="5424"/>
        <v>0</v>
      </c>
      <c r="AN1387" s="32"/>
      <c r="AO1387" s="114">
        <f t="shared" si="5425"/>
        <v>0</v>
      </c>
      <c r="AP1387" s="32"/>
      <c r="AQ1387" s="114">
        <f t="shared" si="5426"/>
        <v>0</v>
      </c>
      <c r="AR1387" s="32"/>
      <c r="AS1387" s="114">
        <f t="shared" si="5427"/>
        <v>0</v>
      </c>
      <c r="AT1387" s="32"/>
      <c r="AU1387" s="114">
        <f t="shared" si="5428"/>
        <v>0</v>
      </c>
      <c r="AV1387" s="32"/>
      <c r="AW1387" s="114">
        <f t="shared" si="5429"/>
        <v>0</v>
      </c>
      <c r="AX1387" s="32"/>
      <c r="AY1387" s="114">
        <f t="shared" si="5430"/>
        <v>0</v>
      </c>
      <c r="AZ1387" s="32"/>
      <c r="BA1387" s="114">
        <f t="shared" si="5431"/>
        <v>0</v>
      </c>
      <c r="BB1387" s="32"/>
      <c r="BC1387" s="114">
        <f t="shared" si="5432"/>
        <v>0</v>
      </c>
      <c r="BD1387" s="32"/>
      <c r="BE1387" s="114">
        <f t="shared" si="5433"/>
        <v>0</v>
      </c>
      <c r="BF1387" s="32"/>
      <c r="BG1387" s="114">
        <f t="shared" si="5434"/>
        <v>0</v>
      </c>
      <c r="BH1387" s="108">
        <f t="shared" ref="BH1387:BI1387" si="5452">SUM(J1387,L1387,N1387,P1387,R1387,T1387,V1387,X1387,Z1387,AB1387,AD1387,AF1387,AH1387,AJ1387,AL1387,AN1387,AP1387,AR1387,AT1387,AV1387,AX1387,AZ1387,BB1387,BD1387,BF1387)</f>
        <v>0</v>
      </c>
      <c r="BI1387" s="119">
        <f t="shared" si="5452"/>
        <v>0</v>
      </c>
      <c r="BJ1387" s="87">
        <f t="shared" si="5436"/>
        <v>0</v>
      </c>
      <c r="BK1387" s="108">
        <f t="shared" si="5437"/>
        <v>4</v>
      </c>
      <c r="BL1387" s="119">
        <f t="shared" si="5438"/>
        <v>4159.6499999999996</v>
      </c>
      <c r="BM1387" s="87">
        <f t="shared" si="5439"/>
        <v>1</v>
      </c>
    </row>
    <row r="1388" spans="1:65" s="88" customFormat="1" ht="33.75">
      <c r="A1388" s="38" t="s">
        <v>2126</v>
      </c>
      <c r="B1388" s="29" t="s">
        <v>1951</v>
      </c>
      <c r="C1388" s="29" t="s">
        <v>2127</v>
      </c>
      <c r="D1388" s="350" t="s">
        <v>2496</v>
      </c>
      <c r="E1388" s="29" t="s">
        <v>100</v>
      </c>
      <c r="F1388" s="30">
        <v>1</v>
      </c>
      <c r="G1388" s="31">
        <v>4719.4799999999996</v>
      </c>
      <c r="H1388" s="119">
        <v>5440.524417056351</v>
      </c>
      <c r="I1388" s="120">
        <f t="shared" si="5409"/>
        <v>5440.52</v>
      </c>
      <c r="J1388" s="111"/>
      <c r="K1388" s="114">
        <f t="shared" si="5410"/>
        <v>0</v>
      </c>
      <c r="L1388" s="32"/>
      <c r="M1388" s="114">
        <f t="shared" si="5411"/>
        <v>0</v>
      </c>
      <c r="N1388" s="32"/>
      <c r="O1388" s="114">
        <f t="shared" si="5412"/>
        <v>0</v>
      </c>
      <c r="P1388" s="32"/>
      <c r="Q1388" s="114">
        <f t="shared" si="5413"/>
        <v>0</v>
      </c>
      <c r="R1388" s="32"/>
      <c r="S1388" s="114">
        <f t="shared" si="5414"/>
        <v>0</v>
      </c>
      <c r="T1388" s="32"/>
      <c r="U1388" s="114">
        <f t="shared" si="5415"/>
        <v>0</v>
      </c>
      <c r="V1388" s="32"/>
      <c r="W1388" s="114">
        <f t="shared" si="5416"/>
        <v>0</v>
      </c>
      <c r="X1388" s="32"/>
      <c r="Y1388" s="114">
        <f t="shared" si="5417"/>
        <v>0</v>
      </c>
      <c r="Z1388" s="32"/>
      <c r="AA1388" s="114">
        <f t="shared" si="5418"/>
        <v>0</v>
      </c>
      <c r="AB1388" s="32"/>
      <c r="AC1388" s="114">
        <f t="shared" si="5419"/>
        <v>0</v>
      </c>
      <c r="AD1388" s="32"/>
      <c r="AE1388" s="114">
        <f t="shared" si="5420"/>
        <v>0</v>
      </c>
      <c r="AF1388" s="32"/>
      <c r="AG1388" s="114">
        <f t="shared" si="5421"/>
        <v>0</v>
      </c>
      <c r="AH1388" s="32"/>
      <c r="AI1388" s="114">
        <f t="shared" si="5422"/>
        <v>0</v>
      </c>
      <c r="AJ1388" s="32"/>
      <c r="AK1388" s="114">
        <f t="shared" si="5423"/>
        <v>0</v>
      </c>
      <c r="AL1388" s="32"/>
      <c r="AM1388" s="114">
        <f t="shared" si="5424"/>
        <v>0</v>
      </c>
      <c r="AN1388" s="32"/>
      <c r="AO1388" s="114">
        <f t="shared" si="5425"/>
        <v>0</v>
      </c>
      <c r="AP1388" s="32"/>
      <c r="AQ1388" s="114">
        <f t="shared" si="5426"/>
        <v>0</v>
      </c>
      <c r="AR1388" s="32"/>
      <c r="AS1388" s="114">
        <f t="shared" si="5427"/>
        <v>0</v>
      </c>
      <c r="AT1388" s="32"/>
      <c r="AU1388" s="114">
        <f t="shared" si="5428"/>
        <v>0</v>
      </c>
      <c r="AV1388" s="32"/>
      <c r="AW1388" s="114">
        <f t="shared" si="5429"/>
        <v>0</v>
      </c>
      <c r="AX1388" s="32"/>
      <c r="AY1388" s="114">
        <f t="shared" si="5430"/>
        <v>0</v>
      </c>
      <c r="AZ1388" s="32"/>
      <c r="BA1388" s="114">
        <f t="shared" si="5431"/>
        <v>0</v>
      </c>
      <c r="BB1388" s="32"/>
      <c r="BC1388" s="114">
        <f t="shared" si="5432"/>
        <v>0</v>
      </c>
      <c r="BD1388" s="32"/>
      <c r="BE1388" s="114">
        <f t="shared" si="5433"/>
        <v>0</v>
      </c>
      <c r="BF1388" s="32"/>
      <c r="BG1388" s="114">
        <f t="shared" si="5434"/>
        <v>0</v>
      </c>
      <c r="BH1388" s="108">
        <f t="shared" ref="BH1388:BI1388" si="5453">SUM(J1388,L1388,N1388,P1388,R1388,T1388,V1388,X1388,Z1388,AB1388,AD1388,AF1388,AH1388,AJ1388,AL1388,AN1388,AP1388,AR1388,AT1388,AV1388,AX1388,AZ1388,BB1388,BD1388,BF1388)</f>
        <v>0</v>
      </c>
      <c r="BI1388" s="119">
        <f t="shared" si="5453"/>
        <v>0</v>
      </c>
      <c r="BJ1388" s="87">
        <f t="shared" si="5436"/>
        <v>0</v>
      </c>
      <c r="BK1388" s="108">
        <f t="shared" si="5437"/>
        <v>1</v>
      </c>
      <c r="BL1388" s="119">
        <f t="shared" si="5438"/>
        <v>5440.52</v>
      </c>
      <c r="BM1388" s="87">
        <f t="shared" si="5439"/>
        <v>1</v>
      </c>
    </row>
    <row r="1389" spans="1:65" s="88" customFormat="1" ht="33.75">
      <c r="A1389" s="38" t="s">
        <v>2128</v>
      </c>
      <c r="B1389" s="29" t="s">
        <v>1951</v>
      </c>
      <c r="C1389" s="29" t="s">
        <v>2129</v>
      </c>
      <c r="D1389" s="350" t="s">
        <v>2495</v>
      </c>
      <c r="E1389" s="29" t="s">
        <v>100</v>
      </c>
      <c r="F1389" s="30">
        <v>1</v>
      </c>
      <c r="G1389" s="31">
        <v>4935.1400000000003</v>
      </c>
      <c r="H1389" s="119">
        <v>5689.1330552500449</v>
      </c>
      <c r="I1389" s="120">
        <f t="shared" si="5409"/>
        <v>5689.13</v>
      </c>
      <c r="J1389" s="111"/>
      <c r="K1389" s="114">
        <f t="shared" si="5410"/>
        <v>0</v>
      </c>
      <c r="L1389" s="32"/>
      <c r="M1389" s="114">
        <f t="shared" si="5411"/>
        <v>0</v>
      </c>
      <c r="N1389" s="32"/>
      <c r="O1389" s="114">
        <f t="shared" si="5412"/>
        <v>0</v>
      </c>
      <c r="P1389" s="32"/>
      <c r="Q1389" s="114">
        <f t="shared" si="5413"/>
        <v>0</v>
      </c>
      <c r="R1389" s="32"/>
      <c r="S1389" s="114">
        <f t="shared" si="5414"/>
        <v>0</v>
      </c>
      <c r="T1389" s="32"/>
      <c r="U1389" s="114">
        <f t="shared" si="5415"/>
        <v>0</v>
      </c>
      <c r="V1389" s="32"/>
      <c r="W1389" s="114">
        <f t="shared" si="5416"/>
        <v>0</v>
      </c>
      <c r="X1389" s="32"/>
      <c r="Y1389" s="114">
        <f t="shared" si="5417"/>
        <v>0</v>
      </c>
      <c r="Z1389" s="32"/>
      <c r="AA1389" s="114">
        <f t="shared" si="5418"/>
        <v>0</v>
      </c>
      <c r="AB1389" s="32"/>
      <c r="AC1389" s="114">
        <f t="shared" si="5419"/>
        <v>0</v>
      </c>
      <c r="AD1389" s="32"/>
      <c r="AE1389" s="114">
        <f t="shared" si="5420"/>
        <v>0</v>
      </c>
      <c r="AF1389" s="32"/>
      <c r="AG1389" s="114">
        <f t="shared" si="5421"/>
        <v>0</v>
      </c>
      <c r="AH1389" s="32"/>
      <c r="AI1389" s="114">
        <f t="shared" si="5422"/>
        <v>0</v>
      </c>
      <c r="AJ1389" s="32"/>
      <c r="AK1389" s="114">
        <f t="shared" si="5423"/>
        <v>0</v>
      </c>
      <c r="AL1389" s="32"/>
      <c r="AM1389" s="114">
        <f t="shared" si="5424"/>
        <v>0</v>
      </c>
      <c r="AN1389" s="32"/>
      <c r="AO1389" s="114">
        <f t="shared" si="5425"/>
        <v>0</v>
      </c>
      <c r="AP1389" s="32"/>
      <c r="AQ1389" s="114">
        <f t="shared" si="5426"/>
        <v>0</v>
      </c>
      <c r="AR1389" s="32"/>
      <c r="AS1389" s="114">
        <f t="shared" si="5427"/>
        <v>0</v>
      </c>
      <c r="AT1389" s="32"/>
      <c r="AU1389" s="114">
        <f t="shared" si="5428"/>
        <v>0</v>
      </c>
      <c r="AV1389" s="32"/>
      <c r="AW1389" s="114">
        <f t="shared" si="5429"/>
        <v>0</v>
      </c>
      <c r="AX1389" s="32"/>
      <c r="AY1389" s="114">
        <f t="shared" si="5430"/>
        <v>0</v>
      </c>
      <c r="AZ1389" s="32"/>
      <c r="BA1389" s="114">
        <f t="shared" si="5431"/>
        <v>0</v>
      </c>
      <c r="BB1389" s="32"/>
      <c r="BC1389" s="114">
        <f t="shared" si="5432"/>
        <v>0</v>
      </c>
      <c r="BD1389" s="32"/>
      <c r="BE1389" s="114">
        <f t="shared" si="5433"/>
        <v>0</v>
      </c>
      <c r="BF1389" s="32"/>
      <c r="BG1389" s="114">
        <f t="shared" si="5434"/>
        <v>0</v>
      </c>
      <c r="BH1389" s="108">
        <f t="shared" ref="BH1389:BI1389" si="5454">SUM(J1389,L1389,N1389,P1389,R1389,T1389,V1389,X1389,Z1389,AB1389,AD1389,AF1389,AH1389,AJ1389,AL1389,AN1389,AP1389,AR1389,AT1389,AV1389,AX1389,AZ1389,BB1389,BD1389,BF1389)</f>
        <v>0</v>
      </c>
      <c r="BI1389" s="119">
        <f t="shared" si="5454"/>
        <v>0</v>
      </c>
      <c r="BJ1389" s="87">
        <f t="shared" si="5436"/>
        <v>0</v>
      </c>
      <c r="BK1389" s="108">
        <f t="shared" si="5437"/>
        <v>1</v>
      </c>
      <c r="BL1389" s="119">
        <f t="shared" si="5438"/>
        <v>5689.13</v>
      </c>
      <c r="BM1389" s="87">
        <f t="shared" si="5439"/>
        <v>1</v>
      </c>
    </row>
    <row r="1390" spans="1:65" s="88" customFormat="1">
      <c r="A1390" s="90" t="s">
        <v>2130</v>
      </c>
      <c r="B1390" s="40"/>
      <c r="C1390" s="22"/>
      <c r="D1390" s="102" t="s">
        <v>2131</v>
      </c>
      <c r="E1390" s="93"/>
      <c r="F1390" s="89"/>
      <c r="G1390" s="27"/>
      <c r="H1390" s="121"/>
      <c r="I1390" s="118">
        <f>SUM(I1391:I1422)</f>
        <v>349345.27999999991</v>
      </c>
      <c r="J1390" s="112"/>
      <c r="K1390" s="127">
        <f>SUM(K1391:K1422)</f>
        <v>0</v>
      </c>
      <c r="L1390" s="26"/>
      <c r="M1390" s="127">
        <f>SUM(M1391:M1422)</f>
        <v>12715.249097572712</v>
      </c>
      <c r="N1390" s="26"/>
      <c r="O1390" s="127">
        <f>SUM(O1391:O1422)</f>
        <v>0</v>
      </c>
      <c r="P1390" s="26"/>
      <c r="Q1390" s="127">
        <f>SUM(Q1391:Q1422)</f>
        <v>0</v>
      </c>
      <c r="R1390" s="26"/>
      <c r="S1390" s="127">
        <f>SUM(S1391:S1422)</f>
        <v>0</v>
      </c>
      <c r="T1390" s="26"/>
      <c r="U1390" s="127">
        <f>SUM(U1391:U1422)</f>
        <v>0</v>
      </c>
      <c r="V1390" s="26"/>
      <c r="W1390" s="127">
        <f>SUM(W1391:W1422)</f>
        <v>0</v>
      </c>
      <c r="X1390" s="26"/>
      <c r="Y1390" s="127">
        <f>SUM(Y1391:Y1422)</f>
        <v>0</v>
      </c>
      <c r="Z1390" s="26"/>
      <c r="AA1390" s="127">
        <f>SUM(AA1391:AA1422)</f>
        <v>0</v>
      </c>
      <c r="AB1390" s="26"/>
      <c r="AC1390" s="127">
        <f>SUM(AC1391:AC1422)</f>
        <v>0</v>
      </c>
      <c r="AD1390" s="26"/>
      <c r="AE1390" s="127">
        <f>SUM(AE1391:AE1422)</f>
        <v>0</v>
      </c>
      <c r="AF1390" s="26"/>
      <c r="AG1390" s="127">
        <f>SUM(AG1391:AG1422)</f>
        <v>0</v>
      </c>
      <c r="AH1390" s="26"/>
      <c r="AI1390" s="127">
        <f>SUM(AI1391:AI1422)</f>
        <v>0</v>
      </c>
      <c r="AJ1390" s="26"/>
      <c r="AK1390" s="127">
        <f>SUM(AK1391:AK1422)</f>
        <v>0</v>
      </c>
      <c r="AL1390" s="26"/>
      <c r="AM1390" s="127">
        <f>SUM(AM1391:AM1422)</f>
        <v>0</v>
      </c>
      <c r="AN1390" s="26"/>
      <c r="AO1390" s="127">
        <f>SUM(AO1391:AO1422)</f>
        <v>0</v>
      </c>
      <c r="AP1390" s="26"/>
      <c r="AQ1390" s="127">
        <f>SUM(AQ1391:AQ1422)</f>
        <v>0</v>
      </c>
      <c r="AR1390" s="26"/>
      <c r="AS1390" s="127">
        <f>SUM(AS1391:AS1422)</f>
        <v>0</v>
      </c>
      <c r="AT1390" s="26"/>
      <c r="AU1390" s="127">
        <f>SUM(AU1391:AU1422)</f>
        <v>0</v>
      </c>
      <c r="AV1390" s="26"/>
      <c r="AW1390" s="127">
        <f>SUM(AW1391:AW1422)</f>
        <v>0</v>
      </c>
      <c r="AX1390" s="26"/>
      <c r="AY1390" s="127">
        <f>SUM(AY1391:AY1422)</f>
        <v>0</v>
      </c>
      <c r="AZ1390" s="26"/>
      <c r="BA1390" s="127">
        <f>SUM(BA1391:BA1422)</f>
        <v>0</v>
      </c>
      <c r="BB1390" s="26"/>
      <c r="BC1390" s="127">
        <f>SUM(BC1391:BC1422)</f>
        <v>0</v>
      </c>
      <c r="BD1390" s="26"/>
      <c r="BE1390" s="127">
        <f>SUM(BE1391:BE1422)</f>
        <v>0</v>
      </c>
      <c r="BF1390" s="26"/>
      <c r="BG1390" s="127">
        <f>SUM(BG1391:BG1422)</f>
        <v>0</v>
      </c>
      <c r="BH1390" s="109"/>
      <c r="BI1390" s="121">
        <f>SUM(BI1391:BI1422)</f>
        <v>12715.249097572712</v>
      </c>
      <c r="BJ1390" s="27"/>
      <c r="BK1390" s="109"/>
      <c r="BL1390" s="121">
        <f>SUM(BL1391:BL1422)</f>
        <v>336630.03090242727</v>
      </c>
      <c r="BM1390" s="27"/>
    </row>
    <row r="1391" spans="1:65" s="88" customFormat="1" ht="33.75">
      <c r="A1391" s="38" t="s">
        <v>2132</v>
      </c>
      <c r="B1391" s="29" t="s">
        <v>1951</v>
      </c>
      <c r="C1391" s="29" t="s">
        <v>2133</v>
      </c>
      <c r="D1391" s="101" t="s">
        <v>2134</v>
      </c>
      <c r="E1391" s="29" t="s">
        <v>100</v>
      </c>
      <c r="F1391" s="30">
        <v>5</v>
      </c>
      <c r="G1391" s="31">
        <v>1570.69</v>
      </c>
      <c r="H1391" s="119">
        <v>1930.0221305408702</v>
      </c>
      <c r="I1391" s="120">
        <f t="shared" ref="I1391:I1422" si="5455">ROUND(SUM(F1391*H1391),2)</f>
        <v>9650.11</v>
      </c>
      <c r="J1391" s="111"/>
      <c r="K1391" s="114">
        <f t="shared" ref="K1391:K1422" si="5456">J1391*$H1391</f>
        <v>0</v>
      </c>
      <c r="L1391" s="32">
        <f>'MEMÓRIA DE CÁLCULO'!L980</f>
        <v>1</v>
      </c>
      <c r="M1391" s="114">
        <f t="shared" ref="M1391:M1422" si="5457">L1391*$H1391</f>
        <v>1930.0221305408702</v>
      </c>
      <c r="N1391" s="32"/>
      <c r="O1391" s="114">
        <f t="shared" ref="O1391:O1422" si="5458">N1391*$H1391</f>
        <v>0</v>
      </c>
      <c r="P1391" s="32"/>
      <c r="Q1391" s="114">
        <f t="shared" ref="Q1391:Q1422" si="5459">P1391*$H1391</f>
        <v>0</v>
      </c>
      <c r="R1391" s="32"/>
      <c r="S1391" s="114">
        <f t="shared" ref="S1391:S1422" si="5460">R1391*$H1391</f>
        <v>0</v>
      </c>
      <c r="T1391" s="32"/>
      <c r="U1391" s="114">
        <f t="shared" ref="U1391:U1422" si="5461">T1391*$H1391</f>
        <v>0</v>
      </c>
      <c r="V1391" s="32"/>
      <c r="W1391" s="114">
        <f t="shared" ref="W1391:W1422" si="5462">V1391*$H1391</f>
        <v>0</v>
      </c>
      <c r="X1391" s="32"/>
      <c r="Y1391" s="114">
        <f t="shared" ref="Y1391:Y1422" si="5463">X1391*$H1391</f>
        <v>0</v>
      </c>
      <c r="Z1391" s="32"/>
      <c r="AA1391" s="114">
        <f t="shared" ref="AA1391:AA1422" si="5464">Z1391*$H1391</f>
        <v>0</v>
      </c>
      <c r="AB1391" s="32"/>
      <c r="AC1391" s="114">
        <f t="shared" ref="AC1391:AC1422" si="5465">AB1391*$H1391</f>
        <v>0</v>
      </c>
      <c r="AD1391" s="32"/>
      <c r="AE1391" s="114">
        <f t="shared" ref="AE1391:AE1422" si="5466">AD1391*$H1391</f>
        <v>0</v>
      </c>
      <c r="AF1391" s="32"/>
      <c r="AG1391" s="114">
        <f t="shared" ref="AG1391:AG1422" si="5467">AF1391*$H1391</f>
        <v>0</v>
      </c>
      <c r="AH1391" s="32"/>
      <c r="AI1391" s="114">
        <f t="shared" ref="AI1391:AI1422" si="5468">AH1391*$H1391</f>
        <v>0</v>
      </c>
      <c r="AJ1391" s="32"/>
      <c r="AK1391" s="114">
        <f t="shared" ref="AK1391:AK1422" si="5469">AJ1391*$H1391</f>
        <v>0</v>
      </c>
      <c r="AL1391" s="32"/>
      <c r="AM1391" s="114">
        <f t="shared" ref="AM1391:AM1422" si="5470">AL1391*$H1391</f>
        <v>0</v>
      </c>
      <c r="AN1391" s="32"/>
      <c r="AO1391" s="114">
        <f t="shared" ref="AO1391:AO1422" si="5471">AN1391*$H1391</f>
        <v>0</v>
      </c>
      <c r="AP1391" s="32"/>
      <c r="AQ1391" s="114">
        <f t="shared" ref="AQ1391:AQ1422" si="5472">AP1391*$H1391</f>
        <v>0</v>
      </c>
      <c r="AR1391" s="32"/>
      <c r="AS1391" s="114">
        <f t="shared" ref="AS1391:AS1422" si="5473">AR1391*$H1391</f>
        <v>0</v>
      </c>
      <c r="AT1391" s="32"/>
      <c r="AU1391" s="114">
        <f t="shared" ref="AU1391:AU1422" si="5474">AT1391*$H1391</f>
        <v>0</v>
      </c>
      <c r="AV1391" s="32"/>
      <c r="AW1391" s="114">
        <f t="shared" ref="AW1391:AW1422" si="5475">AV1391*$H1391</f>
        <v>0</v>
      </c>
      <c r="AX1391" s="32"/>
      <c r="AY1391" s="114">
        <f t="shared" ref="AY1391:AY1422" si="5476">AX1391*$H1391</f>
        <v>0</v>
      </c>
      <c r="AZ1391" s="32"/>
      <c r="BA1391" s="114">
        <f t="shared" ref="BA1391:BA1422" si="5477">AZ1391*$H1391</f>
        <v>0</v>
      </c>
      <c r="BB1391" s="32"/>
      <c r="BC1391" s="114">
        <f t="shared" ref="BC1391:BC1422" si="5478">BB1391*$H1391</f>
        <v>0</v>
      </c>
      <c r="BD1391" s="32"/>
      <c r="BE1391" s="114">
        <f t="shared" ref="BE1391:BE1422" si="5479">BD1391*$H1391</f>
        <v>0</v>
      </c>
      <c r="BF1391" s="32"/>
      <c r="BG1391" s="114">
        <f t="shared" ref="BG1391:BG1422" si="5480">BF1391*$H1391</f>
        <v>0</v>
      </c>
      <c r="BH1391" s="108">
        <f t="shared" ref="BH1391:BI1391" si="5481">SUM(J1391,L1391,N1391,P1391,R1391,T1391,V1391,X1391,Z1391,AB1391,AD1391,AF1391,AH1391,AJ1391,AL1391,AN1391,AP1391,AR1391,AT1391,AV1391,AX1391,AZ1391,BB1391,BD1391,BF1391)</f>
        <v>1</v>
      </c>
      <c r="BI1391" s="119">
        <f t="shared" si="5481"/>
        <v>1930.0221305408702</v>
      </c>
      <c r="BJ1391" s="87">
        <f t="shared" ref="BJ1391:BJ1422" si="5482">BI1391/I1391</f>
        <v>0.2000000135273971</v>
      </c>
      <c r="BK1391" s="108">
        <f t="shared" ref="BK1391:BK1422" si="5483">F1391-BH1391</f>
        <v>4</v>
      </c>
      <c r="BL1391" s="119">
        <f t="shared" ref="BL1391:BL1422" si="5484">I1391-BI1391</f>
        <v>7720.0878694591302</v>
      </c>
      <c r="BM1391" s="87">
        <f t="shared" ref="BM1391:BM1422" si="5485">1-BJ1391</f>
        <v>0.79999998647260284</v>
      </c>
    </row>
    <row r="1392" spans="1:65" s="88" customFormat="1" ht="33.75">
      <c r="A1392" s="38" t="s">
        <v>2135</v>
      </c>
      <c r="B1392" s="29" t="s">
        <v>1951</v>
      </c>
      <c r="C1392" s="29" t="s">
        <v>2136</v>
      </c>
      <c r="D1392" s="101" t="s">
        <v>2137</v>
      </c>
      <c r="E1392" s="29" t="s">
        <v>1985</v>
      </c>
      <c r="F1392" s="30">
        <v>12</v>
      </c>
      <c r="G1392" s="31">
        <v>1444.68</v>
      </c>
      <c r="H1392" s="119">
        <v>1775.1843912864947</v>
      </c>
      <c r="I1392" s="120">
        <f t="shared" si="5455"/>
        <v>21302.21</v>
      </c>
      <c r="J1392" s="111"/>
      <c r="K1392" s="114">
        <f t="shared" si="5456"/>
        <v>0</v>
      </c>
      <c r="L1392" s="32"/>
      <c r="M1392" s="114">
        <f t="shared" si="5457"/>
        <v>0</v>
      </c>
      <c r="N1392" s="32"/>
      <c r="O1392" s="114">
        <f t="shared" si="5458"/>
        <v>0</v>
      </c>
      <c r="P1392" s="32"/>
      <c r="Q1392" s="114">
        <f t="shared" si="5459"/>
        <v>0</v>
      </c>
      <c r="R1392" s="32"/>
      <c r="S1392" s="114">
        <f t="shared" si="5460"/>
        <v>0</v>
      </c>
      <c r="T1392" s="32"/>
      <c r="U1392" s="114">
        <f t="shared" si="5461"/>
        <v>0</v>
      </c>
      <c r="V1392" s="32"/>
      <c r="W1392" s="114">
        <f t="shared" si="5462"/>
        <v>0</v>
      </c>
      <c r="X1392" s="32"/>
      <c r="Y1392" s="114">
        <f t="shared" si="5463"/>
        <v>0</v>
      </c>
      <c r="Z1392" s="32"/>
      <c r="AA1392" s="114">
        <f t="shared" si="5464"/>
        <v>0</v>
      </c>
      <c r="AB1392" s="32"/>
      <c r="AC1392" s="114">
        <f t="shared" si="5465"/>
        <v>0</v>
      </c>
      <c r="AD1392" s="32"/>
      <c r="AE1392" s="114">
        <f t="shared" si="5466"/>
        <v>0</v>
      </c>
      <c r="AF1392" s="32"/>
      <c r="AG1392" s="114">
        <f t="shared" si="5467"/>
        <v>0</v>
      </c>
      <c r="AH1392" s="32"/>
      <c r="AI1392" s="114">
        <f t="shared" si="5468"/>
        <v>0</v>
      </c>
      <c r="AJ1392" s="32"/>
      <c r="AK1392" s="114">
        <f t="shared" si="5469"/>
        <v>0</v>
      </c>
      <c r="AL1392" s="32"/>
      <c r="AM1392" s="114">
        <f t="shared" si="5470"/>
        <v>0</v>
      </c>
      <c r="AN1392" s="32"/>
      <c r="AO1392" s="114">
        <f t="shared" si="5471"/>
        <v>0</v>
      </c>
      <c r="AP1392" s="32"/>
      <c r="AQ1392" s="114">
        <f t="shared" si="5472"/>
        <v>0</v>
      </c>
      <c r="AR1392" s="32"/>
      <c r="AS1392" s="114">
        <f t="shared" si="5473"/>
        <v>0</v>
      </c>
      <c r="AT1392" s="32"/>
      <c r="AU1392" s="114">
        <f t="shared" si="5474"/>
        <v>0</v>
      </c>
      <c r="AV1392" s="32"/>
      <c r="AW1392" s="114">
        <f t="shared" si="5475"/>
        <v>0</v>
      </c>
      <c r="AX1392" s="32"/>
      <c r="AY1392" s="114">
        <f t="shared" si="5476"/>
        <v>0</v>
      </c>
      <c r="AZ1392" s="32"/>
      <c r="BA1392" s="114">
        <f t="shared" si="5477"/>
        <v>0</v>
      </c>
      <c r="BB1392" s="32"/>
      <c r="BC1392" s="114">
        <f t="shared" si="5478"/>
        <v>0</v>
      </c>
      <c r="BD1392" s="32"/>
      <c r="BE1392" s="114">
        <f t="shared" si="5479"/>
        <v>0</v>
      </c>
      <c r="BF1392" s="32"/>
      <c r="BG1392" s="114">
        <f t="shared" si="5480"/>
        <v>0</v>
      </c>
      <c r="BH1392" s="108">
        <f t="shared" ref="BH1392:BI1392" si="5486">SUM(J1392,L1392,N1392,P1392,R1392,T1392,V1392,X1392,Z1392,AB1392,AD1392,AF1392,AH1392,AJ1392,AL1392,AN1392,AP1392,AR1392,AT1392,AV1392,AX1392,AZ1392,BB1392,BD1392,BF1392)</f>
        <v>0</v>
      </c>
      <c r="BI1392" s="119">
        <f t="shared" si="5486"/>
        <v>0</v>
      </c>
      <c r="BJ1392" s="87">
        <f t="shared" si="5482"/>
        <v>0</v>
      </c>
      <c r="BK1392" s="108">
        <f t="shared" si="5483"/>
        <v>12</v>
      </c>
      <c r="BL1392" s="119">
        <f t="shared" si="5484"/>
        <v>21302.21</v>
      </c>
      <c r="BM1392" s="87">
        <f t="shared" si="5485"/>
        <v>1</v>
      </c>
    </row>
    <row r="1393" spans="1:65" s="88" customFormat="1" ht="33.75">
      <c r="A1393" s="38" t="s">
        <v>2138</v>
      </c>
      <c r="B1393" s="29" t="s">
        <v>1951</v>
      </c>
      <c r="C1393" s="29" t="s">
        <v>2139</v>
      </c>
      <c r="D1393" s="101" t="s">
        <v>2140</v>
      </c>
      <c r="E1393" s="29" t="s">
        <v>100</v>
      </c>
      <c r="F1393" s="30">
        <v>3</v>
      </c>
      <c r="G1393" s="31">
        <v>1649.84</v>
      </c>
      <c r="H1393" s="119">
        <v>2027.2795471108552</v>
      </c>
      <c r="I1393" s="120">
        <f t="shared" si="5455"/>
        <v>6081.84</v>
      </c>
      <c r="J1393" s="111"/>
      <c r="K1393" s="114">
        <f t="shared" si="5456"/>
        <v>0</v>
      </c>
      <c r="L1393" s="32"/>
      <c r="M1393" s="114">
        <f t="shared" si="5457"/>
        <v>0</v>
      </c>
      <c r="N1393" s="32"/>
      <c r="O1393" s="114">
        <f t="shared" si="5458"/>
        <v>0</v>
      </c>
      <c r="P1393" s="32"/>
      <c r="Q1393" s="114">
        <f t="shared" si="5459"/>
        <v>0</v>
      </c>
      <c r="R1393" s="32"/>
      <c r="S1393" s="114">
        <f t="shared" si="5460"/>
        <v>0</v>
      </c>
      <c r="T1393" s="32"/>
      <c r="U1393" s="114">
        <f t="shared" si="5461"/>
        <v>0</v>
      </c>
      <c r="V1393" s="32"/>
      <c r="W1393" s="114">
        <f t="shared" si="5462"/>
        <v>0</v>
      </c>
      <c r="X1393" s="32"/>
      <c r="Y1393" s="114">
        <f t="shared" si="5463"/>
        <v>0</v>
      </c>
      <c r="Z1393" s="32"/>
      <c r="AA1393" s="114">
        <f t="shared" si="5464"/>
        <v>0</v>
      </c>
      <c r="AB1393" s="32"/>
      <c r="AC1393" s="114">
        <f t="shared" si="5465"/>
        <v>0</v>
      </c>
      <c r="AD1393" s="32"/>
      <c r="AE1393" s="114">
        <f t="shared" si="5466"/>
        <v>0</v>
      </c>
      <c r="AF1393" s="32"/>
      <c r="AG1393" s="114">
        <f t="shared" si="5467"/>
        <v>0</v>
      </c>
      <c r="AH1393" s="32"/>
      <c r="AI1393" s="114">
        <f t="shared" si="5468"/>
        <v>0</v>
      </c>
      <c r="AJ1393" s="32"/>
      <c r="AK1393" s="114">
        <f t="shared" si="5469"/>
        <v>0</v>
      </c>
      <c r="AL1393" s="32"/>
      <c r="AM1393" s="114">
        <f t="shared" si="5470"/>
        <v>0</v>
      </c>
      <c r="AN1393" s="32"/>
      <c r="AO1393" s="114">
        <f t="shared" si="5471"/>
        <v>0</v>
      </c>
      <c r="AP1393" s="32"/>
      <c r="AQ1393" s="114">
        <f t="shared" si="5472"/>
        <v>0</v>
      </c>
      <c r="AR1393" s="32"/>
      <c r="AS1393" s="114">
        <f t="shared" si="5473"/>
        <v>0</v>
      </c>
      <c r="AT1393" s="32"/>
      <c r="AU1393" s="114">
        <f t="shared" si="5474"/>
        <v>0</v>
      </c>
      <c r="AV1393" s="32"/>
      <c r="AW1393" s="114">
        <f t="shared" si="5475"/>
        <v>0</v>
      </c>
      <c r="AX1393" s="32"/>
      <c r="AY1393" s="114">
        <f t="shared" si="5476"/>
        <v>0</v>
      </c>
      <c r="AZ1393" s="32"/>
      <c r="BA1393" s="114">
        <f t="shared" si="5477"/>
        <v>0</v>
      </c>
      <c r="BB1393" s="32"/>
      <c r="BC1393" s="114">
        <f t="shared" si="5478"/>
        <v>0</v>
      </c>
      <c r="BD1393" s="32"/>
      <c r="BE1393" s="114">
        <f t="shared" si="5479"/>
        <v>0</v>
      </c>
      <c r="BF1393" s="32"/>
      <c r="BG1393" s="114">
        <f t="shared" si="5480"/>
        <v>0</v>
      </c>
      <c r="BH1393" s="108">
        <f t="shared" ref="BH1393:BI1393" si="5487">SUM(J1393,L1393,N1393,P1393,R1393,T1393,V1393,X1393,Z1393,AB1393,AD1393,AF1393,AH1393,AJ1393,AL1393,AN1393,AP1393,AR1393,AT1393,AV1393,AX1393,AZ1393,BB1393,BD1393,BF1393)</f>
        <v>0</v>
      </c>
      <c r="BI1393" s="119">
        <f t="shared" si="5487"/>
        <v>0</v>
      </c>
      <c r="BJ1393" s="87">
        <f t="shared" si="5482"/>
        <v>0</v>
      </c>
      <c r="BK1393" s="108">
        <f t="shared" si="5483"/>
        <v>3</v>
      </c>
      <c r="BL1393" s="119">
        <f t="shared" si="5484"/>
        <v>6081.84</v>
      </c>
      <c r="BM1393" s="87">
        <f t="shared" si="5485"/>
        <v>1</v>
      </c>
    </row>
    <row r="1394" spans="1:65" s="88" customFormat="1" ht="33.75">
      <c r="A1394" s="38" t="s">
        <v>2141</v>
      </c>
      <c r="B1394" s="29" t="s">
        <v>1951</v>
      </c>
      <c r="C1394" s="29" t="s">
        <v>2142</v>
      </c>
      <c r="D1394" s="101" t="s">
        <v>2143</v>
      </c>
      <c r="E1394" s="29" t="s">
        <v>100</v>
      </c>
      <c r="F1394" s="30">
        <v>21</v>
      </c>
      <c r="G1394" s="31">
        <v>745.13</v>
      </c>
      <c r="H1394" s="119">
        <v>915.59594199359424</v>
      </c>
      <c r="I1394" s="120">
        <f t="shared" si="5455"/>
        <v>19227.509999999998</v>
      </c>
      <c r="J1394" s="111"/>
      <c r="K1394" s="114">
        <f t="shared" si="5456"/>
        <v>0</v>
      </c>
      <c r="L1394" s="32">
        <f>'MEMÓRIA DE CÁLCULO'!L987</f>
        <v>7</v>
      </c>
      <c r="M1394" s="114">
        <f t="shared" si="5457"/>
        <v>6409.1715939551596</v>
      </c>
      <c r="N1394" s="32"/>
      <c r="O1394" s="114">
        <f t="shared" si="5458"/>
        <v>0</v>
      </c>
      <c r="P1394" s="32"/>
      <c r="Q1394" s="114">
        <f t="shared" si="5459"/>
        <v>0</v>
      </c>
      <c r="R1394" s="32"/>
      <c r="S1394" s="114">
        <f t="shared" si="5460"/>
        <v>0</v>
      </c>
      <c r="T1394" s="32"/>
      <c r="U1394" s="114">
        <f t="shared" si="5461"/>
        <v>0</v>
      </c>
      <c r="V1394" s="32"/>
      <c r="W1394" s="114">
        <f t="shared" si="5462"/>
        <v>0</v>
      </c>
      <c r="X1394" s="32"/>
      <c r="Y1394" s="114">
        <f t="shared" si="5463"/>
        <v>0</v>
      </c>
      <c r="Z1394" s="32"/>
      <c r="AA1394" s="114">
        <f t="shared" si="5464"/>
        <v>0</v>
      </c>
      <c r="AB1394" s="32"/>
      <c r="AC1394" s="114">
        <f t="shared" si="5465"/>
        <v>0</v>
      </c>
      <c r="AD1394" s="32"/>
      <c r="AE1394" s="114">
        <f t="shared" si="5466"/>
        <v>0</v>
      </c>
      <c r="AF1394" s="32"/>
      <c r="AG1394" s="114">
        <f t="shared" si="5467"/>
        <v>0</v>
      </c>
      <c r="AH1394" s="32"/>
      <c r="AI1394" s="114">
        <f t="shared" si="5468"/>
        <v>0</v>
      </c>
      <c r="AJ1394" s="32"/>
      <c r="AK1394" s="114">
        <f t="shared" si="5469"/>
        <v>0</v>
      </c>
      <c r="AL1394" s="32"/>
      <c r="AM1394" s="114">
        <f t="shared" si="5470"/>
        <v>0</v>
      </c>
      <c r="AN1394" s="32"/>
      <c r="AO1394" s="114">
        <f t="shared" si="5471"/>
        <v>0</v>
      </c>
      <c r="AP1394" s="32"/>
      <c r="AQ1394" s="114">
        <f t="shared" si="5472"/>
        <v>0</v>
      </c>
      <c r="AR1394" s="32"/>
      <c r="AS1394" s="114">
        <f t="shared" si="5473"/>
        <v>0</v>
      </c>
      <c r="AT1394" s="32"/>
      <c r="AU1394" s="114">
        <f t="shared" si="5474"/>
        <v>0</v>
      </c>
      <c r="AV1394" s="32"/>
      <c r="AW1394" s="114">
        <f t="shared" si="5475"/>
        <v>0</v>
      </c>
      <c r="AX1394" s="32"/>
      <c r="AY1394" s="114">
        <f t="shared" si="5476"/>
        <v>0</v>
      </c>
      <c r="AZ1394" s="32"/>
      <c r="BA1394" s="114">
        <f t="shared" si="5477"/>
        <v>0</v>
      </c>
      <c r="BB1394" s="32"/>
      <c r="BC1394" s="114">
        <f t="shared" si="5478"/>
        <v>0</v>
      </c>
      <c r="BD1394" s="32"/>
      <c r="BE1394" s="114">
        <f t="shared" si="5479"/>
        <v>0</v>
      </c>
      <c r="BF1394" s="32"/>
      <c r="BG1394" s="114">
        <f t="shared" si="5480"/>
        <v>0</v>
      </c>
      <c r="BH1394" s="108">
        <f t="shared" ref="BH1394:BI1394" si="5488">SUM(J1394,L1394,N1394,P1394,R1394,T1394,V1394,X1394,Z1394,AB1394,AD1394,AF1394,AH1394,AJ1394,AL1394,AN1394,AP1394,AR1394,AT1394,AV1394,AX1394,AZ1394,BB1394,BD1394,BF1394)</f>
        <v>7</v>
      </c>
      <c r="BI1394" s="119">
        <f t="shared" si="5488"/>
        <v>6409.1715939551596</v>
      </c>
      <c r="BJ1394" s="87">
        <f t="shared" si="5482"/>
        <v>0.33333341623305152</v>
      </c>
      <c r="BK1394" s="108">
        <f t="shared" si="5483"/>
        <v>14</v>
      </c>
      <c r="BL1394" s="119">
        <f t="shared" si="5484"/>
        <v>12818.338406044839</v>
      </c>
      <c r="BM1394" s="87">
        <f t="shared" si="5485"/>
        <v>0.66666658376694854</v>
      </c>
    </row>
    <row r="1395" spans="1:65" s="88" customFormat="1" ht="22.5">
      <c r="A1395" s="38" t="s">
        <v>2144</v>
      </c>
      <c r="B1395" s="29" t="s">
        <v>1951</v>
      </c>
      <c r="C1395" s="29" t="s">
        <v>2145</v>
      </c>
      <c r="D1395" s="101" t="s">
        <v>2146</v>
      </c>
      <c r="E1395" s="29" t="s">
        <v>100</v>
      </c>
      <c r="F1395" s="30">
        <v>6</v>
      </c>
      <c r="G1395" s="31">
        <v>1780.66</v>
      </c>
      <c r="H1395" s="119">
        <v>2188.0276865383407</v>
      </c>
      <c r="I1395" s="120">
        <f t="shared" si="5455"/>
        <v>13128.17</v>
      </c>
      <c r="J1395" s="111"/>
      <c r="K1395" s="114">
        <f t="shared" si="5456"/>
        <v>0</v>
      </c>
      <c r="L1395" s="32">
        <f>'MEMÓRIA DE CÁLCULO'!L994</f>
        <v>2</v>
      </c>
      <c r="M1395" s="114">
        <f t="shared" si="5457"/>
        <v>4376.0553730766815</v>
      </c>
      <c r="N1395" s="32"/>
      <c r="O1395" s="114">
        <f t="shared" si="5458"/>
        <v>0</v>
      </c>
      <c r="P1395" s="32"/>
      <c r="Q1395" s="114">
        <f t="shared" si="5459"/>
        <v>0</v>
      </c>
      <c r="R1395" s="32"/>
      <c r="S1395" s="114">
        <f t="shared" si="5460"/>
        <v>0</v>
      </c>
      <c r="T1395" s="32"/>
      <c r="U1395" s="114">
        <f t="shared" si="5461"/>
        <v>0</v>
      </c>
      <c r="V1395" s="32"/>
      <c r="W1395" s="114">
        <f t="shared" si="5462"/>
        <v>0</v>
      </c>
      <c r="X1395" s="32"/>
      <c r="Y1395" s="114">
        <f t="shared" si="5463"/>
        <v>0</v>
      </c>
      <c r="Z1395" s="32"/>
      <c r="AA1395" s="114">
        <f t="shared" si="5464"/>
        <v>0</v>
      </c>
      <c r="AB1395" s="32"/>
      <c r="AC1395" s="114">
        <f t="shared" si="5465"/>
        <v>0</v>
      </c>
      <c r="AD1395" s="32"/>
      <c r="AE1395" s="114">
        <f t="shared" si="5466"/>
        <v>0</v>
      </c>
      <c r="AF1395" s="32"/>
      <c r="AG1395" s="114">
        <f t="shared" si="5467"/>
        <v>0</v>
      </c>
      <c r="AH1395" s="32"/>
      <c r="AI1395" s="114">
        <f t="shared" si="5468"/>
        <v>0</v>
      </c>
      <c r="AJ1395" s="32"/>
      <c r="AK1395" s="114">
        <f t="shared" si="5469"/>
        <v>0</v>
      </c>
      <c r="AL1395" s="32"/>
      <c r="AM1395" s="114">
        <f t="shared" si="5470"/>
        <v>0</v>
      </c>
      <c r="AN1395" s="32"/>
      <c r="AO1395" s="114">
        <f t="shared" si="5471"/>
        <v>0</v>
      </c>
      <c r="AP1395" s="32"/>
      <c r="AQ1395" s="114">
        <f t="shared" si="5472"/>
        <v>0</v>
      </c>
      <c r="AR1395" s="32"/>
      <c r="AS1395" s="114">
        <f t="shared" si="5473"/>
        <v>0</v>
      </c>
      <c r="AT1395" s="32"/>
      <c r="AU1395" s="114">
        <f t="shared" si="5474"/>
        <v>0</v>
      </c>
      <c r="AV1395" s="32"/>
      <c r="AW1395" s="114">
        <f t="shared" si="5475"/>
        <v>0</v>
      </c>
      <c r="AX1395" s="32"/>
      <c r="AY1395" s="114">
        <f t="shared" si="5476"/>
        <v>0</v>
      </c>
      <c r="AZ1395" s="32"/>
      <c r="BA1395" s="114">
        <f t="shared" si="5477"/>
        <v>0</v>
      </c>
      <c r="BB1395" s="32"/>
      <c r="BC1395" s="114">
        <f t="shared" si="5478"/>
        <v>0</v>
      </c>
      <c r="BD1395" s="32"/>
      <c r="BE1395" s="114">
        <f t="shared" si="5479"/>
        <v>0</v>
      </c>
      <c r="BF1395" s="32"/>
      <c r="BG1395" s="114">
        <f t="shared" si="5480"/>
        <v>0</v>
      </c>
      <c r="BH1395" s="108">
        <f t="shared" ref="BH1395:BI1395" si="5489">SUM(J1395,L1395,N1395,P1395,R1395,T1395,V1395,X1395,Z1395,AB1395,AD1395,AF1395,AH1395,AJ1395,AL1395,AN1395,AP1395,AR1395,AT1395,AV1395,AX1395,AZ1395,BB1395,BD1395,BF1395)</f>
        <v>2</v>
      </c>
      <c r="BI1395" s="119">
        <f t="shared" si="5489"/>
        <v>4376.0553730766815</v>
      </c>
      <c r="BJ1395" s="87">
        <f t="shared" si="5482"/>
        <v>0.33333323479789501</v>
      </c>
      <c r="BK1395" s="108">
        <f t="shared" si="5483"/>
        <v>4</v>
      </c>
      <c r="BL1395" s="119">
        <f t="shared" si="5484"/>
        <v>8752.1146269233177</v>
      </c>
      <c r="BM1395" s="87">
        <f t="shared" si="5485"/>
        <v>0.66666676520210499</v>
      </c>
    </row>
    <row r="1396" spans="1:65" s="88" customFormat="1" ht="22.5">
      <c r="A1396" s="38" t="s">
        <v>2147</v>
      </c>
      <c r="B1396" s="29" t="s">
        <v>1951</v>
      </c>
      <c r="C1396" s="29" t="s">
        <v>2148</v>
      </c>
      <c r="D1396" s="101" t="s">
        <v>2149</v>
      </c>
      <c r="E1396" s="29" t="s">
        <v>100</v>
      </c>
      <c r="F1396" s="30">
        <v>62</v>
      </c>
      <c r="G1396" s="31">
        <v>351.62</v>
      </c>
      <c r="H1396" s="119">
        <v>432.06131161513781</v>
      </c>
      <c r="I1396" s="120">
        <f t="shared" si="5455"/>
        <v>26787.8</v>
      </c>
      <c r="J1396" s="111"/>
      <c r="K1396" s="114">
        <f t="shared" si="5456"/>
        <v>0</v>
      </c>
      <c r="L1396" s="32"/>
      <c r="M1396" s="114">
        <f t="shared" si="5457"/>
        <v>0</v>
      </c>
      <c r="N1396" s="32"/>
      <c r="O1396" s="114">
        <f t="shared" si="5458"/>
        <v>0</v>
      </c>
      <c r="P1396" s="32"/>
      <c r="Q1396" s="114">
        <f t="shared" si="5459"/>
        <v>0</v>
      </c>
      <c r="R1396" s="32"/>
      <c r="S1396" s="114">
        <f t="shared" si="5460"/>
        <v>0</v>
      </c>
      <c r="T1396" s="32"/>
      <c r="U1396" s="114">
        <f t="shared" si="5461"/>
        <v>0</v>
      </c>
      <c r="V1396" s="32"/>
      <c r="W1396" s="114">
        <f t="shared" si="5462"/>
        <v>0</v>
      </c>
      <c r="X1396" s="32"/>
      <c r="Y1396" s="114">
        <f t="shared" si="5463"/>
        <v>0</v>
      </c>
      <c r="Z1396" s="32"/>
      <c r="AA1396" s="114">
        <f t="shared" si="5464"/>
        <v>0</v>
      </c>
      <c r="AB1396" s="32"/>
      <c r="AC1396" s="114">
        <f t="shared" si="5465"/>
        <v>0</v>
      </c>
      <c r="AD1396" s="32"/>
      <c r="AE1396" s="114">
        <f t="shared" si="5466"/>
        <v>0</v>
      </c>
      <c r="AF1396" s="32"/>
      <c r="AG1396" s="114">
        <f t="shared" si="5467"/>
        <v>0</v>
      </c>
      <c r="AH1396" s="32"/>
      <c r="AI1396" s="114">
        <f t="shared" si="5468"/>
        <v>0</v>
      </c>
      <c r="AJ1396" s="32"/>
      <c r="AK1396" s="114">
        <f t="shared" si="5469"/>
        <v>0</v>
      </c>
      <c r="AL1396" s="32"/>
      <c r="AM1396" s="114">
        <f t="shared" si="5470"/>
        <v>0</v>
      </c>
      <c r="AN1396" s="32"/>
      <c r="AO1396" s="114">
        <f t="shared" si="5471"/>
        <v>0</v>
      </c>
      <c r="AP1396" s="32"/>
      <c r="AQ1396" s="114">
        <f t="shared" si="5472"/>
        <v>0</v>
      </c>
      <c r="AR1396" s="32"/>
      <c r="AS1396" s="114">
        <f t="shared" si="5473"/>
        <v>0</v>
      </c>
      <c r="AT1396" s="32"/>
      <c r="AU1396" s="114">
        <f t="shared" si="5474"/>
        <v>0</v>
      </c>
      <c r="AV1396" s="32"/>
      <c r="AW1396" s="114">
        <f t="shared" si="5475"/>
        <v>0</v>
      </c>
      <c r="AX1396" s="32"/>
      <c r="AY1396" s="114">
        <f t="shared" si="5476"/>
        <v>0</v>
      </c>
      <c r="AZ1396" s="32"/>
      <c r="BA1396" s="114">
        <f t="shared" si="5477"/>
        <v>0</v>
      </c>
      <c r="BB1396" s="32"/>
      <c r="BC1396" s="114">
        <f t="shared" si="5478"/>
        <v>0</v>
      </c>
      <c r="BD1396" s="32"/>
      <c r="BE1396" s="114">
        <f t="shared" si="5479"/>
        <v>0</v>
      </c>
      <c r="BF1396" s="32"/>
      <c r="BG1396" s="114">
        <f t="shared" si="5480"/>
        <v>0</v>
      </c>
      <c r="BH1396" s="108">
        <f t="shared" ref="BH1396:BI1396" si="5490">SUM(J1396,L1396,N1396,P1396,R1396,T1396,V1396,X1396,Z1396,AB1396,AD1396,AF1396,AH1396,AJ1396,AL1396,AN1396,AP1396,AR1396,AT1396,AV1396,AX1396,AZ1396,BB1396,BD1396,BF1396)</f>
        <v>0</v>
      </c>
      <c r="BI1396" s="119">
        <f t="shared" si="5490"/>
        <v>0</v>
      </c>
      <c r="BJ1396" s="87">
        <f t="shared" si="5482"/>
        <v>0</v>
      </c>
      <c r="BK1396" s="108">
        <f t="shared" si="5483"/>
        <v>62</v>
      </c>
      <c r="BL1396" s="119">
        <f t="shared" si="5484"/>
        <v>26787.8</v>
      </c>
      <c r="BM1396" s="87">
        <f t="shared" si="5485"/>
        <v>1</v>
      </c>
    </row>
    <row r="1397" spans="1:65" s="88" customFormat="1" ht="33.75">
      <c r="A1397" s="38" t="s">
        <v>2150</v>
      </c>
      <c r="B1397" s="29" t="s">
        <v>1951</v>
      </c>
      <c r="C1397" s="29" t="s">
        <v>2151</v>
      </c>
      <c r="D1397" s="101" t="s">
        <v>2152</v>
      </c>
      <c r="E1397" s="29" t="s">
        <v>100</v>
      </c>
      <c r="F1397" s="30">
        <v>31</v>
      </c>
      <c r="G1397" s="31">
        <v>960.61</v>
      </c>
      <c r="H1397" s="119">
        <v>1180.3720395615082</v>
      </c>
      <c r="I1397" s="120">
        <f t="shared" si="5455"/>
        <v>36591.53</v>
      </c>
      <c r="J1397" s="111"/>
      <c r="K1397" s="114">
        <f t="shared" si="5456"/>
        <v>0</v>
      </c>
      <c r="L1397" s="32"/>
      <c r="M1397" s="114">
        <f t="shared" si="5457"/>
        <v>0</v>
      </c>
      <c r="N1397" s="32"/>
      <c r="O1397" s="114">
        <f t="shared" si="5458"/>
        <v>0</v>
      </c>
      <c r="P1397" s="32"/>
      <c r="Q1397" s="114">
        <f t="shared" si="5459"/>
        <v>0</v>
      </c>
      <c r="R1397" s="32"/>
      <c r="S1397" s="114">
        <f t="shared" si="5460"/>
        <v>0</v>
      </c>
      <c r="T1397" s="32"/>
      <c r="U1397" s="114">
        <f t="shared" si="5461"/>
        <v>0</v>
      </c>
      <c r="V1397" s="32"/>
      <c r="W1397" s="114">
        <f t="shared" si="5462"/>
        <v>0</v>
      </c>
      <c r="X1397" s="32"/>
      <c r="Y1397" s="114">
        <f t="shared" si="5463"/>
        <v>0</v>
      </c>
      <c r="Z1397" s="32"/>
      <c r="AA1397" s="114">
        <f t="shared" si="5464"/>
        <v>0</v>
      </c>
      <c r="AB1397" s="32"/>
      <c r="AC1397" s="114">
        <f t="shared" si="5465"/>
        <v>0</v>
      </c>
      <c r="AD1397" s="32"/>
      <c r="AE1397" s="114">
        <f t="shared" si="5466"/>
        <v>0</v>
      </c>
      <c r="AF1397" s="32"/>
      <c r="AG1397" s="114">
        <f t="shared" si="5467"/>
        <v>0</v>
      </c>
      <c r="AH1397" s="32"/>
      <c r="AI1397" s="114">
        <f t="shared" si="5468"/>
        <v>0</v>
      </c>
      <c r="AJ1397" s="32"/>
      <c r="AK1397" s="114">
        <f t="shared" si="5469"/>
        <v>0</v>
      </c>
      <c r="AL1397" s="32"/>
      <c r="AM1397" s="114">
        <f t="shared" si="5470"/>
        <v>0</v>
      </c>
      <c r="AN1397" s="32"/>
      <c r="AO1397" s="114">
        <f t="shared" si="5471"/>
        <v>0</v>
      </c>
      <c r="AP1397" s="32"/>
      <c r="AQ1397" s="114">
        <f t="shared" si="5472"/>
        <v>0</v>
      </c>
      <c r="AR1397" s="32"/>
      <c r="AS1397" s="114">
        <f t="shared" si="5473"/>
        <v>0</v>
      </c>
      <c r="AT1397" s="32"/>
      <c r="AU1397" s="114">
        <f t="shared" si="5474"/>
        <v>0</v>
      </c>
      <c r="AV1397" s="32"/>
      <c r="AW1397" s="114">
        <f t="shared" si="5475"/>
        <v>0</v>
      </c>
      <c r="AX1397" s="32"/>
      <c r="AY1397" s="114">
        <f t="shared" si="5476"/>
        <v>0</v>
      </c>
      <c r="AZ1397" s="32"/>
      <c r="BA1397" s="114">
        <f t="shared" si="5477"/>
        <v>0</v>
      </c>
      <c r="BB1397" s="32"/>
      <c r="BC1397" s="114">
        <f t="shared" si="5478"/>
        <v>0</v>
      </c>
      <c r="BD1397" s="32"/>
      <c r="BE1397" s="114">
        <f t="shared" si="5479"/>
        <v>0</v>
      </c>
      <c r="BF1397" s="32"/>
      <c r="BG1397" s="114">
        <f t="shared" si="5480"/>
        <v>0</v>
      </c>
      <c r="BH1397" s="108">
        <f t="shared" ref="BH1397:BI1397" si="5491">SUM(J1397,L1397,N1397,P1397,R1397,T1397,V1397,X1397,Z1397,AB1397,AD1397,AF1397,AH1397,AJ1397,AL1397,AN1397,AP1397,AR1397,AT1397,AV1397,AX1397,AZ1397,BB1397,BD1397,BF1397)</f>
        <v>0</v>
      </c>
      <c r="BI1397" s="119">
        <f t="shared" si="5491"/>
        <v>0</v>
      </c>
      <c r="BJ1397" s="87">
        <f t="shared" si="5482"/>
        <v>0</v>
      </c>
      <c r="BK1397" s="108">
        <f t="shared" si="5483"/>
        <v>31</v>
      </c>
      <c r="BL1397" s="119">
        <f t="shared" si="5484"/>
        <v>36591.53</v>
      </c>
      <c r="BM1397" s="87">
        <f t="shared" si="5485"/>
        <v>1</v>
      </c>
    </row>
    <row r="1398" spans="1:65" s="88" customFormat="1" ht="22.5">
      <c r="A1398" s="38" t="s">
        <v>2153</v>
      </c>
      <c r="B1398" s="29" t="s">
        <v>1951</v>
      </c>
      <c r="C1398" s="29" t="s">
        <v>2154</v>
      </c>
      <c r="D1398" s="101" t="s">
        <v>2155</v>
      </c>
      <c r="E1398" s="29" t="s">
        <v>132</v>
      </c>
      <c r="F1398" s="30">
        <v>106</v>
      </c>
      <c r="G1398" s="31">
        <v>32.520000000000003</v>
      </c>
      <c r="H1398" s="119">
        <v>39.959711773290152</v>
      </c>
      <c r="I1398" s="120">
        <f t="shared" si="5455"/>
        <v>4235.7299999999996</v>
      </c>
      <c r="J1398" s="111"/>
      <c r="K1398" s="114">
        <f t="shared" si="5456"/>
        <v>0</v>
      </c>
      <c r="L1398" s="32"/>
      <c r="M1398" s="114">
        <f t="shared" si="5457"/>
        <v>0</v>
      </c>
      <c r="N1398" s="32"/>
      <c r="O1398" s="114">
        <f t="shared" si="5458"/>
        <v>0</v>
      </c>
      <c r="P1398" s="32"/>
      <c r="Q1398" s="114">
        <f t="shared" si="5459"/>
        <v>0</v>
      </c>
      <c r="R1398" s="32"/>
      <c r="S1398" s="114">
        <f t="shared" si="5460"/>
        <v>0</v>
      </c>
      <c r="T1398" s="32"/>
      <c r="U1398" s="114">
        <f t="shared" si="5461"/>
        <v>0</v>
      </c>
      <c r="V1398" s="32"/>
      <c r="W1398" s="114">
        <f t="shared" si="5462"/>
        <v>0</v>
      </c>
      <c r="X1398" s="32"/>
      <c r="Y1398" s="114">
        <f t="shared" si="5463"/>
        <v>0</v>
      </c>
      <c r="Z1398" s="32"/>
      <c r="AA1398" s="114">
        <f t="shared" si="5464"/>
        <v>0</v>
      </c>
      <c r="AB1398" s="32"/>
      <c r="AC1398" s="114">
        <f t="shared" si="5465"/>
        <v>0</v>
      </c>
      <c r="AD1398" s="32"/>
      <c r="AE1398" s="114">
        <f t="shared" si="5466"/>
        <v>0</v>
      </c>
      <c r="AF1398" s="32"/>
      <c r="AG1398" s="114">
        <f t="shared" si="5467"/>
        <v>0</v>
      </c>
      <c r="AH1398" s="32"/>
      <c r="AI1398" s="114">
        <f t="shared" si="5468"/>
        <v>0</v>
      </c>
      <c r="AJ1398" s="32"/>
      <c r="AK1398" s="114">
        <f t="shared" si="5469"/>
        <v>0</v>
      </c>
      <c r="AL1398" s="32"/>
      <c r="AM1398" s="114">
        <f t="shared" si="5470"/>
        <v>0</v>
      </c>
      <c r="AN1398" s="32"/>
      <c r="AO1398" s="114">
        <f t="shared" si="5471"/>
        <v>0</v>
      </c>
      <c r="AP1398" s="32"/>
      <c r="AQ1398" s="114">
        <f t="shared" si="5472"/>
        <v>0</v>
      </c>
      <c r="AR1398" s="32"/>
      <c r="AS1398" s="114">
        <f t="shared" si="5473"/>
        <v>0</v>
      </c>
      <c r="AT1398" s="32"/>
      <c r="AU1398" s="114">
        <f t="shared" si="5474"/>
        <v>0</v>
      </c>
      <c r="AV1398" s="32"/>
      <c r="AW1398" s="114">
        <f t="shared" si="5475"/>
        <v>0</v>
      </c>
      <c r="AX1398" s="32"/>
      <c r="AY1398" s="114">
        <f t="shared" si="5476"/>
        <v>0</v>
      </c>
      <c r="AZ1398" s="32"/>
      <c r="BA1398" s="114">
        <f t="shared" si="5477"/>
        <v>0</v>
      </c>
      <c r="BB1398" s="32"/>
      <c r="BC1398" s="114">
        <f t="shared" si="5478"/>
        <v>0</v>
      </c>
      <c r="BD1398" s="32"/>
      <c r="BE1398" s="114">
        <f t="shared" si="5479"/>
        <v>0</v>
      </c>
      <c r="BF1398" s="32"/>
      <c r="BG1398" s="114">
        <f t="shared" si="5480"/>
        <v>0</v>
      </c>
      <c r="BH1398" s="108">
        <f t="shared" ref="BH1398:BI1398" si="5492">SUM(J1398,L1398,N1398,P1398,R1398,T1398,V1398,X1398,Z1398,AB1398,AD1398,AF1398,AH1398,AJ1398,AL1398,AN1398,AP1398,AR1398,AT1398,AV1398,AX1398,AZ1398,BB1398,BD1398,BF1398)</f>
        <v>0</v>
      </c>
      <c r="BI1398" s="119">
        <f t="shared" si="5492"/>
        <v>0</v>
      </c>
      <c r="BJ1398" s="87">
        <f t="shared" si="5482"/>
        <v>0</v>
      </c>
      <c r="BK1398" s="108">
        <f t="shared" si="5483"/>
        <v>106</v>
      </c>
      <c r="BL1398" s="119">
        <f t="shared" si="5484"/>
        <v>4235.7299999999996</v>
      </c>
      <c r="BM1398" s="87">
        <f t="shared" si="5485"/>
        <v>1</v>
      </c>
    </row>
    <row r="1399" spans="1:65" s="88" customFormat="1" ht="22.5">
      <c r="A1399" s="38" t="s">
        <v>2156</v>
      </c>
      <c r="B1399" s="29" t="s">
        <v>1951</v>
      </c>
      <c r="C1399" s="29" t="s">
        <v>2157</v>
      </c>
      <c r="D1399" s="101" t="s">
        <v>2158</v>
      </c>
      <c r="E1399" s="29" t="s">
        <v>132</v>
      </c>
      <c r="F1399" s="30">
        <v>25.2</v>
      </c>
      <c r="G1399" s="31">
        <v>35.86</v>
      </c>
      <c r="H1399" s="119">
        <v>44.063815011998294</v>
      </c>
      <c r="I1399" s="120">
        <f t="shared" si="5455"/>
        <v>1110.4100000000001</v>
      </c>
      <c r="J1399" s="111"/>
      <c r="K1399" s="114">
        <f t="shared" si="5456"/>
        <v>0</v>
      </c>
      <c r="L1399" s="32"/>
      <c r="M1399" s="114">
        <f t="shared" si="5457"/>
        <v>0</v>
      </c>
      <c r="N1399" s="32"/>
      <c r="O1399" s="114">
        <f t="shared" si="5458"/>
        <v>0</v>
      </c>
      <c r="P1399" s="32"/>
      <c r="Q1399" s="114">
        <f t="shared" si="5459"/>
        <v>0</v>
      </c>
      <c r="R1399" s="32"/>
      <c r="S1399" s="114">
        <f t="shared" si="5460"/>
        <v>0</v>
      </c>
      <c r="T1399" s="32"/>
      <c r="U1399" s="114">
        <f t="shared" si="5461"/>
        <v>0</v>
      </c>
      <c r="V1399" s="32"/>
      <c r="W1399" s="114">
        <f t="shared" si="5462"/>
        <v>0</v>
      </c>
      <c r="X1399" s="32"/>
      <c r="Y1399" s="114">
        <f t="shared" si="5463"/>
        <v>0</v>
      </c>
      <c r="Z1399" s="32"/>
      <c r="AA1399" s="114">
        <f t="shared" si="5464"/>
        <v>0</v>
      </c>
      <c r="AB1399" s="32"/>
      <c r="AC1399" s="114">
        <f t="shared" si="5465"/>
        <v>0</v>
      </c>
      <c r="AD1399" s="32"/>
      <c r="AE1399" s="114">
        <f t="shared" si="5466"/>
        <v>0</v>
      </c>
      <c r="AF1399" s="32"/>
      <c r="AG1399" s="114">
        <f t="shared" si="5467"/>
        <v>0</v>
      </c>
      <c r="AH1399" s="32"/>
      <c r="AI1399" s="114">
        <f t="shared" si="5468"/>
        <v>0</v>
      </c>
      <c r="AJ1399" s="32"/>
      <c r="AK1399" s="114">
        <f t="shared" si="5469"/>
        <v>0</v>
      </c>
      <c r="AL1399" s="32"/>
      <c r="AM1399" s="114">
        <f t="shared" si="5470"/>
        <v>0</v>
      </c>
      <c r="AN1399" s="32"/>
      <c r="AO1399" s="114">
        <f t="shared" si="5471"/>
        <v>0</v>
      </c>
      <c r="AP1399" s="32"/>
      <c r="AQ1399" s="114">
        <f t="shared" si="5472"/>
        <v>0</v>
      </c>
      <c r="AR1399" s="32"/>
      <c r="AS1399" s="114">
        <f t="shared" si="5473"/>
        <v>0</v>
      </c>
      <c r="AT1399" s="32"/>
      <c r="AU1399" s="114">
        <f t="shared" si="5474"/>
        <v>0</v>
      </c>
      <c r="AV1399" s="32"/>
      <c r="AW1399" s="114">
        <f t="shared" si="5475"/>
        <v>0</v>
      </c>
      <c r="AX1399" s="32"/>
      <c r="AY1399" s="114">
        <f t="shared" si="5476"/>
        <v>0</v>
      </c>
      <c r="AZ1399" s="32"/>
      <c r="BA1399" s="114">
        <f t="shared" si="5477"/>
        <v>0</v>
      </c>
      <c r="BB1399" s="32"/>
      <c r="BC1399" s="114">
        <f t="shared" si="5478"/>
        <v>0</v>
      </c>
      <c r="BD1399" s="32"/>
      <c r="BE1399" s="114">
        <f t="shared" si="5479"/>
        <v>0</v>
      </c>
      <c r="BF1399" s="32"/>
      <c r="BG1399" s="114">
        <f t="shared" si="5480"/>
        <v>0</v>
      </c>
      <c r="BH1399" s="108">
        <f t="shared" ref="BH1399:BI1399" si="5493">SUM(J1399,L1399,N1399,P1399,R1399,T1399,V1399,X1399,Z1399,AB1399,AD1399,AF1399,AH1399,AJ1399,AL1399,AN1399,AP1399,AR1399,AT1399,AV1399,AX1399,AZ1399,BB1399,BD1399,BF1399)</f>
        <v>0</v>
      </c>
      <c r="BI1399" s="119">
        <f t="shared" si="5493"/>
        <v>0</v>
      </c>
      <c r="BJ1399" s="87">
        <f t="shared" si="5482"/>
        <v>0</v>
      </c>
      <c r="BK1399" s="108">
        <f t="shared" si="5483"/>
        <v>25.2</v>
      </c>
      <c r="BL1399" s="119">
        <f t="shared" si="5484"/>
        <v>1110.4100000000001</v>
      </c>
      <c r="BM1399" s="87">
        <f t="shared" si="5485"/>
        <v>1</v>
      </c>
    </row>
    <row r="1400" spans="1:65" s="88" customFormat="1" ht="22.5">
      <c r="A1400" s="38" t="s">
        <v>2159</v>
      </c>
      <c r="B1400" s="29" t="s">
        <v>1951</v>
      </c>
      <c r="C1400" s="29" t="s">
        <v>2160</v>
      </c>
      <c r="D1400" s="101" t="s">
        <v>2161</v>
      </c>
      <c r="E1400" s="29" t="s">
        <v>132</v>
      </c>
      <c r="F1400" s="30">
        <v>78.02</v>
      </c>
      <c r="G1400" s="31">
        <v>48.75</v>
      </c>
      <c r="H1400" s="119">
        <v>59.902704457192328</v>
      </c>
      <c r="I1400" s="120">
        <f t="shared" si="5455"/>
        <v>4673.6099999999997</v>
      </c>
      <c r="J1400" s="111"/>
      <c r="K1400" s="114">
        <f t="shared" si="5456"/>
        <v>0</v>
      </c>
      <c r="L1400" s="32"/>
      <c r="M1400" s="114">
        <f t="shared" si="5457"/>
        <v>0</v>
      </c>
      <c r="N1400" s="32"/>
      <c r="O1400" s="114">
        <f t="shared" si="5458"/>
        <v>0</v>
      </c>
      <c r="P1400" s="32"/>
      <c r="Q1400" s="114">
        <f t="shared" si="5459"/>
        <v>0</v>
      </c>
      <c r="R1400" s="32"/>
      <c r="S1400" s="114">
        <f t="shared" si="5460"/>
        <v>0</v>
      </c>
      <c r="T1400" s="32"/>
      <c r="U1400" s="114">
        <f t="shared" si="5461"/>
        <v>0</v>
      </c>
      <c r="V1400" s="32"/>
      <c r="W1400" s="114">
        <f t="shared" si="5462"/>
        <v>0</v>
      </c>
      <c r="X1400" s="32"/>
      <c r="Y1400" s="114">
        <f t="shared" si="5463"/>
        <v>0</v>
      </c>
      <c r="Z1400" s="32"/>
      <c r="AA1400" s="114">
        <f t="shared" si="5464"/>
        <v>0</v>
      </c>
      <c r="AB1400" s="32"/>
      <c r="AC1400" s="114">
        <f t="shared" si="5465"/>
        <v>0</v>
      </c>
      <c r="AD1400" s="32"/>
      <c r="AE1400" s="114">
        <f t="shared" si="5466"/>
        <v>0</v>
      </c>
      <c r="AF1400" s="32"/>
      <c r="AG1400" s="114">
        <f t="shared" si="5467"/>
        <v>0</v>
      </c>
      <c r="AH1400" s="32"/>
      <c r="AI1400" s="114">
        <f t="shared" si="5468"/>
        <v>0</v>
      </c>
      <c r="AJ1400" s="32"/>
      <c r="AK1400" s="114">
        <f t="shared" si="5469"/>
        <v>0</v>
      </c>
      <c r="AL1400" s="32"/>
      <c r="AM1400" s="114">
        <f t="shared" si="5470"/>
        <v>0</v>
      </c>
      <c r="AN1400" s="32"/>
      <c r="AO1400" s="114">
        <f t="shared" si="5471"/>
        <v>0</v>
      </c>
      <c r="AP1400" s="32"/>
      <c r="AQ1400" s="114">
        <f t="shared" si="5472"/>
        <v>0</v>
      </c>
      <c r="AR1400" s="32"/>
      <c r="AS1400" s="114">
        <f t="shared" si="5473"/>
        <v>0</v>
      </c>
      <c r="AT1400" s="32"/>
      <c r="AU1400" s="114">
        <f t="shared" si="5474"/>
        <v>0</v>
      </c>
      <c r="AV1400" s="32"/>
      <c r="AW1400" s="114">
        <f t="shared" si="5475"/>
        <v>0</v>
      </c>
      <c r="AX1400" s="32"/>
      <c r="AY1400" s="114">
        <f t="shared" si="5476"/>
        <v>0</v>
      </c>
      <c r="AZ1400" s="32"/>
      <c r="BA1400" s="114">
        <f t="shared" si="5477"/>
        <v>0</v>
      </c>
      <c r="BB1400" s="32"/>
      <c r="BC1400" s="114">
        <f t="shared" si="5478"/>
        <v>0</v>
      </c>
      <c r="BD1400" s="32"/>
      <c r="BE1400" s="114">
        <f t="shared" si="5479"/>
        <v>0</v>
      </c>
      <c r="BF1400" s="32"/>
      <c r="BG1400" s="114">
        <f t="shared" si="5480"/>
        <v>0</v>
      </c>
      <c r="BH1400" s="108">
        <f t="shared" ref="BH1400:BI1400" si="5494">SUM(J1400,L1400,N1400,P1400,R1400,T1400,V1400,X1400,Z1400,AB1400,AD1400,AF1400,AH1400,AJ1400,AL1400,AN1400,AP1400,AR1400,AT1400,AV1400,AX1400,AZ1400,BB1400,BD1400,BF1400)</f>
        <v>0</v>
      </c>
      <c r="BI1400" s="119">
        <f t="shared" si="5494"/>
        <v>0</v>
      </c>
      <c r="BJ1400" s="87">
        <f t="shared" si="5482"/>
        <v>0</v>
      </c>
      <c r="BK1400" s="108">
        <f t="shared" si="5483"/>
        <v>78.02</v>
      </c>
      <c r="BL1400" s="119">
        <f t="shared" si="5484"/>
        <v>4673.6099999999997</v>
      </c>
      <c r="BM1400" s="87">
        <f t="shared" si="5485"/>
        <v>1</v>
      </c>
    </row>
    <row r="1401" spans="1:65" s="88" customFormat="1" ht="22.5">
      <c r="A1401" s="38" t="s">
        <v>2162</v>
      </c>
      <c r="B1401" s="29" t="s">
        <v>1951</v>
      </c>
      <c r="C1401" s="29" t="s">
        <v>2163</v>
      </c>
      <c r="D1401" s="101" t="s">
        <v>2164</v>
      </c>
      <c r="E1401" s="29" t="s">
        <v>132</v>
      </c>
      <c r="F1401" s="30">
        <v>57</v>
      </c>
      <c r="G1401" s="31">
        <v>104.8</v>
      </c>
      <c r="H1401" s="119">
        <v>128.77545491515397</v>
      </c>
      <c r="I1401" s="120">
        <f t="shared" si="5455"/>
        <v>7340.2</v>
      </c>
      <c r="J1401" s="111"/>
      <c r="K1401" s="114">
        <f t="shared" si="5456"/>
        <v>0</v>
      </c>
      <c r="L1401" s="32"/>
      <c r="M1401" s="114">
        <f t="shared" si="5457"/>
        <v>0</v>
      </c>
      <c r="N1401" s="32"/>
      <c r="O1401" s="114">
        <f t="shared" si="5458"/>
        <v>0</v>
      </c>
      <c r="P1401" s="32"/>
      <c r="Q1401" s="114">
        <f t="shared" si="5459"/>
        <v>0</v>
      </c>
      <c r="R1401" s="32"/>
      <c r="S1401" s="114">
        <f t="shared" si="5460"/>
        <v>0</v>
      </c>
      <c r="T1401" s="32"/>
      <c r="U1401" s="114">
        <f t="shared" si="5461"/>
        <v>0</v>
      </c>
      <c r="V1401" s="32"/>
      <c r="W1401" s="114">
        <f t="shared" si="5462"/>
        <v>0</v>
      </c>
      <c r="X1401" s="32"/>
      <c r="Y1401" s="114">
        <f t="shared" si="5463"/>
        <v>0</v>
      </c>
      <c r="Z1401" s="32"/>
      <c r="AA1401" s="114">
        <f t="shared" si="5464"/>
        <v>0</v>
      </c>
      <c r="AB1401" s="32"/>
      <c r="AC1401" s="114">
        <f t="shared" si="5465"/>
        <v>0</v>
      </c>
      <c r="AD1401" s="32"/>
      <c r="AE1401" s="114">
        <f t="shared" si="5466"/>
        <v>0</v>
      </c>
      <c r="AF1401" s="32"/>
      <c r="AG1401" s="114">
        <f t="shared" si="5467"/>
        <v>0</v>
      </c>
      <c r="AH1401" s="32"/>
      <c r="AI1401" s="114">
        <f t="shared" si="5468"/>
        <v>0</v>
      </c>
      <c r="AJ1401" s="32"/>
      <c r="AK1401" s="114">
        <f t="shared" si="5469"/>
        <v>0</v>
      </c>
      <c r="AL1401" s="32"/>
      <c r="AM1401" s="114">
        <f t="shared" si="5470"/>
        <v>0</v>
      </c>
      <c r="AN1401" s="32"/>
      <c r="AO1401" s="114">
        <f t="shared" si="5471"/>
        <v>0</v>
      </c>
      <c r="AP1401" s="32"/>
      <c r="AQ1401" s="114">
        <f t="shared" si="5472"/>
        <v>0</v>
      </c>
      <c r="AR1401" s="32"/>
      <c r="AS1401" s="114">
        <f t="shared" si="5473"/>
        <v>0</v>
      </c>
      <c r="AT1401" s="32"/>
      <c r="AU1401" s="114">
        <f t="shared" si="5474"/>
        <v>0</v>
      </c>
      <c r="AV1401" s="32"/>
      <c r="AW1401" s="114">
        <f t="shared" si="5475"/>
        <v>0</v>
      </c>
      <c r="AX1401" s="32"/>
      <c r="AY1401" s="114">
        <f t="shared" si="5476"/>
        <v>0</v>
      </c>
      <c r="AZ1401" s="32"/>
      <c r="BA1401" s="114">
        <f t="shared" si="5477"/>
        <v>0</v>
      </c>
      <c r="BB1401" s="32"/>
      <c r="BC1401" s="114">
        <f t="shared" si="5478"/>
        <v>0</v>
      </c>
      <c r="BD1401" s="32"/>
      <c r="BE1401" s="114">
        <f t="shared" si="5479"/>
        <v>0</v>
      </c>
      <c r="BF1401" s="32"/>
      <c r="BG1401" s="114">
        <f t="shared" si="5480"/>
        <v>0</v>
      </c>
      <c r="BH1401" s="108">
        <f t="shared" ref="BH1401:BI1401" si="5495">SUM(J1401,L1401,N1401,P1401,R1401,T1401,V1401,X1401,Z1401,AB1401,AD1401,AF1401,AH1401,AJ1401,AL1401,AN1401,AP1401,AR1401,AT1401,AV1401,AX1401,AZ1401,BB1401,BD1401,BF1401)</f>
        <v>0</v>
      </c>
      <c r="BI1401" s="119">
        <f t="shared" si="5495"/>
        <v>0</v>
      </c>
      <c r="BJ1401" s="87">
        <f t="shared" si="5482"/>
        <v>0</v>
      </c>
      <c r="BK1401" s="108">
        <f t="shared" si="5483"/>
        <v>57</v>
      </c>
      <c r="BL1401" s="119">
        <f t="shared" si="5484"/>
        <v>7340.2</v>
      </c>
      <c r="BM1401" s="87">
        <f t="shared" si="5485"/>
        <v>1</v>
      </c>
    </row>
    <row r="1402" spans="1:65" s="88" customFormat="1" ht="22.5">
      <c r="A1402" s="38" t="s">
        <v>2165</v>
      </c>
      <c r="B1402" s="29" t="s">
        <v>1951</v>
      </c>
      <c r="C1402" s="29" t="s">
        <v>2166</v>
      </c>
      <c r="D1402" s="101" t="s">
        <v>2167</v>
      </c>
      <c r="E1402" s="29" t="s">
        <v>132</v>
      </c>
      <c r="F1402" s="30">
        <v>103.7</v>
      </c>
      <c r="G1402" s="31">
        <v>132.32</v>
      </c>
      <c r="H1402" s="119">
        <v>162.59129956462951</v>
      </c>
      <c r="I1402" s="120">
        <f t="shared" si="5455"/>
        <v>16860.72</v>
      </c>
      <c r="J1402" s="111"/>
      <c r="K1402" s="114">
        <f t="shared" si="5456"/>
        <v>0</v>
      </c>
      <c r="L1402" s="32"/>
      <c r="M1402" s="114">
        <f t="shared" si="5457"/>
        <v>0</v>
      </c>
      <c r="N1402" s="32"/>
      <c r="O1402" s="114">
        <f t="shared" si="5458"/>
        <v>0</v>
      </c>
      <c r="P1402" s="32"/>
      <c r="Q1402" s="114">
        <f t="shared" si="5459"/>
        <v>0</v>
      </c>
      <c r="R1402" s="32"/>
      <c r="S1402" s="114">
        <f t="shared" si="5460"/>
        <v>0</v>
      </c>
      <c r="T1402" s="32"/>
      <c r="U1402" s="114">
        <f t="shared" si="5461"/>
        <v>0</v>
      </c>
      <c r="V1402" s="32"/>
      <c r="W1402" s="114">
        <f t="shared" si="5462"/>
        <v>0</v>
      </c>
      <c r="X1402" s="32"/>
      <c r="Y1402" s="114">
        <f t="shared" si="5463"/>
        <v>0</v>
      </c>
      <c r="Z1402" s="32"/>
      <c r="AA1402" s="114">
        <f t="shared" si="5464"/>
        <v>0</v>
      </c>
      <c r="AB1402" s="32"/>
      <c r="AC1402" s="114">
        <f t="shared" si="5465"/>
        <v>0</v>
      </c>
      <c r="AD1402" s="32"/>
      <c r="AE1402" s="114">
        <f t="shared" si="5466"/>
        <v>0</v>
      </c>
      <c r="AF1402" s="32"/>
      <c r="AG1402" s="114">
        <f t="shared" si="5467"/>
        <v>0</v>
      </c>
      <c r="AH1402" s="32"/>
      <c r="AI1402" s="114">
        <f t="shared" si="5468"/>
        <v>0</v>
      </c>
      <c r="AJ1402" s="32"/>
      <c r="AK1402" s="114">
        <f t="shared" si="5469"/>
        <v>0</v>
      </c>
      <c r="AL1402" s="32"/>
      <c r="AM1402" s="114">
        <f t="shared" si="5470"/>
        <v>0</v>
      </c>
      <c r="AN1402" s="32"/>
      <c r="AO1402" s="114">
        <f t="shared" si="5471"/>
        <v>0</v>
      </c>
      <c r="AP1402" s="32"/>
      <c r="AQ1402" s="114">
        <f t="shared" si="5472"/>
        <v>0</v>
      </c>
      <c r="AR1402" s="32"/>
      <c r="AS1402" s="114">
        <f t="shared" si="5473"/>
        <v>0</v>
      </c>
      <c r="AT1402" s="32"/>
      <c r="AU1402" s="114">
        <f t="shared" si="5474"/>
        <v>0</v>
      </c>
      <c r="AV1402" s="32"/>
      <c r="AW1402" s="114">
        <f t="shared" si="5475"/>
        <v>0</v>
      </c>
      <c r="AX1402" s="32"/>
      <c r="AY1402" s="114">
        <f t="shared" si="5476"/>
        <v>0</v>
      </c>
      <c r="AZ1402" s="32"/>
      <c r="BA1402" s="114">
        <f t="shared" si="5477"/>
        <v>0</v>
      </c>
      <c r="BB1402" s="32"/>
      <c r="BC1402" s="114">
        <f t="shared" si="5478"/>
        <v>0</v>
      </c>
      <c r="BD1402" s="32"/>
      <c r="BE1402" s="114">
        <f t="shared" si="5479"/>
        <v>0</v>
      </c>
      <c r="BF1402" s="32"/>
      <c r="BG1402" s="114">
        <f t="shared" si="5480"/>
        <v>0</v>
      </c>
      <c r="BH1402" s="108">
        <f t="shared" ref="BH1402:BI1402" si="5496">SUM(J1402,L1402,N1402,P1402,R1402,T1402,V1402,X1402,Z1402,AB1402,AD1402,AF1402,AH1402,AJ1402,AL1402,AN1402,AP1402,AR1402,AT1402,AV1402,AX1402,AZ1402,BB1402,BD1402,BF1402)</f>
        <v>0</v>
      </c>
      <c r="BI1402" s="119">
        <f t="shared" si="5496"/>
        <v>0</v>
      </c>
      <c r="BJ1402" s="87">
        <f t="shared" si="5482"/>
        <v>0</v>
      </c>
      <c r="BK1402" s="108">
        <f t="shared" si="5483"/>
        <v>103.7</v>
      </c>
      <c r="BL1402" s="119">
        <f t="shared" si="5484"/>
        <v>16860.72</v>
      </c>
      <c r="BM1402" s="87">
        <f t="shared" si="5485"/>
        <v>1</v>
      </c>
    </row>
    <row r="1403" spans="1:65" s="88" customFormat="1" ht="22.5">
      <c r="A1403" s="38" t="s">
        <v>2168</v>
      </c>
      <c r="B1403" s="29" t="s">
        <v>1951</v>
      </c>
      <c r="C1403" s="29" t="s">
        <v>2169</v>
      </c>
      <c r="D1403" s="101" t="s">
        <v>2170</v>
      </c>
      <c r="E1403" s="29" t="s">
        <v>132</v>
      </c>
      <c r="F1403" s="30">
        <v>74.900000000000006</v>
      </c>
      <c r="G1403" s="31">
        <v>160.29</v>
      </c>
      <c r="H1403" s="119">
        <v>196.96009225524838</v>
      </c>
      <c r="I1403" s="120">
        <f t="shared" si="5455"/>
        <v>14752.31</v>
      </c>
      <c r="J1403" s="111"/>
      <c r="K1403" s="114">
        <f t="shared" si="5456"/>
        <v>0</v>
      </c>
      <c r="L1403" s="32"/>
      <c r="M1403" s="114">
        <f t="shared" si="5457"/>
        <v>0</v>
      </c>
      <c r="N1403" s="32"/>
      <c r="O1403" s="114">
        <f t="shared" si="5458"/>
        <v>0</v>
      </c>
      <c r="P1403" s="32"/>
      <c r="Q1403" s="114">
        <f t="shared" si="5459"/>
        <v>0</v>
      </c>
      <c r="R1403" s="32"/>
      <c r="S1403" s="114">
        <f t="shared" si="5460"/>
        <v>0</v>
      </c>
      <c r="T1403" s="32"/>
      <c r="U1403" s="114">
        <f t="shared" si="5461"/>
        <v>0</v>
      </c>
      <c r="V1403" s="32"/>
      <c r="W1403" s="114">
        <f t="shared" si="5462"/>
        <v>0</v>
      </c>
      <c r="X1403" s="32"/>
      <c r="Y1403" s="114">
        <f t="shared" si="5463"/>
        <v>0</v>
      </c>
      <c r="Z1403" s="32"/>
      <c r="AA1403" s="114">
        <f t="shared" si="5464"/>
        <v>0</v>
      </c>
      <c r="AB1403" s="32"/>
      <c r="AC1403" s="114">
        <f t="shared" si="5465"/>
        <v>0</v>
      </c>
      <c r="AD1403" s="32"/>
      <c r="AE1403" s="114">
        <f t="shared" si="5466"/>
        <v>0</v>
      </c>
      <c r="AF1403" s="32"/>
      <c r="AG1403" s="114">
        <f t="shared" si="5467"/>
        <v>0</v>
      </c>
      <c r="AH1403" s="32"/>
      <c r="AI1403" s="114">
        <f t="shared" si="5468"/>
        <v>0</v>
      </c>
      <c r="AJ1403" s="32"/>
      <c r="AK1403" s="114">
        <f t="shared" si="5469"/>
        <v>0</v>
      </c>
      <c r="AL1403" s="32"/>
      <c r="AM1403" s="114">
        <f t="shared" si="5470"/>
        <v>0</v>
      </c>
      <c r="AN1403" s="32"/>
      <c r="AO1403" s="114">
        <f t="shared" si="5471"/>
        <v>0</v>
      </c>
      <c r="AP1403" s="32"/>
      <c r="AQ1403" s="114">
        <f t="shared" si="5472"/>
        <v>0</v>
      </c>
      <c r="AR1403" s="32"/>
      <c r="AS1403" s="114">
        <f t="shared" si="5473"/>
        <v>0</v>
      </c>
      <c r="AT1403" s="32"/>
      <c r="AU1403" s="114">
        <f t="shared" si="5474"/>
        <v>0</v>
      </c>
      <c r="AV1403" s="32"/>
      <c r="AW1403" s="114">
        <f t="shared" si="5475"/>
        <v>0</v>
      </c>
      <c r="AX1403" s="32"/>
      <c r="AY1403" s="114">
        <f t="shared" si="5476"/>
        <v>0</v>
      </c>
      <c r="AZ1403" s="32"/>
      <c r="BA1403" s="114">
        <f t="shared" si="5477"/>
        <v>0</v>
      </c>
      <c r="BB1403" s="32"/>
      <c r="BC1403" s="114">
        <f t="shared" si="5478"/>
        <v>0</v>
      </c>
      <c r="BD1403" s="32"/>
      <c r="BE1403" s="114">
        <f t="shared" si="5479"/>
        <v>0</v>
      </c>
      <c r="BF1403" s="32"/>
      <c r="BG1403" s="114">
        <f t="shared" si="5480"/>
        <v>0</v>
      </c>
      <c r="BH1403" s="108">
        <f t="shared" ref="BH1403:BI1403" si="5497">SUM(J1403,L1403,N1403,P1403,R1403,T1403,V1403,X1403,Z1403,AB1403,AD1403,AF1403,AH1403,AJ1403,AL1403,AN1403,AP1403,AR1403,AT1403,AV1403,AX1403,AZ1403,BB1403,BD1403,BF1403)</f>
        <v>0</v>
      </c>
      <c r="BI1403" s="119">
        <f t="shared" si="5497"/>
        <v>0</v>
      </c>
      <c r="BJ1403" s="87">
        <f t="shared" si="5482"/>
        <v>0</v>
      </c>
      <c r="BK1403" s="108">
        <f t="shared" si="5483"/>
        <v>74.900000000000006</v>
      </c>
      <c r="BL1403" s="119">
        <f t="shared" si="5484"/>
        <v>14752.31</v>
      </c>
      <c r="BM1403" s="87">
        <f t="shared" si="5485"/>
        <v>1</v>
      </c>
    </row>
    <row r="1404" spans="1:65" s="88" customFormat="1" ht="22.5">
      <c r="A1404" s="38" t="s">
        <v>2171</v>
      </c>
      <c r="B1404" s="29" t="s">
        <v>1951</v>
      </c>
      <c r="C1404" s="29" t="s">
        <v>2172</v>
      </c>
      <c r="D1404" s="101" t="s">
        <v>2173</v>
      </c>
      <c r="E1404" s="29" t="s">
        <v>132</v>
      </c>
      <c r="F1404" s="30">
        <v>16.399999999999999</v>
      </c>
      <c r="G1404" s="31">
        <v>186.49</v>
      </c>
      <c r="H1404" s="119">
        <v>229.15395598403688</v>
      </c>
      <c r="I1404" s="120">
        <f t="shared" si="5455"/>
        <v>3758.12</v>
      </c>
      <c r="J1404" s="111"/>
      <c r="K1404" s="114">
        <f t="shared" si="5456"/>
        <v>0</v>
      </c>
      <c r="L1404" s="32"/>
      <c r="M1404" s="114">
        <f t="shared" si="5457"/>
        <v>0</v>
      </c>
      <c r="N1404" s="32"/>
      <c r="O1404" s="114">
        <f t="shared" si="5458"/>
        <v>0</v>
      </c>
      <c r="P1404" s="32"/>
      <c r="Q1404" s="114">
        <f t="shared" si="5459"/>
        <v>0</v>
      </c>
      <c r="R1404" s="32"/>
      <c r="S1404" s="114">
        <f t="shared" si="5460"/>
        <v>0</v>
      </c>
      <c r="T1404" s="32"/>
      <c r="U1404" s="114">
        <f t="shared" si="5461"/>
        <v>0</v>
      </c>
      <c r="V1404" s="32"/>
      <c r="W1404" s="114">
        <f t="shared" si="5462"/>
        <v>0</v>
      </c>
      <c r="X1404" s="32"/>
      <c r="Y1404" s="114">
        <f t="shared" si="5463"/>
        <v>0</v>
      </c>
      <c r="Z1404" s="32"/>
      <c r="AA1404" s="114">
        <f t="shared" si="5464"/>
        <v>0</v>
      </c>
      <c r="AB1404" s="32"/>
      <c r="AC1404" s="114">
        <f t="shared" si="5465"/>
        <v>0</v>
      </c>
      <c r="AD1404" s="32"/>
      <c r="AE1404" s="114">
        <f t="shared" si="5466"/>
        <v>0</v>
      </c>
      <c r="AF1404" s="32"/>
      <c r="AG1404" s="114">
        <f t="shared" si="5467"/>
        <v>0</v>
      </c>
      <c r="AH1404" s="32"/>
      <c r="AI1404" s="114">
        <f t="shared" si="5468"/>
        <v>0</v>
      </c>
      <c r="AJ1404" s="32"/>
      <c r="AK1404" s="114">
        <f t="shared" si="5469"/>
        <v>0</v>
      </c>
      <c r="AL1404" s="32"/>
      <c r="AM1404" s="114">
        <f t="shared" si="5470"/>
        <v>0</v>
      </c>
      <c r="AN1404" s="32"/>
      <c r="AO1404" s="114">
        <f t="shared" si="5471"/>
        <v>0</v>
      </c>
      <c r="AP1404" s="32"/>
      <c r="AQ1404" s="114">
        <f t="shared" si="5472"/>
        <v>0</v>
      </c>
      <c r="AR1404" s="32"/>
      <c r="AS1404" s="114">
        <f t="shared" si="5473"/>
        <v>0</v>
      </c>
      <c r="AT1404" s="32"/>
      <c r="AU1404" s="114">
        <f t="shared" si="5474"/>
        <v>0</v>
      </c>
      <c r="AV1404" s="32"/>
      <c r="AW1404" s="114">
        <f t="shared" si="5475"/>
        <v>0</v>
      </c>
      <c r="AX1404" s="32"/>
      <c r="AY1404" s="114">
        <f t="shared" si="5476"/>
        <v>0</v>
      </c>
      <c r="AZ1404" s="32"/>
      <c r="BA1404" s="114">
        <f t="shared" si="5477"/>
        <v>0</v>
      </c>
      <c r="BB1404" s="32"/>
      <c r="BC1404" s="114">
        <f t="shared" si="5478"/>
        <v>0</v>
      </c>
      <c r="BD1404" s="32"/>
      <c r="BE1404" s="114">
        <f t="shared" si="5479"/>
        <v>0</v>
      </c>
      <c r="BF1404" s="32"/>
      <c r="BG1404" s="114">
        <f t="shared" si="5480"/>
        <v>0</v>
      </c>
      <c r="BH1404" s="108">
        <f t="shared" ref="BH1404:BI1404" si="5498">SUM(J1404,L1404,N1404,P1404,R1404,T1404,V1404,X1404,Z1404,AB1404,AD1404,AF1404,AH1404,AJ1404,AL1404,AN1404,AP1404,AR1404,AT1404,AV1404,AX1404,AZ1404,BB1404,BD1404,BF1404)</f>
        <v>0</v>
      </c>
      <c r="BI1404" s="119">
        <f t="shared" si="5498"/>
        <v>0</v>
      </c>
      <c r="BJ1404" s="87">
        <f t="shared" si="5482"/>
        <v>0</v>
      </c>
      <c r="BK1404" s="108">
        <f t="shared" si="5483"/>
        <v>16.399999999999999</v>
      </c>
      <c r="BL1404" s="119">
        <f t="shared" si="5484"/>
        <v>3758.12</v>
      </c>
      <c r="BM1404" s="87">
        <f t="shared" si="5485"/>
        <v>1</v>
      </c>
    </row>
    <row r="1405" spans="1:65" s="88" customFormat="1" ht="22.5">
      <c r="A1405" s="38" t="s">
        <v>2174</v>
      </c>
      <c r="B1405" s="29" t="s">
        <v>1951</v>
      </c>
      <c r="C1405" s="29" t="s">
        <v>2175</v>
      </c>
      <c r="D1405" s="101" t="s">
        <v>2176</v>
      </c>
      <c r="E1405" s="29" t="s">
        <v>132</v>
      </c>
      <c r="F1405" s="30">
        <v>34.5</v>
      </c>
      <c r="G1405" s="31">
        <v>213.8</v>
      </c>
      <c r="H1405" s="119">
        <v>262.71175821431223</v>
      </c>
      <c r="I1405" s="120">
        <f t="shared" si="5455"/>
        <v>9063.56</v>
      </c>
      <c r="J1405" s="111"/>
      <c r="K1405" s="114">
        <f t="shared" si="5456"/>
        <v>0</v>
      </c>
      <c r="L1405" s="32"/>
      <c r="M1405" s="114">
        <f t="shared" si="5457"/>
        <v>0</v>
      </c>
      <c r="N1405" s="32"/>
      <c r="O1405" s="114">
        <f t="shared" si="5458"/>
        <v>0</v>
      </c>
      <c r="P1405" s="32"/>
      <c r="Q1405" s="114">
        <f t="shared" si="5459"/>
        <v>0</v>
      </c>
      <c r="R1405" s="32"/>
      <c r="S1405" s="114">
        <f t="shared" si="5460"/>
        <v>0</v>
      </c>
      <c r="T1405" s="32"/>
      <c r="U1405" s="114">
        <f t="shared" si="5461"/>
        <v>0</v>
      </c>
      <c r="V1405" s="32"/>
      <c r="W1405" s="114">
        <f t="shared" si="5462"/>
        <v>0</v>
      </c>
      <c r="X1405" s="32"/>
      <c r="Y1405" s="114">
        <f t="shared" si="5463"/>
        <v>0</v>
      </c>
      <c r="Z1405" s="32"/>
      <c r="AA1405" s="114">
        <f t="shared" si="5464"/>
        <v>0</v>
      </c>
      <c r="AB1405" s="32"/>
      <c r="AC1405" s="114">
        <f t="shared" si="5465"/>
        <v>0</v>
      </c>
      <c r="AD1405" s="32"/>
      <c r="AE1405" s="114">
        <f t="shared" si="5466"/>
        <v>0</v>
      </c>
      <c r="AF1405" s="32"/>
      <c r="AG1405" s="114">
        <f t="shared" si="5467"/>
        <v>0</v>
      </c>
      <c r="AH1405" s="32"/>
      <c r="AI1405" s="114">
        <f t="shared" si="5468"/>
        <v>0</v>
      </c>
      <c r="AJ1405" s="32"/>
      <c r="AK1405" s="114">
        <f t="shared" si="5469"/>
        <v>0</v>
      </c>
      <c r="AL1405" s="32"/>
      <c r="AM1405" s="114">
        <f t="shared" si="5470"/>
        <v>0</v>
      </c>
      <c r="AN1405" s="32"/>
      <c r="AO1405" s="114">
        <f t="shared" si="5471"/>
        <v>0</v>
      </c>
      <c r="AP1405" s="32"/>
      <c r="AQ1405" s="114">
        <f t="shared" si="5472"/>
        <v>0</v>
      </c>
      <c r="AR1405" s="32"/>
      <c r="AS1405" s="114">
        <f t="shared" si="5473"/>
        <v>0</v>
      </c>
      <c r="AT1405" s="32"/>
      <c r="AU1405" s="114">
        <f t="shared" si="5474"/>
        <v>0</v>
      </c>
      <c r="AV1405" s="32"/>
      <c r="AW1405" s="114">
        <f t="shared" si="5475"/>
        <v>0</v>
      </c>
      <c r="AX1405" s="32"/>
      <c r="AY1405" s="114">
        <f t="shared" si="5476"/>
        <v>0</v>
      </c>
      <c r="AZ1405" s="32"/>
      <c r="BA1405" s="114">
        <f t="shared" si="5477"/>
        <v>0</v>
      </c>
      <c r="BB1405" s="32"/>
      <c r="BC1405" s="114">
        <f t="shared" si="5478"/>
        <v>0</v>
      </c>
      <c r="BD1405" s="32"/>
      <c r="BE1405" s="114">
        <f t="shared" si="5479"/>
        <v>0</v>
      </c>
      <c r="BF1405" s="32"/>
      <c r="BG1405" s="114">
        <f t="shared" si="5480"/>
        <v>0</v>
      </c>
      <c r="BH1405" s="108">
        <f t="shared" ref="BH1405:BI1405" si="5499">SUM(J1405,L1405,N1405,P1405,R1405,T1405,V1405,X1405,Z1405,AB1405,AD1405,AF1405,AH1405,AJ1405,AL1405,AN1405,AP1405,AR1405,AT1405,AV1405,AX1405,AZ1405,BB1405,BD1405,BF1405)</f>
        <v>0</v>
      </c>
      <c r="BI1405" s="119">
        <f t="shared" si="5499"/>
        <v>0</v>
      </c>
      <c r="BJ1405" s="87">
        <f t="shared" si="5482"/>
        <v>0</v>
      </c>
      <c r="BK1405" s="108">
        <f t="shared" si="5483"/>
        <v>34.5</v>
      </c>
      <c r="BL1405" s="119">
        <f t="shared" si="5484"/>
        <v>9063.56</v>
      </c>
      <c r="BM1405" s="87">
        <f t="shared" si="5485"/>
        <v>1</v>
      </c>
    </row>
    <row r="1406" spans="1:65" s="88" customFormat="1" ht="22.5">
      <c r="A1406" s="38" t="s">
        <v>2177</v>
      </c>
      <c r="B1406" s="29" t="s">
        <v>1951</v>
      </c>
      <c r="C1406" s="29" t="s">
        <v>2178</v>
      </c>
      <c r="D1406" s="101" t="s">
        <v>2179</v>
      </c>
      <c r="E1406" s="29" t="s">
        <v>132</v>
      </c>
      <c r="F1406" s="30">
        <v>31.7</v>
      </c>
      <c r="G1406" s="31">
        <v>241.88</v>
      </c>
      <c r="H1406" s="119">
        <v>297.21571598165497</v>
      </c>
      <c r="I1406" s="120">
        <f t="shared" si="5455"/>
        <v>9421.74</v>
      </c>
      <c r="J1406" s="111"/>
      <c r="K1406" s="114">
        <f t="shared" si="5456"/>
        <v>0</v>
      </c>
      <c r="L1406" s="32"/>
      <c r="M1406" s="114">
        <f t="shared" si="5457"/>
        <v>0</v>
      </c>
      <c r="N1406" s="32"/>
      <c r="O1406" s="114">
        <f t="shared" si="5458"/>
        <v>0</v>
      </c>
      <c r="P1406" s="32"/>
      <c r="Q1406" s="114">
        <f t="shared" si="5459"/>
        <v>0</v>
      </c>
      <c r="R1406" s="32"/>
      <c r="S1406" s="114">
        <f t="shared" si="5460"/>
        <v>0</v>
      </c>
      <c r="T1406" s="32"/>
      <c r="U1406" s="114">
        <f t="shared" si="5461"/>
        <v>0</v>
      </c>
      <c r="V1406" s="32"/>
      <c r="W1406" s="114">
        <f t="shared" si="5462"/>
        <v>0</v>
      </c>
      <c r="X1406" s="32"/>
      <c r="Y1406" s="114">
        <f t="shared" si="5463"/>
        <v>0</v>
      </c>
      <c r="Z1406" s="32"/>
      <c r="AA1406" s="114">
        <f t="shared" si="5464"/>
        <v>0</v>
      </c>
      <c r="AB1406" s="32"/>
      <c r="AC1406" s="114">
        <f t="shared" si="5465"/>
        <v>0</v>
      </c>
      <c r="AD1406" s="32"/>
      <c r="AE1406" s="114">
        <f t="shared" si="5466"/>
        <v>0</v>
      </c>
      <c r="AF1406" s="32"/>
      <c r="AG1406" s="114">
        <f t="shared" si="5467"/>
        <v>0</v>
      </c>
      <c r="AH1406" s="32"/>
      <c r="AI1406" s="114">
        <f t="shared" si="5468"/>
        <v>0</v>
      </c>
      <c r="AJ1406" s="32"/>
      <c r="AK1406" s="114">
        <f t="shared" si="5469"/>
        <v>0</v>
      </c>
      <c r="AL1406" s="32"/>
      <c r="AM1406" s="114">
        <f t="shared" si="5470"/>
        <v>0</v>
      </c>
      <c r="AN1406" s="32"/>
      <c r="AO1406" s="114">
        <f t="shared" si="5471"/>
        <v>0</v>
      </c>
      <c r="AP1406" s="32"/>
      <c r="AQ1406" s="114">
        <f t="shared" si="5472"/>
        <v>0</v>
      </c>
      <c r="AR1406" s="32"/>
      <c r="AS1406" s="114">
        <f t="shared" si="5473"/>
        <v>0</v>
      </c>
      <c r="AT1406" s="32"/>
      <c r="AU1406" s="114">
        <f t="shared" si="5474"/>
        <v>0</v>
      </c>
      <c r="AV1406" s="32"/>
      <c r="AW1406" s="114">
        <f t="shared" si="5475"/>
        <v>0</v>
      </c>
      <c r="AX1406" s="32"/>
      <c r="AY1406" s="114">
        <f t="shared" si="5476"/>
        <v>0</v>
      </c>
      <c r="AZ1406" s="32"/>
      <c r="BA1406" s="114">
        <f t="shared" si="5477"/>
        <v>0</v>
      </c>
      <c r="BB1406" s="32"/>
      <c r="BC1406" s="114">
        <f t="shared" si="5478"/>
        <v>0</v>
      </c>
      <c r="BD1406" s="32"/>
      <c r="BE1406" s="114">
        <f t="shared" si="5479"/>
        <v>0</v>
      </c>
      <c r="BF1406" s="32"/>
      <c r="BG1406" s="114">
        <f t="shared" si="5480"/>
        <v>0</v>
      </c>
      <c r="BH1406" s="108">
        <f t="shared" ref="BH1406:BI1406" si="5500">SUM(J1406,L1406,N1406,P1406,R1406,T1406,V1406,X1406,Z1406,AB1406,AD1406,AF1406,AH1406,AJ1406,AL1406,AN1406,AP1406,AR1406,AT1406,AV1406,AX1406,AZ1406,BB1406,BD1406,BF1406)</f>
        <v>0</v>
      </c>
      <c r="BI1406" s="119">
        <f t="shared" si="5500"/>
        <v>0</v>
      </c>
      <c r="BJ1406" s="87">
        <f t="shared" si="5482"/>
        <v>0</v>
      </c>
      <c r="BK1406" s="108">
        <f t="shared" si="5483"/>
        <v>31.7</v>
      </c>
      <c r="BL1406" s="119">
        <f t="shared" si="5484"/>
        <v>9421.74</v>
      </c>
      <c r="BM1406" s="87">
        <f t="shared" si="5485"/>
        <v>1</v>
      </c>
    </row>
    <row r="1407" spans="1:65" s="88" customFormat="1" ht="22.5">
      <c r="A1407" s="38" t="s">
        <v>2180</v>
      </c>
      <c r="B1407" s="29" t="s">
        <v>1951</v>
      </c>
      <c r="C1407" s="29" t="s">
        <v>2181</v>
      </c>
      <c r="D1407" s="101" t="s">
        <v>2182</v>
      </c>
      <c r="E1407" s="29" t="s">
        <v>132</v>
      </c>
      <c r="F1407" s="30">
        <v>49</v>
      </c>
      <c r="G1407" s="31">
        <v>276.49</v>
      </c>
      <c r="H1407" s="119">
        <v>339.74356421269965</v>
      </c>
      <c r="I1407" s="120">
        <f t="shared" si="5455"/>
        <v>16647.43</v>
      </c>
      <c r="J1407" s="111"/>
      <c r="K1407" s="114">
        <f t="shared" si="5456"/>
        <v>0</v>
      </c>
      <c r="L1407" s="32"/>
      <c r="M1407" s="114">
        <f t="shared" si="5457"/>
        <v>0</v>
      </c>
      <c r="N1407" s="32"/>
      <c r="O1407" s="114">
        <f t="shared" si="5458"/>
        <v>0</v>
      </c>
      <c r="P1407" s="32"/>
      <c r="Q1407" s="114">
        <f t="shared" si="5459"/>
        <v>0</v>
      </c>
      <c r="R1407" s="32"/>
      <c r="S1407" s="114">
        <f t="shared" si="5460"/>
        <v>0</v>
      </c>
      <c r="T1407" s="32"/>
      <c r="U1407" s="114">
        <f t="shared" si="5461"/>
        <v>0</v>
      </c>
      <c r="V1407" s="32"/>
      <c r="W1407" s="114">
        <f t="shared" si="5462"/>
        <v>0</v>
      </c>
      <c r="X1407" s="32"/>
      <c r="Y1407" s="114">
        <f t="shared" si="5463"/>
        <v>0</v>
      </c>
      <c r="Z1407" s="32"/>
      <c r="AA1407" s="114">
        <f t="shared" si="5464"/>
        <v>0</v>
      </c>
      <c r="AB1407" s="32"/>
      <c r="AC1407" s="114">
        <f t="shared" si="5465"/>
        <v>0</v>
      </c>
      <c r="AD1407" s="32"/>
      <c r="AE1407" s="114">
        <f t="shared" si="5466"/>
        <v>0</v>
      </c>
      <c r="AF1407" s="32"/>
      <c r="AG1407" s="114">
        <f t="shared" si="5467"/>
        <v>0</v>
      </c>
      <c r="AH1407" s="32"/>
      <c r="AI1407" s="114">
        <f t="shared" si="5468"/>
        <v>0</v>
      </c>
      <c r="AJ1407" s="32"/>
      <c r="AK1407" s="114">
        <f t="shared" si="5469"/>
        <v>0</v>
      </c>
      <c r="AL1407" s="32"/>
      <c r="AM1407" s="114">
        <f t="shared" si="5470"/>
        <v>0</v>
      </c>
      <c r="AN1407" s="32"/>
      <c r="AO1407" s="114">
        <f t="shared" si="5471"/>
        <v>0</v>
      </c>
      <c r="AP1407" s="32"/>
      <c r="AQ1407" s="114">
        <f t="shared" si="5472"/>
        <v>0</v>
      </c>
      <c r="AR1407" s="32"/>
      <c r="AS1407" s="114">
        <f t="shared" si="5473"/>
        <v>0</v>
      </c>
      <c r="AT1407" s="32"/>
      <c r="AU1407" s="114">
        <f t="shared" si="5474"/>
        <v>0</v>
      </c>
      <c r="AV1407" s="32"/>
      <c r="AW1407" s="114">
        <f t="shared" si="5475"/>
        <v>0</v>
      </c>
      <c r="AX1407" s="32"/>
      <c r="AY1407" s="114">
        <f t="shared" si="5476"/>
        <v>0</v>
      </c>
      <c r="AZ1407" s="32"/>
      <c r="BA1407" s="114">
        <f t="shared" si="5477"/>
        <v>0</v>
      </c>
      <c r="BB1407" s="32"/>
      <c r="BC1407" s="114">
        <f t="shared" si="5478"/>
        <v>0</v>
      </c>
      <c r="BD1407" s="32"/>
      <c r="BE1407" s="114">
        <f t="shared" si="5479"/>
        <v>0</v>
      </c>
      <c r="BF1407" s="32"/>
      <c r="BG1407" s="114">
        <f t="shared" si="5480"/>
        <v>0</v>
      </c>
      <c r="BH1407" s="108">
        <f t="shared" ref="BH1407:BI1407" si="5501">SUM(J1407,L1407,N1407,P1407,R1407,T1407,V1407,X1407,Z1407,AB1407,AD1407,AF1407,AH1407,AJ1407,AL1407,AN1407,AP1407,AR1407,AT1407,AV1407,AX1407,AZ1407,BB1407,BD1407,BF1407)</f>
        <v>0</v>
      </c>
      <c r="BI1407" s="119">
        <f t="shared" si="5501"/>
        <v>0</v>
      </c>
      <c r="BJ1407" s="87">
        <f t="shared" si="5482"/>
        <v>0</v>
      </c>
      <c r="BK1407" s="108">
        <f t="shared" si="5483"/>
        <v>49</v>
      </c>
      <c r="BL1407" s="119">
        <f t="shared" si="5484"/>
        <v>16647.43</v>
      </c>
      <c r="BM1407" s="87">
        <f t="shared" si="5485"/>
        <v>1</v>
      </c>
    </row>
    <row r="1408" spans="1:65" s="88" customFormat="1" ht="22.5">
      <c r="A1408" s="38" t="s">
        <v>2183</v>
      </c>
      <c r="B1408" s="29" t="s">
        <v>1951</v>
      </c>
      <c r="C1408" s="29" t="s">
        <v>2184</v>
      </c>
      <c r="D1408" s="101" t="s">
        <v>2185</v>
      </c>
      <c r="E1408" s="29" t="s">
        <v>132</v>
      </c>
      <c r="F1408" s="30">
        <v>16</v>
      </c>
      <c r="G1408" s="31">
        <v>326.93</v>
      </c>
      <c r="H1408" s="119">
        <v>401.7228957577413</v>
      </c>
      <c r="I1408" s="120">
        <f t="shared" si="5455"/>
        <v>6427.57</v>
      </c>
      <c r="J1408" s="111"/>
      <c r="K1408" s="114">
        <f t="shared" si="5456"/>
        <v>0</v>
      </c>
      <c r="L1408" s="32"/>
      <c r="M1408" s="114">
        <f t="shared" si="5457"/>
        <v>0</v>
      </c>
      <c r="N1408" s="32"/>
      <c r="O1408" s="114">
        <f t="shared" si="5458"/>
        <v>0</v>
      </c>
      <c r="P1408" s="32"/>
      <c r="Q1408" s="114">
        <f t="shared" si="5459"/>
        <v>0</v>
      </c>
      <c r="R1408" s="32"/>
      <c r="S1408" s="114">
        <f t="shared" si="5460"/>
        <v>0</v>
      </c>
      <c r="T1408" s="32"/>
      <c r="U1408" s="114">
        <f t="shared" si="5461"/>
        <v>0</v>
      </c>
      <c r="V1408" s="32"/>
      <c r="W1408" s="114">
        <f t="shared" si="5462"/>
        <v>0</v>
      </c>
      <c r="X1408" s="32"/>
      <c r="Y1408" s="114">
        <f t="shared" si="5463"/>
        <v>0</v>
      </c>
      <c r="Z1408" s="32"/>
      <c r="AA1408" s="114">
        <f t="shared" si="5464"/>
        <v>0</v>
      </c>
      <c r="AB1408" s="32"/>
      <c r="AC1408" s="114">
        <f t="shared" si="5465"/>
        <v>0</v>
      </c>
      <c r="AD1408" s="32"/>
      <c r="AE1408" s="114">
        <f t="shared" si="5466"/>
        <v>0</v>
      </c>
      <c r="AF1408" s="32"/>
      <c r="AG1408" s="114">
        <f t="shared" si="5467"/>
        <v>0</v>
      </c>
      <c r="AH1408" s="32"/>
      <c r="AI1408" s="114">
        <f t="shared" si="5468"/>
        <v>0</v>
      </c>
      <c r="AJ1408" s="32"/>
      <c r="AK1408" s="114">
        <f t="shared" si="5469"/>
        <v>0</v>
      </c>
      <c r="AL1408" s="32"/>
      <c r="AM1408" s="114">
        <f t="shared" si="5470"/>
        <v>0</v>
      </c>
      <c r="AN1408" s="32"/>
      <c r="AO1408" s="114">
        <f t="shared" si="5471"/>
        <v>0</v>
      </c>
      <c r="AP1408" s="32"/>
      <c r="AQ1408" s="114">
        <f t="shared" si="5472"/>
        <v>0</v>
      </c>
      <c r="AR1408" s="32"/>
      <c r="AS1408" s="114">
        <f t="shared" si="5473"/>
        <v>0</v>
      </c>
      <c r="AT1408" s="32"/>
      <c r="AU1408" s="114">
        <f t="shared" si="5474"/>
        <v>0</v>
      </c>
      <c r="AV1408" s="32"/>
      <c r="AW1408" s="114">
        <f t="shared" si="5475"/>
        <v>0</v>
      </c>
      <c r="AX1408" s="32"/>
      <c r="AY1408" s="114">
        <f t="shared" si="5476"/>
        <v>0</v>
      </c>
      <c r="AZ1408" s="32"/>
      <c r="BA1408" s="114">
        <f t="shared" si="5477"/>
        <v>0</v>
      </c>
      <c r="BB1408" s="32"/>
      <c r="BC1408" s="114">
        <f t="shared" si="5478"/>
        <v>0</v>
      </c>
      <c r="BD1408" s="32"/>
      <c r="BE1408" s="114">
        <f t="shared" si="5479"/>
        <v>0</v>
      </c>
      <c r="BF1408" s="32"/>
      <c r="BG1408" s="114">
        <f t="shared" si="5480"/>
        <v>0</v>
      </c>
      <c r="BH1408" s="108">
        <f t="shared" ref="BH1408:BI1408" si="5502">SUM(J1408,L1408,N1408,P1408,R1408,T1408,V1408,X1408,Z1408,AB1408,AD1408,AF1408,AH1408,AJ1408,AL1408,AN1408,AP1408,AR1408,AT1408,AV1408,AX1408,AZ1408,BB1408,BD1408,BF1408)</f>
        <v>0</v>
      </c>
      <c r="BI1408" s="119">
        <f t="shared" si="5502"/>
        <v>0</v>
      </c>
      <c r="BJ1408" s="87">
        <f t="shared" si="5482"/>
        <v>0</v>
      </c>
      <c r="BK1408" s="108">
        <f t="shared" si="5483"/>
        <v>16</v>
      </c>
      <c r="BL1408" s="119">
        <f t="shared" si="5484"/>
        <v>6427.57</v>
      </c>
      <c r="BM1408" s="87">
        <f t="shared" si="5485"/>
        <v>1</v>
      </c>
    </row>
    <row r="1409" spans="1:65" s="88" customFormat="1" ht="22.5">
      <c r="A1409" s="38" t="s">
        <v>2186</v>
      </c>
      <c r="B1409" s="29" t="s">
        <v>1951</v>
      </c>
      <c r="C1409" s="29" t="s">
        <v>2187</v>
      </c>
      <c r="D1409" s="101" t="s">
        <v>2188</v>
      </c>
      <c r="E1409" s="29" t="s">
        <v>100</v>
      </c>
      <c r="F1409" s="30">
        <v>3</v>
      </c>
      <c r="G1409" s="31">
        <v>1759.81</v>
      </c>
      <c r="H1409" s="119">
        <v>2162.4077606320334</v>
      </c>
      <c r="I1409" s="120">
        <f t="shared" si="5455"/>
        <v>6487.22</v>
      </c>
      <c r="J1409" s="111"/>
      <c r="K1409" s="114">
        <f t="shared" si="5456"/>
        <v>0</v>
      </c>
      <c r="L1409" s="32"/>
      <c r="M1409" s="114">
        <f t="shared" si="5457"/>
        <v>0</v>
      </c>
      <c r="N1409" s="32"/>
      <c r="O1409" s="114">
        <f t="shared" si="5458"/>
        <v>0</v>
      </c>
      <c r="P1409" s="32"/>
      <c r="Q1409" s="114">
        <f t="shared" si="5459"/>
        <v>0</v>
      </c>
      <c r="R1409" s="32"/>
      <c r="S1409" s="114">
        <f t="shared" si="5460"/>
        <v>0</v>
      </c>
      <c r="T1409" s="32"/>
      <c r="U1409" s="114">
        <f t="shared" si="5461"/>
        <v>0</v>
      </c>
      <c r="V1409" s="32"/>
      <c r="W1409" s="114">
        <f t="shared" si="5462"/>
        <v>0</v>
      </c>
      <c r="X1409" s="32"/>
      <c r="Y1409" s="114">
        <f t="shared" si="5463"/>
        <v>0</v>
      </c>
      <c r="Z1409" s="32"/>
      <c r="AA1409" s="114">
        <f t="shared" si="5464"/>
        <v>0</v>
      </c>
      <c r="AB1409" s="32"/>
      <c r="AC1409" s="114">
        <f t="shared" si="5465"/>
        <v>0</v>
      </c>
      <c r="AD1409" s="32"/>
      <c r="AE1409" s="114">
        <f t="shared" si="5466"/>
        <v>0</v>
      </c>
      <c r="AF1409" s="32"/>
      <c r="AG1409" s="114">
        <f t="shared" si="5467"/>
        <v>0</v>
      </c>
      <c r="AH1409" s="32"/>
      <c r="AI1409" s="114">
        <f t="shared" si="5468"/>
        <v>0</v>
      </c>
      <c r="AJ1409" s="32"/>
      <c r="AK1409" s="114">
        <f t="shared" si="5469"/>
        <v>0</v>
      </c>
      <c r="AL1409" s="32"/>
      <c r="AM1409" s="114">
        <f t="shared" si="5470"/>
        <v>0</v>
      </c>
      <c r="AN1409" s="32"/>
      <c r="AO1409" s="114">
        <f t="shared" si="5471"/>
        <v>0</v>
      </c>
      <c r="AP1409" s="32"/>
      <c r="AQ1409" s="114">
        <f t="shared" si="5472"/>
        <v>0</v>
      </c>
      <c r="AR1409" s="32"/>
      <c r="AS1409" s="114">
        <f t="shared" si="5473"/>
        <v>0</v>
      </c>
      <c r="AT1409" s="32"/>
      <c r="AU1409" s="114">
        <f t="shared" si="5474"/>
        <v>0</v>
      </c>
      <c r="AV1409" s="32"/>
      <c r="AW1409" s="114">
        <f t="shared" si="5475"/>
        <v>0</v>
      </c>
      <c r="AX1409" s="32"/>
      <c r="AY1409" s="114">
        <f t="shared" si="5476"/>
        <v>0</v>
      </c>
      <c r="AZ1409" s="32"/>
      <c r="BA1409" s="114">
        <f t="shared" si="5477"/>
        <v>0</v>
      </c>
      <c r="BB1409" s="32"/>
      <c r="BC1409" s="114">
        <f t="shared" si="5478"/>
        <v>0</v>
      </c>
      <c r="BD1409" s="32"/>
      <c r="BE1409" s="114">
        <f t="shared" si="5479"/>
        <v>0</v>
      </c>
      <c r="BF1409" s="32"/>
      <c r="BG1409" s="114">
        <f t="shared" si="5480"/>
        <v>0</v>
      </c>
      <c r="BH1409" s="108">
        <f t="shared" ref="BH1409:BI1409" si="5503">SUM(J1409,L1409,N1409,P1409,R1409,T1409,V1409,X1409,Z1409,AB1409,AD1409,AF1409,AH1409,AJ1409,AL1409,AN1409,AP1409,AR1409,AT1409,AV1409,AX1409,AZ1409,BB1409,BD1409,BF1409)</f>
        <v>0</v>
      </c>
      <c r="BI1409" s="119">
        <f t="shared" si="5503"/>
        <v>0</v>
      </c>
      <c r="BJ1409" s="87">
        <f t="shared" si="5482"/>
        <v>0</v>
      </c>
      <c r="BK1409" s="108">
        <f t="shared" si="5483"/>
        <v>3</v>
      </c>
      <c r="BL1409" s="119">
        <f t="shared" si="5484"/>
        <v>6487.22</v>
      </c>
      <c r="BM1409" s="87">
        <f t="shared" si="5485"/>
        <v>1</v>
      </c>
    </row>
    <row r="1410" spans="1:65" s="88" customFormat="1" ht="22.5">
      <c r="A1410" s="38" t="s">
        <v>2189</v>
      </c>
      <c r="B1410" s="29" t="s">
        <v>1951</v>
      </c>
      <c r="C1410" s="29" t="s">
        <v>2190</v>
      </c>
      <c r="D1410" s="101" t="s">
        <v>2191</v>
      </c>
      <c r="E1410" s="29" t="s">
        <v>1654</v>
      </c>
      <c r="F1410" s="30">
        <v>45.6</v>
      </c>
      <c r="G1410" s="31">
        <v>121.01</v>
      </c>
      <c r="H1410" s="119">
        <v>148.69387213056092</v>
      </c>
      <c r="I1410" s="120">
        <f t="shared" si="5455"/>
        <v>6780.44</v>
      </c>
      <c r="J1410" s="111"/>
      <c r="K1410" s="114">
        <f t="shared" si="5456"/>
        <v>0</v>
      </c>
      <c r="L1410" s="32"/>
      <c r="M1410" s="114">
        <f t="shared" si="5457"/>
        <v>0</v>
      </c>
      <c r="N1410" s="32"/>
      <c r="O1410" s="114">
        <f t="shared" si="5458"/>
        <v>0</v>
      </c>
      <c r="P1410" s="32"/>
      <c r="Q1410" s="114">
        <f t="shared" si="5459"/>
        <v>0</v>
      </c>
      <c r="R1410" s="32"/>
      <c r="S1410" s="114">
        <f t="shared" si="5460"/>
        <v>0</v>
      </c>
      <c r="T1410" s="32"/>
      <c r="U1410" s="114">
        <f t="shared" si="5461"/>
        <v>0</v>
      </c>
      <c r="V1410" s="32"/>
      <c r="W1410" s="114">
        <f t="shared" si="5462"/>
        <v>0</v>
      </c>
      <c r="X1410" s="32"/>
      <c r="Y1410" s="114">
        <f t="shared" si="5463"/>
        <v>0</v>
      </c>
      <c r="Z1410" s="32"/>
      <c r="AA1410" s="114">
        <f t="shared" si="5464"/>
        <v>0</v>
      </c>
      <c r="AB1410" s="32"/>
      <c r="AC1410" s="114">
        <f t="shared" si="5465"/>
        <v>0</v>
      </c>
      <c r="AD1410" s="32"/>
      <c r="AE1410" s="114">
        <f t="shared" si="5466"/>
        <v>0</v>
      </c>
      <c r="AF1410" s="32"/>
      <c r="AG1410" s="114">
        <f t="shared" si="5467"/>
        <v>0</v>
      </c>
      <c r="AH1410" s="32"/>
      <c r="AI1410" s="114">
        <f t="shared" si="5468"/>
        <v>0</v>
      </c>
      <c r="AJ1410" s="32"/>
      <c r="AK1410" s="114">
        <f t="shared" si="5469"/>
        <v>0</v>
      </c>
      <c r="AL1410" s="32"/>
      <c r="AM1410" s="114">
        <f t="shared" si="5470"/>
        <v>0</v>
      </c>
      <c r="AN1410" s="32"/>
      <c r="AO1410" s="114">
        <f t="shared" si="5471"/>
        <v>0</v>
      </c>
      <c r="AP1410" s="32"/>
      <c r="AQ1410" s="114">
        <f t="shared" si="5472"/>
        <v>0</v>
      </c>
      <c r="AR1410" s="32"/>
      <c r="AS1410" s="114">
        <f t="shared" si="5473"/>
        <v>0</v>
      </c>
      <c r="AT1410" s="32"/>
      <c r="AU1410" s="114">
        <f t="shared" si="5474"/>
        <v>0</v>
      </c>
      <c r="AV1410" s="32"/>
      <c r="AW1410" s="114">
        <f t="shared" si="5475"/>
        <v>0</v>
      </c>
      <c r="AX1410" s="32"/>
      <c r="AY1410" s="114">
        <f t="shared" si="5476"/>
        <v>0</v>
      </c>
      <c r="AZ1410" s="32"/>
      <c r="BA1410" s="114">
        <f t="shared" si="5477"/>
        <v>0</v>
      </c>
      <c r="BB1410" s="32"/>
      <c r="BC1410" s="114">
        <f t="shared" si="5478"/>
        <v>0</v>
      </c>
      <c r="BD1410" s="32"/>
      <c r="BE1410" s="114">
        <f t="shared" si="5479"/>
        <v>0</v>
      </c>
      <c r="BF1410" s="32"/>
      <c r="BG1410" s="114">
        <f t="shared" si="5480"/>
        <v>0</v>
      </c>
      <c r="BH1410" s="108">
        <f t="shared" ref="BH1410:BI1410" si="5504">SUM(J1410,L1410,N1410,P1410,R1410,T1410,V1410,X1410,Z1410,AB1410,AD1410,AF1410,AH1410,AJ1410,AL1410,AN1410,AP1410,AR1410,AT1410,AV1410,AX1410,AZ1410,BB1410,BD1410,BF1410)</f>
        <v>0</v>
      </c>
      <c r="BI1410" s="119">
        <f t="shared" si="5504"/>
        <v>0</v>
      </c>
      <c r="BJ1410" s="87">
        <f t="shared" si="5482"/>
        <v>0</v>
      </c>
      <c r="BK1410" s="108">
        <f t="shared" si="5483"/>
        <v>45.6</v>
      </c>
      <c r="BL1410" s="119">
        <f t="shared" si="5484"/>
        <v>6780.44</v>
      </c>
      <c r="BM1410" s="87">
        <f t="shared" si="5485"/>
        <v>1</v>
      </c>
    </row>
    <row r="1411" spans="1:65" s="88" customFormat="1" ht="22.5">
      <c r="A1411" s="38" t="s">
        <v>2192</v>
      </c>
      <c r="B1411" s="29" t="s">
        <v>1951</v>
      </c>
      <c r="C1411" s="29" t="s">
        <v>2193</v>
      </c>
      <c r="D1411" s="101" t="s">
        <v>2194</v>
      </c>
      <c r="E1411" s="29" t="s">
        <v>1943</v>
      </c>
      <c r="F1411" s="30">
        <v>1</v>
      </c>
      <c r="G1411" s="31">
        <v>787.24</v>
      </c>
      <c r="H1411" s="119">
        <v>967.33959091036081</v>
      </c>
      <c r="I1411" s="120">
        <f t="shared" si="5455"/>
        <v>967.34</v>
      </c>
      <c r="J1411" s="111"/>
      <c r="K1411" s="114">
        <f t="shared" si="5456"/>
        <v>0</v>
      </c>
      <c r="L1411" s="32"/>
      <c r="M1411" s="114">
        <f t="shared" si="5457"/>
        <v>0</v>
      </c>
      <c r="N1411" s="32"/>
      <c r="O1411" s="114">
        <f t="shared" si="5458"/>
        <v>0</v>
      </c>
      <c r="P1411" s="32"/>
      <c r="Q1411" s="114">
        <f t="shared" si="5459"/>
        <v>0</v>
      </c>
      <c r="R1411" s="32"/>
      <c r="S1411" s="114">
        <f t="shared" si="5460"/>
        <v>0</v>
      </c>
      <c r="T1411" s="32"/>
      <c r="U1411" s="114">
        <f t="shared" si="5461"/>
        <v>0</v>
      </c>
      <c r="V1411" s="32"/>
      <c r="W1411" s="114">
        <f t="shared" si="5462"/>
        <v>0</v>
      </c>
      <c r="X1411" s="32"/>
      <c r="Y1411" s="114">
        <f t="shared" si="5463"/>
        <v>0</v>
      </c>
      <c r="Z1411" s="32"/>
      <c r="AA1411" s="114">
        <f t="shared" si="5464"/>
        <v>0</v>
      </c>
      <c r="AB1411" s="32"/>
      <c r="AC1411" s="114">
        <f t="shared" si="5465"/>
        <v>0</v>
      </c>
      <c r="AD1411" s="32"/>
      <c r="AE1411" s="114">
        <f t="shared" si="5466"/>
        <v>0</v>
      </c>
      <c r="AF1411" s="32"/>
      <c r="AG1411" s="114">
        <f t="shared" si="5467"/>
        <v>0</v>
      </c>
      <c r="AH1411" s="32"/>
      <c r="AI1411" s="114">
        <f t="shared" si="5468"/>
        <v>0</v>
      </c>
      <c r="AJ1411" s="32"/>
      <c r="AK1411" s="114">
        <f t="shared" si="5469"/>
        <v>0</v>
      </c>
      <c r="AL1411" s="32"/>
      <c r="AM1411" s="114">
        <f t="shared" si="5470"/>
        <v>0</v>
      </c>
      <c r="AN1411" s="32"/>
      <c r="AO1411" s="114">
        <f t="shared" si="5471"/>
        <v>0</v>
      </c>
      <c r="AP1411" s="32"/>
      <c r="AQ1411" s="114">
        <f t="shared" si="5472"/>
        <v>0</v>
      </c>
      <c r="AR1411" s="32"/>
      <c r="AS1411" s="114">
        <f t="shared" si="5473"/>
        <v>0</v>
      </c>
      <c r="AT1411" s="32"/>
      <c r="AU1411" s="114">
        <f t="shared" si="5474"/>
        <v>0</v>
      </c>
      <c r="AV1411" s="32"/>
      <c r="AW1411" s="114">
        <f t="shared" si="5475"/>
        <v>0</v>
      </c>
      <c r="AX1411" s="32"/>
      <c r="AY1411" s="114">
        <f t="shared" si="5476"/>
        <v>0</v>
      </c>
      <c r="AZ1411" s="32"/>
      <c r="BA1411" s="114">
        <f t="shared" si="5477"/>
        <v>0</v>
      </c>
      <c r="BB1411" s="32"/>
      <c r="BC1411" s="114">
        <f t="shared" si="5478"/>
        <v>0</v>
      </c>
      <c r="BD1411" s="32"/>
      <c r="BE1411" s="114">
        <f t="shared" si="5479"/>
        <v>0</v>
      </c>
      <c r="BF1411" s="32"/>
      <c r="BG1411" s="114">
        <f t="shared" si="5480"/>
        <v>0</v>
      </c>
      <c r="BH1411" s="108">
        <f t="shared" ref="BH1411:BI1411" si="5505">SUM(J1411,L1411,N1411,P1411,R1411,T1411,V1411,X1411,Z1411,AB1411,AD1411,AF1411,AH1411,AJ1411,AL1411,AN1411,AP1411,AR1411,AT1411,AV1411,AX1411,AZ1411,BB1411,BD1411,BF1411)</f>
        <v>0</v>
      </c>
      <c r="BI1411" s="119">
        <f t="shared" si="5505"/>
        <v>0</v>
      </c>
      <c r="BJ1411" s="87">
        <f t="shared" si="5482"/>
        <v>0</v>
      </c>
      <c r="BK1411" s="108">
        <f t="shared" si="5483"/>
        <v>1</v>
      </c>
      <c r="BL1411" s="119">
        <f t="shared" si="5484"/>
        <v>967.34</v>
      </c>
      <c r="BM1411" s="87">
        <f t="shared" si="5485"/>
        <v>1</v>
      </c>
    </row>
    <row r="1412" spans="1:65" s="88" customFormat="1" ht="22.5">
      <c r="A1412" s="38" t="s">
        <v>2195</v>
      </c>
      <c r="B1412" s="29" t="s">
        <v>1951</v>
      </c>
      <c r="C1412" s="29" t="s">
        <v>2196</v>
      </c>
      <c r="D1412" s="101" t="s">
        <v>2197</v>
      </c>
      <c r="E1412" s="29" t="s">
        <v>1943</v>
      </c>
      <c r="F1412" s="30">
        <v>3</v>
      </c>
      <c r="G1412" s="31">
        <v>1351.48</v>
      </c>
      <c r="H1412" s="119">
        <v>1660.6627080985907</v>
      </c>
      <c r="I1412" s="120">
        <f t="shared" si="5455"/>
        <v>4981.99</v>
      </c>
      <c r="J1412" s="111"/>
      <c r="K1412" s="114">
        <f t="shared" si="5456"/>
        <v>0</v>
      </c>
      <c r="L1412" s="32"/>
      <c r="M1412" s="114">
        <f t="shared" si="5457"/>
        <v>0</v>
      </c>
      <c r="N1412" s="32"/>
      <c r="O1412" s="114">
        <f t="shared" si="5458"/>
        <v>0</v>
      </c>
      <c r="P1412" s="32"/>
      <c r="Q1412" s="114">
        <f t="shared" si="5459"/>
        <v>0</v>
      </c>
      <c r="R1412" s="32"/>
      <c r="S1412" s="114">
        <f t="shared" si="5460"/>
        <v>0</v>
      </c>
      <c r="T1412" s="32"/>
      <c r="U1412" s="114">
        <f t="shared" si="5461"/>
        <v>0</v>
      </c>
      <c r="V1412" s="32"/>
      <c r="W1412" s="114">
        <f t="shared" si="5462"/>
        <v>0</v>
      </c>
      <c r="X1412" s="32"/>
      <c r="Y1412" s="114">
        <f t="shared" si="5463"/>
        <v>0</v>
      </c>
      <c r="Z1412" s="32"/>
      <c r="AA1412" s="114">
        <f t="shared" si="5464"/>
        <v>0</v>
      </c>
      <c r="AB1412" s="32"/>
      <c r="AC1412" s="114">
        <f t="shared" si="5465"/>
        <v>0</v>
      </c>
      <c r="AD1412" s="32"/>
      <c r="AE1412" s="114">
        <f t="shared" si="5466"/>
        <v>0</v>
      </c>
      <c r="AF1412" s="32"/>
      <c r="AG1412" s="114">
        <f t="shared" si="5467"/>
        <v>0</v>
      </c>
      <c r="AH1412" s="32"/>
      <c r="AI1412" s="114">
        <f t="shared" si="5468"/>
        <v>0</v>
      </c>
      <c r="AJ1412" s="32"/>
      <c r="AK1412" s="114">
        <f t="shared" si="5469"/>
        <v>0</v>
      </c>
      <c r="AL1412" s="32"/>
      <c r="AM1412" s="114">
        <f t="shared" si="5470"/>
        <v>0</v>
      </c>
      <c r="AN1412" s="32"/>
      <c r="AO1412" s="114">
        <f t="shared" si="5471"/>
        <v>0</v>
      </c>
      <c r="AP1412" s="32"/>
      <c r="AQ1412" s="114">
        <f t="shared" si="5472"/>
        <v>0</v>
      </c>
      <c r="AR1412" s="32"/>
      <c r="AS1412" s="114">
        <f t="shared" si="5473"/>
        <v>0</v>
      </c>
      <c r="AT1412" s="32"/>
      <c r="AU1412" s="114">
        <f t="shared" si="5474"/>
        <v>0</v>
      </c>
      <c r="AV1412" s="32"/>
      <c r="AW1412" s="114">
        <f t="shared" si="5475"/>
        <v>0</v>
      </c>
      <c r="AX1412" s="32"/>
      <c r="AY1412" s="114">
        <f t="shared" si="5476"/>
        <v>0</v>
      </c>
      <c r="AZ1412" s="32"/>
      <c r="BA1412" s="114">
        <f t="shared" si="5477"/>
        <v>0</v>
      </c>
      <c r="BB1412" s="32"/>
      <c r="BC1412" s="114">
        <f t="shared" si="5478"/>
        <v>0</v>
      </c>
      <c r="BD1412" s="32"/>
      <c r="BE1412" s="114">
        <f t="shared" si="5479"/>
        <v>0</v>
      </c>
      <c r="BF1412" s="32"/>
      <c r="BG1412" s="114">
        <f t="shared" si="5480"/>
        <v>0</v>
      </c>
      <c r="BH1412" s="108">
        <f t="shared" ref="BH1412:BI1412" si="5506">SUM(J1412,L1412,N1412,P1412,R1412,T1412,V1412,X1412,Z1412,AB1412,AD1412,AF1412,AH1412,AJ1412,AL1412,AN1412,AP1412,AR1412,AT1412,AV1412,AX1412,AZ1412,BB1412,BD1412,BF1412)</f>
        <v>0</v>
      </c>
      <c r="BI1412" s="119">
        <f t="shared" si="5506"/>
        <v>0</v>
      </c>
      <c r="BJ1412" s="87">
        <f t="shared" si="5482"/>
        <v>0</v>
      </c>
      <c r="BK1412" s="108">
        <f t="shared" si="5483"/>
        <v>3</v>
      </c>
      <c r="BL1412" s="119">
        <f t="shared" si="5484"/>
        <v>4981.99</v>
      </c>
      <c r="BM1412" s="87">
        <f t="shared" si="5485"/>
        <v>1</v>
      </c>
    </row>
    <row r="1413" spans="1:65" s="88" customFormat="1" ht="22.5">
      <c r="A1413" s="38" t="s">
        <v>2198</v>
      </c>
      <c r="B1413" s="29" t="s">
        <v>1951</v>
      </c>
      <c r="C1413" s="29" t="s">
        <v>2199</v>
      </c>
      <c r="D1413" s="101" t="s">
        <v>2200</v>
      </c>
      <c r="E1413" s="29" t="s">
        <v>100</v>
      </c>
      <c r="F1413" s="30">
        <v>3</v>
      </c>
      <c r="G1413" s="31">
        <v>1818.12</v>
      </c>
      <c r="H1413" s="119">
        <v>2234.0575390299591</v>
      </c>
      <c r="I1413" s="120">
        <f t="shared" si="5455"/>
        <v>6702.17</v>
      </c>
      <c r="J1413" s="111"/>
      <c r="K1413" s="114">
        <f t="shared" si="5456"/>
        <v>0</v>
      </c>
      <c r="L1413" s="32"/>
      <c r="M1413" s="114">
        <f t="shared" si="5457"/>
        <v>0</v>
      </c>
      <c r="N1413" s="32"/>
      <c r="O1413" s="114">
        <f t="shared" si="5458"/>
        <v>0</v>
      </c>
      <c r="P1413" s="32"/>
      <c r="Q1413" s="114">
        <f t="shared" si="5459"/>
        <v>0</v>
      </c>
      <c r="R1413" s="32"/>
      <c r="S1413" s="114">
        <f t="shared" si="5460"/>
        <v>0</v>
      </c>
      <c r="T1413" s="32"/>
      <c r="U1413" s="114">
        <f t="shared" si="5461"/>
        <v>0</v>
      </c>
      <c r="V1413" s="32"/>
      <c r="W1413" s="114">
        <f t="shared" si="5462"/>
        <v>0</v>
      </c>
      <c r="X1413" s="32"/>
      <c r="Y1413" s="114">
        <f t="shared" si="5463"/>
        <v>0</v>
      </c>
      <c r="Z1413" s="32"/>
      <c r="AA1413" s="114">
        <f t="shared" si="5464"/>
        <v>0</v>
      </c>
      <c r="AB1413" s="32"/>
      <c r="AC1413" s="114">
        <f t="shared" si="5465"/>
        <v>0</v>
      </c>
      <c r="AD1413" s="32"/>
      <c r="AE1413" s="114">
        <f t="shared" si="5466"/>
        <v>0</v>
      </c>
      <c r="AF1413" s="32"/>
      <c r="AG1413" s="114">
        <f t="shared" si="5467"/>
        <v>0</v>
      </c>
      <c r="AH1413" s="32"/>
      <c r="AI1413" s="114">
        <f t="shared" si="5468"/>
        <v>0</v>
      </c>
      <c r="AJ1413" s="32"/>
      <c r="AK1413" s="114">
        <f t="shared" si="5469"/>
        <v>0</v>
      </c>
      <c r="AL1413" s="32"/>
      <c r="AM1413" s="114">
        <f t="shared" si="5470"/>
        <v>0</v>
      </c>
      <c r="AN1413" s="32"/>
      <c r="AO1413" s="114">
        <f t="shared" si="5471"/>
        <v>0</v>
      </c>
      <c r="AP1413" s="32"/>
      <c r="AQ1413" s="114">
        <f t="shared" si="5472"/>
        <v>0</v>
      </c>
      <c r="AR1413" s="32"/>
      <c r="AS1413" s="114">
        <f t="shared" si="5473"/>
        <v>0</v>
      </c>
      <c r="AT1413" s="32"/>
      <c r="AU1413" s="114">
        <f t="shared" si="5474"/>
        <v>0</v>
      </c>
      <c r="AV1413" s="32"/>
      <c r="AW1413" s="114">
        <f t="shared" si="5475"/>
        <v>0</v>
      </c>
      <c r="AX1413" s="32"/>
      <c r="AY1413" s="114">
        <f t="shared" si="5476"/>
        <v>0</v>
      </c>
      <c r="AZ1413" s="32"/>
      <c r="BA1413" s="114">
        <f t="shared" si="5477"/>
        <v>0</v>
      </c>
      <c r="BB1413" s="32"/>
      <c r="BC1413" s="114">
        <f t="shared" si="5478"/>
        <v>0</v>
      </c>
      <c r="BD1413" s="32"/>
      <c r="BE1413" s="114">
        <f t="shared" si="5479"/>
        <v>0</v>
      </c>
      <c r="BF1413" s="32"/>
      <c r="BG1413" s="114">
        <f t="shared" si="5480"/>
        <v>0</v>
      </c>
      <c r="BH1413" s="108">
        <f t="shared" ref="BH1413:BI1413" si="5507">SUM(J1413,L1413,N1413,P1413,R1413,T1413,V1413,X1413,Z1413,AB1413,AD1413,AF1413,AH1413,AJ1413,AL1413,AN1413,AP1413,AR1413,AT1413,AV1413,AX1413,AZ1413,BB1413,BD1413,BF1413)</f>
        <v>0</v>
      </c>
      <c r="BI1413" s="119">
        <f t="shared" si="5507"/>
        <v>0</v>
      </c>
      <c r="BJ1413" s="87">
        <f t="shared" si="5482"/>
        <v>0</v>
      </c>
      <c r="BK1413" s="108">
        <f t="shared" si="5483"/>
        <v>3</v>
      </c>
      <c r="BL1413" s="119">
        <f t="shared" si="5484"/>
        <v>6702.17</v>
      </c>
      <c r="BM1413" s="87">
        <f t="shared" si="5485"/>
        <v>1</v>
      </c>
    </row>
    <row r="1414" spans="1:65" s="88" customFormat="1" ht="22.5">
      <c r="A1414" s="38" t="s">
        <v>2201</v>
      </c>
      <c r="B1414" s="29" t="s">
        <v>1951</v>
      </c>
      <c r="C1414" s="29" t="s">
        <v>2202</v>
      </c>
      <c r="D1414" s="101" t="s">
        <v>2203</v>
      </c>
      <c r="E1414" s="29" t="s">
        <v>100</v>
      </c>
      <c r="F1414" s="30">
        <v>1</v>
      </c>
      <c r="G1414" s="31">
        <v>294.52999999999997</v>
      </c>
      <c r="H1414" s="119">
        <v>361.9106367954227</v>
      </c>
      <c r="I1414" s="120">
        <f t="shared" si="5455"/>
        <v>361.91</v>
      </c>
      <c r="J1414" s="111"/>
      <c r="K1414" s="114">
        <f t="shared" si="5456"/>
        <v>0</v>
      </c>
      <c r="L1414" s="32"/>
      <c r="M1414" s="114">
        <f t="shared" si="5457"/>
        <v>0</v>
      </c>
      <c r="N1414" s="32"/>
      <c r="O1414" s="114">
        <f t="shared" si="5458"/>
        <v>0</v>
      </c>
      <c r="P1414" s="32"/>
      <c r="Q1414" s="114">
        <f t="shared" si="5459"/>
        <v>0</v>
      </c>
      <c r="R1414" s="32"/>
      <c r="S1414" s="114">
        <f t="shared" si="5460"/>
        <v>0</v>
      </c>
      <c r="T1414" s="32"/>
      <c r="U1414" s="114">
        <f t="shared" si="5461"/>
        <v>0</v>
      </c>
      <c r="V1414" s="32"/>
      <c r="W1414" s="114">
        <f t="shared" si="5462"/>
        <v>0</v>
      </c>
      <c r="X1414" s="32"/>
      <c r="Y1414" s="114">
        <f t="shared" si="5463"/>
        <v>0</v>
      </c>
      <c r="Z1414" s="32"/>
      <c r="AA1414" s="114">
        <f t="shared" si="5464"/>
        <v>0</v>
      </c>
      <c r="AB1414" s="32"/>
      <c r="AC1414" s="114">
        <f t="shared" si="5465"/>
        <v>0</v>
      </c>
      <c r="AD1414" s="32"/>
      <c r="AE1414" s="114">
        <f t="shared" si="5466"/>
        <v>0</v>
      </c>
      <c r="AF1414" s="32"/>
      <c r="AG1414" s="114">
        <f t="shared" si="5467"/>
        <v>0</v>
      </c>
      <c r="AH1414" s="32"/>
      <c r="AI1414" s="114">
        <f t="shared" si="5468"/>
        <v>0</v>
      </c>
      <c r="AJ1414" s="32"/>
      <c r="AK1414" s="114">
        <f t="shared" si="5469"/>
        <v>0</v>
      </c>
      <c r="AL1414" s="32"/>
      <c r="AM1414" s="114">
        <f t="shared" si="5470"/>
        <v>0</v>
      </c>
      <c r="AN1414" s="32"/>
      <c r="AO1414" s="114">
        <f t="shared" si="5471"/>
        <v>0</v>
      </c>
      <c r="AP1414" s="32"/>
      <c r="AQ1414" s="114">
        <f t="shared" si="5472"/>
        <v>0</v>
      </c>
      <c r="AR1414" s="32"/>
      <c r="AS1414" s="114">
        <f t="shared" si="5473"/>
        <v>0</v>
      </c>
      <c r="AT1414" s="32"/>
      <c r="AU1414" s="114">
        <f t="shared" si="5474"/>
        <v>0</v>
      </c>
      <c r="AV1414" s="32"/>
      <c r="AW1414" s="114">
        <f t="shared" si="5475"/>
        <v>0</v>
      </c>
      <c r="AX1414" s="32"/>
      <c r="AY1414" s="114">
        <f t="shared" si="5476"/>
        <v>0</v>
      </c>
      <c r="AZ1414" s="32"/>
      <c r="BA1414" s="114">
        <f t="shared" si="5477"/>
        <v>0</v>
      </c>
      <c r="BB1414" s="32"/>
      <c r="BC1414" s="114">
        <f t="shared" si="5478"/>
        <v>0</v>
      </c>
      <c r="BD1414" s="32"/>
      <c r="BE1414" s="114">
        <f t="shared" si="5479"/>
        <v>0</v>
      </c>
      <c r="BF1414" s="32"/>
      <c r="BG1414" s="114">
        <f t="shared" si="5480"/>
        <v>0</v>
      </c>
      <c r="BH1414" s="108">
        <f t="shared" ref="BH1414:BI1414" si="5508">SUM(J1414,L1414,N1414,P1414,R1414,T1414,V1414,X1414,Z1414,AB1414,AD1414,AF1414,AH1414,AJ1414,AL1414,AN1414,AP1414,AR1414,AT1414,AV1414,AX1414,AZ1414,BB1414,BD1414,BF1414)</f>
        <v>0</v>
      </c>
      <c r="BI1414" s="119">
        <f t="shared" si="5508"/>
        <v>0</v>
      </c>
      <c r="BJ1414" s="87">
        <f t="shared" si="5482"/>
        <v>0</v>
      </c>
      <c r="BK1414" s="108">
        <f t="shared" si="5483"/>
        <v>1</v>
      </c>
      <c r="BL1414" s="119">
        <f t="shared" si="5484"/>
        <v>361.91</v>
      </c>
      <c r="BM1414" s="87">
        <f t="shared" si="5485"/>
        <v>1</v>
      </c>
    </row>
    <row r="1415" spans="1:65" s="88" customFormat="1" ht="22.5">
      <c r="A1415" s="38" t="s">
        <v>2204</v>
      </c>
      <c r="B1415" s="29" t="s">
        <v>1951</v>
      </c>
      <c r="C1415" s="29" t="s">
        <v>2205</v>
      </c>
      <c r="D1415" s="101" t="s">
        <v>2206</v>
      </c>
      <c r="E1415" s="29" t="s">
        <v>100</v>
      </c>
      <c r="F1415" s="30">
        <v>10</v>
      </c>
      <c r="G1415" s="31">
        <v>352.74</v>
      </c>
      <c r="H1415" s="119">
        <v>433.43753785087227</v>
      </c>
      <c r="I1415" s="120">
        <f t="shared" si="5455"/>
        <v>4334.38</v>
      </c>
      <c r="J1415" s="111"/>
      <c r="K1415" s="114">
        <f t="shared" si="5456"/>
        <v>0</v>
      </c>
      <c r="L1415" s="32"/>
      <c r="M1415" s="114">
        <f t="shared" si="5457"/>
        <v>0</v>
      </c>
      <c r="N1415" s="32"/>
      <c r="O1415" s="114">
        <f t="shared" si="5458"/>
        <v>0</v>
      </c>
      <c r="P1415" s="32"/>
      <c r="Q1415" s="114">
        <f t="shared" si="5459"/>
        <v>0</v>
      </c>
      <c r="R1415" s="32"/>
      <c r="S1415" s="114">
        <f t="shared" si="5460"/>
        <v>0</v>
      </c>
      <c r="T1415" s="32"/>
      <c r="U1415" s="114">
        <f t="shared" si="5461"/>
        <v>0</v>
      </c>
      <c r="V1415" s="32"/>
      <c r="W1415" s="114">
        <f t="shared" si="5462"/>
        <v>0</v>
      </c>
      <c r="X1415" s="32"/>
      <c r="Y1415" s="114">
        <f t="shared" si="5463"/>
        <v>0</v>
      </c>
      <c r="Z1415" s="32"/>
      <c r="AA1415" s="114">
        <f t="shared" si="5464"/>
        <v>0</v>
      </c>
      <c r="AB1415" s="32"/>
      <c r="AC1415" s="114">
        <f t="shared" si="5465"/>
        <v>0</v>
      </c>
      <c r="AD1415" s="32"/>
      <c r="AE1415" s="114">
        <f t="shared" si="5466"/>
        <v>0</v>
      </c>
      <c r="AF1415" s="32"/>
      <c r="AG1415" s="114">
        <f t="shared" si="5467"/>
        <v>0</v>
      </c>
      <c r="AH1415" s="32"/>
      <c r="AI1415" s="114">
        <f t="shared" si="5468"/>
        <v>0</v>
      </c>
      <c r="AJ1415" s="32"/>
      <c r="AK1415" s="114">
        <f t="shared" si="5469"/>
        <v>0</v>
      </c>
      <c r="AL1415" s="32"/>
      <c r="AM1415" s="114">
        <f t="shared" si="5470"/>
        <v>0</v>
      </c>
      <c r="AN1415" s="32"/>
      <c r="AO1415" s="114">
        <f t="shared" si="5471"/>
        <v>0</v>
      </c>
      <c r="AP1415" s="32"/>
      <c r="AQ1415" s="114">
        <f t="shared" si="5472"/>
        <v>0</v>
      </c>
      <c r="AR1415" s="32"/>
      <c r="AS1415" s="114">
        <f t="shared" si="5473"/>
        <v>0</v>
      </c>
      <c r="AT1415" s="32"/>
      <c r="AU1415" s="114">
        <f t="shared" si="5474"/>
        <v>0</v>
      </c>
      <c r="AV1415" s="32"/>
      <c r="AW1415" s="114">
        <f t="shared" si="5475"/>
        <v>0</v>
      </c>
      <c r="AX1415" s="32"/>
      <c r="AY1415" s="114">
        <f t="shared" si="5476"/>
        <v>0</v>
      </c>
      <c r="AZ1415" s="32"/>
      <c r="BA1415" s="114">
        <f t="shared" si="5477"/>
        <v>0</v>
      </c>
      <c r="BB1415" s="32"/>
      <c r="BC1415" s="114">
        <f t="shared" si="5478"/>
        <v>0</v>
      </c>
      <c r="BD1415" s="32"/>
      <c r="BE1415" s="114">
        <f t="shared" si="5479"/>
        <v>0</v>
      </c>
      <c r="BF1415" s="32"/>
      <c r="BG1415" s="114">
        <f t="shared" si="5480"/>
        <v>0</v>
      </c>
      <c r="BH1415" s="108">
        <f t="shared" ref="BH1415:BI1415" si="5509">SUM(J1415,L1415,N1415,P1415,R1415,T1415,V1415,X1415,Z1415,AB1415,AD1415,AF1415,AH1415,AJ1415,AL1415,AN1415,AP1415,AR1415,AT1415,AV1415,AX1415,AZ1415,BB1415,BD1415,BF1415)</f>
        <v>0</v>
      </c>
      <c r="BI1415" s="119">
        <f t="shared" si="5509"/>
        <v>0</v>
      </c>
      <c r="BJ1415" s="87">
        <f t="shared" si="5482"/>
        <v>0</v>
      </c>
      <c r="BK1415" s="108">
        <f t="shared" si="5483"/>
        <v>10</v>
      </c>
      <c r="BL1415" s="119">
        <f t="shared" si="5484"/>
        <v>4334.38</v>
      </c>
      <c r="BM1415" s="87">
        <f t="shared" si="5485"/>
        <v>1</v>
      </c>
    </row>
    <row r="1416" spans="1:65" s="88" customFormat="1" ht="22.5">
      <c r="A1416" s="38" t="s">
        <v>2207</v>
      </c>
      <c r="B1416" s="29" t="s">
        <v>1951</v>
      </c>
      <c r="C1416" s="29" t="s">
        <v>2208</v>
      </c>
      <c r="D1416" s="101" t="s">
        <v>2209</v>
      </c>
      <c r="E1416" s="29" t="s">
        <v>100</v>
      </c>
      <c r="F1416" s="30">
        <v>1</v>
      </c>
      <c r="G1416" s="31">
        <v>636.41999999999996</v>
      </c>
      <c r="H1416" s="119">
        <v>782.01598298761724</v>
      </c>
      <c r="I1416" s="120">
        <f t="shared" si="5455"/>
        <v>782.02</v>
      </c>
      <c r="J1416" s="111"/>
      <c r="K1416" s="114">
        <f t="shared" si="5456"/>
        <v>0</v>
      </c>
      <c r="L1416" s="32"/>
      <c r="M1416" s="114">
        <f t="shared" si="5457"/>
        <v>0</v>
      </c>
      <c r="N1416" s="32"/>
      <c r="O1416" s="114">
        <f t="shared" si="5458"/>
        <v>0</v>
      </c>
      <c r="P1416" s="32"/>
      <c r="Q1416" s="114">
        <f t="shared" si="5459"/>
        <v>0</v>
      </c>
      <c r="R1416" s="32"/>
      <c r="S1416" s="114">
        <f t="shared" si="5460"/>
        <v>0</v>
      </c>
      <c r="T1416" s="32"/>
      <c r="U1416" s="114">
        <f t="shared" si="5461"/>
        <v>0</v>
      </c>
      <c r="V1416" s="32"/>
      <c r="W1416" s="114">
        <f t="shared" si="5462"/>
        <v>0</v>
      </c>
      <c r="X1416" s="32"/>
      <c r="Y1416" s="114">
        <f t="shared" si="5463"/>
        <v>0</v>
      </c>
      <c r="Z1416" s="32"/>
      <c r="AA1416" s="114">
        <f t="shared" si="5464"/>
        <v>0</v>
      </c>
      <c r="AB1416" s="32"/>
      <c r="AC1416" s="114">
        <f t="shared" si="5465"/>
        <v>0</v>
      </c>
      <c r="AD1416" s="32"/>
      <c r="AE1416" s="114">
        <f t="shared" si="5466"/>
        <v>0</v>
      </c>
      <c r="AF1416" s="32"/>
      <c r="AG1416" s="114">
        <f t="shared" si="5467"/>
        <v>0</v>
      </c>
      <c r="AH1416" s="32"/>
      <c r="AI1416" s="114">
        <f t="shared" si="5468"/>
        <v>0</v>
      </c>
      <c r="AJ1416" s="32"/>
      <c r="AK1416" s="114">
        <f t="shared" si="5469"/>
        <v>0</v>
      </c>
      <c r="AL1416" s="32"/>
      <c r="AM1416" s="114">
        <f t="shared" si="5470"/>
        <v>0</v>
      </c>
      <c r="AN1416" s="32"/>
      <c r="AO1416" s="114">
        <f t="shared" si="5471"/>
        <v>0</v>
      </c>
      <c r="AP1416" s="32"/>
      <c r="AQ1416" s="114">
        <f t="shared" si="5472"/>
        <v>0</v>
      </c>
      <c r="AR1416" s="32"/>
      <c r="AS1416" s="114">
        <f t="shared" si="5473"/>
        <v>0</v>
      </c>
      <c r="AT1416" s="32"/>
      <c r="AU1416" s="114">
        <f t="shared" si="5474"/>
        <v>0</v>
      </c>
      <c r="AV1416" s="32"/>
      <c r="AW1416" s="114">
        <f t="shared" si="5475"/>
        <v>0</v>
      </c>
      <c r="AX1416" s="32"/>
      <c r="AY1416" s="114">
        <f t="shared" si="5476"/>
        <v>0</v>
      </c>
      <c r="AZ1416" s="32"/>
      <c r="BA1416" s="114">
        <f t="shared" si="5477"/>
        <v>0</v>
      </c>
      <c r="BB1416" s="32"/>
      <c r="BC1416" s="114">
        <f t="shared" si="5478"/>
        <v>0</v>
      </c>
      <c r="BD1416" s="32"/>
      <c r="BE1416" s="114">
        <f t="shared" si="5479"/>
        <v>0</v>
      </c>
      <c r="BF1416" s="32"/>
      <c r="BG1416" s="114">
        <f t="shared" si="5480"/>
        <v>0</v>
      </c>
      <c r="BH1416" s="108">
        <f t="shared" ref="BH1416:BI1416" si="5510">SUM(J1416,L1416,N1416,P1416,R1416,T1416,V1416,X1416,Z1416,AB1416,AD1416,AF1416,AH1416,AJ1416,AL1416,AN1416,AP1416,AR1416,AT1416,AV1416,AX1416,AZ1416,BB1416,BD1416,BF1416)</f>
        <v>0</v>
      </c>
      <c r="BI1416" s="119">
        <f t="shared" si="5510"/>
        <v>0</v>
      </c>
      <c r="BJ1416" s="87">
        <f t="shared" si="5482"/>
        <v>0</v>
      </c>
      <c r="BK1416" s="108">
        <f t="shared" si="5483"/>
        <v>1</v>
      </c>
      <c r="BL1416" s="119">
        <f t="shared" si="5484"/>
        <v>782.02</v>
      </c>
      <c r="BM1416" s="87">
        <f t="shared" si="5485"/>
        <v>1</v>
      </c>
    </row>
    <row r="1417" spans="1:65" s="88" customFormat="1" ht="22.5">
      <c r="A1417" s="38" t="s">
        <v>2210</v>
      </c>
      <c r="B1417" s="29" t="s">
        <v>1951</v>
      </c>
      <c r="C1417" s="29" t="s">
        <v>2211</v>
      </c>
      <c r="D1417" s="101" t="s">
        <v>2212</v>
      </c>
      <c r="E1417" s="29" t="s">
        <v>132</v>
      </c>
      <c r="F1417" s="30">
        <v>16</v>
      </c>
      <c r="G1417" s="31">
        <v>59.47</v>
      </c>
      <c r="H1417" s="119">
        <v>73.075155570650821</v>
      </c>
      <c r="I1417" s="120">
        <f t="shared" si="5455"/>
        <v>1169.2</v>
      </c>
      <c r="J1417" s="111"/>
      <c r="K1417" s="114">
        <f t="shared" si="5456"/>
        <v>0</v>
      </c>
      <c r="L1417" s="32"/>
      <c r="M1417" s="114">
        <f t="shared" si="5457"/>
        <v>0</v>
      </c>
      <c r="N1417" s="32"/>
      <c r="O1417" s="114">
        <f t="shared" si="5458"/>
        <v>0</v>
      </c>
      <c r="P1417" s="32"/>
      <c r="Q1417" s="114">
        <f t="shared" si="5459"/>
        <v>0</v>
      </c>
      <c r="R1417" s="32"/>
      <c r="S1417" s="114">
        <f t="shared" si="5460"/>
        <v>0</v>
      </c>
      <c r="T1417" s="32"/>
      <c r="U1417" s="114">
        <f t="shared" si="5461"/>
        <v>0</v>
      </c>
      <c r="V1417" s="32"/>
      <c r="W1417" s="114">
        <f t="shared" si="5462"/>
        <v>0</v>
      </c>
      <c r="X1417" s="32"/>
      <c r="Y1417" s="114">
        <f t="shared" si="5463"/>
        <v>0</v>
      </c>
      <c r="Z1417" s="32"/>
      <c r="AA1417" s="114">
        <f t="shared" si="5464"/>
        <v>0</v>
      </c>
      <c r="AB1417" s="32"/>
      <c r="AC1417" s="114">
        <f t="shared" si="5465"/>
        <v>0</v>
      </c>
      <c r="AD1417" s="32"/>
      <c r="AE1417" s="114">
        <f t="shared" si="5466"/>
        <v>0</v>
      </c>
      <c r="AF1417" s="32"/>
      <c r="AG1417" s="114">
        <f t="shared" si="5467"/>
        <v>0</v>
      </c>
      <c r="AH1417" s="32"/>
      <c r="AI1417" s="114">
        <f t="shared" si="5468"/>
        <v>0</v>
      </c>
      <c r="AJ1417" s="32"/>
      <c r="AK1417" s="114">
        <f t="shared" si="5469"/>
        <v>0</v>
      </c>
      <c r="AL1417" s="32"/>
      <c r="AM1417" s="114">
        <f t="shared" si="5470"/>
        <v>0</v>
      </c>
      <c r="AN1417" s="32"/>
      <c r="AO1417" s="114">
        <f t="shared" si="5471"/>
        <v>0</v>
      </c>
      <c r="AP1417" s="32"/>
      <c r="AQ1417" s="114">
        <f t="shared" si="5472"/>
        <v>0</v>
      </c>
      <c r="AR1417" s="32"/>
      <c r="AS1417" s="114">
        <f t="shared" si="5473"/>
        <v>0</v>
      </c>
      <c r="AT1417" s="32"/>
      <c r="AU1417" s="114">
        <f t="shared" si="5474"/>
        <v>0</v>
      </c>
      <c r="AV1417" s="32"/>
      <c r="AW1417" s="114">
        <f t="shared" si="5475"/>
        <v>0</v>
      </c>
      <c r="AX1417" s="32"/>
      <c r="AY1417" s="114">
        <f t="shared" si="5476"/>
        <v>0</v>
      </c>
      <c r="AZ1417" s="32"/>
      <c r="BA1417" s="114">
        <f t="shared" si="5477"/>
        <v>0</v>
      </c>
      <c r="BB1417" s="32"/>
      <c r="BC1417" s="114">
        <f t="shared" si="5478"/>
        <v>0</v>
      </c>
      <c r="BD1417" s="32"/>
      <c r="BE1417" s="114">
        <f t="shared" si="5479"/>
        <v>0</v>
      </c>
      <c r="BF1417" s="32"/>
      <c r="BG1417" s="114">
        <f t="shared" si="5480"/>
        <v>0</v>
      </c>
      <c r="BH1417" s="108">
        <f t="shared" ref="BH1417:BI1417" si="5511">SUM(J1417,L1417,N1417,P1417,R1417,T1417,V1417,X1417,Z1417,AB1417,AD1417,AF1417,AH1417,AJ1417,AL1417,AN1417,AP1417,AR1417,AT1417,AV1417,AX1417,AZ1417,BB1417,BD1417,BF1417)</f>
        <v>0</v>
      </c>
      <c r="BI1417" s="119">
        <f t="shared" si="5511"/>
        <v>0</v>
      </c>
      <c r="BJ1417" s="87">
        <f t="shared" si="5482"/>
        <v>0</v>
      </c>
      <c r="BK1417" s="108">
        <f t="shared" si="5483"/>
        <v>16</v>
      </c>
      <c r="BL1417" s="119">
        <f t="shared" si="5484"/>
        <v>1169.2</v>
      </c>
      <c r="BM1417" s="87">
        <f t="shared" si="5485"/>
        <v>1</v>
      </c>
    </row>
    <row r="1418" spans="1:65" s="88" customFormat="1" ht="22.5">
      <c r="A1418" s="38" t="s">
        <v>2213</v>
      </c>
      <c r="B1418" s="29" t="s">
        <v>1951</v>
      </c>
      <c r="C1418" s="29" t="s">
        <v>2214</v>
      </c>
      <c r="D1418" s="101" t="s">
        <v>2215</v>
      </c>
      <c r="E1418" s="29" t="s">
        <v>132</v>
      </c>
      <c r="F1418" s="30">
        <v>6</v>
      </c>
      <c r="G1418" s="31">
        <v>78.849999999999994</v>
      </c>
      <c r="H1418" s="119">
        <v>96.888784542556209</v>
      </c>
      <c r="I1418" s="120">
        <f t="shared" si="5455"/>
        <v>581.33000000000004</v>
      </c>
      <c r="J1418" s="111"/>
      <c r="K1418" s="114">
        <f t="shared" si="5456"/>
        <v>0</v>
      </c>
      <c r="L1418" s="32"/>
      <c r="M1418" s="114">
        <f t="shared" si="5457"/>
        <v>0</v>
      </c>
      <c r="N1418" s="32"/>
      <c r="O1418" s="114">
        <f t="shared" si="5458"/>
        <v>0</v>
      </c>
      <c r="P1418" s="32"/>
      <c r="Q1418" s="114">
        <f t="shared" si="5459"/>
        <v>0</v>
      </c>
      <c r="R1418" s="32"/>
      <c r="S1418" s="114">
        <f t="shared" si="5460"/>
        <v>0</v>
      </c>
      <c r="T1418" s="32"/>
      <c r="U1418" s="114">
        <f t="shared" si="5461"/>
        <v>0</v>
      </c>
      <c r="V1418" s="32"/>
      <c r="W1418" s="114">
        <f t="shared" si="5462"/>
        <v>0</v>
      </c>
      <c r="X1418" s="32"/>
      <c r="Y1418" s="114">
        <f t="shared" si="5463"/>
        <v>0</v>
      </c>
      <c r="Z1418" s="32"/>
      <c r="AA1418" s="114">
        <f t="shared" si="5464"/>
        <v>0</v>
      </c>
      <c r="AB1418" s="32"/>
      <c r="AC1418" s="114">
        <f t="shared" si="5465"/>
        <v>0</v>
      </c>
      <c r="AD1418" s="32"/>
      <c r="AE1418" s="114">
        <f t="shared" si="5466"/>
        <v>0</v>
      </c>
      <c r="AF1418" s="32"/>
      <c r="AG1418" s="114">
        <f t="shared" si="5467"/>
        <v>0</v>
      </c>
      <c r="AH1418" s="32"/>
      <c r="AI1418" s="114">
        <f t="shared" si="5468"/>
        <v>0</v>
      </c>
      <c r="AJ1418" s="32"/>
      <c r="AK1418" s="114">
        <f t="shared" si="5469"/>
        <v>0</v>
      </c>
      <c r="AL1418" s="32"/>
      <c r="AM1418" s="114">
        <f t="shared" si="5470"/>
        <v>0</v>
      </c>
      <c r="AN1418" s="32"/>
      <c r="AO1418" s="114">
        <f t="shared" si="5471"/>
        <v>0</v>
      </c>
      <c r="AP1418" s="32"/>
      <c r="AQ1418" s="114">
        <f t="shared" si="5472"/>
        <v>0</v>
      </c>
      <c r="AR1418" s="32"/>
      <c r="AS1418" s="114">
        <f t="shared" si="5473"/>
        <v>0</v>
      </c>
      <c r="AT1418" s="32"/>
      <c r="AU1418" s="114">
        <f t="shared" si="5474"/>
        <v>0</v>
      </c>
      <c r="AV1418" s="32"/>
      <c r="AW1418" s="114">
        <f t="shared" si="5475"/>
        <v>0</v>
      </c>
      <c r="AX1418" s="32"/>
      <c r="AY1418" s="114">
        <f t="shared" si="5476"/>
        <v>0</v>
      </c>
      <c r="AZ1418" s="32"/>
      <c r="BA1418" s="114">
        <f t="shared" si="5477"/>
        <v>0</v>
      </c>
      <c r="BB1418" s="32"/>
      <c r="BC1418" s="114">
        <f t="shared" si="5478"/>
        <v>0</v>
      </c>
      <c r="BD1418" s="32"/>
      <c r="BE1418" s="114">
        <f t="shared" si="5479"/>
        <v>0</v>
      </c>
      <c r="BF1418" s="32"/>
      <c r="BG1418" s="114">
        <f t="shared" si="5480"/>
        <v>0</v>
      </c>
      <c r="BH1418" s="108">
        <f t="shared" ref="BH1418:BI1418" si="5512">SUM(J1418,L1418,N1418,P1418,R1418,T1418,V1418,X1418,Z1418,AB1418,AD1418,AF1418,AH1418,AJ1418,AL1418,AN1418,AP1418,AR1418,AT1418,AV1418,AX1418,AZ1418,BB1418,BD1418,BF1418)</f>
        <v>0</v>
      </c>
      <c r="BI1418" s="119">
        <f t="shared" si="5512"/>
        <v>0</v>
      </c>
      <c r="BJ1418" s="87">
        <f t="shared" si="5482"/>
        <v>0</v>
      </c>
      <c r="BK1418" s="108">
        <f t="shared" si="5483"/>
        <v>6</v>
      </c>
      <c r="BL1418" s="119">
        <f t="shared" si="5484"/>
        <v>581.33000000000004</v>
      </c>
      <c r="BM1418" s="87">
        <f t="shared" si="5485"/>
        <v>1</v>
      </c>
    </row>
    <row r="1419" spans="1:65" s="88" customFormat="1" ht="22.5">
      <c r="A1419" s="38" t="s">
        <v>2216</v>
      </c>
      <c r="B1419" s="29" t="s">
        <v>1951</v>
      </c>
      <c r="C1419" s="29" t="s">
        <v>2217</v>
      </c>
      <c r="D1419" s="101" t="s">
        <v>2218</v>
      </c>
      <c r="E1419" s="29" t="s">
        <v>100</v>
      </c>
      <c r="F1419" s="30">
        <v>21</v>
      </c>
      <c r="G1419" s="31">
        <v>614.86</v>
      </c>
      <c r="H1419" s="119">
        <v>755.52362794972873</v>
      </c>
      <c r="I1419" s="120">
        <f t="shared" si="5455"/>
        <v>15866</v>
      </c>
      <c r="J1419" s="111"/>
      <c r="K1419" s="114">
        <f t="shared" si="5456"/>
        <v>0</v>
      </c>
      <c r="L1419" s="32"/>
      <c r="M1419" s="114">
        <f t="shared" si="5457"/>
        <v>0</v>
      </c>
      <c r="N1419" s="32"/>
      <c r="O1419" s="114">
        <f t="shared" si="5458"/>
        <v>0</v>
      </c>
      <c r="P1419" s="32"/>
      <c r="Q1419" s="114">
        <f t="shared" si="5459"/>
        <v>0</v>
      </c>
      <c r="R1419" s="32"/>
      <c r="S1419" s="114">
        <f t="shared" si="5460"/>
        <v>0</v>
      </c>
      <c r="T1419" s="32"/>
      <c r="U1419" s="114">
        <f t="shared" si="5461"/>
        <v>0</v>
      </c>
      <c r="V1419" s="32"/>
      <c r="W1419" s="114">
        <f t="shared" si="5462"/>
        <v>0</v>
      </c>
      <c r="X1419" s="32"/>
      <c r="Y1419" s="114">
        <f t="shared" si="5463"/>
        <v>0</v>
      </c>
      <c r="Z1419" s="32"/>
      <c r="AA1419" s="114">
        <f t="shared" si="5464"/>
        <v>0</v>
      </c>
      <c r="AB1419" s="32"/>
      <c r="AC1419" s="114">
        <f t="shared" si="5465"/>
        <v>0</v>
      </c>
      <c r="AD1419" s="32"/>
      <c r="AE1419" s="114">
        <f t="shared" si="5466"/>
        <v>0</v>
      </c>
      <c r="AF1419" s="32"/>
      <c r="AG1419" s="114">
        <f t="shared" si="5467"/>
        <v>0</v>
      </c>
      <c r="AH1419" s="32"/>
      <c r="AI1419" s="114">
        <f t="shared" si="5468"/>
        <v>0</v>
      </c>
      <c r="AJ1419" s="32"/>
      <c r="AK1419" s="114">
        <f t="shared" si="5469"/>
        <v>0</v>
      </c>
      <c r="AL1419" s="32"/>
      <c r="AM1419" s="114">
        <f t="shared" si="5470"/>
        <v>0</v>
      </c>
      <c r="AN1419" s="32"/>
      <c r="AO1419" s="114">
        <f t="shared" si="5471"/>
        <v>0</v>
      </c>
      <c r="AP1419" s="32"/>
      <c r="AQ1419" s="114">
        <f t="shared" si="5472"/>
        <v>0</v>
      </c>
      <c r="AR1419" s="32"/>
      <c r="AS1419" s="114">
        <f t="shared" si="5473"/>
        <v>0</v>
      </c>
      <c r="AT1419" s="32"/>
      <c r="AU1419" s="114">
        <f t="shared" si="5474"/>
        <v>0</v>
      </c>
      <c r="AV1419" s="32"/>
      <c r="AW1419" s="114">
        <f t="shared" si="5475"/>
        <v>0</v>
      </c>
      <c r="AX1419" s="32"/>
      <c r="AY1419" s="114">
        <f t="shared" si="5476"/>
        <v>0</v>
      </c>
      <c r="AZ1419" s="32"/>
      <c r="BA1419" s="114">
        <f t="shared" si="5477"/>
        <v>0</v>
      </c>
      <c r="BB1419" s="32"/>
      <c r="BC1419" s="114">
        <f t="shared" si="5478"/>
        <v>0</v>
      </c>
      <c r="BD1419" s="32"/>
      <c r="BE1419" s="114">
        <f t="shared" si="5479"/>
        <v>0</v>
      </c>
      <c r="BF1419" s="32"/>
      <c r="BG1419" s="114">
        <f t="shared" si="5480"/>
        <v>0</v>
      </c>
      <c r="BH1419" s="108">
        <f t="shared" ref="BH1419:BI1419" si="5513">SUM(J1419,L1419,N1419,P1419,R1419,T1419,V1419,X1419,Z1419,AB1419,AD1419,AF1419,AH1419,AJ1419,AL1419,AN1419,AP1419,AR1419,AT1419,AV1419,AX1419,AZ1419,BB1419,BD1419,BF1419)</f>
        <v>0</v>
      </c>
      <c r="BI1419" s="119">
        <f t="shared" si="5513"/>
        <v>0</v>
      </c>
      <c r="BJ1419" s="87">
        <f t="shared" si="5482"/>
        <v>0</v>
      </c>
      <c r="BK1419" s="108">
        <f t="shared" si="5483"/>
        <v>21</v>
      </c>
      <c r="BL1419" s="119">
        <f t="shared" si="5484"/>
        <v>15866</v>
      </c>
      <c r="BM1419" s="87">
        <f t="shared" si="5485"/>
        <v>1</v>
      </c>
    </row>
    <row r="1420" spans="1:65" s="88" customFormat="1" ht="22.5">
      <c r="A1420" s="38" t="s">
        <v>2219</v>
      </c>
      <c r="B1420" s="29" t="s">
        <v>1951</v>
      </c>
      <c r="C1420" s="29" t="s">
        <v>2220</v>
      </c>
      <c r="D1420" s="101" t="s">
        <v>2221</v>
      </c>
      <c r="E1420" s="29" t="s">
        <v>1654</v>
      </c>
      <c r="F1420" s="30">
        <v>931</v>
      </c>
      <c r="G1420" s="31">
        <v>58.81</v>
      </c>
      <c r="H1420" s="119">
        <v>72.264165110307303</v>
      </c>
      <c r="I1420" s="120">
        <f t="shared" si="5455"/>
        <v>67277.94</v>
      </c>
      <c r="J1420" s="111"/>
      <c r="K1420" s="114">
        <f t="shared" si="5456"/>
        <v>0</v>
      </c>
      <c r="L1420" s="32"/>
      <c r="M1420" s="114">
        <f t="shared" si="5457"/>
        <v>0</v>
      </c>
      <c r="N1420" s="32"/>
      <c r="O1420" s="114">
        <f t="shared" si="5458"/>
        <v>0</v>
      </c>
      <c r="P1420" s="32"/>
      <c r="Q1420" s="114">
        <f t="shared" si="5459"/>
        <v>0</v>
      </c>
      <c r="R1420" s="32"/>
      <c r="S1420" s="114">
        <f t="shared" si="5460"/>
        <v>0</v>
      </c>
      <c r="T1420" s="32"/>
      <c r="U1420" s="114">
        <f t="shared" si="5461"/>
        <v>0</v>
      </c>
      <c r="V1420" s="32"/>
      <c r="W1420" s="114">
        <f t="shared" si="5462"/>
        <v>0</v>
      </c>
      <c r="X1420" s="32"/>
      <c r="Y1420" s="114">
        <f t="shared" si="5463"/>
        <v>0</v>
      </c>
      <c r="Z1420" s="32"/>
      <c r="AA1420" s="114">
        <f t="shared" si="5464"/>
        <v>0</v>
      </c>
      <c r="AB1420" s="32"/>
      <c r="AC1420" s="114">
        <f t="shared" si="5465"/>
        <v>0</v>
      </c>
      <c r="AD1420" s="32"/>
      <c r="AE1420" s="114">
        <f t="shared" si="5466"/>
        <v>0</v>
      </c>
      <c r="AF1420" s="32"/>
      <c r="AG1420" s="114">
        <f t="shared" si="5467"/>
        <v>0</v>
      </c>
      <c r="AH1420" s="32"/>
      <c r="AI1420" s="114">
        <f t="shared" si="5468"/>
        <v>0</v>
      </c>
      <c r="AJ1420" s="32"/>
      <c r="AK1420" s="114">
        <f t="shared" si="5469"/>
        <v>0</v>
      </c>
      <c r="AL1420" s="32"/>
      <c r="AM1420" s="114">
        <f t="shared" si="5470"/>
        <v>0</v>
      </c>
      <c r="AN1420" s="32"/>
      <c r="AO1420" s="114">
        <f t="shared" si="5471"/>
        <v>0</v>
      </c>
      <c r="AP1420" s="32"/>
      <c r="AQ1420" s="114">
        <f t="shared" si="5472"/>
        <v>0</v>
      </c>
      <c r="AR1420" s="32"/>
      <c r="AS1420" s="114">
        <f t="shared" si="5473"/>
        <v>0</v>
      </c>
      <c r="AT1420" s="32"/>
      <c r="AU1420" s="114">
        <f t="shared" si="5474"/>
        <v>0</v>
      </c>
      <c r="AV1420" s="32"/>
      <c r="AW1420" s="114">
        <f t="shared" si="5475"/>
        <v>0</v>
      </c>
      <c r="AX1420" s="32"/>
      <c r="AY1420" s="114">
        <f t="shared" si="5476"/>
        <v>0</v>
      </c>
      <c r="AZ1420" s="32"/>
      <c r="BA1420" s="114">
        <f t="shared" si="5477"/>
        <v>0</v>
      </c>
      <c r="BB1420" s="32"/>
      <c r="BC1420" s="114">
        <f t="shared" si="5478"/>
        <v>0</v>
      </c>
      <c r="BD1420" s="32"/>
      <c r="BE1420" s="114">
        <f t="shared" si="5479"/>
        <v>0</v>
      </c>
      <c r="BF1420" s="32"/>
      <c r="BG1420" s="114">
        <f t="shared" si="5480"/>
        <v>0</v>
      </c>
      <c r="BH1420" s="108">
        <f t="shared" ref="BH1420:BI1420" si="5514">SUM(J1420,L1420,N1420,P1420,R1420,T1420,V1420,X1420,Z1420,AB1420,AD1420,AF1420,AH1420,AJ1420,AL1420,AN1420,AP1420,AR1420,AT1420,AV1420,AX1420,AZ1420,BB1420,BD1420,BF1420)</f>
        <v>0</v>
      </c>
      <c r="BI1420" s="119">
        <f t="shared" si="5514"/>
        <v>0</v>
      </c>
      <c r="BJ1420" s="87">
        <f t="shared" si="5482"/>
        <v>0</v>
      </c>
      <c r="BK1420" s="108">
        <f t="shared" si="5483"/>
        <v>931</v>
      </c>
      <c r="BL1420" s="119">
        <f t="shared" si="5484"/>
        <v>67277.94</v>
      </c>
      <c r="BM1420" s="87">
        <f t="shared" si="5485"/>
        <v>1</v>
      </c>
    </row>
    <row r="1421" spans="1:65" s="88" customFormat="1" ht="33.75">
      <c r="A1421" s="38" t="s">
        <v>2222</v>
      </c>
      <c r="B1421" s="29" t="s">
        <v>1951</v>
      </c>
      <c r="C1421" s="29" t="s">
        <v>2223</v>
      </c>
      <c r="D1421" s="101" t="s">
        <v>2224</v>
      </c>
      <c r="E1421" s="29" t="s">
        <v>1943</v>
      </c>
      <c r="F1421" s="30">
        <v>48</v>
      </c>
      <c r="G1421" s="31">
        <v>79.290000000000006</v>
      </c>
      <c r="H1421" s="119">
        <v>97.429444849451897</v>
      </c>
      <c r="I1421" s="120">
        <f t="shared" si="5455"/>
        <v>4676.6099999999997</v>
      </c>
      <c r="J1421" s="111"/>
      <c r="K1421" s="114">
        <f t="shared" si="5456"/>
        <v>0</v>
      </c>
      <c r="L1421" s="32"/>
      <c r="M1421" s="114">
        <f t="shared" si="5457"/>
        <v>0</v>
      </c>
      <c r="N1421" s="32"/>
      <c r="O1421" s="114">
        <f t="shared" si="5458"/>
        <v>0</v>
      </c>
      <c r="P1421" s="32"/>
      <c r="Q1421" s="114">
        <f t="shared" si="5459"/>
        <v>0</v>
      </c>
      <c r="R1421" s="32"/>
      <c r="S1421" s="114">
        <f t="shared" si="5460"/>
        <v>0</v>
      </c>
      <c r="T1421" s="32"/>
      <c r="U1421" s="114">
        <f t="shared" si="5461"/>
        <v>0</v>
      </c>
      <c r="V1421" s="32"/>
      <c r="W1421" s="114">
        <f t="shared" si="5462"/>
        <v>0</v>
      </c>
      <c r="X1421" s="32"/>
      <c r="Y1421" s="114">
        <f t="shared" si="5463"/>
        <v>0</v>
      </c>
      <c r="Z1421" s="32"/>
      <c r="AA1421" s="114">
        <f t="shared" si="5464"/>
        <v>0</v>
      </c>
      <c r="AB1421" s="32"/>
      <c r="AC1421" s="114">
        <f t="shared" si="5465"/>
        <v>0</v>
      </c>
      <c r="AD1421" s="32"/>
      <c r="AE1421" s="114">
        <f t="shared" si="5466"/>
        <v>0</v>
      </c>
      <c r="AF1421" s="32"/>
      <c r="AG1421" s="114">
        <f t="shared" si="5467"/>
        <v>0</v>
      </c>
      <c r="AH1421" s="32"/>
      <c r="AI1421" s="114">
        <f t="shared" si="5468"/>
        <v>0</v>
      </c>
      <c r="AJ1421" s="32"/>
      <c r="AK1421" s="114">
        <f t="shared" si="5469"/>
        <v>0</v>
      </c>
      <c r="AL1421" s="32"/>
      <c r="AM1421" s="114">
        <f t="shared" si="5470"/>
        <v>0</v>
      </c>
      <c r="AN1421" s="32"/>
      <c r="AO1421" s="114">
        <f t="shared" si="5471"/>
        <v>0</v>
      </c>
      <c r="AP1421" s="32"/>
      <c r="AQ1421" s="114">
        <f t="shared" si="5472"/>
        <v>0</v>
      </c>
      <c r="AR1421" s="32"/>
      <c r="AS1421" s="114">
        <f t="shared" si="5473"/>
        <v>0</v>
      </c>
      <c r="AT1421" s="32"/>
      <c r="AU1421" s="114">
        <f t="shared" si="5474"/>
        <v>0</v>
      </c>
      <c r="AV1421" s="32"/>
      <c r="AW1421" s="114">
        <f t="shared" si="5475"/>
        <v>0</v>
      </c>
      <c r="AX1421" s="32"/>
      <c r="AY1421" s="114">
        <f t="shared" si="5476"/>
        <v>0</v>
      </c>
      <c r="AZ1421" s="32"/>
      <c r="BA1421" s="114">
        <f t="shared" si="5477"/>
        <v>0</v>
      </c>
      <c r="BB1421" s="32"/>
      <c r="BC1421" s="114">
        <f t="shared" si="5478"/>
        <v>0</v>
      </c>
      <c r="BD1421" s="32"/>
      <c r="BE1421" s="114">
        <f t="shared" si="5479"/>
        <v>0</v>
      </c>
      <c r="BF1421" s="32"/>
      <c r="BG1421" s="114">
        <f t="shared" si="5480"/>
        <v>0</v>
      </c>
      <c r="BH1421" s="108">
        <f t="shared" ref="BH1421:BI1421" si="5515">SUM(J1421,L1421,N1421,P1421,R1421,T1421,V1421,X1421,Z1421,AB1421,AD1421,AF1421,AH1421,AJ1421,AL1421,AN1421,AP1421,AR1421,AT1421,AV1421,AX1421,AZ1421,BB1421,BD1421,BF1421)</f>
        <v>0</v>
      </c>
      <c r="BI1421" s="119">
        <f t="shared" si="5515"/>
        <v>0</v>
      </c>
      <c r="BJ1421" s="87">
        <f t="shared" si="5482"/>
        <v>0</v>
      </c>
      <c r="BK1421" s="108">
        <f t="shared" si="5483"/>
        <v>48</v>
      </c>
      <c r="BL1421" s="119">
        <f t="shared" si="5484"/>
        <v>4676.6099999999997</v>
      </c>
      <c r="BM1421" s="87">
        <f t="shared" si="5485"/>
        <v>1</v>
      </c>
    </row>
    <row r="1422" spans="1:65" s="88" customFormat="1" ht="22.5">
      <c r="A1422" s="38" t="s">
        <v>2225</v>
      </c>
      <c r="B1422" s="29" t="s">
        <v>1951</v>
      </c>
      <c r="C1422" s="29" t="s">
        <v>2226</v>
      </c>
      <c r="D1422" s="101" t="s">
        <v>2227</v>
      </c>
      <c r="E1422" s="29" t="s">
        <v>100</v>
      </c>
      <c r="F1422" s="30">
        <v>2</v>
      </c>
      <c r="G1422" s="31">
        <v>535.55999999999995</v>
      </c>
      <c r="H1422" s="119">
        <v>658.08189536602913</v>
      </c>
      <c r="I1422" s="120">
        <f t="shared" si="5455"/>
        <v>1316.16</v>
      </c>
      <c r="J1422" s="111"/>
      <c r="K1422" s="114">
        <f t="shared" si="5456"/>
        <v>0</v>
      </c>
      <c r="L1422" s="32"/>
      <c r="M1422" s="114">
        <f t="shared" si="5457"/>
        <v>0</v>
      </c>
      <c r="N1422" s="32"/>
      <c r="O1422" s="114">
        <f t="shared" si="5458"/>
        <v>0</v>
      </c>
      <c r="P1422" s="32"/>
      <c r="Q1422" s="114">
        <f t="shared" si="5459"/>
        <v>0</v>
      </c>
      <c r="R1422" s="32"/>
      <c r="S1422" s="114">
        <f t="shared" si="5460"/>
        <v>0</v>
      </c>
      <c r="T1422" s="32"/>
      <c r="U1422" s="114">
        <f t="shared" si="5461"/>
        <v>0</v>
      </c>
      <c r="V1422" s="32"/>
      <c r="W1422" s="114">
        <f t="shared" si="5462"/>
        <v>0</v>
      </c>
      <c r="X1422" s="32"/>
      <c r="Y1422" s="114">
        <f t="shared" si="5463"/>
        <v>0</v>
      </c>
      <c r="Z1422" s="32"/>
      <c r="AA1422" s="114">
        <f t="shared" si="5464"/>
        <v>0</v>
      </c>
      <c r="AB1422" s="32"/>
      <c r="AC1422" s="114">
        <f t="shared" si="5465"/>
        <v>0</v>
      </c>
      <c r="AD1422" s="32"/>
      <c r="AE1422" s="114">
        <f t="shared" si="5466"/>
        <v>0</v>
      </c>
      <c r="AF1422" s="32"/>
      <c r="AG1422" s="114">
        <f t="shared" si="5467"/>
        <v>0</v>
      </c>
      <c r="AH1422" s="32"/>
      <c r="AI1422" s="114">
        <f t="shared" si="5468"/>
        <v>0</v>
      </c>
      <c r="AJ1422" s="32"/>
      <c r="AK1422" s="114">
        <f t="shared" si="5469"/>
        <v>0</v>
      </c>
      <c r="AL1422" s="32"/>
      <c r="AM1422" s="114">
        <f t="shared" si="5470"/>
        <v>0</v>
      </c>
      <c r="AN1422" s="32"/>
      <c r="AO1422" s="114">
        <f t="shared" si="5471"/>
        <v>0</v>
      </c>
      <c r="AP1422" s="32"/>
      <c r="AQ1422" s="114">
        <f t="shared" si="5472"/>
        <v>0</v>
      </c>
      <c r="AR1422" s="32"/>
      <c r="AS1422" s="114">
        <f t="shared" si="5473"/>
        <v>0</v>
      </c>
      <c r="AT1422" s="32"/>
      <c r="AU1422" s="114">
        <f t="shared" si="5474"/>
        <v>0</v>
      </c>
      <c r="AV1422" s="32"/>
      <c r="AW1422" s="114">
        <f t="shared" si="5475"/>
        <v>0</v>
      </c>
      <c r="AX1422" s="32"/>
      <c r="AY1422" s="114">
        <f t="shared" si="5476"/>
        <v>0</v>
      </c>
      <c r="AZ1422" s="32"/>
      <c r="BA1422" s="114">
        <f t="shared" si="5477"/>
        <v>0</v>
      </c>
      <c r="BB1422" s="32"/>
      <c r="BC1422" s="114">
        <f t="shared" si="5478"/>
        <v>0</v>
      </c>
      <c r="BD1422" s="32"/>
      <c r="BE1422" s="114">
        <f t="shared" si="5479"/>
        <v>0</v>
      </c>
      <c r="BF1422" s="32"/>
      <c r="BG1422" s="114">
        <f t="shared" si="5480"/>
        <v>0</v>
      </c>
      <c r="BH1422" s="108">
        <f t="shared" ref="BH1422:BI1422" si="5516">SUM(J1422,L1422,N1422,P1422,R1422,T1422,V1422,X1422,Z1422,AB1422,AD1422,AF1422,AH1422,AJ1422,AL1422,AN1422,AP1422,AR1422,AT1422,AV1422,AX1422,AZ1422,BB1422,BD1422,BF1422)</f>
        <v>0</v>
      </c>
      <c r="BI1422" s="119">
        <f t="shared" si="5516"/>
        <v>0</v>
      </c>
      <c r="BJ1422" s="87">
        <f t="shared" si="5482"/>
        <v>0</v>
      </c>
      <c r="BK1422" s="108">
        <f t="shared" si="5483"/>
        <v>2</v>
      </c>
      <c r="BL1422" s="119">
        <f t="shared" si="5484"/>
        <v>1316.16</v>
      </c>
      <c r="BM1422" s="87">
        <f t="shared" si="5485"/>
        <v>1</v>
      </c>
    </row>
    <row r="1423" spans="1:65" s="88" customFormat="1">
      <c r="A1423" s="90" t="s">
        <v>2228</v>
      </c>
      <c r="B1423" s="40"/>
      <c r="C1423" s="22"/>
      <c r="D1423" s="102" t="s">
        <v>1146</v>
      </c>
      <c r="E1423" s="93"/>
      <c r="F1423" s="89"/>
      <c r="G1423" s="27"/>
      <c r="H1423" s="121"/>
      <c r="I1423" s="118">
        <f>SUM(I1424:I1465)</f>
        <v>71495.62</v>
      </c>
      <c r="J1423" s="112"/>
      <c r="K1423" s="127">
        <f>SUM(K1424:K1465)</f>
        <v>0</v>
      </c>
      <c r="L1423" s="26"/>
      <c r="M1423" s="127">
        <f>SUM(M1424:M1465)</f>
        <v>0</v>
      </c>
      <c r="N1423" s="26"/>
      <c r="O1423" s="127">
        <f>SUM(O1424:O1465)</f>
        <v>0</v>
      </c>
      <c r="P1423" s="26"/>
      <c r="Q1423" s="127">
        <f>SUM(Q1424:Q1465)</f>
        <v>0</v>
      </c>
      <c r="R1423" s="26"/>
      <c r="S1423" s="127">
        <f>SUM(S1424:S1465)</f>
        <v>0</v>
      </c>
      <c r="T1423" s="26"/>
      <c r="U1423" s="127">
        <f>SUM(U1424:U1465)</f>
        <v>0</v>
      </c>
      <c r="V1423" s="26"/>
      <c r="W1423" s="127">
        <f>SUM(W1424:W1465)</f>
        <v>0</v>
      </c>
      <c r="X1423" s="26"/>
      <c r="Y1423" s="127">
        <f>SUM(Y1424:Y1465)</f>
        <v>0</v>
      </c>
      <c r="Z1423" s="26"/>
      <c r="AA1423" s="127">
        <f>SUM(AA1424:AA1465)</f>
        <v>0</v>
      </c>
      <c r="AB1423" s="26"/>
      <c r="AC1423" s="127">
        <f>SUM(AC1424:AC1465)</f>
        <v>0</v>
      </c>
      <c r="AD1423" s="26"/>
      <c r="AE1423" s="127">
        <f>SUM(AE1424:AE1465)</f>
        <v>0</v>
      </c>
      <c r="AF1423" s="26"/>
      <c r="AG1423" s="127">
        <f>SUM(AG1424:AG1465)</f>
        <v>0</v>
      </c>
      <c r="AH1423" s="26"/>
      <c r="AI1423" s="127">
        <f>SUM(AI1424:AI1465)</f>
        <v>0</v>
      </c>
      <c r="AJ1423" s="26"/>
      <c r="AK1423" s="127">
        <f>SUM(AK1424:AK1465)</f>
        <v>0</v>
      </c>
      <c r="AL1423" s="26"/>
      <c r="AM1423" s="127">
        <f>SUM(AM1424:AM1465)</f>
        <v>0</v>
      </c>
      <c r="AN1423" s="26"/>
      <c r="AO1423" s="127">
        <f>SUM(AO1424:AO1465)</f>
        <v>0</v>
      </c>
      <c r="AP1423" s="26"/>
      <c r="AQ1423" s="127">
        <f>SUM(AQ1424:AQ1465)</f>
        <v>0</v>
      </c>
      <c r="AR1423" s="26"/>
      <c r="AS1423" s="127">
        <f>SUM(AS1424:AS1465)</f>
        <v>0</v>
      </c>
      <c r="AT1423" s="26"/>
      <c r="AU1423" s="127">
        <f>SUM(AU1424:AU1465)</f>
        <v>0</v>
      </c>
      <c r="AV1423" s="26"/>
      <c r="AW1423" s="127">
        <f>SUM(AW1424:AW1465)</f>
        <v>0</v>
      </c>
      <c r="AX1423" s="26"/>
      <c r="AY1423" s="127">
        <f>SUM(AY1424:AY1465)</f>
        <v>0</v>
      </c>
      <c r="AZ1423" s="26"/>
      <c r="BA1423" s="127">
        <f>SUM(BA1424:BA1465)</f>
        <v>0</v>
      </c>
      <c r="BB1423" s="26"/>
      <c r="BC1423" s="127">
        <f>SUM(BC1424:BC1465)</f>
        <v>0</v>
      </c>
      <c r="BD1423" s="26"/>
      <c r="BE1423" s="127">
        <f>SUM(BE1424:BE1465)</f>
        <v>0</v>
      </c>
      <c r="BF1423" s="26"/>
      <c r="BG1423" s="127">
        <f>SUM(BG1424:BG1465)</f>
        <v>0</v>
      </c>
      <c r="BH1423" s="109"/>
      <c r="BI1423" s="121">
        <f>SUM(BI1424:BI1465)</f>
        <v>0</v>
      </c>
      <c r="BJ1423" s="27"/>
      <c r="BK1423" s="109"/>
      <c r="BL1423" s="121">
        <f>SUM(BL1424:BL1465)</f>
        <v>71495.62</v>
      </c>
      <c r="BM1423" s="27"/>
    </row>
    <row r="1424" spans="1:65" s="88" customFormat="1">
      <c r="A1424" s="38" t="s">
        <v>2229</v>
      </c>
      <c r="B1424" s="29" t="s">
        <v>250</v>
      </c>
      <c r="C1424" s="29">
        <v>666</v>
      </c>
      <c r="D1424" s="101" t="s">
        <v>2230</v>
      </c>
      <c r="E1424" s="29" t="s">
        <v>100</v>
      </c>
      <c r="F1424" s="30">
        <v>5</v>
      </c>
      <c r="G1424" s="31">
        <v>85.41</v>
      </c>
      <c r="H1424" s="119">
        <v>104.94953820900096</v>
      </c>
      <c r="I1424" s="120">
        <f t="shared" ref="I1424:I1465" si="5517">ROUND(SUM(F1424*H1424),2)</f>
        <v>524.75</v>
      </c>
      <c r="J1424" s="111"/>
      <c r="K1424" s="114">
        <f t="shared" ref="K1424:K1465" si="5518">J1424*$H1424</f>
        <v>0</v>
      </c>
      <c r="L1424" s="32"/>
      <c r="M1424" s="114">
        <f t="shared" ref="M1424:M1465" si="5519">L1424*$H1424</f>
        <v>0</v>
      </c>
      <c r="N1424" s="32"/>
      <c r="O1424" s="114">
        <f t="shared" ref="O1424:O1465" si="5520">N1424*$H1424</f>
        <v>0</v>
      </c>
      <c r="P1424" s="32"/>
      <c r="Q1424" s="114">
        <f t="shared" ref="Q1424:Q1465" si="5521">P1424*$H1424</f>
        <v>0</v>
      </c>
      <c r="R1424" s="32"/>
      <c r="S1424" s="114">
        <f t="shared" ref="S1424:S1465" si="5522">R1424*$H1424</f>
        <v>0</v>
      </c>
      <c r="T1424" s="32"/>
      <c r="U1424" s="114">
        <f t="shared" ref="U1424:U1465" si="5523">T1424*$H1424</f>
        <v>0</v>
      </c>
      <c r="V1424" s="32"/>
      <c r="W1424" s="114">
        <f t="shared" ref="W1424:W1465" si="5524">V1424*$H1424</f>
        <v>0</v>
      </c>
      <c r="X1424" s="32"/>
      <c r="Y1424" s="114">
        <f t="shared" ref="Y1424:Y1465" si="5525">X1424*$H1424</f>
        <v>0</v>
      </c>
      <c r="Z1424" s="32"/>
      <c r="AA1424" s="114">
        <f t="shared" ref="AA1424:AA1465" si="5526">Z1424*$H1424</f>
        <v>0</v>
      </c>
      <c r="AB1424" s="32"/>
      <c r="AC1424" s="114">
        <f t="shared" ref="AC1424:AC1465" si="5527">AB1424*$H1424</f>
        <v>0</v>
      </c>
      <c r="AD1424" s="32"/>
      <c r="AE1424" s="114">
        <f t="shared" ref="AE1424:AE1465" si="5528">AD1424*$H1424</f>
        <v>0</v>
      </c>
      <c r="AF1424" s="32"/>
      <c r="AG1424" s="114">
        <f t="shared" ref="AG1424:AG1465" si="5529">AF1424*$H1424</f>
        <v>0</v>
      </c>
      <c r="AH1424" s="32"/>
      <c r="AI1424" s="114">
        <f t="shared" ref="AI1424:AI1465" si="5530">AH1424*$H1424</f>
        <v>0</v>
      </c>
      <c r="AJ1424" s="32"/>
      <c r="AK1424" s="114">
        <f t="shared" ref="AK1424:AK1465" si="5531">AJ1424*$H1424</f>
        <v>0</v>
      </c>
      <c r="AL1424" s="32"/>
      <c r="AM1424" s="114">
        <f t="shared" ref="AM1424:AM1465" si="5532">AL1424*$H1424</f>
        <v>0</v>
      </c>
      <c r="AN1424" s="32"/>
      <c r="AO1424" s="114">
        <f t="shared" ref="AO1424:AO1465" si="5533">AN1424*$H1424</f>
        <v>0</v>
      </c>
      <c r="AP1424" s="32"/>
      <c r="AQ1424" s="114">
        <f t="shared" ref="AQ1424:AQ1465" si="5534">AP1424*$H1424</f>
        <v>0</v>
      </c>
      <c r="AR1424" s="32"/>
      <c r="AS1424" s="114">
        <f t="shared" ref="AS1424:AS1465" si="5535">AR1424*$H1424</f>
        <v>0</v>
      </c>
      <c r="AT1424" s="32"/>
      <c r="AU1424" s="114">
        <f t="shared" ref="AU1424:AU1465" si="5536">AT1424*$H1424</f>
        <v>0</v>
      </c>
      <c r="AV1424" s="32"/>
      <c r="AW1424" s="114">
        <f t="shared" ref="AW1424:AW1465" si="5537">AV1424*$H1424</f>
        <v>0</v>
      </c>
      <c r="AX1424" s="32"/>
      <c r="AY1424" s="114">
        <f t="shared" ref="AY1424:AY1465" si="5538">AX1424*$H1424</f>
        <v>0</v>
      </c>
      <c r="AZ1424" s="32"/>
      <c r="BA1424" s="114">
        <f t="shared" ref="BA1424:BA1465" si="5539">AZ1424*$H1424</f>
        <v>0</v>
      </c>
      <c r="BB1424" s="32"/>
      <c r="BC1424" s="114">
        <f t="shared" ref="BC1424:BC1465" si="5540">BB1424*$H1424</f>
        <v>0</v>
      </c>
      <c r="BD1424" s="32"/>
      <c r="BE1424" s="114">
        <f t="shared" ref="BE1424:BE1465" si="5541">BD1424*$H1424</f>
        <v>0</v>
      </c>
      <c r="BF1424" s="32"/>
      <c r="BG1424" s="114">
        <f t="shared" ref="BG1424:BG1465" si="5542">BF1424*$H1424</f>
        <v>0</v>
      </c>
      <c r="BH1424" s="108">
        <f t="shared" ref="BH1424:BI1424" si="5543">SUM(J1424,L1424,N1424,P1424,R1424,T1424,V1424,X1424,Z1424,AB1424,AD1424,AF1424,AH1424,AJ1424,AL1424,AN1424,AP1424,AR1424,AT1424,AV1424,AX1424,AZ1424,BB1424,BD1424,BF1424)</f>
        <v>0</v>
      </c>
      <c r="BI1424" s="119">
        <f t="shared" si="5543"/>
        <v>0</v>
      </c>
      <c r="BJ1424" s="87">
        <f t="shared" ref="BJ1424:BJ1465" si="5544">BI1424/I1424</f>
        <v>0</v>
      </c>
      <c r="BK1424" s="108">
        <f t="shared" ref="BK1424:BK1465" si="5545">F1424-BH1424</f>
        <v>5</v>
      </c>
      <c r="BL1424" s="119">
        <f t="shared" ref="BL1424:BL1465" si="5546">I1424-BI1424</f>
        <v>524.75</v>
      </c>
      <c r="BM1424" s="87">
        <f t="shared" ref="BM1424:BM1465" si="5547">1-BJ1424</f>
        <v>1</v>
      </c>
    </row>
    <row r="1425" spans="1:65" s="88" customFormat="1">
      <c r="A1425" s="38" t="s">
        <v>2231</v>
      </c>
      <c r="B1425" s="29" t="s">
        <v>250</v>
      </c>
      <c r="C1425" s="29">
        <v>670</v>
      </c>
      <c r="D1425" s="101" t="s">
        <v>2232</v>
      </c>
      <c r="E1425" s="29" t="s">
        <v>100</v>
      </c>
      <c r="F1425" s="30">
        <v>10</v>
      </c>
      <c r="G1425" s="31">
        <v>120.69</v>
      </c>
      <c r="H1425" s="119">
        <v>148.30066463463677</v>
      </c>
      <c r="I1425" s="120">
        <f t="shared" si="5517"/>
        <v>1483.01</v>
      </c>
      <c r="J1425" s="111"/>
      <c r="K1425" s="114">
        <f t="shared" si="5518"/>
        <v>0</v>
      </c>
      <c r="L1425" s="32"/>
      <c r="M1425" s="114">
        <f t="shared" si="5519"/>
        <v>0</v>
      </c>
      <c r="N1425" s="32"/>
      <c r="O1425" s="114">
        <f t="shared" si="5520"/>
        <v>0</v>
      </c>
      <c r="P1425" s="32"/>
      <c r="Q1425" s="114">
        <f t="shared" si="5521"/>
        <v>0</v>
      </c>
      <c r="R1425" s="32"/>
      <c r="S1425" s="114">
        <f t="shared" si="5522"/>
        <v>0</v>
      </c>
      <c r="T1425" s="32"/>
      <c r="U1425" s="114">
        <f t="shared" si="5523"/>
        <v>0</v>
      </c>
      <c r="V1425" s="32"/>
      <c r="W1425" s="114">
        <f t="shared" si="5524"/>
        <v>0</v>
      </c>
      <c r="X1425" s="32"/>
      <c r="Y1425" s="114">
        <f t="shared" si="5525"/>
        <v>0</v>
      </c>
      <c r="Z1425" s="32"/>
      <c r="AA1425" s="114">
        <f t="shared" si="5526"/>
        <v>0</v>
      </c>
      <c r="AB1425" s="32"/>
      <c r="AC1425" s="114">
        <f t="shared" si="5527"/>
        <v>0</v>
      </c>
      <c r="AD1425" s="32"/>
      <c r="AE1425" s="114">
        <f t="shared" si="5528"/>
        <v>0</v>
      </c>
      <c r="AF1425" s="32"/>
      <c r="AG1425" s="114">
        <f t="shared" si="5529"/>
        <v>0</v>
      </c>
      <c r="AH1425" s="32"/>
      <c r="AI1425" s="114">
        <f t="shared" si="5530"/>
        <v>0</v>
      </c>
      <c r="AJ1425" s="32"/>
      <c r="AK1425" s="114">
        <f t="shared" si="5531"/>
        <v>0</v>
      </c>
      <c r="AL1425" s="32"/>
      <c r="AM1425" s="114">
        <f t="shared" si="5532"/>
        <v>0</v>
      </c>
      <c r="AN1425" s="32"/>
      <c r="AO1425" s="114">
        <f t="shared" si="5533"/>
        <v>0</v>
      </c>
      <c r="AP1425" s="32"/>
      <c r="AQ1425" s="114">
        <f t="shared" si="5534"/>
        <v>0</v>
      </c>
      <c r="AR1425" s="32"/>
      <c r="AS1425" s="114">
        <f t="shared" si="5535"/>
        <v>0</v>
      </c>
      <c r="AT1425" s="32"/>
      <c r="AU1425" s="114">
        <f t="shared" si="5536"/>
        <v>0</v>
      </c>
      <c r="AV1425" s="32"/>
      <c r="AW1425" s="114">
        <f t="shared" si="5537"/>
        <v>0</v>
      </c>
      <c r="AX1425" s="32"/>
      <c r="AY1425" s="114">
        <f t="shared" si="5538"/>
        <v>0</v>
      </c>
      <c r="AZ1425" s="32"/>
      <c r="BA1425" s="114">
        <f t="shared" si="5539"/>
        <v>0</v>
      </c>
      <c r="BB1425" s="32"/>
      <c r="BC1425" s="114">
        <f t="shared" si="5540"/>
        <v>0</v>
      </c>
      <c r="BD1425" s="32"/>
      <c r="BE1425" s="114">
        <f t="shared" si="5541"/>
        <v>0</v>
      </c>
      <c r="BF1425" s="32"/>
      <c r="BG1425" s="114">
        <f t="shared" si="5542"/>
        <v>0</v>
      </c>
      <c r="BH1425" s="108">
        <f t="shared" ref="BH1425:BI1425" si="5548">SUM(J1425,L1425,N1425,P1425,R1425,T1425,V1425,X1425,Z1425,AB1425,AD1425,AF1425,AH1425,AJ1425,AL1425,AN1425,AP1425,AR1425,AT1425,AV1425,AX1425,AZ1425,BB1425,BD1425,BF1425)</f>
        <v>0</v>
      </c>
      <c r="BI1425" s="119">
        <f t="shared" si="5548"/>
        <v>0</v>
      </c>
      <c r="BJ1425" s="87">
        <f t="shared" si="5544"/>
        <v>0</v>
      </c>
      <c r="BK1425" s="108">
        <f t="shared" si="5545"/>
        <v>10</v>
      </c>
      <c r="BL1425" s="119">
        <f t="shared" si="5546"/>
        <v>1483.01</v>
      </c>
      <c r="BM1425" s="87">
        <f t="shared" si="5547"/>
        <v>1</v>
      </c>
    </row>
    <row r="1426" spans="1:65" s="88" customFormat="1" ht="22.5">
      <c r="A1426" s="38" t="s">
        <v>2233</v>
      </c>
      <c r="B1426" s="29" t="s">
        <v>250</v>
      </c>
      <c r="C1426" s="29">
        <v>9206</v>
      </c>
      <c r="D1426" s="101" t="s">
        <v>2234</v>
      </c>
      <c r="E1426" s="29" t="s">
        <v>100</v>
      </c>
      <c r="F1426" s="30">
        <v>3</v>
      </c>
      <c r="G1426" s="31">
        <v>58.79</v>
      </c>
      <c r="H1426" s="119">
        <v>72.239589641812046</v>
      </c>
      <c r="I1426" s="120">
        <f t="shared" si="5517"/>
        <v>216.72</v>
      </c>
      <c r="J1426" s="111"/>
      <c r="K1426" s="114">
        <f t="shared" si="5518"/>
        <v>0</v>
      </c>
      <c r="L1426" s="32"/>
      <c r="M1426" s="114">
        <f t="shared" si="5519"/>
        <v>0</v>
      </c>
      <c r="N1426" s="32"/>
      <c r="O1426" s="114">
        <f t="shared" si="5520"/>
        <v>0</v>
      </c>
      <c r="P1426" s="32"/>
      <c r="Q1426" s="114">
        <f t="shared" si="5521"/>
        <v>0</v>
      </c>
      <c r="R1426" s="32"/>
      <c r="S1426" s="114">
        <f t="shared" si="5522"/>
        <v>0</v>
      </c>
      <c r="T1426" s="32"/>
      <c r="U1426" s="114">
        <f t="shared" si="5523"/>
        <v>0</v>
      </c>
      <c r="V1426" s="32"/>
      <c r="W1426" s="114">
        <f t="shared" si="5524"/>
        <v>0</v>
      </c>
      <c r="X1426" s="32"/>
      <c r="Y1426" s="114">
        <f t="shared" si="5525"/>
        <v>0</v>
      </c>
      <c r="Z1426" s="32"/>
      <c r="AA1426" s="114">
        <f t="shared" si="5526"/>
        <v>0</v>
      </c>
      <c r="AB1426" s="32"/>
      <c r="AC1426" s="114">
        <f t="shared" si="5527"/>
        <v>0</v>
      </c>
      <c r="AD1426" s="32"/>
      <c r="AE1426" s="114">
        <f t="shared" si="5528"/>
        <v>0</v>
      </c>
      <c r="AF1426" s="32"/>
      <c r="AG1426" s="114">
        <f t="shared" si="5529"/>
        <v>0</v>
      </c>
      <c r="AH1426" s="32"/>
      <c r="AI1426" s="114">
        <f t="shared" si="5530"/>
        <v>0</v>
      </c>
      <c r="AJ1426" s="32"/>
      <c r="AK1426" s="114">
        <f t="shared" si="5531"/>
        <v>0</v>
      </c>
      <c r="AL1426" s="32"/>
      <c r="AM1426" s="114">
        <f t="shared" si="5532"/>
        <v>0</v>
      </c>
      <c r="AN1426" s="32"/>
      <c r="AO1426" s="114">
        <f t="shared" si="5533"/>
        <v>0</v>
      </c>
      <c r="AP1426" s="32"/>
      <c r="AQ1426" s="114">
        <f t="shared" si="5534"/>
        <v>0</v>
      </c>
      <c r="AR1426" s="32"/>
      <c r="AS1426" s="114">
        <f t="shared" si="5535"/>
        <v>0</v>
      </c>
      <c r="AT1426" s="32"/>
      <c r="AU1426" s="114">
        <f t="shared" si="5536"/>
        <v>0</v>
      </c>
      <c r="AV1426" s="32"/>
      <c r="AW1426" s="114">
        <f t="shared" si="5537"/>
        <v>0</v>
      </c>
      <c r="AX1426" s="32"/>
      <c r="AY1426" s="114">
        <f t="shared" si="5538"/>
        <v>0</v>
      </c>
      <c r="AZ1426" s="32"/>
      <c r="BA1426" s="114">
        <f t="shared" si="5539"/>
        <v>0</v>
      </c>
      <c r="BB1426" s="32"/>
      <c r="BC1426" s="114">
        <f t="shared" si="5540"/>
        <v>0</v>
      </c>
      <c r="BD1426" s="32"/>
      <c r="BE1426" s="114">
        <f t="shared" si="5541"/>
        <v>0</v>
      </c>
      <c r="BF1426" s="32"/>
      <c r="BG1426" s="114">
        <f t="shared" si="5542"/>
        <v>0</v>
      </c>
      <c r="BH1426" s="108">
        <f t="shared" ref="BH1426:BI1426" si="5549">SUM(J1426,L1426,N1426,P1426,R1426,T1426,V1426,X1426,Z1426,AB1426,AD1426,AF1426,AH1426,AJ1426,AL1426,AN1426,AP1426,AR1426,AT1426,AV1426,AX1426,AZ1426,BB1426,BD1426,BF1426)</f>
        <v>0</v>
      </c>
      <c r="BI1426" s="119">
        <f t="shared" si="5549"/>
        <v>0</v>
      </c>
      <c r="BJ1426" s="87">
        <f t="shared" si="5544"/>
        <v>0</v>
      </c>
      <c r="BK1426" s="108">
        <f t="shared" si="5545"/>
        <v>3</v>
      </c>
      <c r="BL1426" s="119">
        <f t="shared" si="5546"/>
        <v>216.72</v>
      </c>
      <c r="BM1426" s="87">
        <f t="shared" si="5547"/>
        <v>1</v>
      </c>
    </row>
    <row r="1427" spans="1:65" s="88" customFormat="1" ht="22.5">
      <c r="A1427" s="38" t="s">
        <v>2235</v>
      </c>
      <c r="B1427" s="29" t="s">
        <v>250</v>
      </c>
      <c r="C1427" s="29">
        <v>382</v>
      </c>
      <c r="D1427" s="101" t="s">
        <v>2236</v>
      </c>
      <c r="E1427" s="29" t="s">
        <v>100</v>
      </c>
      <c r="F1427" s="30">
        <v>37</v>
      </c>
      <c r="G1427" s="31">
        <v>30.69</v>
      </c>
      <c r="H1427" s="119">
        <v>37.711056405974006</v>
      </c>
      <c r="I1427" s="120">
        <f t="shared" si="5517"/>
        <v>1395.31</v>
      </c>
      <c r="J1427" s="111"/>
      <c r="K1427" s="114">
        <f t="shared" si="5518"/>
        <v>0</v>
      </c>
      <c r="L1427" s="32"/>
      <c r="M1427" s="114">
        <f t="shared" si="5519"/>
        <v>0</v>
      </c>
      <c r="N1427" s="32"/>
      <c r="O1427" s="114">
        <f t="shared" si="5520"/>
        <v>0</v>
      </c>
      <c r="P1427" s="32"/>
      <c r="Q1427" s="114">
        <f t="shared" si="5521"/>
        <v>0</v>
      </c>
      <c r="R1427" s="32"/>
      <c r="S1427" s="114">
        <f t="shared" si="5522"/>
        <v>0</v>
      </c>
      <c r="T1427" s="32"/>
      <c r="U1427" s="114">
        <f t="shared" si="5523"/>
        <v>0</v>
      </c>
      <c r="V1427" s="32"/>
      <c r="W1427" s="114">
        <f t="shared" si="5524"/>
        <v>0</v>
      </c>
      <c r="X1427" s="32"/>
      <c r="Y1427" s="114">
        <f t="shared" si="5525"/>
        <v>0</v>
      </c>
      <c r="Z1427" s="32"/>
      <c r="AA1427" s="114">
        <f t="shared" si="5526"/>
        <v>0</v>
      </c>
      <c r="AB1427" s="32"/>
      <c r="AC1427" s="114">
        <f t="shared" si="5527"/>
        <v>0</v>
      </c>
      <c r="AD1427" s="32"/>
      <c r="AE1427" s="114">
        <f t="shared" si="5528"/>
        <v>0</v>
      </c>
      <c r="AF1427" s="32"/>
      <c r="AG1427" s="114">
        <f t="shared" si="5529"/>
        <v>0</v>
      </c>
      <c r="AH1427" s="32"/>
      <c r="AI1427" s="114">
        <f t="shared" si="5530"/>
        <v>0</v>
      </c>
      <c r="AJ1427" s="32"/>
      <c r="AK1427" s="114">
        <f t="shared" si="5531"/>
        <v>0</v>
      </c>
      <c r="AL1427" s="32"/>
      <c r="AM1427" s="114">
        <f t="shared" si="5532"/>
        <v>0</v>
      </c>
      <c r="AN1427" s="32"/>
      <c r="AO1427" s="114">
        <f t="shared" si="5533"/>
        <v>0</v>
      </c>
      <c r="AP1427" s="32"/>
      <c r="AQ1427" s="114">
        <f t="shared" si="5534"/>
        <v>0</v>
      </c>
      <c r="AR1427" s="32"/>
      <c r="AS1427" s="114">
        <f t="shared" si="5535"/>
        <v>0</v>
      </c>
      <c r="AT1427" s="32"/>
      <c r="AU1427" s="114">
        <f t="shared" si="5536"/>
        <v>0</v>
      </c>
      <c r="AV1427" s="32"/>
      <c r="AW1427" s="114">
        <f t="shared" si="5537"/>
        <v>0</v>
      </c>
      <c r="AX1427" s="32"/>
      <c r="AY1427" s="114">
        <f t="shared" si="5538"/>
        <v>0</v>
      </c>
      <c r="AZ1427" s="32"/>
      <c r="BA1427" s="114">
        <f t="shared" si="5539"/>
        <v>0</v>
      </c>
      <c r="BB1427" s="32"/>
      <c r="BC1427" s="114">
        <f t="shared" si="5540"/>
        <v>0</v>
      </c>
      <c r="BD1427" s="32"/>
      <c r="BE1427" s="114">
        <f t="shared" si="5541"/>
        <v>0</v>
      </c>
      <c r="BF1427" s="32"/>
      <c r="BG1427" s="114">
        <f t="shared" si="5542"/>
        <v>0</v>
      </c>
      <c r="BH1427" s="108">
        <f t="shared" ref="BH1427:BI1427" si="5550">SUM(J1427,L1427,N1427,P1427,R1427,T1427,V1427,X1427,Z1427,AB1427,AD1427,AF1427,AH1427,AJ1427,AL1427,AN1427,AP1427,AR1427,AT1427,AV1427,AX1427,AZ1427,BB1427,BD1427,BF1427)</f>
        <v>0</v>
      </c>
      <c r="BI1427" s="119">
        <f t="shared" si="5550"/>
        <v>0</v>
      </c>
      <c r="BJ1427" s="87">
        <f t="shared" si="5544"/>
        <v>0</v>
      </c>
      <c r="BK1427" s="108">
        <f t="shared" si="5545"/>
        <v>37</v>
      </c>
      <c r="BL1427" s="119">
        <f t="shared" si="5546"/>
        <v>1395.31</v>
      </c>
      <c r="BM1427" s="87">
        <f t="shared" si="5547"/>
        <v>1</v>
      </c>
    </row>
    <row r="1428" spans="1:65" s="88" customFormat="1" ht="22.5">
      <c r="A1428" s="38" t="s">
        <v>2237</v>
      </c>
      <c r="B1428" s="29" t="s">
        <v>66</v>
      </c>
      <c r="C1428" s="29">
        <v>91864</v>
      </c>
      <c r="D1428" s="101" t="s">
        <v>2238</v>
      </c>
      <c r="E1428" s="29" t="s">
        <v>132</v>
      </c>
      <c r="F1428" s="30">
        <v>4</v>
      </c>
      <c r="G1428" s="31">
        <v>14.65</v>
      </c>
      <c r="H1428" s="119">
        <v>18.001530672776774</v>
      </c>
      <c r="I1428" s="120">
        <f t="shared" si="5517"/>
        <v>72.010000000000005</v>
      </c>
      <c r="J1428" s="111"/>
      <c r="K1428" s="114">
        <f t="shared" si="5518"/>
        <v>0</v>
      </c>
      <c r="L1428" s="32"/>
      <c r="M1428" s="114">
        <f t="shared" si="5519"/>
        <v>0</v>
      </c>
      <c r="N1428" s="32"/>
      <c r="O1428" s="114">
        <f t="shared" si="5520"/>
        <v>0</v>
      </c>
      <c r="P1428" s="32"/>
      <c r="Q1428" s="114">
        <f t="shared" si="5521"/>
        <v>0</v>
      </c>
      <c r="R1428" s="32"/>
      <c r="S1428" s="114">
        <f t="shared" si="5522"/>
        <v>0</v>
      </c>
      <c r="T1428" s="32"/>
      <c r="U1428" s="114">
        <f t="shared" si="5523"/>
        <v>0</v>
      </c>
      <c r="V1428" s="32"/>
      <c r="W1428" s="114">
        <f t="shared" si="5524"/>
        <v>0</v>
      </c>
      <c r="X1428" s="32"/>
      <c r="Y1428" s="114">
        <f t="shared" si="5525"/>
        <v>0</v>
      </c>
      <c r="Z1428" s="32"/>
      <c r="AA1428" s="114">
        <f t="shared" si="5526"/>
        <v>0</v>
      </c>
      <c r="AB1428" s="32"/>
      <c r="AC1428" s="114">
        <f t="shared" si="5527"/>
        <v>0</v>
      </c>
      <c r="AD1428" s="32"/>
      <c r="AE1428" s="114">
        <f t="shared" si="5528"/>
        <v>0</v>
      </c>
      <c r="AF1428" s="32"/>
      <c r="AG1428" s="114">
        <f t="shared" si="5529"/>
        <v>0</v>
      </c>
      <c r="AH1428" s="32"/>
      <c r="AI1428" s="114">
        <f t="shared" si="5530"/>
        <v>0</v>
      </c>
      <c r="AJ1428" s="32"/>
      <c r="AK1428" s="114">
        <f t="shared" si="5531"/>
        <v>0</v>
      </c>
      <c r="AL1428" s="32"/>
      <c r="AM1428" s="114">
        <f t="shared" si="5532"/>
        <v>0</v>
      </c>
      <c r="AN1428" s="32"/>
      <c r="AO1428" s="114">
        <f t="shared" si="5533"/>
        <v>0</v>
      </c>
      <c r="AP1428" s="32"/>
      <c r="AQ1428" s="114">
        <f t="shared" si="5534"/>
        <v>0</v>
      </c>
      <c r="AR1428" s="32"/>
      <c r="AS1428" s="114">
        <f t="shared" si="5535"/>
        <v>0</v>
      </c>
      <c r="AT1428" s="32"/>
      <c r="AU1428" s="114">
        <f t="shared" si="5536"/>
        <v>0</v>
      </c>
      <c r="AV1428" s="32"/>
      <c r="AW1428" s="114">
        <f t="shared" si="5537"/>
        <v>0</v>
      </c>
      <c r="AX1428" s="32"/>
      <c r="AY1428" s="114">
        <f t="shared" si="5538"/>
        <v>0</v>
      </c>
      <c r="AZ1428" s="32"/>
      <c r="BA1428" s="114">
        <f t="shared" si="5539"/>
        <v>0</v>
      </c>
      <c r="BB1428" s="32"/>
      <c r="BC1428" s="114">
        <f t="shared" si="5540"/>
        <v>0</v>
      </c>
      <c r="BD1428" s="32"/>
      <c r="BE1428" s="114">
        <f t="shared" si="5541"/>
        <v>0</v>
      </c>
      <c r="BF1428" s="32"/>
      <c r="BG1428" s="114">
        <f t="shared" si="5542"/>
        <v>0</v>
      </c>
      <c r="BH1428" s="108">
        <f t="shared" ref="BH1428:BI1428" si="5551">SUM(J1428,L1428,N1428,P1428,R1428,T1428,V1428,X1428,Z1428,AB1428,AD1428,AF1428,AH1428,AJ1428,AL1428,AN1428,AP1428,AR1428,AT1428,AV1428,AX1428,AZ1428,BB1428,BD1428,BF1428)</f>
        <v>0</v>
      </c>
      <c r="BI1428" s="119">
        <f t="shared" si="5551"/>
        <v>0</v>
      </c>
      <c r="BJ1428" s="87">
        <f t="shared" si="5544"/>
        <v>0</v>
      </c>
      <c r="BK1428" s="108">
        <f t="shared" si="5545"/>
        <v>4</v>
      </c>
      <c r="BL1428" s="119">
        <f t="shared" si="5546"/>
        <v>72.010000000000005</v>
      </c>
      <c r="BM1428" s="87">
        <f t="shared" si="5547"/>
        <v>1</v>
      </c>
    </row>
    <row r="1429" spans="1:65" s="88" customFormat="1" ht="22.5">
      <c r="A1429" s="38" t="s">
        <v>2239</v>
      </c>
      <c r="B1429" s="29" t="s">
        <v>250</v>
      </c>
      <c r="C1429" s="29">
        <v>363</v>
      </c>
      <c r="D1429" s="101" t="s">
        <v>2240</v>
      </c>
      <c r="E1429" s="29" t="s">
        <v>100</v>
      </c>
      <c r="F1429" s="30">
        <v>3</v>
      </c>
      <c r="G1429" s="31">
        <v>7.3</v>
      </c>
      <c r="H1429" s="119">
        <v>8.9700460007693135</v>
      </c>
      <c r="I1429" s="120">
        <f t="shared" si="5517"/>
        <v>26.91</v>
      </c>
      <c r="J1429" s="111"/>
      <c r="K1429" s="114">
        <f t="shared" si="5518"/>
        <v>0</v>
      </c>
      <c r="L1429" s="32"/>
      <c r="M1429" s="114">
        <f t="shared" si="5519"/>
        <v>0</v>
      </c>
      <c r="N1429" s="32"/>
      <c r="O1429" s="114">
        <f t="shared" si="5520"/>
        <v>0</v>
      </c>
      <c r="P1429" s="32"/>
      <c r="Q1429" s="114">
        <f t="shared" si="5521"/>
        <v>0</v>
      </c>
      <c r="R1429" s="32"/>
      <c r="S1429" s="114">
        <f t="shared" si="5522"/>
        <v>0</v>
      </c>
      <c r="T1429" s="32"/>
      <c r="U1429" s="114">
        <f t="shared" si="5523"/>
        <v>0</v>
      </c>
      <c r="V1429" s="32"/>
      <c r="W1429" s="114">
        <f t="shared" si="5524"/>
        <v>0</v>
      </c>
      <c r="X1429" s="32"/>
      <c r="Y1429" s="114">
        <f t="shared" si="5525"/>
        <v>0</v>
      </c>
      <c r="Z1429" s="32"/>
      <c r="AA1429" s="114">
        <f t="shared" si="5526"/>
        <v>0</v>
      </c>
      <c r="AB1429" s="32"/>
      <c r="AC1429" s="114">
        <f t="shared" si="5527"/>
        <v>0</v>
      </c>
      <c r="AD1429" s="32"/>
      <c r="AE1429" s="114">
        <f t="shared" si="5528"/>
        <v>0</v>
      </c>
      <c r="AF1429" s="32"/>
      <c r="AG1429" s="114">
        <f t="shared" si="5529"/>
        <v>0</v>
      </c>
      <c r="AH1429" s="32"/>
      <c r="AI1429" s="114">
        <f t="shared" si="5530"/>
        <v>0</v>
      </c>
      <c r="AJ1429" s="32"/>
      <c r="AK1429" s="114">
        <f t="shared" si="5531"/>
        <v>0</v>
      </c>
      <c r="AL1429" s="32"/>
      <c r="AM1429" s="114">
        <f t="shared" si="5532"/>
        <v>0</v>
      </c>
      <c r="AN1429" s="32"/>
      <c r="AO1429" s="114">
        <f t="shared" si="5533"/>
        <v>0</v>
      </c>
      <c r="AP1429" s="32"/>
      <c r="AQ1429" s="114">
        <f t="shared" si="5534"/>
        <v>0</v>
      </c>
      <c r="AR1429" s="32"/>
      <c r="AS1429" s="114">
        <f t="shared" si="5535"/>
        <v>0</v>
      </c>
      <c r="AT1429" s="32"/>
      <c r="AU1429" s="114">
        <f t="shared" si="5536"/>
        <v>0</v>
      </c>
      <c r="AV1429" s="32"/>
      <c r="AW1429" s="114">
        <f t="shared" si="5537"/>
        <v>0</v>
      </c>
      <c r="AX1429" s="32"/>
      <c r="AY1429" s="114">
        <f t="shared" si="5538"/>
        <v>0</v>
      </c>
      <c r="AZ1429" s="32"/>
      <c r="BA1429" s="114">
        <f t="shared" si="5539"/>
        <v>0</v>
      </c>
      <c r="BB1429" s="32"/>
      <c r="BC1429" s="114">
        <f t="shared" si="5540"/>
        <v>0</v>
      </c>
      <c r="BD1429" s="32"/>
      <c r="BE1429" s="114">
        <f t="shared" si="5541"/>
        <v>0</v>
      </c>
      <c r="BF1429" s="32"/>
      <c r="BG1429" s="114">
        <f t="shared" si="5542"/>
        <v>0</v>
      </c>
      <c r="BH1429" s="108">
        <f t="shared" ref="BH1429:BI1429" si="5552">SUM(J1429,L1429,N1429,P1429,R1429,T1429,V1429,X1429,Z1429,AB1429,AD1429,AF1429,AH1429,AJ1429,AL1429,AN1429,AP1429,AR1429,AT1429,AV1429,AX1429,AZ1429,BB1429,BD1429,BF1429)</f>
        <v>0</v>
      </c>
      <c r="BI1429" s="119">
        <f t="shared" si="5552"/>
        <v>0</v>
      </c>
      <c r="BJ1429" s="87">
        <f t="shared" si="5544"/>
        <v>0</v>
      </c>
      <c r="BK1429" s="108">
        <f t="shared" si="5545"/>
        <v>3</v>
      </c>
      <c r="BL1429" s="119">
        <f t="shared" si="5546"/>
        <v>26.91</v>
      </c>
      <c r="BM1429" s="87">
        <f t="shared" si="5547"/>
        <v>1</v>
      </c>
    </row>
    <row r="1430" spans="1:65" s="88" customFormat="1" ht="22.5">
      <c r="A1430" s="38" t="s">
        <v>2241</v>
      </c>
      <c r="B1430" s="29" t="s">
        <v>250</v>
      </c>
      <c r="C1430" s="29">
        <v>356</v>
      </c>
      <c r="D1430" s="101" t="s">
        <v>2242</v>
      </c>
      <c r="E1430" s="29" t="s">
        <v>132</v>
      </c>
      <c r="F1430" s="30">
        <v>145</v>
      </c>
      <c r="G1430" s="31">
        <v>20.28</v>
      </c>
      <c r="H1430" s="119">
        <v>24.919525054192011</v>
      </c>
      <c r="I1430" s="120">
        <f t="shared" si="5517"/>
        <v>3613.33</v>
      </c>
      <c r="J1430" s="111"/>
      <c r="K1430" s="114">
        <f t="shared" si="5518"/>
        <v>0</v>
      </c>
      <c r="L1430" s="32"/>
      <c r="M1430" s="114">
        <f t="shared" si="5519"/>
        <v>0</v>
      </c>
      <c r="N1430" s="32"/>
      <c r="O1430" s="114">
        <f t="shared" si="5520"/>
        <v>0</v>
      </c>
      <c r="P1430" s="32"/>
      <c r="Q1430" s="114">
        <f t="shared" si="5521"/>
        <v>0</v>
      </c>
      <c r="R1430" s="32"/>
      <c r="S1430" s="114">
        <f t="shared" si="5522"/>
        <v>0</v>
      </c>
      <c r="T1430" s="32"/>
      <c r="U1430" s="114">
        <f t="shared" si="5523"/>
        <v>0</v>
      </c>
      <c r="V1430" s="32"/>
      <c r="W1430" s="114">
        <f t="shared" si="5524"/>
        <v>0</v>
      </c>
      <c r="X1430" s="32"/>
      <c r="Y1430" s="114">
        <f t="shared" si="5525"/>
        <v>0</v>
      </c>
      <c r="Z1430" s="32"/>
      <c r="AA1430" s="114">
        <f t="shared" si="5526"/>
        <v>0</v>
      </c>
      <c r="AB1430" s="32"/>
      <c r="AC1430" s="114">
        <f t="shared" si="5527"/>
        <v>0</v>
      </c>
      <c r="AD1430" s="32"/>
      <c r="AE1430" s="114">
        <f t="shared" si="5528"/>
        <v>0</v>
      </c>
      <c r="AF1430" s="32"/>
      <c r="AG1430" s="114">
        <f t="shared" si="5529"/>
        <v>0</v>
      </c>
      <c r="AH1430" s="32"/>
      <c r="AI1430" s="114">
        <f t="shared" si="5530"/>
        <v>0</v>
      </c>
      <c r="AJ1430" s="32"/>
      <c r="AK1430" s="114">
        <f t="shared" si="5531"/>
        <v>0</v>
      </c>
      <c r="AL1430" s="32"/>
      <c r="AM1430" s="114">
        <f t="shared" si="5532"/>
        <v>0</v>
      </c>
      <c r="AN1430" s="32"/>
      <c r="AO1430" s="114">
        <f t="shared" si="5533"/>
        <v>0</v>
      </c>
      <c r="AP1430" s="32"/>
      <c r="AQ1430" s="114">
        <f t="shared" si="5534"/>
        <v>0</v>
      </c>
      <c r="AR1430" s="32"/>
      <c r="AS1430" s="114">
        <f t="shared" si="5535"/>
        <v>0</v>
      </c>
      <c r="AT1430" s="32"/>
      <c r="AU1430" s="114">
        <f t="shared" si="5536"/>
        <v>0</v>
      </c>
      <c r="AV1430" s="32"/>
      <c r="AW1430" s="114">
        <f t="shared" si="5537"/>
        <v>0</v>
      </c>
      <c r="AX1430" s="32"/>
      <c r="AY1430" s="114">
        <f t="shared" si="5538"/>
        <v>0</v>
      </c>
      <c r="AZ1430" s="32"/>
      <c r="BA1430" s="114">
        <f t="shared" si="5539"/>
        <v>0</v>
      </c>
      <c r="BB1430" s="32"/>
      <c r="BC1430" s="114">
        <f t="shared" si="5540"/>
        <v>0</v>
      </c>
      <c r="BD1430" s="32"/>
      <c r="BE1430" s="114">
        <f t="shared" si="5541"/>
        <v>0</v>
      </c>
      <c r="BF1430" s="32"/>
      <c r="BG1430" s="114">
        <f t="shared" si="5542"/>
        <v>0</v>
      </c>
      <c r="BH1430" s="108">
        <f t="shared" ref="BH1430:BI1430" si="5553">SUM(J1430,L1430,N1430,P1430,R1430,T1430,V1430,X1430,Z1430,AB1430,AD1430,AF1430,AH1430,AJ1430,AL1430,AN1430,AP1430,AR1430,AT1430,AV1430,AX1430,AZ1430,BB1430,BD1430,BF1430)</f>
        <v>0</v>
      </c>
      <c r="BI1430" s="119">
        <f t="shared" si="5553"/>
        <v>0</v>
      </c>
      <c r="BJ1430" s="87">
        <f t="shared" si="5544"/>
        <v>0</v>
      </c>
      <c r="BK1430" s="108">
        <f t="shared" si="5545"/>
        <v>145</v>
      </c>
      <c r="BL1430" s="119">
        <f t="shared" si="5546"/>
        <v>3613.33</v>
      </c>
      <c r="BM1430" s="87">
        <f t="shared" si="5547"/>
        <v>1</v>
      </c>
    </row>
    <row r="1431" spans="1:65" s="88" customFormat="1" ht="22.5">
      <c r="A1431" s="38" t="s">
        <v>2243</v>
      </c>
      <c r="B1431" s="29" t="s">
        <v>250</v>
      </c>
      <c r="C1431" s="29">
        <v>365</v>
      </c>
      <c r="D1431" s="101" t="s">
        <v>2244</v>
      </c>
      <c r="E1431" s="29" t="s">
        <v>100</v>
      </c>
      <c r="F1431" s="30">
        <v>10</v>
      </c>
      <c r="G1431" s="31">
        <v>10.81</v>
      </c>
      <c r="H1431" s="119">
        <v>13.283040721687161</v>
      </c>
      <c r="I1431" s="120">
        <f t="shared" si="5517"/>
        <v>132.83000000000001</v>
      </c>
      <c r="J1431" s="111"/>
      <c r="K1431" s="114">
        <f t="shared" si="5518"/>
        <v>0</v>
      </c>
      <c r="L1431" s="32"/>
      <c r="M1431" s="114">
        <f t="shared" si="5519"/>
        <v>0</v>
      </c>
      <c r="N1431" s="32"/>
      <c r="O1431" s="114">
        <f t="shared" si="5520"/>
        <v>0</v>
      </c>
      <c r="P1431" s="32"/>
      <c r="Q1431" s="114">
        <f t="shared" si="5521"/>
        <v>0</v>
      </c>
      <c r="R1431" s="32"/>
      <c r="S1431" s="114">
        <f t="shared" si="5522"/>
        <v>0</v>
      </c>
      <c r="T1431" s="32"/>
      <c r="U1431" s="114">
        <f t="shared" si="5523"/>
        <v>0</v>
      </c>
      <c r="V1431" s="32"/>
      <c r="W1431" s="114">
        <f t="shared" si="5524"/>
        <v>0</v>
      </c>
      <c r="X1431" s="32"/>
      <c r="Y1431" s="114">
        <f t="shared" si="5525"/>
        <v>0</v>
      </c>
      <c r="Z1431" s="32"/>
      <c r="AA1431" s="114">
        <f t="shared" si="5526"/>
        <v>0</v>
      </c>
      <c r="AB1431" s="32"/>
      <c r="AC1431" s="114">
        <f t="shared" si="5527"/>
        <v>0</v>
      </c>
      <c r="AD1431" s="32"/>
      <c r="AE1431" s="114">
        <f t="shared" si="5528"/>
        <v>0</v>
      </c>
      <c r="AF1431" s="32"/>
      <c r="AG1431" s="114">
        <f t="shared" si="5529"/>
        <v>0</v>
      </c>
      <c r="AH1431" s="32"/>
      <c r="AI1431" s="114">
        <f t="shared" si="5530"/>
        <v>0</v>
      </c>
      <c r="AJ1431" s="32"/>
      <c r="AK1431" s="114">
        <f t="shared" si="5531"/>
        <v>0</v>
      </c>
      <c r="AL1431" s="32"/>
      <c r="AM1431" s="114">
        <f t="shared" si="5532"/>
        <v>0</v>
      </c>
      <c r="AN1431" s="32"/>
      <c r="AO1431" s="114">
        <f t="shared" si="5533"/>
        <v>0</v>
      </c>
      <c r="AP1431" s="32"/>
      <c r="AQ1431" s="114">
        <f t="shared" si="5534"/>
        <v>0</v>
      </c>
      <c r="AR1431" s="32"/>
      <c r="AS1431" s="114">
        <f t="shared" si="5535"/>
        <v>0</v>
      </c>
      <c r="AT1431" s="32"/>
      <c r="AU1431" s="114">
        <f t="shared" si="5536"/>
        <v>0</v>
      </c>
      <c r="AV1431" s="32"/>
      <c r="AW1431" s="114">
        <f t="shared" si="5537"/>
        <v>0</v>
      </c>
      <c r="AX1431" s="32"/>
      <c r="AY1431" s="114">
        <f t="shared" si="5538"/>
        <v>0</v>
      </c>
      <c r="AZ1431" s="32"/>
      <c r="BA1431" s="114">
        <f t="shared" si="5539"/>
        <v>0</v>
      </c>
      <c r="BB1431" s="32"/>
      <c r="BC1431" s="114">
        <f t="shared" si="5540"/>
        <v>0</v>
      </c>
      <c r="BD1431" s="32"/>
      <c r="BE1431" s="114">
        <f t="shared" si="5541"/>
        <v>0</v>
      </c>
      <c r="BF1431" s="32"/>
      <c r="BG1431" s="114">
        <f t="shared" si="5542"/>
        <v>0</v>
      </c>
      <c r="BH1431" s="108">
        <f t="shared" ref="BH1431:BI1431" si="5554">SUM(J1431,L1431,N1431,P1431,R1431,T1431,V1431,X1431,Z1431,AB1431,AD1431,AF1431,AH1431,AJ1431,AL1431,AN1431,AP1431,AR1431,AT1431,AV1431,AX1431,AZ1431,BB1431,BD1431,BF1431)</f>
        <v>0</v>
      </c>
      <c r="BI1431" s="119">
        <f t="shared" si="5554"/>
        <v>0</v>
      </c>
      <c r="BJ1431" s="87">
        <f t="shared" si="5544"/>
        <v>0</v>
      </c>
      <c r="BK1431" s="108">
        <f t="shared" si="5545"/>
        <v>10</v>
      </c>
      <c r="BL1431" s="119">
        <f t="shared" si="5546"/>
        <v>132.83000000000001</v>
      </c>
      <c r="BM1431" s="87">
        <f t="shared" si="5547"/>
        <v>1</v>
      </c>
    </row>
    <row r="1432" spans="1:65" s="88" customFormat="1" ht="22.5">
      <c r="A1432" s="38" t="s">
        <v>2245</v>
      </c>
      <c r="B1432" s="29" t="s">
        <v>250</v>
      </c>
      <c r="C1432" s="29">
        <v>357</v>
      </c>
      <c r="D1432" s="101" t="s">
        <v>2246</v>
      </c>
      <c r="E1432" s="29" t="s">
        <v>132</v>
      </c>
      <c r="F1432" s="30">
        <v>8</v>
      </c>
      <c r="G1432" s="31">
        <v>28.48</v>
      </c>
      <c r="H1432" s="119">
        <v>34.99546713724795</v>
      </c>
      <c r="I1432" s="120">
        <f t="shared" si="5517"/>
        <v>279.95999999999998</v>
      </c>
      <c r="J1432" s="111"/>
      <c r="K1432" s="114">
        <f t="shared" si="5518"/>
        <v>0</v>
      </c>
      <c r="L1432" s="32"/>
      <c r="M1432" s="114">
        <f t="shared" si="5519"/>
        <v>0</v>
      </c>
      <c r="N1432" s="32"/>
      <c r="O1432" s="114">
        <f t="shared" si="5520"/>
        <v>0</v>
      </c>
      <c r="P1432" s="32"/>
      <c r="Q1432" s="114">
        <f t="shared" si="5521"/>
        <v>0</v>
      </c>
      <c r="R1432" s="32"/>
      <c r="S1432" s="114">
        <f t="shared" si="5522"/>
        <v>0</v>
      </c>
      <c r="T1432" s="32"/>
      <c r="U1432" s="114">
        <f t="shared" si="5523"/>
        <v>0</v>
      </c>
      <c r="V1432" s="32"/>
      <c r="W1432" s="114">
        <f t="shared" si="5524"/>
        <v>0</v>
      </c>
      <c r="X1432" s="32"/>
      <c r="Y1432" s="114">
        <f t="shared" si="5525"/>
        <v>0</v>
      </c>
      <c r="Z1432" s="32"/>
      <c r="AA1432" s="114">
        <f t="shared" si="5526"/>
        <v>0</v>
      </c>
      <c r="AB1432" s="32"/>
      <c r="AC1432" s="114">
        <f t="shared" si="5527"/>
        <v>0</v>
      </c>
      <c r="AD1432" s="32"/>
      <c r="AE1432" s="114">
        <f t="shared" si="5528"/>
        <v>0</v>
      </c>
      <c r="AF1432" s="32"/>
      <c r="AG1432" s="114">
        <f t="shared" si="5529"/>
        <v>0</v>
      </c>
      <c r="AH1432" s="32"/>
      <c r="AI1432" s="114">
        <f t="shared" si="5530"/>
        <v>0</v>
      </c>
      <c r="AJ1432" s="32"/>
      <c r="AK1432" s="114">
        <f t="shared" si="5531"/>
        <v>0</v>
      </c>
      <c r="AL1432" s="32"/>
      <c r="AM1432" s="114">
        <f t="shared" si="5532"/>
        <v>0</v>
      </c>
      <c r="AN1432" s="32"/>
      <c r="AO1432" s="114">
        <f t="shared" si="5533"/>
        <v>0</v>
      </c>
      <c r="AP1432" s="32"/>
      <c r="AQ1432" s="114">
        <f t="shared" si="5534"/>
        <v>0</v>
      </c>
      <c r="AR1432" s="32"/>
      <c r="AS1432" s="114">
        <f t="shared" si="5535"/>
        <v>0</v>
      </c>
      <c r="AT1432" s="32"/>
      <c r="AU1432" s="114">
        <f t="shared" si="5536"/>
        <v>0</v>
      </c>
      <c r="AV1432" s="32"/>
      <c r="AW1432" s="114">
        <f t="shared" si="5537"/>
        <v>0</v>
      </c>
      <c r="AX1432" s="32"/>
      <c r="AY1432" s="114">
        <f t="shared" si="5538"/>
        <v>0</v>
      </c>
      <c r="AZ1432" s="32"/>
      <c r="BA1432" s="114">
        <f t="shared" si="5539"/>
        <v>0</v>
      </c>
      <c r="BB1432" s="32"/>
      <c r="BC1432" s="114">
        <f t="shared" si="5540"/>
        <v>0</v>
      </c>
      <c r="BD1432" s="32"/>
      <c r="BE1432" s="114">
        <f t="shared" si="5541"/>
        <v>0</v>
      </c>
      <c r="BF1432" s="32"/>
      <c r="BG1432" s="114">
        <f t="shared" si="5542"/>
        <v>0</v>
      </c>
      <c r="BH1432" s="108">
        <f t="shared" ref="BH1432:BI1432" si="5555">SUM(J1432,L1432,N1432,P1432,R1432,T1432,V1432,X1432,Z1432,AB1432,AD1432,AF1432,AH1432,AJ1432,AL1432,AN1432,AP1432,AR1432,AT1432,AV1432,AX1432,AZ1432,BB1432,BD1432,BF1432)</f>
        <v>0</v>
      </c>
      <c r="BI1432" s="119">
        <f t="shared" si="5555"/>
        <v>0</v>
      </c>
      <c r="BJ1432" s="87">
        <f t="shared" si="5544"/>
        <v>0</v>
      </c>
      <c r="BK1432" s="108">
        <f t="shared" si="5545"/>
        <v>8</v>
      </c>
      <c r="BL1432" s="119">
        <f t="shared" si="5546"/>
        <v>279.95999999999998</v>
      </c>
      <c r="BM1432" s="87">
        <f t="shared" si="5547"/>
        <v>1</v>
      </c>
    </row>
    <row r="1433" spans="1:65" s="88" customFormat="1">
      <c r="A1433" s="38" t="s">
        <v>2247</v>
      </c>
      <c r="B1433" s="29" t="s">
        <v>250</v>
      </c>
      <c r="C1433" s="29">
        <v>765</v>
      </c>
      <c r="D1433" s="101" t="s">
        <v>2248</v>
      </c>
      <c r="E1433" s="29" t="s">
        <v>100</v>
      </c>
      <c r="F1433" s="30">
        <v>8</v>
      </c>
      <c r="G1433" s="31">
        <v>56</v>
      </c>
      <c r="H1433" s="119">
        <v>68.811311786723493</v>
      </c>
      <c r="I1433" s="120">
        <f t="shared" si="5517"/>
        <v>550.49</v>
      </c>
      <c r="J1433" s="111"/>
      <c r="K1433" s="114">
        <f t="shared" si="5518"/>
        <v>0</v>
      </c>
      <c r="L1433" s="32"/>
      <c r="M1433" s="114">
        <f t="shared" si="5519"/>
        <v>0</v>
      </c>
      <c r="N1433" s="32"/>
      <c r="O1433" s="114">
        <f t="shared" si="5520"/>
        <v>0</v>
      </c>
      <c r="P1433" s="32"/>
      <c r="Q1433" s="114">
        <f t="shared" si="5521"/>
        <v>0</v>
      </c>
      <c r="R1433" s="32"/>
      <c r="S1433" s="114">
        <f t="shared" si="5522"/>
        <v>0</v>
      </c>
      <c r="T1433" s="32"/>
      <c r="U1433" s="114">
        <f t="shared" si="5523"/>
        <v>0</v>
      </c>
      <c r="V1433" s="32"/>
      <c r="W1433" s="114">
        <f t="shared" si="5524"/>
        <v>0</v>
      </c>
      <c r="X1433" s="32"/>
      <c r="Y1433" s="114">
        <f t="shared" si="5525"/>
        <v>0</v>
      </c>
      <c r="Z1433" s="32"/>
      <c r="AA1433" s="114">
        <f t="shared" si="5526"/>
        <v>0</v>
      </c>
      <c r="AB1433" s="32"/>
      <c r="AC1433" s="114">
        <f t="shared" si="5527"/>
        <v>0</v>
      </c>
      <c r="AD1433" s="32"/>
      <c r="AE1433" s="114">
        <f t="shared" si="5528"/>
        <v>0</v>
      </c>
      <c r="AF1433" s="32"/>
      <c r="AG1433" s="114">
        <f t="shared" si="5529"/>
        <v>0</v>
      </c>
      <c r="AH1433" s="32"/>
      <c r="AI1433" s="114">
        <f t="shared" si="5530"/>
        <v>0</v>
      </c>
      <c r="AJ1433" s="32"/>
      <c r="AK1433" s="114">
        <f t="shared" si="5531"/>
        <v>0</v>
      </c>
      <c r="AL1433" s="32"/>
      <c r="AM1433" s="114">
        <f t="shared" si="5532"/>
        <v>0</v>
      </c>
      <c r="AN1433" s="32"/>
      <c r="AO1433" s="114">
        <f t="shared" si="5533"/>
        <v>0</v>
      </c>
      <c r="AP1433" s="32"/>
      <c r="AQ1433" s="114">
        <f t="shared" si="5534"/>
        <v>0</v>
      </c>
      <c r="AR1433" s="32"/>
      <c r="AS1433" s="114">
        <f t="shared" si="5535"/>
        <v>0</v>
      </c>
      <c r="AT1433" s="32"/>
      <c r="AU1433" s="114">
        <f t="shared" si="5536"/>
        <v>0</v>
      </c>
      <c r="AV1433" s="32"/>
      <c r="AW1433" s="114">
        <f t="shared" si="5537"/>
        <v>0</v>
      </c>
      <c r="AX1433" s="32"/>
      <c r="AY1433" s="114">
        <f t="shared" si="5538"/>
        <v>0</v>
      </c>
      <c r="AZ1433" s="32"/>
      <c r="BA1433" s="114">
        <f t="shared" si="5539"/>
        <v>0</v>
      </c>
      <c r="BB1433" s="32"/>
      <c r="BC1433" s="114">
        <f t="shared" si="5540"/>
        <v>0</v>
      </c>
      <c r="BD1433" s="32"/>
      <c r="BE1433" s="114">
        <f t="shared" si="5541"/>
        <v>0</v>
      </c>
      <c r="BF1433" s="32"/>
      <c r="BG1433" s="114">
        <f t="shared" si="5542"/>
        <v>0</v>
      </c>
      <c r="BH1433" s="108">
        <f t="shared" ref="BH1433:BI1433" si="5556">SUM(J1433,L1433,N1433,P1433,R1433,T1433,V1433,X1433,Z1433,AB1433,AD1433,AF1433,AH1433,AJ1433,AL1433,AN1433,AP1433,AR1433,AT1433,AV1433,AX1433,AZ1433,BB1433,BD1433,BF1433)</f>
        <v>0</v>
      </c>
      <c r="BI1433" s="119">
        <f t="shared" si="5556"/>
        <v>0</v>
      </c>
      <c r="BJ1433" s="87">
        <f t="shared" si="5544"/>
        <v>0</v>
      </c>
      <c r="BK1433" s="108">
        <f t="shared" si="5545"/>
        <v>8</v>
      </c>
      <c r="BL1433" s="119">
        <f t="shared" si="5546"/>
        <v>550.49</v>
      </c>
      <c r="BM1433" s="87">
        <f t="shared" si="5547"/>
        <v>1</v>
      </c>
    </row>
    <row r="1434" spans="1:65" s="88" customFormat="1">
      <c r="A1434" s="38" t="s">
        <v>2249</v>
      </c>
      <c r="B1434" s="29" t="s">
        <v>250</v>
      </c>
      <c r="C1434" s="29">
        <v>8359</v>
      </c>
      <c r="D1434" s="101" t="s">
        <v>2250</v>
      </c>
      <c r="E1434" s="29" t="s">
        <v>132</v>
      </c>
      <c r="F1434" s="30">
        <v>30</v>
      </c>
      <c r="G1434" s="31">
        <v>45.99</v>
      </c>
      <c r="H1434" s="119">
        <v>56.511289804846676</v>
      </c>
      <c r="I1434" s="120">
        <f t="shared" si="5517"/>
        <v>1695.34</v>
      </c>
      <c r="J1434" s="111"/>
      <c r="K1434" s="114">
        <f t="shared" si="5518"/>
        <v>0</v>
      </c>
      <c r="L1434" s="32"/>
      <c r="M1434" s="114">
        <f t="shared" si="5519"/>
        <v>0</v>
      </c>
      <c r="N1434" s="32"/>
      <c r="O1434" s="114">
        <f t="shared" si="5520"/>
        <v>0</v>
      </c>
      <c r="P1434" s="32"/>
      <c r="Q1434" s="114">
        <f t="shared" si="5521"/>
        <v>0</v>
      </c>
      <c r="R1434" s="32"/>
      <c r="S1434" s="114">
        <f t="shared" si="5522"/>
        <v>0</v>
      </c>
      <c r="T1434" s="32"/>
      <c r="U1434" s="114">
        <f t="shared" si="5523"/>
        <v>0</v>
      </c>
      <c r="V1434" s="32"/>
      <c r="W1434" s="114">
        <f t="shared" si="5524"/>
        <v>0</v>
      </c>
      <c r="X1434" s="32"/>
      <c r="Y1434" s="114">
        <f t="shared" si="5525"/>
        <v>0</v>
      </c>
      <c r="Z1434" s="32"/>
      <c r="AA1434" s="114">
        <f t="shared" si="5526"/>
        <v>0</v>
      </c>
      <c r="AB1434" s="32"/>
      <c r="AC1434" s="114">
        <f t="shared" si="5527"/>
        <v>0</v>
      </c>
      <c r="AD1434" s="32"/>
      <c r="AE1434" s="114">
        <f t="shared" si="5528"/>
        <v>0</v>
      </c>
      <c r="AF1434" s="32"/>
      <c r="AG1434" s="114">
        <f t="shared" si="5529"/>
        <v>0</v>
      </c>
      <c r="AH1434" s="32"/>
      <c r="AI1434" s="114">
        <f t="shared" si="5530"/>
        <v>0</v>
      </c>
      <c r="AJ1434" s="32"/>
      <c r="AK1434" s="114">
        <f t="shared" si="5531"/>
        <v>0</v>
      </c>
      <c r="AL1434" s="32"/>
      <c r="AM1434" s="114">
        <f t="shared" si="5532"/>
        <v>0</v>
      </c>
      <c r="AN1434" s="32"/>
      <c r="AO1434" s="114">
        <f t="shared" si="5533"/>
        <v>0</v>
      </c>
      <c r="AP1434" s="32"/>
      <c r="AQ1434" s="114">
        <f t="shared" si="5534"/>
        <v>0</v>
      </c>
      <c r="AR1434" s="32"/>
      <c r="AS1434" s="114">
        <f t="shared" si="5535"/>
        <v>0</v>
      </c>
      <c r="AT1434" s="32"/>
      <c r="AU1434" s="114">
        <f t="shared" si="5536"/>
        <v>0</v>
      </c>
      <c r="AV1434" s="32"/>
      <c r="AW1434" s="114">
        <f t="shared" si="5537"/>
        <v>0</v>
      </c>
      <c r="AX1434" s="32"/>
      <c r="AY1434" s="114">
        <f t="shared" si="5538"/>
        <v>0</v>
      </c>
      <c r="AZ1434" s="32"/>
      <c r="BA1434" s="114">
        <f t="shared" si="5539"/>
        <v>0</v>
      </c>
      <c r="BB1434" s="32"/>
      <c r="BC1434" s="114">
        <f t="shared" si="5540"/>
        <v>0</v>
      </c>
      <c r="BD1434" s="32"/>
      <c r="BE1434" s="114">
        <f t="shared" si="5541"/>
        <v>0</v>
      </c>
      <c r="BF1434" s="32"/>
      <c r="BG1434" s="114">
        <f t="shared" si="5542"/>
        <v>0</v>
      </c>
      <c r="BH1434" s="108">
        <f t="shared" ref="BH1434:BI1434" si="5557">SUM(J1434,L1434,N1434,P1434,R1434,T1434,V1434,X1434,Z1434,AB1434,AD1434,AF1434,AH1434,AJ1434,AL1434,AN1434,AP1434,AR1434,AT1434,AV1434,AX1434,AZ1434,BB1434,BD1434,BF1434)</f>
        <v>0</v>
      </c>
      <c r="BI1434" s="119">
        <f t="shared" si="5557"/>
        <v>0</v>
      </c>
      <c r="BJ1434" s="87">
        <f t="shared" si="5544"/>
        <v>0</v>
      </c>
      <c r="BK1434" s="108">
        <f t="shared" si="5545"/>
        <v>30</v>
      </c>
      <c r="BL1434" s="119">
        <f t="shared" si="5546"/>
        <v>1695.34</v>
      </c>
      <c r="BM1434" s="87">
        <f t="shared" si="5547"/>
        <v>1</v>
      </c>
    </row>
    <row r="1435" spans="1:65" s="88" customFormat="1">
      <c r="A1435" s="38" t="s">
        <v>2251</v>
      </c>
      <c r="B1435" s="29" t="s">
        <v>250</v>
      </c>
      <c r="C1435" s="29">
        <v>7881</v>
      </c>
      <c r="D1435" s="101" t="s">
        <v>2252</v>
      </c>
      <c r="E1435" s="29" t="s">
        <v>100</v>
      </c>
      <c r="F1435" s="30">
        <v>39</v>
      </c>
      <c r="G1435" s="31">
        <v>10.91</v>
      </c>
      <c r="H1435" s="119">
        <v>13.405918064163453</v>
      </c>
      <c r="I1435" s="120">
        <f t="shared" si="5517"/>
        <v>522.83000000000004</v>
      </c>
      <c r="J1435" s="111"/>
      <c r="K1435" s="114">
        <f t="shared" si="5518"/>
        <v>0</v>
      </c>
      <c r="L1435" s="32"/>
      <c r="M1435" s="114">
        <f t="shared" si="5519"/>
        <v>0</v>
      </c>
      <c r="N1435" s="32"/>
      <c r="O1435" s="114">
        <f t="shared" si="5520"/>
        <v>0</v>
      </c>
      <c r="P1435" s="32"/>
      <c r="Q1435" s="114">
        <f t="shared" si="5521"/>
        <v>0</v>
      </c>
      <c r="R1435" s="32"/>
      <c r="S1435" s="114">
        <f t="shared" si="5522"/>
        <v>0</v>
      </c>
      <c r="T1435" s="32"/>
      <c r="U1435" s="114">
        <f t="shared" si="5523"/>
        <v>0</v>
      </c>
      <c r="V1435" s="32"/>
      <c r="W1435" s="114">
        <f t="shared" si="5524"/>
        <v>0</v>
      </c>
      <c r="X1435" s="32"/>
      <c r="Y1435" s="114">
        <f t="shared" si="5525"/>
        <v>0</v>
      </c>
      <c r="Z1435" s="32"/>
      <c r="AA1435" s="114">
        <f t="shared" si="5526"/>
        <v>0</v>
      </c>
      <c r="AB1435" s="32"/>
      <c r="AC1435" s="114">
        <f t="shared" si="5527"/>
        <v>0</v>
      </c>
      <c r="AD1435" s="32"/>
      <c r="AE1435" s="114">
        <f t="shared" si="5528"/>
        <v>0</v>
      </c>
      <c r="AF1435" s="32"/>
      <c r="AG1435" s="114">
        <f t="shared" si="5529"/>
        <v>0</v>
      </c>
      <c r="AH1435" s="32"/>
      <c r="AI1435" s="114">
        <f t="shared" si="5530"/>
        <v>0</v>
      </c>
      <c r="AJ1435" s="32"/>
      <c r="AK1435" s="114">
        <f t="shared" si="5531"/>
        <v>0</v>
      </c>
      <c r="AL1435" s="32"/>
      <c r="AM1435" s="114">
        <f t="shared" si="5532"/>
        <v>0</v>
      </c>
      <c r="AN1435" s="32"/>
      <c r="AO1435" s="114">
        <f t="shared" si="5533"/>
        <v>0</v>
      </c>
      <c r="AP1435" s="32"/>
      <c r="AQ1435" s="114">
        <f t="shared" si="5534"/>
        <v>0</v>
      </c>
      <c r="AR1435" s="32"/>
      <c r="AS1435" s="114">
        <f t="shared" si="5535"/>
        <v>0</v>
      </c>
      <c r="AT1435" s="32"/>
      <c r="AU1435" s="114">
        <f t="shared" si="5536"/>
        <v>0</v>
      </c>
      <c r="AV1435" s="32"/>
      <c r="AW1435" s="114">
        <f t="shared" si="5537"/>
        <v>0</v>
      </c>
      <c r="AX1435" s="32"/>
      <c r="AY1435" s="114">
        <f t="shared" si="5538"/>
        <v>0</v>
      </c>
      <c r="AZ1435" s="32"/>
      <c r="BA1435" s="114">
        <f t="shared" si="5539"/>
        <v>0</v>
      </c>
      <c r="BB1435" s="32"/>
      <c r="BC1435" s="114">
        <f t="shared" si="5540"/>
        <v>0</v>
      </c>
      <c r="BD1435" s="32"/>
      <c r="BE1435" s="114">
        <f t="shared" si="5541"/>
        <v>0</v>
      </c>
      <c r="BF1435" s="32"/>
      <c r="BG1435" s="114">
        <f t="shared" si="5542"/>
        <v>0</v>
      </c>
      <c r="BH1435" s="108">
        <f t="shared" ref="BH1435:BI1435" si="5558">SUM(J1435,L1435,N1435,P1435,R1435,T1435,V1435,X1435,Z1435,AB1435,AD1435,AF1435,AH1435,AJ1435,AL1435,AN1435,AP1435,AR1435,AT1435,AV1435,AX1435,AZ1435,BB1435,BD1435,BF1435)</f>
        <v>0</v>
      </c>
      <c r="BI1435" s="119">
        <f t="shared" si="5558"/>
        <v>0</v>
      </c>
      <c r="BJ1435" s="87">
        <f t="shared" si="5544"/>
        <v>0</v>
      </c>
      <c r="BK1435" s="108">
        <f t="shared" si="5545"/>
        <v>39</v>
      </c>
      <c r="BL1435" s="119">
        <f t="shared" si="5546"/>
        <v>522.83000000000004</v>
      </c>
      <c r="BM1435" s="87">
        <f t="shared" si="5547"/>
        <v>1</v>
      </c>
    </row>
    <row r="1436" spans="1:65" s="88" customFormat="1">
      <c r="A1436" s="38" t="s">
        <v>2253</v>
      </c>
      <c r="B1436" s="29" t="s">
        <v>250</v>
      </c>
      <c r="C1436" s="29">
        <v>7879</v>
      </c>
      <c r="D1436" s="101" t="s">
        <v>2254</v>
      </c>
      <c r="E1436" s="29" t="s">
        <v>100</v>
      </c>
      <c r="F1436" s="30">
        <v>40</v>
      </c>
      <c r="G1436" s="31">
        <v>11.83</v>
      </c>
      <c r="H1436" s="119">
        <v>14.536389614945339</v>
      </c>
      <c r="I1436" s="120">
        <f t="shared" si="5517"/>
        <v>581.46</v>
      </c>
      <c r="J1436" s="111"/>
      <c r="K1436" s="114">
        <f t="shared" si="5518"/>
        <v>0</v>
      </c>
      <c r="L1436" s="32"/>
      <c r="M1436" s="114">
        <f t="shared" si="5519"/>
        <v>0</v>
      </c>
      <c r="N1436" s="32"/>
      <c r="O1436" s="114">
        <f t="shared" si="5520"/>
        <v>0</v>
      </c>
      <c r="P1436" s="32"/>
      <c r="Q1436" s="114">
        <f t="shared" si="5521"/>
        <v>0</v>
      </c>
      <c r="R1436" s="32"/>
      <c r="S1436" s="114">
        <f t="shared" si="5522"/>
        <v>0</v>
      </c>
      <c r="T1436" s="32"/>
      <c r="U1436" s="114">
        <f t="shared" si="5523"/>
        <v>0</v>
      </c>
      <c r="V1436" s="32"/>
      <c r="W1436" s="114">
        <f t="shared" si="5524"/>
        <v>0</v>
      </c>
      <c r="X1436" s="32"/>
      <c r="Y1436" s="114">
        <f t="shared" si="5525"/>
        <v>0</v>
      </c>
      <c r="Z1436" s="32"/>
      <c r="AA1436" s="114">
        <f t="shared" si="5526"/>
        <v>0</v>
      </c>
      <c r="AB1436" s="32"/>
      <c r="AC1436" s="114">
        <f t="shared" si="5527"/>
        <v>0</v>
      </c>
      <c r="AD1436" s="32"/>
      <c r="AE1436" s="114">
        <f t="shared" si="5528"/>
        <v>0</v>
      </c>
      <c r="AF1436" s="32"/>
      <c r="AG1436" s="114">
        <f t="shared" si="5529"/>
        <v>0</v>
      </c>
      <c r="AH1436" s="32"/>
      <c r="AI1436" s="114">
        <f t="shared" si="5530"/>
        <v>0</v>
      </c>
      <c r="AJ1436" s="32"/>
      <c r="AK1436" s="114">
        <f t="shared" si="5531"/>
        <v>0</v>
      </c>
      <c r="AL1436" s="32"/>
      <c r="AM1436" s="114">
        <f t="shared" si="5532"/>
        <v>0</v>
      </c>
      <c r="AN1436" s="32"/>
      <c r="AO1436" s="114">
        <f t="shared" si="5533"/>
        <v>0</v>
      </c>
      <c r="AP1436" s="32"/>
      <c r="AQ1436" s="114">
        <f t="shared" si="5534"/>
        <v>0</v>
      </c>
      <c r="AR1436" s="32"/>
      <c r="AS1436" s="114">
        <f t="shared" si="5535"/>
        <v>0</v>
      </c>
      <c r="AT1436" s="32"/>
      <c r="AU1436" s="114">
        <f t="shared" si="5536"/>
        <v>0</v>
      </c>
      <c r="AV1436" s="32"/>
      <c r="AW1436" s="114">
        <f t="shared" si="5537"/>
        <v>0</v>
      </c>
      <c r="AX1436" s="32"/>
      <c r="AY1436" s="114">
        <f t="shared" si="5538"/>
        <v>0</v>
      </c>
      <c r="AZ1436" s="32"/>
      <c r="BA1436" s="114">
        <f t="shared" si="5539"/>
        <v>0</v>
      </c>
      <c r="BB1436" s="32"/>
      <c r="BC1436" s="114">
        <f t="shared" si="5540"/>
        <v>0</v>
      </c>
      <c r="BD1436" s="32"/>
      <c r="BE1436" s="114">
        <f t="shared" si="5541"/>
        <v>0</v>
      </c>
      <c r="BF1436" s="32"/>
      <c r="BG1436" s="114">
        <f t="shared" si="5542"/>
        <v>0</v>
      </c>
      <c r="BH1436" s="108">
        <f t="shared" ref="BH1436:BI1436" si="5559">SUM(J1436,L1436,N1436,P1436,R1436,T1436,V1436,X1436,Z1436,AB1436,AD1436,AF1436,AH1436,AJ1436,AL1436,AN1436,AP1436,AR1436,AT1436,AV1436,AX1436,AZ1436,BB1436,BD1436,BF1436)</f>
        <v>0</v>
      </c>
      <c r="BI1436" s="119">
        <f t="shared" si="5559"/>
        <v>0</v>
      </c>
      <c r="BJ1436" s="87">
        <f t="shared" si="5544"/>
        <v>0</v>
      </c>
      <c r="BK1436" s="108">
        <f t="shared" si="5545"/>
        <v>40</v>
      </c>
      <c r="BL1436" s="119">
        <f t="shared" si="5546"/>
        <v>581.46</v>
      </c>
      <c r="BM1436" s="87">
        <f t="shared" si="5547"/>
        <v>1</v>
      </c>
    </row>
    <row r="1437" spans="1:65" s="88" customFormat="1">
      <c r="A1437" s="38" t="s">
        <v>2255</v>
      </c>
      <c r="B1437" s="29" t="s">
        <v>250</v>
      </c>
      <c r="C1437" s="29">
        <v>8689</v>
      </c>
      <c r="D1437" s="101" t="s">
        <v>2256</v>
      </c>
      <c r="E1437" s="29" t="s">
        <v>100</v>
      </c>
      <c r="F1437" s="30">
        <v>3</v>
      </c>
      <c r="G1437" s="31">
        <v>14.67</v>
      </c>
      <c r="H1437" s="119">
        <v>18.026106141272031</v>
      </c>
      <c r="I1437" s="120">
        <f t="shared" si="5517"/>
        <v>54.08</v>
      </c>
      <c r="J1437" s="111"/>
      <c r="K1437" s="114">
        <f t="shared" si="5518"/>
        <v>0</v>
      </c>
      <c r="L1437" s="32"/>
      <c r="M1437" s="114">
        <f t="shared" si="5519"/>
        <v>0</v>
      </c>
      <c r="N1437" s="32"/>
      <c r="O1437" s="114">
        <f t="shared" si="5520"/>
        <v>0</v>
      </c>
      <c r="P1437" s="32"/>
      <c r="Q1437" s="114">
        <f t="shared" si="5521"/>
        <v>0</v>
      </c>
      <c r="R1437" s="32"/>
      <c r="S1437" s="114">
        <f t="shared" si="5522"/>
        <v>0</v>
      </c>
      <c r="T1437" s="32"/>
      <c r="U1437" s="114">
        <f t="shared" si="5523"/>
        <v>0</v>
      </c>
      <c r="V1437" s="32"/>
      <c r="W1437" s="114">
        <f t="shared" si="5524"/>
        <v>0</v>
      </c>
      <c r="X1437" s="32"/>
      <c r="Y1437" s="114">
        <f t="shared" si="5525"/>
        <v>0</v>
      </c>
      <c r="Z1437" s="32"/>
      <c r="AA1437" s="114">
        <f t="shared" si="5526"/>
        <v>0</v>
      </c>
      <c r="AB1437" s="32"/>
      <c r="AC1437" s="114">
        <f t="shared" si="5527"/>
        <v>0</v>
      </c>
      <c r="AD1437" s="32"/>
      <c r="AE1437" s="114">
        <f t="shared" si="5528"/>
        <v>0</v>
      </c>
      <c r="AF1437" s="32"/>
      <c r="AG1437" s="114">
        <f t="shared" si="5529"/>
        <v>0</v>
      </c>
      <c r="AH1437" s="32"/>
      <c r="AI1437" s="114">
        <f t="shared" si="5530"/>
        <v>0</v>
      </c>
      <c r="AJ1437" s="32"/>
      <c r="AK1437" s="114">
        <f t="shared" si="5531"/>
        <v>0</v>
      </c>
      <c r="AL1437" s="32"/>
      <c r="AM1437" s="114">
        <f t="shared" si="5532"/>
        <v>0</v>
      </c>
      <c r="AN1437" s="32"/>
      <c r="AO1437" s="114">
        <f t="shared" si="5533"/>
        <v>0</v>
      </c>
      <c r="AP1437" s="32"/>
      <c r="AQ1437" s="114">
        <f t="shared" si="5534"/>
        <v>0</v>
      </c>
      <c r="AR1437" s="32"/>
      <c r="AS1437" s="114">
        <f t="shared" si="5535"/>
        <v>0</v>
      </c>
      <c r="AT1437" s="32"/>
      <c r="AU1437" s="114">
        <f t="shared" si="5536"/>
        <v>0</v>
      </c>
      <c r="AV1437" s="32"/>
      <c r="AW1437" s="114">
        <f t="shared" si="5537"/>
        <v>0</v>
      </c>
      <c r="AX1437" s="32"/>
      <c r="AY1437" s="114">
        <f t="shared" si="5538"/>
        <v>0</v>
      </c>
      <c r="AZ1437" s="32"/>
      <c r="BA1437" s="114">
        <f t="shared" si="5539"/>
        <v>0</v>
      </c>
      <c r="BB1437" s="32"/>
      <c r="BC1437" s="114">
        <f t="shared" si="5540"/>
        <v>0</v>
      </c>
      <c r="BD1437" s="32"/>
      <c r="BE1437" s="114">
        <f t="shared" si="5541"/>
        <v>0</v>
      </c>
      <c r="BF1437" s="32"/>
      <c r="BG1437" s="114">
        <f t="shared" si="5542"/>
        <v>0</v>
      </c>
      <c r="BH1437" s="108">
        <f t="shared" ref="BH1437:BI1437" si="5560">SUM(J1437,L1437,N1437,P1437,R1437,T1437,V1437,X1437,Z1437,AB1437,AD1437,AF1437,AH1437,AJ1437,AL1437,AN1437,AP1437,AR1437,AT1437,AV1437,AX1437,AZ1437,BB1437,BD1437,BF1437)</f>
        <v>0</v>
      </c>
      <c r="BI1437" s="119">
        <f t="shared" si="5560"/>
        <v>0</v>
      </c>
      <c r="BJ1437" s="87">
        <f t="shared" si="5544"/>
        <v>0</v>
      </c>
      <c r="BK1437" s="108">
        <f t="shared" si="5545"/>
        <v>3</v>
      </c>
      <c r="BL1437" s="119">
        <f t="shared" si="5546"/>
        <v>54.08</v>
      </c>
      <c r="BM1437" s="87">
        <f t="shared" si="5547"/>
        <v>1</v>
      </c>
    </row>
    <row r="1438" spans="1:65" s="88" customFormat="1">
      <c r="A1438" s="38" t="s">
        <v>2257</v>
      </c>
      <c r="B1438" s="29" t="s">
        <v>250</v>
      </c>
      <c r="C1438" s="29">
        <v>7880</v>
      </c>
      <c r="D1438" s="101" t="s">
        <v>2258</v>
      </c>
      <c r="E1438" s="29" t="s">
        <v>100</v>
      </c>
      <c r="F1438" s="30">
        <v>2</v>
      </c>
      <c r="G1438" s="31">
        <v>41.49</v>
      </c>
      <c r="H1438" s="119">
        <v>50.981809393413535</v>
      </c>
      <c r="I1438" s="120">
        <f t="shared" si="5517"/>
        <v>101.96</v>
      </c>
      <c r="J1438" s="111"/>
      <c r="K1438" s="114">
        <f t="shared" si="5518"/>
        <v>0</v>
      </c>
      <c r="L1438" s="32"/>
      <c r="M1438" s="114">
        <f t="shared" si="5519"/>
        <v>0</v>
      </c>
      <c r="N1438" s="32"/>
      <c r="O1438" s="114">
        <f t="shared" si="5520"/>
        <v>0</v>
      </c>
      <c r="P1438" s="32"/>
      <c r="Q1438" s="114">
        <f t="shared" si="5521"/>
        <v>0</v>
      </c>
      <c r="R1438" s="32"/>
      <c r="S1438" s="114">
        <f t="shared" si="5522"/>
        <v>0</v>
      </c>
      <c r="T1438" s="32"/>
      <c r="U1438" s="114">
        <f t="shared" si="5523"/>
        <v>0</v>
      </c>
      <c r="V1438" s="32"/>
      <c r="W1438" s="114">
        <f t="shared" si="5524"/>
        <v>0</v>
      </c>
      <c r="X1438" s="32"/>
      <c r="Y1438" s="114">
        <f t="shared" si="5525"/>
        <v>0</v>
      </c>
      <c r="Z1438" s="32"/>
      <c r="AA1438" s="114">
        <f t="shared" si="5526"/>
        <v>0</v>
      </c>
      <c r="AB1438" s="32"/>
      <c r="AC1438" s="114">
        <f t="shared" si="5527"/>
        <v>0</v>
      </c>
      <c r="AD1438" s="32"/>
      <c r="AE1438" s="114">
        <f t="shared" si="5528"/>
        <v>0</v>
      </c>
      <c r="AF1438" s="32"/>
      <c r="AG1438" s="114">
        <f t="shared" si="5529"/>
        <v>0</v>
      </c>
      <c r="AH1438" s="32"/>
      <c r="AI1438" s="114">
        <f t="shared" si="5530"/>
        <v>0</v>
      </c>
      <c r="AJ1438" s="32"/>
      <c r="AK1438" s="114">
        <f t="shared" si="5531"/>
        <v>0</v>
      </c>
      <c r="AL1438" s="32"/>
      <c r="AM1438" s="114">
        <f t="shared" si="5532"/>
        <v>0</v>
      </c>
      <c r="AN1438" s="32"/>
      <c r="AO1438" s="114">
        <f t="shared" si="5533"/>
        <v>0</v>
      </c>
      <c r="AP1438" s="32"/>
      <c r="AQ1438" s="114">
        <f t="shared" si="5534"/>
        <v>0</v>
      </c>
      <c r="AR1438" s="32"/>
      <c r="AS1438" s="114">
        <f t="shared" si="5535"/>
        <v>0</v>
      </c>
      <c r="AT1438" s="32"/>
      <c r="AU1438" s="114">
        <f t="shared" si="5536"/>
        <v>0</v>
      </c>
      <c r="AV1438" s="32"/>
      <c r="AW1438" s="114">
        <f t="shared" si="5537"/>
        <v>0</v>
      </c>
      <c r="AX1438" s="32"/>
      <c r="AY1438" s="114">
        <f t="shared" si="5538"/>
        <v>0</v>
      </c>
      <c r="AZ1438" s="32"/>
      <c r="BA1438" s="114">
        <f t="shared" si="5539"/>
        <v>0</v>
      </c>
      <c r="BB1438" s="32"/>
      <c r="BC1438" s="114">
        <f t="shared" si="5540"/>
        <v>0</v>
      </c>
      <c r="BD1438" s="32"/>
      <c r="BE1438" s="114">
        <f t="shared" si="5541"/>
        <v>0</v>
      </c>
      <c r="BF1438" s="32"/>
      <c r="BG1438" s="114">
        <f t="shared" si="5542"/>
        <v>0</v>
      </c>
      <c r="BH1438" s="108">
        <f t="shared" ref="BH1438:BI1438" si="5561">SUM(J1438,L1438,N1438,P1438,R1438,T1438,V1438,X1438,Z1438,AB1438,AD1438,AF1438,AH1438,AJ1438,AL1438,AN1438,AP1438,AR1438,AT1438,AV1438,AX1438,AZ1438,BB1438,BD1438,BF1438)</f>
        <v>0</v>
      </c>
      <c r="BI1438" s="119">
        <f t="shared" si="5561"/>
        <v>0</v>
      </c>
      <c r="BJ1438" s="87">
        <f t="shared" si="5544"/>
        <v>0</v>
      </c>
      <c r="BK1438" s="108">
        <f t="shared" si="5545"/>
        <v>2</v>
      </c>
      <c r="BL1438" s="119">
        <f t="shared" si="5546"/>
        <v>101.96</v>
      </c>
      <c r="BM1438" s="87">
        <f t="shared" si="5547"/>
        <v>1</v>
      </c>
    </row>
    <row r="1439" spans="1:65" s="88" customFormat="1">
      <c r="A1439" s="38" t="s">
        <v>2259</v>
      </c>
      <c r="B1439" s="29" t="s">
        <v>250</v>
      </c>
      <c r="C1439" s="29">
        <v>7877</v>
      </c>
      <c r="D1439" s="101" t="s">
        <v>2260</v>
      </c>
      <c r="E1439" s="29" t="s">
        <v>100</v>
      </c>
      <c r="F1439" s="30">
        <v>5</v>
      </c>
      <c r="G1439" s="31">
        <v>24.83</v>
      </c>
      <c r="H1439" s="119">
        <v>30.510444136863292</v>
      </c>
      <c r="I1439" s="120">
        <f t="shared" si="5517"/>
        <v>152.55000000000001</v>
      </c>
      <c r="J1439" s="111"/>
      <c r="K1439" s="114">
        <f t="shared" si="5518"/>
        <v>0</v>
      </c>
      <c r="L1439" s="32"/>
      <c r="M1439" s="114">
        <f t="shared" si="5519"/>
        <v>0</v>
      </c>
      <c r="N1439" s="32"/>
      <c r="O1439" s="114">
        <f t="shared" si="5520"/>
        <v>0</v>
      </c>
      <c r="P1439" s="32"/>
      <c r="Q1439" s="114">
        <f t="shared" si="5521"/>
        <v>0</v>
      </c>
      <c r="R1439" s="32"/>
      <c r="S1439" s="114">
        <f t="shared" si="5522"/>
        <v>0</v>
      </c>
      <c r="T1439" s="32"/>
      <c r="U1439" s="114">
        <f t="shared" si="5523"/>
        <v>0</v>
      </c>
      <c r="V1439" s="32"/>
      <c r="W1439" s="114">
        <f t="shared" si="5524"/>
        <v>0</v>
      </c>
      <c r="X1439" s="32"/>
      <c r="Y1439" s="114">
        <f t="shared" si="5525"/>
        <v>0</v>
      </c>
      <c r="Z1439" s="32"/>
      <c r="AA1439" s="114">
        <f t="shared" si="5526"/>
        <v>0</v>
      </c>
      <c r="AB1439" s="32"/>
      <c r="AC1439" s="114">
        <f t="shared" si="5527"/>
        <v>0</v>
      </c>
      <c r="AD1439" s="32"/>
      <c r="AE1439" s="114">
        <f t="shared" si="5528"/>
        <v>0</v>
      </c>
      <c r="AF1439" s="32"/>
      <c r="AG1439" s="114">
        <f t="shared" si="5529"/>
        <v>0</v>
      </c>
      <c r="AH1439" s="32"/>
      <c r="AI1439" s="114">
        <f t="shared" si="5530"/>
        <v>0</v>
      </c>
      <c r="AJ1439" s="32"/>
      <c r="AK1439" s="114">
        <f t="shared" si="5531"/>
        <v>0</v>
      </c>
      <c r="AL1439" s="32"/>
      <c r="AM1439" s="114">
        <f t="shared" si="5532"/>
        <v>0</v>
      </c>
      <c r="AN1439" s="32"/>
      <c r="AO1439" s="114">
        <f t="shared" si="5533"/>
        <v>0</v>
      </c>
      <c r="AP1439" s="32"/>
      <c r="AQ1439" s="114">
        <f t="shared" si="5534"/>
        <v>0</v>
      </c>
      <c r="AR1439" s="32"/>
      <c r="AS1439" s="114">
        <f t="shared" si="5535"/>
        <v>0</v>
      </c>
      <c r="AT1439" s="32"/>
      <c r="AU1439" s="114">
        <f t="shared" si="5536"/>
        <v>0</v>
      </c>
      <c r="AV1439" s="32"/>
      <c r="AW1439" s="114">
        <f t="shared" si="5537"/>
        <v>0</v>
      </c>
      <c r="AX1439" s="32"/>
      <c r="AY1439" s="114">
        <f t="shared" si="5538"/>
        <v>0</v>
      </c>
      <c r="AZ1439" s="32"/>
      <c r="BA1439" s="114">
        <f t="shared" si="5539"/>
        <v>0</v>
      </c>
      <c r="BB1439" s="32"/>
      <c r="BC1439" s="114">
        <f t="shared" si="5540"/>
        <v>0</v>
      </c>
      <c r="BD1439" s="32"/>
      <c r="BE1439" s="114">
        <f t="shared" si="5541"/>
        <v>0</v>
      </c>
      <c r="BF1439" s="32"/>
      <c r="BG1439" s="114">
        <f t="shared" si="5542"/>
        <v>0</v>
      </c>
      <c r="BH1439" s="108">
        <f t="shared" ref="BH1439:BI1439" si="5562">SUM(J1439,L1439,N1439,P1439,R1439,T1439,V1439,X1439,Z1439,AB1439,AD1439,AF1439,AH1439,AJ1439,AL1439,AN1439,AP1439,AR1439,AT1439,AV1439,AX1439,AZ1439,BB1439,BD1439,BF1439)</f>
        <v>0</v>
      </c>
      <c r="BI1439" s="119">
        <f t="shared" si="5562"/>
        <v>0</v>
      </c>
      <c r="BJ1439" s="87">
        <f t="shared" si="5544"/>
        <v>0</v>
      </c>
      <c r="BK1439" s="108">
        <f t="shared" si="5545"/>
        <v>5</v>
      </c>
      <c r="BL1439" s="119">
        <f t="shared" si="5546"/>
        <v>152.55000000000001</v>
      </c>
      <c r="BM1439" s="87">
        <f t="shared" si="5547"/>
        <v>1</v>
      </c>
    </row>
    <row r="1440" spans="1:65" s="88" customFormat="1">
      <c r="A1440" s="38" t="s">
        <v>2261</v>
      </c>
      <c r="B1440" s="29" t="s">
        <v>250</v>
      </c>
      <c r="C1440" s="29">
        <v>4532</v>
      </c>
      <c r="D1440" s="101" t="s">
        <v>2262</v>
      </c>
      <c r="E1440" s="29" t="s">
        <v>100</v>
      </c>
      <c r="F1440" s="30">
        <v>2</v>
      </c>
      <c r="G1440" s="31">
        <v>44.49</v>
      </c>
      <c r="H1440" s="119">
        <v>54.668129667702296</v>
      </c>
      <c r="I1440" s="120">
        <f t="shared" si="5517"/>
        <v>109.34</v>
      </c>
      <c r="J1440" s="111"/>
      <c r="K1440" s="114">
        <f t="shared" si="5518"/>
        <v>0</v>
      </c>
      <c r="L1440" s="32"/>
      <c r="M1440" s="114">
        <f t="shared" si="5519"/>
        <v>0</v>
      </c>
      <c r="N1440" s="32"/>
      <c r="O1440" s="114">
        <f t="shared" si="5520"/>
        <v>0</v>
      </c>
      <c r="P1440" s="32"/>
      <c r="Q1440" s="114">
        <f t="shared" si="5521"/>
        <v>0</v>
      </c>
      <c r="R1440" s="32"/>
      <c r="S1440" s="114">
        <f t="shared" si="5522"/>
        <v>0</v>
      </c>
      <c r="T1440" s="32"/>
      <c r="U1440" s="114">
        <f t="shared" si="5523"/>
        <v>0</v>
      </c>
      <c r="V1440" s="32"/>
      <c r="W1440" s="114">
        <f t="shared" si="5524"/>
        <v>0</v>
      </c>
      <c r="X1440" s="32"/>
      <c r="Y1440" s="114">
        <f t="shared" si="5525"/>
        <v>0</v>
      </c>
      <c r="Z1440" s="32"/>
      <c r="AA1440" s="114">
        <f t="shared" si="5526"/>
        <v>0</v>
      </c>
      <c r="AB1440" s="32"/>
      <c r="AC1440" s="114">
        <f t="shared" si="5527"/>
        <v>0</v>
      </c>
      <c r="AD1440" s="32"/>
      <c r="AE1440" s="114">
        <f t="shared" si="5528"/>
        <v>0</v>
      </c>
      <c r="AF1440" s="32"/>
      <c r="AG1440" s="114">
        <f t="shared" si="5529"/>
        <v>0</v>
      </c>
      <c r="AH1440" s="32"/>
      <c r="AI1440" s="114">
        <f t="shared" si="5530"/>
        <v>0</v>
      </c>
      <c r="AJ1440" s="32"/>
      <c r="AK1440" s="114">
        <f t="shared" si="5531"/>
        <v>0</v>
      </c>
      <c r="AL1440" s="32"/>
      <c r="AM1440" s="114">
        <f t="shared" si="5532"/>
        <v>0</v>
      </c>
      <c r="AN1440" s="32"/>
      <c r="AO1440" s="114">
        <f t="shared" si="5533"/>
        <v>0</v>
      </c>
      <c r="AP1440" s="32"/>
      <c r="AQ1440" s="114">
        <f t="shared" si="5534"/>
        <v>0</v>
      </c>
      <c r="AR1440" s="32"/>
      <c r="AS1440" s="114">
        <f t="shared" si="5535"/>
        <v>0</v>
      </c>
      <c r="AT1440" s="32"/>
      <c r="AU1440" s="114">
        <f t="shared" si="5536"/>
        <v>0</v>
      </c>
      <c r="AV1440" s="32"/>
      <c r="AW1440" s="114">
        <f t="shared" si="5537"/>
        <v>0</v>
      </c>
      <c r="AX1440" s="32"/>
      <c r="AY1440" s="114">
        <f t="shared" si="5538"/>
        <v>0</v>
      </c>
      <c r="AZ1440" s="32"/>
      <c r="BA1440" s="114">
        <f t="shared" si="5539"/>
        <v>0</v>
      </c>
      <c r="BB1440" s="32"/>
      <c r="BC1440" s="114">
        <f t="shared" si="5540"/>
        <v>0</v>
      </c>
      <c r="BD1440" s="32"/>
      <c r="BE1440" s="114">
        <f t="shared" si="5541"/>
        <v>0</v>
      </c>
      <c r="BF1440" s="32"/>
      <c r="BG1440" s="114">
        <f t="shared" si="5542"/>
        <v>0</v>
      </c>
      <c r="BH1440" s="108">
        <f t="shared" ref="BH1440:BI1440" si="5563">SUM(J1440,L1440,N1440,P1440,R1440,T1440,V1440,X1440,Z1440,AB1440,AD1440,AF1440,AH1440,AJ1440,AL1440,AN1440,AP1440,AR1440,AT1440,AV1440,AX1440,AZ1440,BB1440,BD1440,BF1440)</f>
        <v>0</v>
      </c>
      <c r="BI1440" s="119">
        <f t="shared" si="5563"/>
        <v>0</v>
      </c>
      <c r="BJ1440" s="87">
        <f t="shared" si="5544"/>
        <v>0</v>
      </c>
      <c r="BK1440" s="108">
        <f t="shared" si="5545"/>
        <v>2</v>
      </c>
      <c r="BL1440" s="119">
        <f t="shared" si="5546"/>
        <v>109.34</v>
      </c>
      <c r="BM1440" s="87">
        <f t="shared" si="5547"/>
        <v>1</v>
      </c>
    </row>
    <row r="1441" spans="1:65" s="88" customFormat="1">
      <c r="A1441" s="38" t="s">
        <v>2263</v>
      </c>
      <c r="B1441" s="29" t="s">
        <v>250</v>
      </c>
      <c r="C1441" s="29">
        <v>726</v>
      </c>
      <c r="D1441" s="101" t="s">
        <v>2264</v>
      </c>
      <c r="E1441" s="29" t="s">
        <v>100</v>
      </c>
      <c r="F1441" s="30">
        <v>2</v>
      </c>
      <c r="G1441" s="31">
        <v>4.4400000000000004</v>
      </c>
      <c r="H1441" s="119">
        <v>5.4557540059473633</v>
      </c>
      <c r="I1441" s="120">
        <f t="shared" si="5517"/>
        <v>10.91</v>
      </c>
      <c r="J1441" s="111"/>
      <c r="K1441" s="114">
        <f t="shared" si="5518"/>
        <v>0</v>
      </c>
      <c r="L1441" s="32"/>
      <c r="M1441" s="114">
        <f t="shared" si="5519"/>
        <v>0</v>
      </c>
      <c r="N1441" s="32"/>
      <c r="O1441" s="114">
        <f t="shared" si="5520"/>
        <v>0</v>
      </c>
      <c r="P1441" s="32"/>
      <c r="Q1441" s="114">
        <f t="shared" si="5521"/>
        <v>0</v>
      </c>
      <c r="R1441" s="32"/>
      <c r="S1441" s="114">
        <f t="shared" si="5522"/>
        <v>0</v>
      </c>
      <c r="T1441" s="32"/>
      <c r="U1441" s="114">
        <f t="shared" si="5523"/>
        <v>0</v>
      </c>
      <c r="V1441" s="32"/>
      <c r="W1441" s="114">
        <f t="shared" si="5524"/>
        <v>0</v>
      </c>
      <c r="X1441" s="32"/>
      <c r="Y1441" s="114">
        <f t="shared" si="5525"/>
        <v>0</v>
      </c>
      <c r="Z1441" s="32"/>
      <c r="AA1441" s="114">
        <f t="shared" si="5526"/>
        <v>0</v>
      </c>
      <c r="AB1441" s="32"/>
      <c r="AC1441" s="114">
        <f t="shared" si="5527"/>
        <v>0</v>
      </c>
      <c r="AD1441" s="32"/>
      <c r="AE1441" s="114">
        <f t="shared" si="5528"/>
        <v>0</v>
      </c>
      <c r="AF1441" s="32"/>
      <c r="AG1441" s="114">
        <f t="shared" si="5529"/>
        <v>0</v>
      </c>
      <c r="AH1441" s="32"/>
      <c r="AI1441" s="114">
        <f t="shared" si="5530"/>
        <v>0</v>
      </c>
      <c r="AJ1441" s="32"/>
      <c r="AK1441" s="114">
        <f t="shared" si="5531"/>
        <v>0</v>
      </c>
      <c r="AL1441" s="32"/>
      <c r="AM1441" s="114">
        <f t="shared" si="5532"/>
        <v>0</v>
      </c>
      <c r="AN1441" s="32"/>
      <c r="AO1441" s="114">
        <f t="shared" si="5533"/>
        <v>0</v>
      </c>
      <c r="AP1441" s="32"/>
      <c r="AQ1441" s="114">
        <f t="shared" si="5534"/>
        <v>0</v>
      </c>
      <c r="AR1441" s="32"/>
      <c r="AS1441" s="114">
        <f t="shared" si="5535"/>
        <v>0</v>
      </c>
      <c r="AT1441" s="32"/>
      <c r="AU1441" s="114">
        <f t="shared" si="5536"/>
        <v>0</v>
      </c>
      <c r="AV1441" s="32"/>
      <c r="AW1441" s="114">
        <f t="shared" si="5537"/>
        <v>0</v>
      </c>
      <c r="AX1441" s="32"/>
      <c r="AY1441" s="114">
        <f t="shared" si="5538"/>
        <v>0</v>
      </c>
      <c r="AZ1441" s="32"/>
      <c r="BA1441" s="114">
        <f t="shared" si="5539"/>
        <v>0</v>
      </c>
      <c r="BB1441" s="32"/>
      <c r="BC1441" s="114">
        <f t="shared" si="5540"/>
        <v>0</v>
      </c>
      <c r="BD1441" s="32"/>
      <c r="BE1441" s="114">
        <f t="shared" si="5541"/>
        <v>0</v>
      </c>
      <c r="BF1441" s="32"/>
      <c r="BG1441" s="114">
        <f t="shared" si="5542"/>
        <v>0</v>
      </c>
      <c r="BH1441" s="108">
        <f t="shared" ref="BH1441:BI1441" si="5564">SUM(J1441,L1441,N1441,P1441,R1441,T1441,V1441,X1441,Z1441,AB1441,AD1441,AF1441,AH1441,AJ1441,AL1441,AN1441,AP1441,AR1441,AT1441,AV1441,AX1441,AZ1441,BB1441,BD1441,BF1441)</f>
        <v>0</v>
      </c>
      <c r="BI1441" s="119">
        <f t="shared" si="5564"/>
        <v>0</v>
      </c>
      <c r="BJ1441" s="87">
        <f t="shared" si="5544"/>
        <v>0</v>
      </c>
      <c r="BK1441" s="108">
        <f t="shared" si="5545"/>
        <v>2</v>
      </c>
      <c r="BL1441" s="119">
        <f t="shared" si="5546"/>
        <v>10.91</v>
      </c>
      <c r="BM1441" s="87">
        <f t="shared" si="5547"/>
        <v>1</v>
      </c>
    </row>
    <row r="1442" spans="1:65" s="88" customFormat="1">
      <c r="A1442" s="38" t="s">
        <v>2265</v>
      </c>
      <c r="B1442" s="29" t="s">
        <v>250</v>
      </c>
      <c r="C1442" s="29">
        <v>724</v>
      </c>
      <c r="D1442" s="101" t="s">
        <v>2266</v>
      </c>
      <c r="E1442" s="29" t="s">
        <v>100</v>
      </c>
      <c r="F1442" s="30">
        <v>19</v>
      </c>
      <c r="G1442" s="31">
        <v>7.51</v>
      </c>
      <c r="H1442" s="119">
        <v>9.2280884199695254</v>
      </c>
      <c r="I1442" s="120">
        <f t="shared" si="5517"/>
        <v>175.33</v>
      </c>
      <c r="J1442" s="111"/>
      <c r="K1442" s="114">
        <f t="shared" si="5518"/>
        <v>0</v>
      </c>
      <c r="L1442" s="32"/>
      <c r="M1442" s="114">
        <f t="shared" si="5519"/>
        <v>0</v>
      </c>
      <c r="N1442" s="32"/>
      <c r="O1442" s="114">
        <f t="shared" si="5520"/>
        <v>0</v>
      </c>
      <c r="P1442" s="32"/>
      <c r="Q1442" s="114">
        <f t="shared" si="5521"/>
        <v>0</v>
      </c>
      <c r="R1442" s="32"/>
      <c r="S1442" s="114">
        <f t="shared" si="5522"/>
        <v>0</v>
      </c>
      <c r="T1442" s="32"/>
      <c r="U1442" s="114">
        <f t="shared" si="5523"/>
        <v>0</v>
      </c>
      <c r="V1442" s="32"/>
      <c r="W1442" s="114">
        <f t="shared" si="5524"/>
        <v>0</v>
      </c>
      <c r="X1442" s="32"/>
      <c r="Y1442" s="114">
        <f t="shared" si="5525"/>
        <v>0</v>
      </c>
      <c r="Z1442" s="32"/>
      <c r="AA1442" s="114">
        <f t="shared" si="5526"/>
        <v>0</v>
      </c>
      <c r="AB1442" s="32"/>
      <c r="AC1442" s="114">
        <f t="shared" si="5527"/>
        <v>0</v>
      </c>
      <c r="AD1442" s="32"/>
      <c r="AE1442" s="114">
        <f t="shared" si="5528"/>
        <v>0</v>
      </c>
      <c r="AF1442" s="32"/>
      <c r="AG1442" s="114">
        <f t="shared" si="5529"/>
        <v>0</v>
      </c>
      <c r="AH1442" s="32"/>
      <c r="AI1442" s="114">
        <f t="shared" si="5530"/>
        <v>0</v>
      </c>
      <c r="AJ1442" s="32"/>
      <c r="AK1442" s="114">
        <f t="shared" si="5531"/>
        <v>0</v>
      </c>
      <c r="AL1442" s="32"/>
      <c r="AM1442" s="114">
        <f t="shared" si="5532"/>
        <v>0</v>
      </c>
      <c r="AN1442" s="32"/>
      <c r="AO1442" s="114">
        <f t="shared" si="5533"/>
        <v>0</v>
      </c>
      <c r="AP1442" s="32"/>
      <c r="AQ1442" s="114">
        <f t="shared" si="5534"/>
        <v>0</v>
      </c>
      <c r="AR1442" s="32"/>
      <c r="AS1442" s="114">
        <f t="shared" si="5535"/>
        <v>0</v>
      </c>
      <c r="AT1442" s="32"/>
      <c r="AU1442" s="114">
        <f t="shared" si="5536"/>
        <v>0</v>
      </c>
      <c r="AV1442" s="32"/>
      <c r="AW1442" s="114">
        <f t="shared" si="5537"/>
        <v>0</v>
      </c>
      <c r="AX1442" s="32"/>
      <c r="AY1442" s="114">
        <f t="shared" si="5538"/>
        <v>0</v>
      </c>
      <c r="AZ1442" s="32"/>
      <c r="BA1442" s="114">
        <f t="shared" si="5539"/>
        <v>0</v>
      </c>
      <c r="BB1442" s="32"/>
      <c r="BC1442" s="114">
        <f t="shared" si="5540"/>
        <v>0</v>
      </c>
      <c r="BD1442" s="32"/>
      <c r="BE1442" s="114">
        <f t="shared" si="5541"/>
        <v>0</v>
      </c>
      <c r="BF1442" s="32"/>
      <c r="BG1442" s="114">
        <f t="shared" si="5542"/>
        <v>0</v>
      </c>
      <c r="BH1442" s="108">
        <f t="shared" ref="BH1442:BI1442" si="5565">SUM(J1442,L1442,N1442,P1442,R1442,T1442,V1442,X1442,Z1442,AB1442,AD1442,AF1442,AH1442,AJ1442,AL1442,AN1442,AP1442,AR1442,AT1442,AV1442,AX1442,AZ1442,BB1442,BD1442,BF1442)</f>
        <v>0</v>
      </c>
      <c r="BI1442" s="119">
        <f t="shared" si="5565"/>
        <v>0</v>
      </c>
      <c r="BJ1442" s="87">
        <f t="shared" si="5544"/>
        <v>0</v>
      </c>
      <c r="BK1442" s="108">
        <f t="shared" si="5545"/>
        <v>19</v>
      </c>
      <c r="BL1442" s="119">
        <f t="shared" si="5546"/>
        <v>175.33</v>
      </c>
      <c r="BM1442" s="87">
        <f t="shared" si="5547"/>
        <v>1</v>
      </c>
    </row>
    <row r="1443" spans="1:65" s="88" customFormat="1">
      <c r="A1443" s="38" t="s">
        <v>2267</v>
      </c>
      <c r="B1443" s="29" t="s">
        <v>250</v>
      </c>
      <c r="C1443" s="29">
        <v>725</v>
      </c>
      <c r="D1443" s="101" t="s">
        <v>2268</v>
      </c>
      <c r="E1443" s="29" t="s">
        <v>100</v>
      </c>
      <c r="F1443" s="30">
        <v>1</v>
      </c>
      <c r="G1443" s="31">
        <v>8.58</v>
      </c>
      <c r="H1443" s="119">
        <v>10.54287598446585</v>
      </c>
      <c r="I1443" s="120">
        <f t="shared" si="5517"/>
        <v>10.54</v>
      </c>
      <c r="J1443" s="111"/>
      <c r="K1443" s="114">
        <f t="shared" si="5518"/>
        <v>0</v>
      </c>
      <c r="L1443" s="32"/>
      <c r="M1443" s="114">
        <f t="shared" si="5519"/>
        <v>0</v>
      </c>
      <c r="N1443" s="32"/>
      <c r="O1443" s="114">
        <f t="shared" si="5520"/>
        <v>0</v>
      </c>
      <c r="P1443" s="32"/>
      <c r="Q1443" s="114">
        <f t="shared" si="5521"/>
        <v>0</v>
      </c>
      <c r="R1443" s="32"/>
      <c r="S1443" s="114">
        <f t="shared" si="5522"/>
        <v>0</v>
      </c>
      <c r="T1443" s="32"/>
      <c r="U1443" s="114">
        <f t="shared" si="5523"/>
        <v>0</v>
      </c>
      <c r="V1443" s="32"/>
      <c r="W1443" s="114">
        <f t="shared" si="5524"/>
        <v>0</v>
      </c>
      <c r="X1443" s="32"/>
      <c r="Y1443" s="114">
        <f t="shared" si="5525"/>
        <v>0</v>
      </c>
      <c r="Z1443" s="32"/>
      <c r="AA1443" s="114">
        <f t="shared" si="5526"/>
        <v>0</v>
      </c>
      <c r="AB1443" s="32"/>
      <c r="AC1443" s="114">
        <f t="shared" si="5527"/>
        <v>0</v>
      </c>
      <c r="AD1443" s="32"/>
      <c r="AE1443" s="114">
        <f t="shared" si="5528"/>
        <v>0</v>
      </c>
      <c r="AF1443" s="32"/>
      <c r="AG1443" s="114">
        <f t="shared" si="5529"/>
        <v>0</v>
      </c>
      <c r="AH1443" s="32"/>
      <c r="AI1443" s="114">
        <f t="shared" si="5530"/>
        <v>0</v>
      </c>
      <c r="AJ1443" s="32"/>
      <c r="AK1443" s="114">
        <f t="shared" si="5531"/>
        <v>0</v>
      </c>
      <c r="AL1443" s="32"/>
      <c r="AM1443" s="114">
        <f t="shared" si="5532"/>
        <v>0</v>
      </c>
      <c r="AN1443" s="32"/>
      <c r="AO1443" s="114">
        <f t="shared" si="5533"/>
        <v>0</v>
      </c>
      <c r="AP1443" s="32"/>
      <c r="AQ1443" s="114">
        <f t="shared" si="5534"/>
        <v>0</v>
      </c>
      <c r="AR1443" s="32"/>
      <c r="AS1443" s="114">
        <f t="shared" si="5535"/>
        <v>0</v>
      </c>
      <c r="AT1443" s="32"/>
      <c r="AU1443" s="114">
        <f t="shared" si="5536"/>
        <v>0</v>
      </c>
      <c r="AV1443" s="32"/>
      <c r="AW1443" s="114">
        <f t="shared" si="5537"/>
        <v>0</v>
      </c>
      <c r="AX1443" s="32"/>
      <c r="AY1443" s="114">
        <f t="shared" si="5538"/>
        <v>0</v>
      </c>
      <c r="AZ1443" s="32"/>
      <c r="BA1443" s="114">
        <f t="shared" si="5539"/>
        <v>0</v>
      </c>
      <c r="BB1443" s="32"/>
      <c r="BC1443" s="114">
        <f t="shared" si="5540"/>
        <v>0</v>
      </c>
      <c r="BD1443" s="32"/>
      <c r="BE1443" s="114">
        <f t="shared" si="5541"/>
        <v>0</v>
      </c>
      <c r="BF1443" s="32"/>
      <c r="BG1443" s="114">
        <f t="shared" si="5542"/>
        <v>0</v>
      </c>
      <c r="BH1443" s="108">
        <f t="shared" ref="BH1443:BI1443" si="5566">SUM(J1443,L1443,N1443,P1443,R1443,T1443,V1443,X1443,Z1443,AB1443,AD1443,AF1443,AH1443,AJ1443,AL1443,AN1443,AP1443,AR1443,AT1443,AV1443,AX1443,AZ1443,BB1443,BD1443,BF1443)</f>
        <v>0</v>
      </c>
      <c r="BI1443" s="119">
        <f t="shared" si="5566"/>
        <v>0</v>
      </c>
      <c r="BJ1443" s="87">
        <f t="shared" si="5544"/>
        <v>0</v>
      </c>
      <c r="BK1443" s="108">
        <f t="shared" si="5545"/>
        <v>1</v>
      </c>
      <c r="BL1443" s="119">
        <f t="shared" si="5546"/>
        <v>10.54</v>
      </c>
      <c r="BM1443" s="87">
        <f t="shared" si="5547"/>
        <v>1</v>
      </c>
    </row>
    <row r="1444" spans="1:65" s="88" customFormat="1" ht="22.5">
      <c r="A1444" s="38" t="s">
        <v>2269</v>
      </c>
      <c r="B1444" s="29" t="s">
        <v>250</v>
      </c>
      <c r="C1444" s="29">
        <v>344</v>
      </c>
      <c r="D1444" s="101" t="s">
        <v>2270</v>
      </c>
      <c r="E1444" s="29" t="s">
        <v>100</v>
      </c>
      <c r="F1444" s="30">
        <v>52</v>
      </c>
      <c r="G1444" s="31">
        <v>1.39</v>
      </c>
      <c r="H1444" s="119">
        <v>1.7079950604204581</v>
      </c>
      <c r="I1444" s="120">
        <f t="shared" si="5517"/>
        <v>88.82</v>
      </c>
      <c r="J1444" s="111"/>
      <c r="K1444" s="114">
        <f t="shared" si="5518"/>
        <v>0</v>
      </c>
      <c r="L1444" s="32"/>
      <c r="M1444" s="114">
        <f t="shared" si="5519"/>
        <v>0</v>
      </c>
      <c r="N1444" s="32"/>
      <c r="O1444" s="114">
        <f t="shared" si="5520"/>
        <v>0</v>
      </c>
      <c r="P1444" s="32"/>
      <c r="Q1444" s="114">
        <f t="shared" si="5521"/>
        <v>0</v>
      </c>
      <c r="R1444" s="32"/>
      <c r="S1444" s="114">
        <f t="shared" si="5522"/>
        <v>0</v>
      </c>
      <c r="T1444" s="32"/>
      <c r="U1444" s="114">
        <f t="shared" si="5523"/>
        <v>0</v>
      </c>
      <c r="V1444" s="32"/>
      <c r="W1444" s="114">
        <f t="shared" si="5524"/>
        <v>0</v>
      </c>
      <c r="X1444" s="32"/>
      <c r="Y1444" s="114">
        <f t="shared" si="5525"/>
        <v>0</v>
      </c>
      <c r="Z1444" s="32"/>
      <c r="AA1444" s="114">
        <f t="shared" si="5526"/>
        <v>0</v>
      </c>
      <c r="AB1444" s="32"/>
      <c r="AC1444" s="114">
        <f t="shared" si="5527"/>
        <v>0</v>
      </c>
      <c r="AD1444" s="32"/>
      <c r="AE1444" s="114">
        <f t="shared" si="5528"/>
        <v>0</v>
      </c>
      <c r="AF1444" s="32"/>
      <c r="AG1444" s="114">
        <f t="shared" si="5529"/>
        <v>0</v>
      </c>
      <c r="AH1444" s="32"/>
      <c r="AI1444" s="114">
        <f t="shared" si="5530"/>
        <v>0</v>
      </c>
      <c r="AJ1444" s="32"/>
      <c r="AK1444" s="114">
        <f t="shared" si="5531"/>
        <v>0</v>
      </c>
      <c r="AL1444" s="32"/>
      <c r="AM1444" s="114">
        <f t="shared" si="5532"/>
        <v>0</v>
      </c>
      <c r="AN1444" s="32"/>
      <c r="AO1444" s="114">
        <f t="shared" si="5533"/>
        <v>0</v>
      </c>
      <c r="AP1444" s="32"/>
      <c r="AQ1444" s="114">
        <f t="shared" si="5534"/>
        <v>0</v>
      </c>
      <c r="AR1444" s="32"/>
      <c r="AS1444" s="114">
        <f t="shared" si="5535"/>
        <v>0</v>
      </c>
      <c r="AT1444" s="32"/>
      <c r="AU1444" s="114">
        <f t="shared" si="5536"/>
        <v>0</v>
      </c>
      <c r="AV1444" s="32"/>
      <c r="AW1444" s="114">
        <f t="shared" si="5537"/>
        <v>0</v>
      </c>
      <c r="AX1444" s="32"/>
      <c r="AY1444" s="114">
        <f t="shared" si="5538"/>
        <v>0</v>
      </c>
      <c r="AZ1444" s="32"/>
      <c r="BA1444" s="114">
        <f t="shared" si="5539"/>
        <v>0</v>
      </c>
      <c r="BB1444" s="32"/>
      <c r="BC1444" s="114">
        <f t="shared" si="5540"/>
        <v>0</v>
      </c>
      <c r="BD1444" s="32"/>
      <c r="BE1444" s="114">
        <f t="shared" si="5541"/>
        <v>0</v>
      </c>
      <c r="BF1444" s="32"/>
      <c r="BG1444" s="114">
        <f t="shared" si="5542"/>
        <v>0</v>
      </c>
      <c r="BH1444" s="108">
        <f t="shared" ref="BH1444:BI1444" si="5567">SUM(J1444,L1444,N1444,P1444,R1444,T1444,V1444,X1444,Z1444,AB1444,AD1444,AF1444,AH1444,AJ1444,AL1444,AN1444,AP1444,AR1444,AT1444,AV1444,AX1444,AZ1444,BB1444,BD1444,BF1444)</f>
        <v>0</v>
      </c>
      <c r="BI1444" s="119">
        <f t="shared" si="5567"/>
        <v>0</v>
      </c>
      <c r="BJ1444" s="87">
        <f t="shared" si="5544"/>
        <v>0</v>
      </c>
      <c r="BK1444" s="108">
        <f t="shared" si="5545"/>
        <v>52</v>
      </c>
      <c r="BL1444" s="119">
        <f t="shared" si="5546"/>
        <v>88.82</v>
      </c>
      <c r="BM1444" s="87">
        <f t="shared" si="5547"/>
        <v>1</v>
      </c>
    </row>
    <row r="1445" spans="1:65" s="88" customFormat="1" ht="22.5">
      <c r="A1445" s="38" t="s">
        <v>2271</v>
      </c>
      <c r="B1445" s="29" t="s">
        <v>250</v>
      </c>
      <c r="C1445" s="29">
        <v>346</v>
      </c>
      <c r="D1445" s="101" t="s">
        <v>2272</v>
      </c>
      <c r="E1445" s="29" t="s">
        <v>100</v>
      </c>
      <c r="F1445" s="30">
        <v>26</v>
      </c>
      <c r="G1445" s="31">
        <v>3.23</v>
      </c>
      <c r="H1445" s="119">
        <v>3.9689381619842306</v>
      </c>
      <c r="I1445" s="120">
        <f t="shared" si="5517"/>
        <v>103.19</v>
      </c>
      <c r="J1445" s="111"/>
      <c r="K1445" s="114">
        <f t="shared" si="5518"/>
        <v>0</v>
      </c>
      <c r="L1445" s="32"/>
      <c r="M1445" s="114">
        <f t="shared" si="5519"/>
        <v>0</v>
      </c>
      <c r="N1445" s="32"/>
      <c r="O1445" s="114">
        <f t="shared" si="5520"/>
        <v>0</v>
      </c>
      <c r="P1445" s="32"/>
      <c r="Q1445" s="114">
        <f t="shared" si="5521"/>
        <v>0</v>
      </c>
      <c r="R1445" s="32"/>
      <c r="S1445" s="114">
        <f t="shared" si="5522"/>
        <v>0</v>
      </c>
      <c r="T1445" s="32"/>
      <c r="U1445" s="114">
        <f t="shared" si="5523"/>
        <v>0</v>
      </c>
      <c r="V1445" s="32"/>
      <c r="W1445" s="114">
        <f t="shared" si="5524"/>
        <v>0</v>
      </c>
      <c r="X1445" s="32"/>
      <c r="Y1445" s="114">
        <f t="shared" si="5525"/>
        <v>0</v>
      </c>
      <c r="Z1445" s="32"/>
      <c r="AA1445" s="114">
        <f t="shared" si="5526"/>
        <v>0</v>
      </c>
      <c r="AB1445" s="32"/>
      <c r="AC1445" s="114">
        <f t="shared" si="5527"/>
        <v>0</v>
      </c>
      <c r="AD1445" s="32"/>
      <c r="AE1445" s="114">
        <f t="shared" si="5528"/>
        <v>0</v>
      </c>
      <c r="AF1445" s="32"/>
      <c r="AG1445" s="114">
        <f t="shared" si="5529"/>
        <v>0</v>
      </c>
      <c r="AH1445" s="32"/>
      <c r="AI1445" s="114">
        <f t="shared" si="5530"/>
        <v>0</v>
      </c>
      <c r="AJ1445" s="32"/>
      <c r="AK1445" s="114">
        <f t="shared" si="5531"/>
        <v>0</v>
      </c>
      <c r="AL1445" s="32"/>
      <c r="AM1445" s="114">
        <f t="shared" si="5532"/>
        <v>0</v>
      </c>
      <c r="AN1445" s="32"/>
      <c r="AO1445" s="114">
        <f t="shared" si="5533"/>
        <v>0</v>
      </c>
      <c r="AP1445" s="32"/>
      <c r="AQ1445" s="114">
        <f t="shared" si="5534"/>
        <v>0</v>
      </c>
      <c r="AR1445" s="32"/>
      <c r="AS1445" s="114">
        <f t="shared" si="5535"/>
        <v>0</v>
      </c>
      <c r="AT1445" s="32"/>
      <c r="AU1445" s="114">
        <f t="shared" si="5536"/>
        <v>0</v>
      </c>
      <c r="AV1445" s="32"/>
      <c r="AW1445" s="114">
        <f t="shared" si="5537"/>
        <v>0</v>
      </c>
      <c r="AX1445" s="32"/>
      <c r="AY1445" s="114">
        <f t="shared" si="5538"/>
        <v>0</v>
      </c>
      <c r="AZ1445" s="32"/>
      <c r="BA1445" s="114">
        <f t="shared" si="5539"/>
        <v>0</v>
      </c>
      <c r="BB1445" s="32"/>
      <c r="BC1445" s="114">
        <f t="shared" si="5540"/>
        <v>0</v>
      </c>
      <c r="BD1445" s="32"/>
      <c r="BE1445" s="114">
        <f t="shared" si="5541"/>
        <v>0</v>
      </c>
      <c r="BF1445" s="32"/>
      <c r="BG1445" s="114">
        <f t="shared" si="5542"/>
        <v>0</v>
      </c>
      <c r="BH1445" s="108">
        <f t="shared" ref="BH1445:BI1445" si="5568">SUM(J1445,L1445,N1445,P1445,R1445,T1445,V1445,X1445,Z1445,AB1445,AD1445,AF1445,AH1445,AJ1445,AL1445,AN1445,AP1445,AR1445,AT1445,AV1445,AX1445,AZ1445,BB1445,BD1445,BF1445)</f>
        <v>0</v>
      </c>
      <c r="BI1445" s="119">
        <f t="shared" si="5568"/>
        <v>0</v>
      </c>
      <c r="BJ1445" s="87">
        <f t="shared" si="5544"/>
        <v>0</v>
      </c>
      <c r="BK1445" s="108">
        <f t="shared" si="5545"/>
        <v>26</v>
      </c>
      <c r="BL1445" s="119">
        <f t="shared" si="5546"/>
        <v>103.19</v>
      </c>
      <c r="BM1445" s="87">
        <f t="shared" si="5547"/>
        <v>1</v>
      </c>
    </row>
    <row r="1446" spans="1:65" s="88" customFormat="1" ht="22.5">
      <c r="A1446" s="38" t="s">
        <v>2273</v>
      </c>
      <c r="B1446" s="29" t="s">
        <v>250</v>
      </c>
      <c r="C1446" s="29">
        <v>12463</v>
      </c>
      <c r="D1446" s="101" t="s">
        <v>2274</v>
      </c>
      <c r="E1446" s="29" t="s">
        <v>100</v>
      </c>
      <c r="F1446" s="30">
        <v>4</v>
      </c>
      <c r="G1446" s="31">
        <v>9.34</v>
      </c>
      <c r="H1446" s="119">
        <v>11.476743787285669</v>
      </c>
      <c r="I1446" s="120">
        <f t="shared" si="5517"/>
        <v>45.91</v>
      </c>
      <c r="J1446" s="111"/>
      <c r="K1446" s="114">
        <f t="shared" si="5518"/>
        <v>0</v>
      </c>
      <c r="L1446" s="32"/>
      <c r="M1446" s="114">
        <f t="shared" si="5519"/>
        <v>0</v>
      </c>
      <c r="N1446" s="32"/>
      <c r="O1446" s="114">
        <f t="shared" si="5520"/>
        <v>0</v>
      </c>
      <c r="P1446" s="32"/>
      <c r="Q1446" s="114">
        <f t="shared" si="5521"/>
        <v>0</v>
      </c>
      <c r="R1446" s="32"/>
      <c r="S1446" s="114">
        <f t="shared" si="5522"/>
        <v>0</v>
      </c>
      <c r="T1446" s="32"/>
      <c r="U1446" s="114">
        <f t="shared" si="5523"/>
        <v>0</v>
      </c>
      <c r="V1446" s="32"/>
      <c r="W1446" s="114">
        <f t="shared" si="5524"/>
        <v>0</v>
      </c>
      <c r="X1446" s="32"/>
      <c r="Y1446" s="114">
        <f t="shared" si="5525"/>
        <v>0</v>
      </c>
      <c r="Z1446" s="32"/>
      <c r="AA1446" s="114">
        <f t="shared" si="5526"/>
        <v>0</v>
      </c>
      <c r="AB1446" s="32"/>
      <c r="AC1446" s="114">
        <f t="shared" si="5527"/>
        <v>0</v>
      </c>
      <c r="AD1446" s="32"/>
      <c r="AE1446" s="114">
        <f t="shared" si="5528"/>
        <v>0</v>
      </c>
      <c r="AF1446" s="32"/>
      <c r="AG1446" s="114">
        <f t="shared" si="5529"/>
        <v>0</v>
      </c>
      <c r="AH1446" s="32"/>
      <c r="AI1446" s="114">
        <f t="shared" si="5530"/>
        <v>0</v>
      </c>
      <c r="AJ1446" s="32"/>
      <c r="AK1446" s="114">
        <f t="shared" si="5531"/>
        <v>0</v>
      </c>
      <c r="AL1446" s="32"/>
      <c r="AM1446" s="114">
        <f t="shared" si="5532"/>
        <v>0</v>
      </c>
      <c r="AN1446" s="32"/>
      <c r="AO1446" s="114">
        <f t="shared" si="5533"/>
        <v>0</v>
      </c>
      <c r="AP1446" s="32"/>
      <c r="AQ1446" s="114">
        <f t="shared" si="5534"/>
        <v>0</v>
      </c>
      <c r="AR1446" s="32"/>
      <c r="AS1446" s="114">
        <f t="shared" si="5535"/>
        <v>0</v>
      </c>
      <c r="AT1446" s="32"/>
      <c r="AU1446" s="114">
        <f t="shared" si="5536"/>
        <v>0</v>
      </c>
      <c r="AV1446" s="32"/>
      <c r="AW1446" s="114">
        <f t="shared" si="5537"/>
        <v>0</v>
      </c>
      <c r="AX1446" s="32"/>
      <c r="AY1446" s="114">
        <f t="shared" si="5538"/>
        <v>0</v>
      </c>
      <c r="AZ1446" s="32"/>
      <c r="BA1446" s="114">
        <f t="shared" si="5539"/>
        <v>0</v>
      </c>
      <c r="BB1446" s="32"/>
      <c r="BC1446" s="114">
        <f t="shared" si="5540"/>
        <v>0</v>
      </c>
      <c r="BD1446" s="32"/>
      <c r="BE1446" s="114">
        <f t="shared" si="5541"/>
        <v>0</v>
      </c>
      <c r="BF1446" s="32"/>
      <c r="BG1446" s="114">
        <f t="shared" si="5542"/>
        <v>0</v>
      </c>
      <c r="BH1446" s="108">
        <f t="shared" ref="BH1446:BI1446" si="5569">SUM(J1446,L1446,N1446,P1446,R1446,T1446,V1446,X1446,Z1446,AB1446,AD1446,AF1446,AH1446,AJ1446,AL1446,AN1446,AP1446,AR1446,AT1446,AV1446,AX1446,AZ1446,BB1446,BD1446,BF1446)</f>
        <v>0</v>
      </c>
      <c r="BI1446" s="119">
        <f t="shared" si="5569"/>
        <v>0</v>
      </c>
      <c r="BJ1446" s="87">
        <f t="shared" si="5544"/>
        <v>0</v>
      </c>
      <c r="BK1446" s="108">
        <f t="shared" si="5545"/>
        <v>4</v>
      </c>
      <c r="BL1446" s="119">
        <f t="shared" si="5546"/>
        <v>45.91</v>
      </c>
      <c r="BM1446" s="87">
        <f t="shared" si="5547"/>
        <v>1</v>
      </c>
    </row>
    <row r="1447" spans="1:65" s="88" customFormat="1">
      <c r="A1447" s="38" t="s">
        <v>2275</v>
      </c>
      <c r="B1447" s="29" t="s">
        <v>250</v>
      </c>
      <c r="C1447" s="29">
        <v>4178</v>
      </c>
      <c r="D1447" s="101" t="s">
        <v>2276</v>
      </c>
      <c r="E1447" s="29" t="s">
        <v>100</v>
      </c>
      <c r="F1447" s="30">
        <v>126</v>
      </c>
      <c r="G1447" s="31">
        <v>1.49</v>
      </c>
      <c r="H1447" s="119">
        <v>1.8308724028967502</v>
      </c>
      <c r="I1447" s="120">
        <f t="shared" si="5517"/>
        <v>230.69</v>
      </c>
      <c r="J1447" s="111"/>
      <c r="K1447" s="114">
        <f t="shared" si="5518"/>
        <v>0</v>
      </c>
      <c r="L1447" s="32"/>
      <c r="M1447" s="114">
        <f t="shared" si="5519"/>
        <v>0</v>
      </c>
      <c r="N1447" s="32"/>
      <c r="O1447" s="114">
        <f t="shared" si="5520"/>
        <v>0</v>
      </c>
      <c r="P1447" s="32"/>
      <c r="Q1447" s="114">
        <f t="shared" si="5521"/>
        <v>0</v>
      </c>
      <c r="R1447" s="32"/>
      <c r="S1447" s="114">
        <f t="shared" si="5522"/>
        <v>0</v>
      </c>
      <c r="T1447" s="32"/>
      <c r="U1447" s="114">
        <f t="shared" si="5523"/>
        <v>0</v>
      </c>
      <c r="V1447" s="32"/>
      <c r="W1447" s="114">
        <f t="shared" si="5524"/>
        <v>0</v>
      </c>
      <c r="X1447" s="32"/>
      <c r="Y1447" s="114">
        <f t="shared" si="5525"/>
        <v>0</v>
      </c>
      <c r="Z1447" s="32"/>
      <c r="AA1447" s="114">
        <f t="shared" si="5526"/>
        <v>0</v>
      </c>
      <c r="AB1447" s="32"/>
      <c r="AC1447" s="114">
        <f t="shared" si="5527"/>
        <v>0</v>
      </c>
      <c r="AD1447" s="32"/>
      <c r="AE1447" s="114">
        <f t="shared" si="5528"/>
        <v>0</v>
      </c>
      <c r="AF1447" s="32"/>
      <c r="AG1447" s="114">
        <f t="shared" si="5529"/>
        <v>0</v>
      </c>
      <c r="AH1447" s="32"/>
      <c r="AI1447" s="114">
        <f t="shared" si="5530"/>
        <v>0</v>
      </c>
      <c r="AJ1447" s="32"/>
      <c r="AK1447" s="114">
        <f t="shared" si="5531"/>
        <v>0</v>
      </c>
      <c r="AL1447" s="32"/>
      <c r="AM1447" s="114">
        <f t="shared" si="5532"/>
        <v>0</v>
      </c>
      <c r="AN1447" s="32"/>
      <c r="AO1447" s="114">
        <f t="shared" si="5533"/>
        <v>0</v>
      </c>
      <c r="AP1447" s="32"/>
      <c r="AQ1447" s="114">
        <f t="shared" si="5534"/>
        <v>0</v>
      </c>
      <c r="AR1447" s="32"/>
      <c r="AS1447" s="114">
        <f t="shared" si="5535"/>
        <v>0</v>
      </c>
      <c r="AT1447" s="32"/>
      <c r="AU1447" s="114">
        <f t="shared" si="5536"/>
        <v>0</v>
      </c>
      <c r="AV1447" s="32"/>
      <c r="AW1447" s="114">
        <f t="shared" si="5537"/>
        <v>0</v>
      </c>
      <c r="AX1447" s="32"/>
      <c r="AY1447" s="114">
        <f t="shared" si="5538"/>
        <v>0</v>
      </c>
      <c r="AZ1447" s="32"/>
      <c r="BA1447" s="114">
        <f t="shared" si="5539"/>
        <v>0</v>
      </c>
      <c r="BB1447" s="32"/>
      <c r="BC1447" s="114">
        <f t="shared" si="5540"/>
        <v>0</v>
      </c>
      <c r="BD1447" s="32"/>
      <c r="BE1447" s="114">
        <f t="shared" si="5541"/>
        <v>0</v>
      </c>
      <c r="BF1447" s="32"/>
      <c r="BG1447" s="114">
        <f t="shared" si="5542"/>
        <v>0</v>
      </c>
      <c r="BH1447" s="108">
        <f t="shared" ref="BH1447:BI1447" si="5570">SUM(J1447,L1447,N1447,P1447,R1447,T1447,V1447,X1447,Z1447,AB1447,AD1447,AF1447,AH1447,AJ1447,AL1447,AN1447,AP1447,AR1447,AT1447,AV1447,AX1447,AZ1447,BB1447,BD1447,BF1447)</f>
        <v>0</v>
      </c>
      <c r="BI1447" s="119">
        <f t="shared" si="5570"/>
        <v>0</v>
      </c>
      <c r="BJ1447" s="87">
        <f t="shared" si="5544"/>
        <v>0</v>
      </c>
      <c r="BK1447" s="108">
        <f t="shared" si="5545"/>
        <v>126</v>
      </c>
      <c r="BL1447" s="119">
        <f t="shared" si="5546"/>
        <v>230.69</v>
      </c>
      <c r="BM1447" s="87">
        <f t="shared" si="5547"/>
        <v>1</v>
      </c>
    </row>
    <row r="1448" spans="1:65" s="88" customFormat="1">
      <c r="A1448" s="38" t="s">
        <v>2277</v>
      </c>
      <c r="B1448" s="29" t="s">
        <v>250</v>
      </c>
      <c r="C1448" s="29">
        <v>9427</v>
      </c>
      <c r="D1448" s="101" t="s">
        <v>2278</v>
      </c>
      <c r="E1448" s="29" t="s">
        <v>100</v>
      </c>
      <c r="F1448" s="30">
        <v>111</v>
      </c>
      <c r="G1448" s="31">
        <v>5.67</v>
      </c>
      <c r="H1448" s="119">
        <v>6.9671453184057546</v>
      </c>
      <c r="I1448" s="120">
        <f t="shared" si="5517"/>
        <v>773.35</v>
      </c>
      <c r="J1448" s="111"/>
      <c r="K1448" s="114">
        <f t="shared" si="5518"/>
        <v>0</v>
      </c>
      <c r="L1448" s="32"/>
      <c r="M1448" s="114">
        <f t="shared" si="5519"/>
        <v>0</v>
      </c>
      <c r="N1448" s="32"/>
      <c r="O1448" s="114">
        <f t="shared" si="5520"/>
        <v>0</v>
      </c>
      <c r="P1448" s="32"/>
      <c r="Q1448" s="114">
        <f t="shared" si="5521"/>
        <v>0</v>
      </c>
      <c r="R1448" s="32"/>
      <c r="S1448" s="114">
        <f t="shared" si="5522"/>
        <v>0</v>
      </c>
      <c r="T1448" s="32"/>
      <c r="U1448" s="114">
        <f t="shared" si="5523"/>
        <v>0</v>
      </c>
      <c r="V1448" s="32"/>
      <c r="W1448" s="114">
        <f t="shared" si="5524"/>
        <v>0</v>
      </c>
      <c r="X1448" s="32"/>
      <c r="Y1448" s="114">
        <f t="shared" si="5525"/>
        <v>0</v>
      </c>
      <c r="Z1448" s="32"/>
      <c r="AA1448" s="114">
        <f t="shared" si="5526"/>
        <v>0</v>
      </c>
      <c r="AB1448" s="32"/>
      <c r="AC1448" s="114">
        <f t="shared" si="5527"/>
        <v>0</v>
      </c>
      <c r="AD1448" s="32"/>
      <c r="AE1448" s="114">
        <f t="shared" si="5528"/>
        <v>0</v>
      </c>
      <c r="AF1448" s="32"/>
      <c r="AG1448" s="114">
        <f t="shared" si="5529"/>
        <v>0</v>
      </c>
      <c r="AH1448" s="32"/>
      <c r="AI1448" s="114">
        <f t="shared" si="5530"/>
        <v>0</v>
      </c>
      <c r="AJ1448" s="32"/>
      <c r="AK1448" s="114">
        <f t="shared" si="5531"/>
        <v>0</v>
      </c>
      <c r="AL1448" s="32"/>
      <c r="AM1448" s="114">
        <f t="shared" si="5532"/>
        <v>0</v>
      </c>
      <c r="AN1448" s="32"/>
      <c r="AO1448" s="114">
        <f t="shared" si="5533"/>
        <v>0</v>
      </c>
      <c r="AP1448" s="32"/>
      <c r="AQ1448" s="114">
        <f t="shared" si="5534"/>
        <v>0</v>
      </c>
      <c r="AR1448" s="32"/>
      <c r="AS1448" s="114">
        <f t="shared" si="5535"/>
        <v>0</v>
      </c>
      <c r="AT1448" s="32"/>
      <c r="AU1448" s="114">
        <f t="shared" si="5536"/>
        <v>0</v>
      </c>
      <c r="AV1448" s="32"/>
      <c r="AW1448" s="114">
        <f t="shared" si="5537"/>
        <v>0</v>
      </c>
      <c r="AX1448" s="32"/>
      <c r="AY1448" s="114">
        <f t="shared" si="5538"/>
        <v>0</v>
      </c>
      <c r="AZ1448" s="32"/>
      <c r="BA1448" s="114">
        <f t="shared" si="5539"/>
        <v>0</v>
      </c>
      <c r="BB1448" s="32"/>
      <c r="BC1448" s="114">
        <f t="shared" si="5540"/>
        <v>0</v>
      </c>
      <c r="BD1448" s="32"/>
      <c r="BE1448" s="114">
        <f t="shared" si="5541"/>
        <v>0</v>
      </c>
      <c r="BF1448" s="32"/>
      <c r="BG1448" s="114">
        <f t="shared" si="5542"/>
        <v>0</v>
      </c>
      <c r="BH1448" s="108">
        <f t="shared" ref="BH1448:BI1448" si="5571">SUM(J1448,L1448,N1448,P1448,R1448,T1448,V1448,X1448,Z1448,AB1448,AD1448,AF1448,AH1448,AJ1448,AL1448,AN1448,AP1448,AR1448,AT1448,AV1448,AX1448,AZ1448,BB1448,BD1448,BF1448)</f>
        <v>0</v>
      </c>
      <c r="BI1448" s="119">
        <f t="shared" si="5571"/>
        <v>0</v>
      </c>
      <c r="BJ1448" s="87">
        <f t="shared" si="5544"/>
        <v>0</v>
      </c>
      <c r="BK1448" s="108">
        <f t="shared" si="5545"/>
        <v>111</v>
      </c>
      <c r="BL1448" s="119">
        <f t="shared" si="5546"/>
        <v>773.35</v>
      </c>
      <c r="BM1448" s="87">
        <f t="shared" si="5547"/>
        <v>1</v>
      </c>
    </row>
    <row r="1449" spans="1:65" s="88" customFormat="1" ht="33.75">
      <c r="A1449" s="38" t="s">
        <v>2279</v>
      </c>
      <c r="B1449" s="29" t="s">
        <v>250</v>
      </c>
      <c r="C1449" s="29">
        <v>12225</v>
      </c>
      <c r="D1449" s="101" t="s">
        <v>2280</v>
      </c>
      <c r="E1449" s="29" t="s">
        <v>100</v>
      </c>
      <c r="F1449" s="30">
        <v>1</v>
      </c>
      <c r="G1449" s="31">
        <v>629.94000000000005</v>
      </c>
      <c r="H1449" s="119">
        <v>774.0535311951536</v>
      </c>
      <c r="I1449" s="120">
        <f t="shared" si="5517"/>
        <v>774.05</v>
      </c>
      <c r="J1449" s="111"/>
      <c r="K1449" s="114">
        <f t="shared" si="5518"/>
        <v>0</v>
      </c>
      <c r="L1449" s="32"/>
      <c r="M1449" s="114">
        <f t="shared" si="5519"/>
        <v>0</v>
      </c>
      <c r="N1449" s="32"/>
      <c r="O1449" s="114">
        <f t="shared" si="5520"/>
        <v>0</v>
      </c>
      <c r="P1449" s="32"/>
      <c r="Q1449" s="114">
        <f t="shared" si="5521"/>
        <v>0</v>
      </c>
      <c r="R1449" s="32"/>
      <c r="S1449" s="114">
        <f t="shared" si="5522"/>
        <v>0</v>
      </c>
      <c r="T1449" s="32"/>
      <c r="U1449" s="114">
        <f t="shared" si="5523"/>
        <v>0</v>
      </c>
      <c r="V1449" s="32"/>
      <c r="W1449" s="114">
        <f t="shared" si="5524"/>
        <v>0</v>
      </c>
      <c r="X1449" s="32"/>
      <c r="Y1449" s="114">
        <f t="shared" si="5525"/>
        <v>0</v>
      </c>
      <c r="Z1449" s="32"/>
      <c r="AA1449" s="114">
        <f t="shared" si="5526"/>
        <v>0</v>
      </c>
      <c r="AB1449" s="32"/>
      <c r="AC1449" s="114">
        <f t="shared" si="5527"/>
        <v>0</v>
      </c>
      <c r="AD1449" s="32"/>
      <c r="AE1449" s="114">
        <f t="shared" si="5528"/>
        <v>0</v>
      </c>
      <c r="AF1449" s="32"/>
      <c r="AG1449" s="114">
        <f t="shared" si="5529"/>
        <v>0</v>
      </c>
      <c r="AH1449" s="32"/>
      <c r="AI1449" s="114">
        <f t="shared" si="5530"/>
        <v>0</v>
      </c>
      <c r="AJ1449" s="32"/>
      <c r="AK1449" s="114">
        <f t="shared" si="5531"/>
        <v>0</v>
      </c>
      <c r="AL1449" s="32"/>
      <c r="AM1449" s="114">
        <f t="shared" si="5532"/>
        <v>0</v>
      </c>
      <c r="AN1449" s="32"/>
      <c r="AO1449" s="114">
        <f t="shared" si="5533"/>
        <v>0</v>
      </c>
      <c r="AP1449" s="32"/>
      <c r="AQ1449" s="114">
        <f t="shared" si="5534"/>
        <v>0</v>
      </c>
      <c r="AR1449" s="32"/>
      <c r="AS1449" s="114">
        <f t="shared" si="5535"/>
        <v>0</v>
      </c>
      <c r="AT1449" s="32"/>
      <c r="AU1449" s="114">
        <f t="shared" si="5536"/>
        <v>0</v>
      </c>
      <c r="AV1449" s="32"/>
      <c r="AW1449" s="114">
        <f t="shared" si="5537"/>
        <v>0</v>
      </c>
      <c r="AX1449" s="32"/>
      <c r="AY1449" s="114">
        <f t="shared" si="5538"/>
        <v>0</v>
      </c>
      <c r="AZ1449" s="32"/>
      <c r="BA1449" s="114">
        <f t="shared" si="5539"/>
        <v>0</v>
      </c>
      <c r="BB1449" s="32"/>
      <c r="BC1449" s="114">
        <f t="shared" si="5540"/>
        <v>0</v>
      </c>
      <c r="BD1449" s="32"/>
      <c r="BE1449" s="114">
        <f t="shared" si="5541"/>
        <v>0</v>
      </c>
      <c r="BF1449" s="32"/>
      <c r="BG1449" s="114">
        <f t="shared" si="5542"/>
        <v>0</v>
      </c>
      <c r="BH1449" s="108">
        <f t="shared" ref="BH1449:BI1449" si="5572">SUM(J1449,L1449,N1449,P1449,R1449,T1449,V1449,X1449,Z1449,AB1449,AD1449,AF1449,AH1449,AJ1449,AL1449,AN1449,AP1449,AR1449,AT1449,AV1449,AX1449,AZ1449,BB1449,BD1449,BF1449)</f>
        <v>0</v>
      </c>
      <c r="BI1449" s="119">
        <f t="shared" si="5572"/>
        <v>0</v>
      </c>
      <c r="BJ1449" s="87">
        <f t="shared" si="5544"/>
        <v>0</v>
      </c>
      <c r="BK1449" s="108">
        <f t="shared" si="5545"/>
        <v>1</v>
      </c>
      <c r="BL1449" s="119">
        <f t="shared" si="5546"/>
        <v>774.05</v>
      </c>
      <c r="BM1449" s="87">
        <f t="shared" si="5547"/>
        <v>1</v>
      </c>
    </row>
    <row r="1450" spans="1:65" s="88" customFormat="1" ht="33.75">
      <c r="A1450" s="38" t="s">
        <v>2281</v>
      </c>
      <c r="B1450" s="29" t="s">
        <v>250</v>
      </c>
      <c r="C1450" s="29">
        <v>12226</v>
      </c>
      <c r="D1450" s="101" t="s">
        <v>2282</v>
      </c>
      <c r="E1450" s="29" t="s">
        <v>100</v>
      </c>
      <c r="F1450" s="30">
        <v>1</v>
      </c>
      <c r="G1450" s="31">
        <v>696.84</v>
      </c>
      <c r="H1450" s="119">
        <v>856.25847331179295</v>
      </c>
      <c r="I1450" s="120">
        <f t="shared" si="5517"/>
        <v>856.26</v>
      </c>
      <c r="J1450" s="111"/>
      <c r="K1450" s="114">
        <f t="shared" si="5518"/>
        <v>0</v>
      </c>
      <c r="L1450" s="32"/>
      <c r="M1450" s="114">
        <f t="shared" si="5519"/>
        <v>0</v>
      </c>
      <c r="N1450" s="32"/>
      <c r="O1450" s="114">
        <f t="shared" si="5520"/>
        <v>0</v>
      </c>
      <c r="P1450" s="32"/>
      <c r="Q1450" s="114">
        <f t="shared" si="5521"/>
        <v>0</v>
      </c>
      <c r="R1450" s="32"/>
      <c r="S1450" s="114">
        <f t="shared" si="5522"/>
        <v>0</v>
      </c>
      <c r="T1450" s="32"/>
      <c r="U1450" s="114">
        <f t="shared" si="5523"/>
        <v>0</v>
      </c>
      <c r="V1450" s="32"/>
      <c r="W1450" s="114">
        <f t="shared" si="5524"/>
        <v>0</v>
      </c>
      <c r="X1450" s="32"/>
      <c r="Y1450" s="114">
        <f t="shared" si="5525"/>
        <v>0</v>
      </c>
      <c r="Z1450" s="32"/>
      <c r="AA1450" s="114">
        <f t="shared" si="5526"/>
        <v>0</v>
      </c>
      <c r="AB1450" s="32"/>
      <c r="AC1450" s="114">
        <f t="shared" si="5527"/>
        <v>0</v>
      </c>
      <c r="AD1450" s="32"/>
      <c r="AE1450" s="114">
        <f t="shared" si="5528"/>
        <v>0</v>
      </c>
      <c r="AF1450" s="32"/>
      <c r="AG1450" s="114">
        <f t="shared" si="5529"/>
        <v>0</v>
      </c>
      <c r="AH1450" s="32"/>
      <c r="AI1450" s="114">
        <f t="shared" si="5530"/>
        <v>0</v>
      </c>
      <c r="AJ1450" s="32"/>
      <c r="AK1450" s="114">
        <f t="shared" si="5531"/>
        <v>0</v>
      </c>
      <c r="AL1450" s="32"/>
      <c r="AM1450" s="114">
        <f t="shared" si="5532"/>
        <v>0</v>
      </c>
      <c r="AN1450" s="32"/>
      <c r="AO1450" s="114">
        <f t="shared" si="5533"/>
        <v>0</v>
      </c>
      <c r="AP1450" s="32"/>
      <c r="AQ1450" s="114">
        <f t="shared" si="5534"/>
        <v>0</v>
      </c>
      <c r="AR1450" s="32"/>
      <c r="AS1450" s="114">
        <f t="shared" si="5535"/>
        <v>0</v>
      </c>
      <c r="AT1450" s="32"/>
      <c r="AU1450" s="114">
        <f t="shared" si="5536"/>
        <v>0</v>
      </c>
      <c r="AV1450" s="32"/>
      <c r="AW1450" s="114">
        <f t="shared" si="5537"/>
        <v>0</v>
      </c>
      <c r="AX1450" s="32"/>
      <c r="AY1450" s="114">
        <f t="shared" si="5538"/>
        <v>0</v>
      </c>
      <c r="AZ1450" s="32"/>
      <c r="BA1450" s="114">
        <f t="shared" si="5539"/>
        <v>0</v>
      </c>
      <c r="BB1450" s="32"/>
      <c r="BC1450" s="114">
        <f t="shared" si="5540"/>
        <v>0</v>
      </c>
      <c r="BD1450" s="32"/>
      <c r="BE1450" s="114">
        <f t="shared" si="5541"/>
        <v>0</v>
      </c>
      <c r="BF1450" s="32"/>
      <c r="BG1450" s="114">
        <f t="shared" si="5542"/>
        <v>0</v>
      </c>
      <c r="BH1450" s="108">
        <f t="shared" ref="BH1450:BI1450" si="5573">SUM(J1450,L1450,N1450,P1450,R1450,T1450,V1450,X1450,Z1450,AB1450,AD1450,AF1450,AH1450,AJ1450,AL1450,AN1450,AP1450,AR1450,AT1450,AV1450,AX1450,AZ1450,BB1450,BD1450,BF1450)</f>
        <v>0</v>
      </c>
      <c r="BI1450" s="119">
        <f t="shared" si="5573"/>
        <v>0</v>
      </c>
      <c r="BJ1450" s="87">
        <f t="shared" si="5544"/>
        <v>0</v>
      </c>
      <c r="BK1450" s="108">
        <f t="shared" si="5545"/>
        <v>1</v>
      </c>
      <c r="BL1450" s="119">
        <f t="shared" si="5546"/>
        <v>856.26</v>
      </c>
      <c r="BM1450" s="87">
        <f t="shared" si="5547"/>
        <v>1</v>
      </c>
    </row>
    <row r="1451" spans="1:65" s="88" customFormat="1" ht="22.5">
      <c r="A1451" s="38" t="s">
        <v>2283</v>
      </c>
      <c r="B1451" s="29" t="s">
        <v>250</v>
      </c>
      <c r="C1451" s="29">
        <v>11434</v>
      </c>
      <c r="D1451" s="101" t="s">
        <v>2284</v>
      </c>
      <c r="E1451" s="29" t="s">
        <v>100</v>
      </c>
      <c r="F1451" s="30">
        <v>37</v>
      </c>
      <c r="G1451" s="31">
        <v>56.28</v>
      </c>
      <c r="H1451" s="119">
        <v>69.155368345657124</v>
      </c>
      <c r="I1451" s="120">
        <f t="shared" si="5517"/>
        <v>2558.75</v>
      </c>
      <c r="J1451" s="111"/>
      <c r="K1451" s="114">
        <f t="shared" si="5518"/>
        <v>0</v>
      </c>
      <c r="L1451" s="32"/>
      <c r="M1451" s="114">
        <f t="shared" si="5519"/>
        <v>0</v>
      </c>
      <c r="N1451" s="32"/>
      <c r="O1451" s="114">
        <f t="shared" si="5520"/>
        <v>0</v>
      </c>
      <c r="P1451" s="32"/>
      <c r="Q1451" s="114">
        <f t="shared" si="5521"/>
        <v>0</v>
      </c>
      <c r="R1451" s="32"/>
      <c r="S1451" s="114">
        <f t="shared" si="5522"/>
        <v>0</v>
      </c>
      <c r="T1451" s="32"/>
      <c r="U1451" s="114">
        <f t="shared" si="5523"/>
        <v>0</v>
      </c>
      <c r="V1451" s="32"/>
      <c r="W1451" s="114">
        <f t="shared" si="5524"/>
        <v>0</v>
      </c>
      <c r="X1451" s="32"/>
      <c r="Y1451" s="114">
        <f t="shared" si="5525"/>
        <v>0</v>
      </c>
      <c r="Z1451" s="32"/>
      <c r="AA1451" s="114">
        <f t="shared" si="5526"/>
        <v>0</v>
      </c>
      <c r="AB1451" s="32"/>
      <c r="AC1451" s="114">
        <f t="shared" si="5527"/>
        <v>0</v>
      </c>
      <c r="AD1451" s="32"/>
      <c r="AE1451" s="114">
        <f t="shared" si="5528"/>
        <v>0</v>
      </c>
      <c r="AF1451" s="32"/>
      <c r="AG1451" s="114">
        <f t="shared" si="5529"/>
        <v>0</v>
      </c>
      <c r="AH1451" s="32"/>
      <c r="AI1451" s="114">
        <f t="shared" si="5530"/>
        <v>0</v>
      </c>
      <c r="AJ1451" s="32"/>
      <c r="AK1451" s="114">
        <f t="shared" si="5531"/>
        <v>0</v>
      </c>
      <c r="AL1451" s="32"/>
      <c r="AM1451" s="114">
        <f t="shared" si="5532"/>
        <v>0</v>
      </c>
      <c r="AN1451" s="32"/>
      <c r="AO1451" s="114">
        <f t="shared" si="5533"/>
        <v>0</v>
      </c>
      <c r="AP1451" s="32"/>
      <c r="AQ1451" s="114">
        <f t="shared" si="5534"/>
        <v>0</v>
      </c>
      <c r="AR1451" s="32"/>
      <c r="AS1451" s="114">
        <f t="shared" si="5535"/>
        <v>0</v>
      </c>
      <c r="AT1451" s="32"/>
      <c r="AU1451" s="114">
        <f t="shared" si="5536"/>
        <v>0</v>
      </c>
      <c r="AV1451" s="32"/>
      <c r="AW1451" s="114">
        <f t="shared" si="5537"/>
        <v>0</v>
      </c>
      <c r="AX1451" s="32"/>
      <c r="AY1451" s="114">
        <f t="shared" si="5538"/>
        <v>0</v>
      </c>
      <c r="AZ1451" s="32"/>
      <c r="BA1451" s="114">
        <f t="shared" si="5539"/>
        <v>0</v>
      </c>
      <c r="BB1451" s="32"/>
      <c r="BC1451" s="114">
        <f t="shared" si="5540"/>
        <v>0</v>
      </c>
      <c r="BD1451" s="32"/>
      <c r="BE1451" s="114">
        <f t="shared" si="5541"/>
        <v>0</v>
      </c>
      <c r="BF1451" s="32"/>
      <c r="BG1451" s="114">
        <f t="shared" si="5542"/>
        <v>0</v>
      </c>
      <c r="BH1451" s="108">
        <f t="shared" ref="BH1451:BI1451" si="5574">SUM(J1451,L1451,N1451,P1451,R1451,T1451,V1451,X1451,Z1451,AB1451,AD1451,AF1451,AH1451,AJ1451,AL1451,AN1451,AP1451,AR1451,AT1451,AV1451,AX1451,AZ1451,BB1451,BD1451,BF1451)</f>
        <v>0</v>
      </c>
      <c r="BI1451" s="119">
        <f t="shared" si="5574"/>
        <v>0</v>
      </c>
      <c r="BJ1451" s="87">
        <f t="shared" si="5544"/>
        <v>0</v>
      </c>
      <c r="BK1451" s="108">
        <f t="shared" si="5545"/>
        <v>37</v>
      </c>
      <c r="BL1451" s="119">
        <f t="shared" si="5546"/>
        <v>2558.75</v>
      </c>
      <c r="BM1451" s="87">
        <f t="shared" si="5547"/>
        <v>1</v>
      </c>
    </row>
    <row r="1452" spans="1:65" s="88" customFormat="1" ht="22.5">
      <c r="A1452" s="38" t="s">
        <v>2285</v>
      </c>
      <c r="B1452" s="29" t="s">
        <v>66</v>
      </c>
      <c r="C1452" s="29">
        <v>93653</v>
      </c>
      <c r="D1452" s="101" t="s">
        <v>2286</v>
      </c>
      <c r="E1452" s="29" t="s">
        <v>100</v>
      </c>
      <c r="F1452" s="30">
        <v>5</v>
      </c>
      <c r="G1452" s="31">
        <v>9.93</v>
      </c>
      <c r="H1452" s="119">
        <v>12.201720107895792</v>
      </c>
      <c r="I1452" s="120">
        <f t="shared" si="5517"/>
        <v>61.01</v>
      </c>
      <c r="J1452" s="111"/>
      <c r="K1452" s="114">
        <f t="shared" si="5518"/>
        <v>0</v>
      </c>
      <c r="L1452" s="32"/>
      <c r="M1452" s="114">
        <f t="shared" si="5519"/>
        <v>0</v>
      </c>
      <c r="N1452" s="32"/>
      <c r="O1452" s="114">
        <f t="shared" si="5520"/>
        <v>0</v>
      </c>
      <c r="P1452" s="32"/>
      <c r="Q1452" s="114">
        <f t="shared" si="5521"/>
        <v>0</v>
      </c>
      <c r="R1452" s="32"/>
      <c r="S1452" s="114">
        <f t="shared" si="5522"/>
        <v>0</v>
      </c>
      <c r="T1452" s="32"/>
      <c r="U1452" s="114">
        <f t="shared" si="5523"/>
        <v>0</v>
      </c>
      <c r="V1452" s="32"/>
      <c r="W1452" s="114">
        <f t="shared" si="5524"/>
        <v>0</v>
      </c>
      <c r="X1452" s="32"/>
      <c r="Y1452" s="114">
        <f t="shared" si="5525"/>
        <v>0</v>
      </c>
      <c r="Z1452" s="32"/>
      <c r="AA1452" s="114">
        <f t="shared" si="5526"/>
        <v>0</v>
      </c>
      <c r="AB1452" s="32"/>
      <c r="AC1452" s="114">
        <f t="shared" si="5527"/>
        <v>0</v>
      </c>
      <c r="AD1452" s="32"/>
      <c r="AE1452" s="114">
        <f t="shared" si="5528"/>
        <v>0</v>
      </c>
      <c r="AF1452" s="32"/>
      <c r="AG1452" s="114">
        <f t="shared" si="5529"/>
        <v>0</v>
      </c>
      <c r="AH1452" s="32"/>
      <c r="AI1452" s="114">
        <f t="shared" si="5530"/>
        <v>0</v>
      </c>
      <c r="AJ1452" s="32"/>
      <c r="AK1452" s="114">
        <f t="shared" si="5531"/>
        <v>0</v>
      </c>
      <c r="AL1452" s="32"/>
      <c r="AM1452" s="114">
        <f t="shared" si="5532"/>
        <v>0</v>
      </c>
      <c r="AN1452" s="32"/>
      <c r="AO1452" s="114">
        <f t="shared" si="5533"/>
        <v>0</v>
      </c>
      <c r="AP1452" s="32"/>
      <c r="AQ1452" s="114">
        <f t="shared" si="5534"/>
        <v>0</v>
      </c>
      <c r="AR1452" s="32"/>
      <c r="AS1452" s="114">
        <f t="shared" si="5535"/>
        <v>0</v>
      </c>
      <c r="AT1452" s="32"/>
      <c r="AU1452" s="114">
        <f t="shared" si="5536"/>
        <v>0</v>
      </c>
      <c r="AV1452" s="32"/>
      <c r="AW1452" s="114">
        <f t="shared" si="5537"/>
        <v>0</v>
      </c>
      <c r="AX1452" s="32"/>
      <c r="AY1452" s="114">
        <f t="shared" si="5538"/>
        <v>0</v>
      </c>
      <c r="AZ1452" s="32"/>
      <c r="BA1452" s="114">
        <f t="shared" si="5539"/>
        <v>0</v>
      </c>
      <c r="BB1452" s="32"/>
      <c r="BC1452" s="114">
        <f t="shared" si="5540"/>
        <v>0</v>
      </c>
      <c r="BD1452" s="32"/>
      <c r="BE1452" s="114">
        <f t="shared" si="5541"/>
        <v>0</v>
      </c>
      <c r="BF1452" s="32"/>
      <c r="BG1452" s="114">
        <f t="shared" si="5542"/>
        <v>0</v>
      </c>
      <c r="BH1452" s="108">
        <f t="shared" ref="BH1452:BI1452" si="5575">SUM(J1452,L1452,N1452,P1452,R1452,T1452,V1452,X1452,Z1452,AB1452,AD1452,AF1452,AH1452,AJ1452,AL1452,AN1452,AP1452,AR1452,AT1452,AV1452,AX1452,AZ1452,BB1452,BD1452,BF1452)</f>
        <v>0</v>
      </c>
      <c r="BI1452" s="119">
        <f t="shared" si="5575"/>
        <v>0</v>
      </c>
      <c r="BJ1452" s="87">
        <f t="shared" si="5544"/>
        <v>0</v>
      </c>
      <c r="BK1452" s="108">
        <f t="shared" si="5545"/>
        <v>5</v>
      </c>
      <c r="BL1452" s="119">
        <f t="shared" si="5546"/>
        <v>61.01</v>
      </c>
      <c r="BM1452" s="87">
        <f t="shared" si="5547"/>
        <v>1</v>
      </c>
    </row>
    <row r="1453" spans="1:65" s="88" customFormat="1">
      <c r="A1453" s="38" t="s">
        <v>2287</v>
      </c>
      <c r="B1453" s="29" t="s">
        <v>250</v>
      </c>
      <c r="C1453" s="29">
        <v>9005</v>
      </c>
      <c r="D1453" s="101" t="s">
        <v>2288</v>
      </c>
      <c r="E1453" s="29" t="s">
        <v>100</v>
      </c>
      <c r="F1453" s="30">
        <v>2</v>
      </c>
      <c r="G1453" s="31">
        <v>420.21</v>
      </c>
      <c r="H1453" s="119">
        <v>516.34288081962643</v>
      </c>
      <c r="I1453" s="120">
        <f t="shared" si="5517"/>
        <v>1032.69</v>
      </c>
      <c r="J1453" s="111"/>
      <c r="K1453" s="114">
        <f t="shared" si="5518"/>
        <v>0</v>
      </c>
      <c r="L1453" s="32"/>
      <c r="M1453" s="114">
        <f t="shared" si="5519"/>
        <v>0</v>
      </c>
      <c r="N1453" s="32"/>
      <c r="O1453" s="114">
        <f t="shared" si="5520"/>
        <v>0</v>
      </c>
      <c r="P1453" s="32"/>
      <c r="Q1453" s="114">
        <f t="shared" si="5521"/>
        <v>0</v>
      </c>
      <c r="R1453" s="32"/>
      <c r="S1453" s="114">
        <f t="shared" si="5522"/>
        <v>0</v>
      </c>
      <c r="T1453" s="32"/>
      <c r="U1453" s="114">
        <f t="shared" si="5523"/>
        <v>0</v>
      </c>
      <c r="V1453" s="32"/>
      <c r="W1453" s="114">
        <f t="shared" si="5524"/>
        <v>0</v>
      </c>
      <c r="X1453" s="32"/>
      <c r="Y1453" s="114">
        <f t="shared" si="5525"/>
        <v>0</v>
      </c>
      <c r="Z1453" s="32"/>
      <c r="AA1453" s="114">
        <f t="shared" si="5526"/>
        <v>0</v>
      </c>
      <c r="AB1453" s="32"/>
      <c r="AC1453" s="114">
        <f t="shared" si="5527"/>
        <v>0</v>
      </c>
      <c r="AD1453" s="32"/>
      <c r="AE1453" s="114">
        <f t="shared" si="5528"/>
        <v>0</v>
      </c>
      <c r="AF1453" s="32"/>
      <c r="AG1453" s="114">
        <f t="shared" si="5529"/>
        <v>0</v>
      </c>
      <c r="AH1453" s="32"/>
      <c r="AI1453" s="114">
        <f t="shared" si="5530"/>
        <v>0</v>
      </c>
      <c r="AJ1453" s="32"/>
      <c r="AK1453" s="114">
        <f t="shared" si="5531"/>
        <v>0</v>
      </c>
      <c r="AL1453" s="32"/>
      <c r="AM1453" s="114">
        <f t="shared" si="5532"/>
        <v>0</v>
      </c>
      <c r="AN1453" s="32"/>
      <c r="AO1453" s="114">
        <f t="shared" si="5533"/>
        <v>0</v>
      </c>
      <c r="AP1453" s="32"/>
      <c r="AQ1453" s="114">
        <f t="shared" si="5534"/>
        <v>0</v>
      </c>
      <c r="AR1453" s="32"/>
      <c r="AS1453" s="114">
        <f t="shared" si="5535"/>
        <v>0</v>
      </c>
      <c r="AT1453" s="32"/>
      <c r="AU1453" s="114">
        <f t="shared" si="5536"/>
        <v>0</v>
      </c>
      <c r="AV1453" s="32"/>
      <c r="AW1453" s="114">
        <f t="shared" si="5537"/>
        <v>0</v>
      </c>
      <c r="AX1453" s="32"/>
      <c r="AY1453" s="114">
        <f t="shared" si="5538"/>
        <v>0</v>
      </c>
      <c r="AZ1453" s="32"/>
      <c r="BA1453" s="114">
        <f t="shared" si="5539"/>
        <v>0</v>
      </c>
      <c r="BB1453" s="32"/>
      <c r="BC1453" s="114">
        <f t="shared" si="5540"/>
        <v>0</v>
      </c>
      <c r="BD1453" s="32"/>
      <c r="BE1453" s="114">
        <f t="shared" si="5541"/>
        <v>0</v>
      </c>
      <c r="BF1453" s="32"/>
      <c r="BG1453" s="114">
        <f t="shared" si="5542"/>
        <v>0</v>
      </c>
      <c r="BH1453" s="108">
        <f t="shared" ref="BH1453:BI1453" si="5576">SUM(J1453,L1453,N1453,P1453,R1453,T1453,V1453,X1453,Z1453,AB1453,AD1453,AF1453,AH1453,AJ1453,AL1453,AN1453,AP1453,AR1453,AT1453,AV1453,AX1453,AZ1453,BB1453,BD1453,BF1453)</f>
        <v>0</v>
      </c>
      <c r="BI1453" s="119">
        <f t="shared" si="5576"/>
        <v>0</v>
      </c>
      <c r="BJ1453" s="87">
        <f t="shared" si="5544"/>
        <v>0</v>
      </c>
      <c r="BK1453" s="108">
        <f t="shared" si="5545"/>
        <v>2</v>
      </c>
      <c r="BL1453" s="119">
        <f t="shared" si="5546"/>
        <v>1032.69</v>
      </c>
      <c r="BM1453" s="87">
        <f t="shared" si="5547"/>
        <v>1</v>
      </c>
    </row>
    <row r="1454" spans="1:65" s="88" customFormat="1">
      <c r="A1454" s="38" t="s">
        <v>2289</v>
      </c>
      <c r="B1454" s="29" t="s">
        <v>66</v>
      </c>
      <c r="C1454" s="29">
        <v>101894</v>
      </c>
      <c r="D1454" s="101" t="s">
        <v>2290</v>
      </c>
      <c r="E1454" s="29" t="s">
        <v>100</v>
      </c>
      <c r="F1454" s="30">
        <v>5</v>
      </c>
      <c r="G1454" s="31">
        <v>132.86000000000001</v>
      </c>
      <c r="H1454" s="119">
        <v>163.25483721400153</v>
      </c>
      <c r="I1454" s="120">
        <f t="shared" si="5517"/>
        <v>816.27</v>
      </c>
      <c r="J1454" s="111"/>
      <c r="K1454" s="114">
        <f t="shared" si="5518"/>
        <v>0</v>
      </c>
      <c r="L1454" s="32"/>
      <c r="M1454" s="114">
        <f t="shared" si="5519"/>
        <v>0</v>
      </c>
      <c r="N1454" s="32"/>
      <c r="O1454" s="114">
        <f t="shared" si="5520"/>
        <v>0</v>
      </c>
      <c r="P1454" s="32"/>
      <c r="Q1454" s="114">
        <f t="shared" si="5521"/>
        <v>0</v>
      </c>
      <c r="R1454" s="32"/>
      <c r="S1454" s="114">
        <f t="shared" si="5522"/>
        <v>0</v>
      </c>
      <c r="T1454" s="32"/>
      <c r="U1454" s="114">
        <f t="shared" si="5523"/>
        <v>0</v>
      </c>
      <c r="V1454" s="32"/>
      <c r="W1454" s="114">
        <f t="shared" si="5524"/>
        <v>0</v>
      </c>
      <c r="X1454" s="32"/>
      <c r="Y1454" s="114">
        <f t="shared" si="5525"/>
        <v>0</v>
      </c>
      <c r="Z1454" s="32"/>
      <c r="AA1454" s="114">
        <f t="shared" si="5526"/>
        <v>0</v>
      </c>
      <c r="AB1454" s="32"/>
      <c r="AC1454" s="114">
        <f t="shared" si="5527"/>
        <v>0</v>
      </c>
      <c r="AD1454" s="32"/>
      <c r="AE1454" s="114">
        <f t="shared" si="5528"/>
        <v>0</v>
      </c>
      <c r="AF1454" s="32"/>
      <c r="AG1454" s="114">
        <f t="shared" si="5529"/>
        <v>0</v>
      </c>
      <c r="AH1454" s="32"/>
      <c r="AI1454" s="114">
        <f t="shared" si="5530"/>
        <v>0</v>
      </c>
      <c r="AJ1454" s="32"/>
      <c r="AK1454" s="114">
        <f t="shared" si="5531"/>
        <v>0</v>
      </c>
      <c r="AL1454" s="32"/>
      <c r="AM1454" s="114">
        <f t="shared" si="5532"/>
        <v>0</v>
      </c>
      <c r="AN1454" s="32"/>
      <c r="AO1454" s="114">
        <f t="shared" si="5533"/>
        <v>0</v>
      </c>
      <c r="AP1454" s="32"/>
      <c r="AQ1454" s="114">
        <f t="shared" si="5534"/>
        <v>0</v>
      </c>
      <c r="AR1454" s="32"/>
      <c r="AS1454" s="114">
        <f t="shared" si="5535"/>
        <v>0</v>
      </c>
      <c r="AT1454" s="32"/>
      <c r="AU1454" s="114">
        <f t="shared" si="5536"/>
        <v>0</v>
      </c>
      <c r="AV1454" s="32"/>
      <c r="AW1454" s="114">
        <f t="shared" si="5537"/>
        <v>0</v>
      </c>
      <c r="AX1454" s="32"/>
      <c r="AY1454" s="114">
        <f t="shared" si="5538"/>
        <v>0</v>
      </c>
      <c r="AZ1454" s="32"/>
      <c r="BA1454" s="114">
        <f t="shared" si="5539"/>
        <v>0</v>
      </c>
      <c r="BB1454" s="32"/>
      <c r="BC1454" s="114">
        <f t="shared" si="5540"/>
        <v>0</v>
      </c>
      <c r="BD1454" s="32"/>
      <c r="BE1454" s="114">
        <f t="shared" si="5541"/>
        <v>0</v>
      </c>
      <c r="BF1454" s="32"/>
      <c r="BG1454" s="114">
        <f t="shared" si="5542"/>
        <v>0</v>
      </c>
      <c r="BH1454" s="108">
        <f t="shared" ref="BH1454:BI1454" si="5577">SUM(J1454,L1454,N1454,P1454,R1454,T1454,V1454,X1454,Z1454,AB1454,AD1454,AF1454,AH1454,AJ1454,AL1454,AN1454,AP1454,AR1454,AT1454,AV1454,AX1454,AZ1454,BB1454,BD1454,BF1454)</f>
        <v>0</v>
      </c>
      <c r="BI1454" s="119">
        <f t="shared" si="5577"/>
        <v>0</v>
      </c>
      <c r="BJ1454" s="87">
        <f t="shared" si="5544"/>
        <v>0</v>
      </c>
      <c r="BK1454" s="108">
        <f t="shared" si="5545"/>
        <v>5</v>
      </c>
      <c r="BL1454" s="119">
        <f t="shared" si="5546"/>
        <v>816.27</v>
      </c>
      <c r="BM1454" s="87">
        <f t="shared" si="5547"/>
        <v>1</v>
      </c>
    </row>
    <row r="1455" spans="1:65" s="88" customFormat="1">
      <c r="A1455" s="38" t="s">
        <v>2291</v>
      </c>
      <c r="B1455" s="29" t="s">
        <v>66</v>
      </c>
      <c r="C1455" s="29">
        <v>101893</v>
      </c>
      <c r="D1455" s="101" t="s">
        <v>2292</v>
      </c>
      <c r="E1455" s="29" t="s">
        <v>100</v>
      </c>
      <c r="F1455" s="30">
        <v>6</v>
      </c>
      <c r="G1455" s="31">
        <v>78.989999999999995</v>
      </c>
      <c r="H1455" s="119">
        <v>97.06081282202301</v>
      </c>
      <c r="I1455" s="120">
        <f t="shared" si="5517"/>
        <v>582.36</v>
      </c>
      <c r="J1455" s="111"/>
      <c r="K1455" s="114">
        <f t="shared" si="5518"/>
        <v>0</v>
      </c>
      <c r="L1455" s="32"/>
      <c r="M1455" s="114">
        <f t="shared" si="5519"/>
        <v>0</v>
      </c>
      <c r="N1455" s="32"/>
      <c r="O1455" s="114">
        <f t="shared" si="5520"/>
        <v>0</v>
      </c>
      <c r="P1455" s="32"/>
      <c r="Q1455" s="114">
        <f t="shared" si="5521"/>
        <v>0</v>
      </c>
      <c r="R1455" s="32"/>
      <c r="S1455" s="114">
        <f t="shared" si="5522"/>
        <v>0</v>
      </c>
      <c r="T1455" s="32"/>
      <c r="U1455" s="114">
        <f t="shared" si="5523"/>
        <v>0</v>
      </c>
      <c r="V1455" s="32"/>
      <c r="W1455" s="114">
        <f t="shared" si="5524"/>
        <v>0</v>
      </c>
      <c r="X1455" s="32"/>
      <c r="Y1455" s="114">
        <f t="shared" si="5525"/>
        <v>0</v>
      </c>
      <c r="Z1455" s="32"/>
      <c r="AA1455" s="114">
        <f t="shared" si="5526"/>
        <v>0</v>
      </c>
      <c r="AB1455" s="32"/>
      <c r="AC1455" s="114">
        <f t="shared" si="5527"/>
        <v>0</v>
      </c>
      <c r="AD1455" s="32"/>
      <c r="AE1455" s="114">
        <f t="shared" si="5528"/>
        <v>0</v>
      </c>
      <c r="AF1455" s="32"/>
      <c r="AG1455" s="114">
        <f t="shared" si="5529"/>
        <v>0</v>
      </c>
      <c r="AH1455" s="32"/>
      <c r="AI1455" s="114">
        <f t="shared" si="5530"/>
        <v>0</v>
      </c>
      <c r="AJ1455" s="32"/>
      <c r="AK1455" s="114">
        <f t="shared" si="5531"/>
        <v>0</v>
      </c>
      <c r="AL1455" s="32"/>
      <c r="AM1455" s="114">
        <f t="shared" si="5532"/>
        <v>0</v>
      </c>
      <c r="AN1455" s="32"/>
      <c r="AO1455" s="114">
        <f t="shared" si="5533"/>
        <v>0</v>
      </c>
      <c r="AP1455" s="32"/>
      <c r="AQ1455" s="114">
        <f t="shared" si="5534"/>
        <v>0</v>
      </c>
      <c r="AR1455" s="32"/>
      <c r="AS1455" s="114">
        <f t="shared" si="5535"/>
        <v>0</v>
      </c>
      <c r="AT1455" s="32"/>
      <c r="AU1455" s="114">
        <f t="shared" si="5536"/>
        <v>0</v>
      </c>
      <c r="AV1455" s="32"/>
      <c r="AW1455" s="114">
        <f t="shared" si="5537"/>
        <v>0</v>
      </c>
      <c r="AX1455" s="32"/>
      <c r="AY1455" s="114">
        <f t="shared" si="5538"/>
        <v>0</v>
      </c>
      <c r="AZ1455" s="32"/>
      <c r="BA1455" s="114">
        <f t="shared" si="5539"/>
        <v>0</v>
      </c>
      <c r="BB1455" s="32"/>
      <c r="BC1455" s="114">
        <f t="shared" si="5540"/>
        <v>0</v>
      </c>
      <c r="BD1455" s="32"/>
      <c r="BE1455" s="114">
        <f t="shared" si="5541"/>
        <v>0</v>
      </c>
      <c r="BF1455" s="32"/>
      <c r="BG1455" s="114">
        <f t="shared" si="5542"/>
        <v>0</v>
      </c>
      <c r="BH1455" s="108">
        <f t="shared" ref="BH1455:BI1455" si="5578">SUM(J1455,L1455,N1455,P1455,R1455,T1455,V1455,X1455,Z1455,AB1455,AD1455,AF1455,AH1455,AJ1455,AL1455,AN1455,AP1455,AR1455,AT1455,AV1455,AX1455,AZ1455,BB1455,BD1455,BF1455)</f>
        <v>0</v>
      </c>
      <c r="BI1455" s="119">
        <f t="shared" si="5578"/>
        <v>0</v>
      </c>
      <c r="BJ1455" s="87">
        <f t="shared" si="5544"/>
        <v>0</v>
      </c>
      <c r="BK1455" s="108">
        <f t="shared" si="5545"/>
        <v>6</v>
      </c>
      <c r="BL1455" s="119">
        <f t="shared" si="5546"/>
        <v>582.36</v>
      </c>
      <c r="BM1455" s="87">
        <f t="shared" si="5547"/>
        <v>1</v>
      </c>
    </row>
    <row r="1456" spans="1:65" s="88" customFormat="1">
      <c r="A1456" s="38" t="s">
        <v>2293</v>
      </c>
      <c r="B1456" s="29" t="s">
        <v>66</v>
      </c>
      <c r="C1456" s="29">
        <v>93668</v>
      </c>
      <c r="D1456" s="101" t="s">
        <v>2294</v>
      </c>
      <c r="E1456" s="29" t="s">
        <v>100</v>
      </c>
      <c r="F1456" s="30">
        <v>3</v>
      </c>
      <c r="G1456" s="31">
        <v>62.97</v>
      </c>
      <c r="H1456" s="119">
        <v>77.375862557321042</v>
      </c>
      <c r="I1456" s="120">
        <f t="shared" si="5517"/>
        <v>232.13</v>
      </c>
      <c r="J1456" s="111"/>
      <c r="K1456" s="114">
        <f t="shared" si="5518"/>
        <v>0</v>
      </c>
      <c r="L1456" s="32"/>
      <c r="M1456" s="114">
        <f t="shared" si="5519"/>
        <v>0</v>
      </c>
      <c r="N1456" s="32"/>
      <c r="O1456" s="114">
        <f t="shared" si="5520"/>
        <v>0</v>
      </c>
      <c r="P1456" s="32"/>
      <c r="Q1456" s="114">
        <f t="shared" si="5521"/>
        <v>0</v>
      </c>
      <c r="R1456" s="32"/>
      <c r="S1456" s="114">
        <f t="shared" si="5522"/>
        <v>0</v>
      </c>
      <c r="T1456" s="32"/>
      <c r="U1456" s="114">
        <f t="shared" si="5523"/>
        <v>0</v>
      </c>
      <c r="V1456" s="32"/>
      <c r="W1456" s="114">
        <f t="shared" si="5524"/>
        <v>0</v>
      </c>
      <c r="X1456" s="32"/>
      <c r="Y1456" s="114">
        <f t="shared" si="5525"/>
        <v>0</v>
      </c>
      <c r="Z1456" s="32"/>
      <c r="AA1456" s="114">
        <f t="shared" si="5526"/>
        <v>0</v>
      </c>
      <c r="AB1456" s="32"/>
      <c r="AC1456" s="114">
        <f t="shared" si="5527"/>
        <v>0</v>
      </c>
      <c r="AD1456" s="32"/>
      <c r="AE1456" s="114">
        <f t="shared" si="5528"/>
        <v>0</v>
      </c>
      <c r="AF1456" s="32"/>
      <c r="AG1456" s="114">
        <f t="shared" si="5529"/>
        <v>0</v>
      </c>
      <c r="AH1456" s="32"/>
      <c r="AI1456" s="114">
        <f t="shared" si="5530"/>
        <v>0</v>
      </c>
      <c r="AJ1456" s="32"/>
      <c r="AK1456" s="114">
        <f t="shared" si="5531"/>
        <v>0</v>
      </c>
      <c r="AL1456" s="32"/>
      <c r="AM1456" s="114">
        <f t="shared" si="5532"/>
        <v>0</v>
      </c>
      <c r="AN1456" s="32"/>
      <c r="AO1456" s="114">
        <f t="shared" si="5533"/>
        <v>0</v>
      </c>
      <c r="AP1456" s="32"/>
      <c r="AQ1456" s="114">
        <f t="shared" si="5534"/>
        <v>0</v>
      </c>
      <c r="AR1456" s="32"/>
      <c r="AS1456" s="114">
        <f t="shared" si="5535"/>
        <v>0</v>
      </c>
      <c r="AT1456" s="32"/>
      <c r="AU1456" s="114">
        <f t="shared" si="5536"/>
        <v>0</v>
      </c>
      <c r="AV1456" s="32"/>
      <c r="AW1456" s="114">
        <f t="shared" si="5537"/>
        <v>0</v>
      </c>
      <c r="AX1456" s="32"/>
      <c r="AY1456" s="114">
        <f t="shared" si="5538"/>
        <v>0</v>
      </c>
      <c r="AZ1456" s="32"/>
      <c r="BA1456" s="114">
        <f t="shared" si="5539"/>
        <v>0</v>
      </c>
      <c r="BB1456" s="32"/>
      <c r="BC1456" s="114">
        <f t="shared" si="5540"/>
        <v>0</v>
      </c>
      <c r="BD1456" s="32"/>
      <c r="BE1456" s="114">
        <f t="shared" si="5541"/>
        <v>0</v>
      </c>
      <c r="BF1456" s="32"/>
      <c r="BG1456" s="114">
        <f t="shared" si="5542"/>
        <v>0</v>
      </c>
      <c r="BH1456" s="108">
        <f t="shared" ref="BH1456:BI1456" si="5579">SUM(J1456,L1456,N1456,P1456,R1456,T1456,V1456,X1456,Z1456,AB1456,AD1456,AF1456,AH1456,AJ1456,AL1456,AN1456,AP1456,AR1456,AT1456,AV1456,AX1456,AZ1456,BB1456,BD1456,BF1456)</f>
        <v>0</v>
      </c>
      <c r="BI1456" s="119">
        <f t="shared" si="5579"/>
        <v>0</v>
      </c>
      <c r="BJ1456" s="87">
        <f t="shared" si="5544"/>
        <v>0</v>
      </c>
      <c r="BK1456" s="108">
        <f t="shared" si="5545"/>
        <v>3</v>
      </c>
      <c r="BL1456" s="119">
        <f t="shared" si="5546"/>
        <v>232.13</v>
      </c>
      <c r="BM1456" s="87">
        <f t="shared" si="5547"/>
        <v>1</v>
      </c>
    </row>
    <row r="1457" spans="1:65" s="88" customFormat="1">
      <c r="A1457" s="38" t="s">
        <v>2295</v>
      </c>
      <c r="B1457" s="29" t="s">
        <v>66</v>
      </c>
      <c r="C1457" s="29">
        <v>93672</v>
      </c>
      <c r="D1457" s="101" t="s">
        <v>2296</v>
      </c>
      <c r="E1457" s="29" t="s">
        <v>100</v>
      </c>
      <c r="F1457" s="30">
        <v>6</v>
      </c>
      <c r="G1457" s="31">
        <v>74.680000000000007</v>
      </c>
      <c r="H1457" s="119">
        <v>91.764799361294848</v>
      </c>
      <c r="I1457" s="120">
        <f t="shared" si="5517"/>
        <v>550.59</v>
      </c>
      <c r="J1457" s="111"/>
      <c r="K1457" s="114">
        <f t="shared" si="5518"/>
        <v>0</v>
      </c>
      <c r="L1457" s="32"/>
      <c r="M1457" s="114">
        <f t="shared" si="5519"/>
        <v>0</v>
      </c>
      <c r="N1457" s="32"/>
      <c r="O1457" s="114">
        <f t="shared" si="5520"/>
        <v>0</v>
      </c>
      <c r="P1457" s="32"/>
      <c r="Q1457" s="114">
        <f t="shared" si="5521"/>
        <v>0</v>
      </c>
      <c r="R1457" s="32"/>
      <c r="S1457" s="114">
        <f t="shared" si="5522"/>
        <v>0</v>
      </c>
      <c r="T1457" s="32"/>
      <c r="U1457" s="114">
        <f t="shared" si="5523"/>
        <v>0</v>
      </c>
      <c r="V1457" s="32"/>
      <c r="W1457" s="114">
        <f t="shared" si="5524"/>
        <v>0</v>
      </c>
      <c r="X1457" s="32"/>
      <c r="Y1457" s="114">
        <f t="shared" si="5525"/>
        <v>0</v>
      </c>
      <c r="Z1457" s="32"/>
      <c r="AA1457" s="114">
        <f t="shared" si="5526"/>
        <v>0</v>
      </c>
      <c r="AB1457" s="32"/>
      <c r="AC1457" s="114">
        <f t="shared" si="5527"/>
        <v>0</v>
      </c>
      <c r="AD1457" s="32"/>
      <c r="AE1457" s="114">
        <f t="shared" si="5528"/>
        <v>0</v>
      </c>
      <c r="AF1457" s="32"/>
      <c r="AG1457" s="114">
        <f t="shared" si="5529"/>
        <v>0</v>
      </c>
      <c r="AH1457" s="32"/>
      <c r="AI1457" s="114">
        <f t="shared" si="5530"/>
        <v>0</v>
      </c>
      <c r="AJ1457" s="32"/>
      <c r="AK1457" s="114">
        <f t="shared" si="5531"/>
        <v>0</v>
      </c>
      <c r="AL1457" s="32"/>
      <c r="AM1457" s="114">
        <f t="shared" si="5532"/>
        <v>0</v>
      </c>
      <c r="AN1457" s="32"/>
      <c r="AO1457" s="114">
        <f t="shared" si="5533"/>
        <v>0</v>
      </c>
      <c r="AP1457" s="32"/>
      <c r="AQ1457" s="114">
        <f t="shared" si="5534"/>
        <v>0</v>
      </c>
      <c r="AR1457" s="32"/>
      <c r="AS1457" s="114">
        <f t="shared" si="5535"/>
        <v>0</v>
      </c>
      <c r="AT1457" s="32"/>
      <c r="AU1457" s="114">
        <f t="shared" si="5536"/>
        <v>0</v>
      </c>
      <c r="AV1457" s="32"/>
      <c r="AW1457" s="114">
        <f t="shared" si="5537"/>
        <v>0</v>
      </c>
      <c r="AX1457" s="32"/>
      <c r="AY1457" s="114">
        <f t="shared" si="5538"/>
        <v>0</v>
      </c>
      <c r="AZ1457" s="32"/>
      <c r="BA1457" s="114">
        <f t="shared" si="5539"/>
        <v>0</v>
      </c>
      <c r="BB1457" s="32"/>
      <c r="BC1457" s="114">
        <f t="shared" si="5540"/>
        <v>0</v>
      </c>
      <c r="BD1457" s="32"/>
      <c r="BE1457" s="114">
        <f t="shared" si="5541"/>
        <v>0</v>
      </c>
      <c r="BF1457" s="32"/>
      <c r="BG1457" s="114">
        <f t="shared" si="5542"/>
        <v>0</v>
      </c>
      <c r="BH1457" s="108">
        <f t="shared" ref="BH1457:BI1457" si="5580">SUM(J1457,L1457,N1457,P1457,R1457,T1457,V1457,X1457,Z1457,AB1457,AD1457,AF1457,AH1457,AJ1457,AL1457,AN1457,AP1457,AR1457,AT1457,AV1457,AX1457,AZ1457,BB1457,BD1457,BF1457)</f>
        <v>0</v>
      </c>
      <c r="BI1457" s="119">
        <f t="shared" si="5580"/>
        <v>0</v>
      </c>
      <c r="BJ1457" s="87">
        <f t="shared" si="5544"/>
        <v>0</v>
      </c>
      <c r="BK1457" s="108">
        <f t="shared" si="5545"/>
        <v>6</v>
      </c>
      <c r="BL1457" s="119">
        <f t="shared" si="5546"/>
        <v>550.59</v>
      </c>
      <c r="BM1457" s="87">
        <f t="shared" si="5547"/>
        <v>1</v>
      </c>
    </row>
    <row r="1458" spans="1:65" s="88" customFormat="1">
      <c r="A1458" s="38" t="s">
        <v>2297</v>
      </c>
      <c r="B1458" s="29" t="s">
        <v>66</v>
      </c>
      <c r="C1458" s="29">
        <v>93673</v>
      </c>
      <c r="D1458" s="101" t="s">
        <v>2298</v>
      </c>
      <c r="E1458" s="29" t="s">
        <v>100</v>
      </c>
      <c r="F1458" s="30">
        <v>3</v>
      </c>
      <c r="G1458" s="31">
        <v>81.73</v>
      </c>
      <c r="H1458" s="119">
        <v>100.42765200587343</v>
      </c>
      <c r="I1458" s="120">
        <f t="shared" si="5517"/>
        <v>301.27999999999997</v>
      </c>
      <c r="J1458" s="111"/>
      <c r="K1458" s="114">
        <f t="shared" si="5518"/>
        <v>0</v>
      </c>
      <c r="L1458" s="32"/>
      <c r="M1458" s="114">
        <f t="shared" si="5519"/>
        <v>0</v>
      </c>
      <c r="N1458" s="32"/>
      <c r="O1458" s="114">
        <f t="shared" si="5520"/>
        <v>0</v>
      </c>
      <c r="P1458" s="32"/>
      <c r="Q1458" s="114">
        <f t="shared" si="5521"/>
        <v>0</v>
      </c>
      <c r="R1458" s="32"/>
      <c r="S1458" s="114">
        <f t="shared" si="5522"/>
        <v>0</v>
      </c>
      <c r="T1458" s="32"/>
      <c r="U1458" s="114">
        <f t="shared" si="5523"/>
        <v>0</v>
      </c>
      <c r="V1458" s="32"/>
      <c r="W1458" s="114">
        <f t="shared" si="5524"/>
        <v>0</v>
      </c>
      <c r="X1458" s="32"/>
      <c r="Y1458" s="114">
        <f t="shared" si="5525"/>
        <v>0</v>
      </c>
      <c r="Z1458" s="32"/>
      <c r="AA1458" s="114">
        <f t="shared" si="5526"/>
        <v>0</v>
      </c>
      <c r="AB1458" s="32"/>
      <c r="AC1458" s="114">
        <f t="shared" si="5527"/>
        <v>0</v>
      </c>
      <c r="AD1458" s="32"/>
      <c r="AE1458" s="114">
        <f t="shared" si="5528"/>
        <v>0</v>
      </c>
      <c r="AF1458" s="32"/>
      <c r="AG1458" s="114">
        <f t="shared" si="5529"/>
        <v>0</v>
      </c>
      <c r="AH1458" s="32"/>
      <c r="AI1458" s="114">
        <f t="shared" si="5530"/>
        <v>0</v>
      </c>
      <c r="AJ1458" s="32"/>
      <c r="AK1458" s="114">
        <f t="shared" si="5531"/>
        <v>0</v>
      </c>
      <c r="AL1458" s="32"/>
      <c r="AM1458" s="114">
        <f t="shared" si="5532"/>
        <v>0</v>
      </c>
      <c r="AN1458" s="32"/>
      <c r="AO1458" s="114">
        <f t="shared" si="5533"/>
        <v>0</v>
      </c>
      <c r="AP1458" s="32"/>
      <c r="AQ1458" s="114">
        <f t="shared" si="5534"/>
        <v>0</v>
      </c>
      <c r="AR1458" s="32"/>
      <c r="AS1458" s="114">
        <f t="shared" si="5535"/>
        <v>0</v>
      </c>
      <c r="AT1458" s="32"/>
      <c r="AU1458" s="114">
        <f t="shared" si="5536"/>
        <v>0</v>
      </c>
      <c r="AV1458" s="32"/>
      <c r="AW1458" s="114">
        <f t="shared" si="5537"/>
        <v>0</v>
      </c>
      <c r="AX1458" s="32"/>
      <c r="AY1458" s="114">
        <f t="shared" si="5538"/>
        <v>0</v>
      </c>
      <c r="AZ1458" s="32"/>
      <c r="BA1458" s="114">
        <f t="shared" si="5539"/>
        <v>0</v>
      </c>
      <c r="BB1458" s="32"/>
      <c r="BC1458" s="114">
        <f t="shared" si="5540"/>
        <v>0</v>
      </c>
      <c r="BD1458" s="32"/>
      <c r="BE1458" s="114">
        <f t="shared" si="5541"/>
        <v>0</v>
      </c>
      <c r="BF1458" s="32"/>
      <c r="BG1458" s="114">
        <f t="shared" si="5542"/>
        <v>0</v>
      </c>
      <c r="BH1458" s="108">
        <f t="shared" ref="BH1458:BI1458" si="5581">SUM(J1458,L1458,N1458,P1458,R1458,T1458,V1458,X1458,Z1458,AB1458,AD1458,AF1458,AH1458,AJ1458,AL1458,AN1458,AP1458,AR1458,AT1458,AV1458,AX1458,AZ1458,BB1458,BD1458,BF1458)</f>
        <v>0</v>
      </c>
      <c r="BI1458" s="119">
        <f t="shared" si="5581"/>
        <v>0</v>
      </c>
      <c r="BJ1458" s="87">
        <f t="shared" si="5544"/>
        <v>0</v>
      </c>
      <c r="BK1458" s="108">
        <f t="shared" si="5545"/>
        <v>3</v>
      </c>
      <c r="BL1458" s="119">
        <f t="shared" si="5546"/>
        <v>301.27999999999997</v>
      </c>
      <c r="BM1458" s="87">
        <f t="shared" si="5547"/>
        <v>1</v>
      </c>
    </row>
    <row r="1459" spans="1:65" s="88" customFormat="1" ht="45">
      <c r="A1459" s="38" t="s">
        <v>2299</v>
      </c>
      <c r="B1459" s="29" t="s">
        <v>250</v>
      </c>
      <c r="C1459" s="29">
        <v>406</v>
      </c>
      <c r="D1459" s="101" t="s">
        <v>2300</v>
      </c>
      <c r="E1459" s="29" t="s">
        <v>132</v>
      </c>
      <c r="F1459" s="30">
        <v>210</v>
      </c>
      <c r="G1459" s="31">
        <v>41.48</v>
      </c>
      <c r="H1459" s="119">
        <v>50.969521659165899</v>
      </c>
      <c r="I1459" s="120">
        <f t="shared" si="5517"/>
        <v>10703.6</v>
      </c>
      <c r="J1459" s="111"/>
      <c r="K1459" s="114">
        <f t="shared" si="5518"/>
        <v>0</v>
      </c>
      <c r="L1459" s="32"/>
      <c r="M1459" s="114">
        <f t="shared" si="5519"/>
        <v>0</v>
      </c>
      <c r="N1459" s="32"/>
      <c r="O1459" s="114">
        <f t="shared" si="5520"/>
        <v>0</v>
      </c>
      <c r="P1459" s="32"/>
      <c r="Q1459" s="114">
        <f t="shared" si="5521"/>
        <v>0</v>
      </c>
      <c r="R1459" s="32"/>
      <c r="S1459" s="114">
        <f t="shared" si="5522"/>
        <v>0</v>
      </c>
      <c r="T1459" s="32"/>
      <c r="U1459" s="114">
        <f t="shared" si="5523"/>
        <v>0</v>
      </c>
      <c r="V1459" s="32"/>
      <c r="W1459" s="114">
        <f t="shared" si="5524"/>
        <v>0</v>
      </c>
      <c r="X1459" s="32"/>
      <c r="Y1459" s="114">
        <f t="shared" si="5525"/>
        <v>0</v>
      </c>
      <c r="Z1459" s="32"/>
      <c r="AA1459" s="114">
        <f t="shared" si="5526"/>
        <v>0</v>
      </c>
      <c r="AB1459" s="32"/>
      <c r="AC1459" s="114">
        <f t="shared" si="5527"/>
        <v>0</v>
      </c>
      <c r="AD1459" s="32"/>
      <c r="AE1459" s="114">
        <f t="shared" si="5528"/>
        <v>0</v>
      </c>
      <c r="AF1459" s="32"/>
      <c r="AG1459" s="114">
        <f t="shared" si="5529"/>
        <v>0</v>
      </c>
      <c r="AH1459" s="32"/>
      <c r="AI1459" s="114">
        <f t="shared" si="5530"/>
        <v>0</v>
      </c>
      <c r="AJ1459" s="32"/>
      <c r="AK1459" s="114">
        <f t="shared" si="5531"/>
        <v>0</v>
      </c>
      <c r="AL1459" s="32"/>
      <c r="AM1459" s="114">
        <f t="shared" si="5532"/>
        <v>0</v>
      </c>
      <c r="AN1459" s="32"/>
      <c r="AO1459" s="114">
        <f t="shared" si="5533"/>
        <v>0</v>
      </c>
      <c r="AP1459" s="32"/>
      <c r="AQ1459" s="114">
        <f t="shared" si="5534"/>
        <v>0</v>
      </c>
      <c r="AR1459" s="32"/>
      <c r="AS1459" s="114">
        <f t="shared" si="5535"/>
        <v>0</v>
      </c>
      <c r="AT1459" s="32"/>
      <c r="AU1459" s="114">
        <f t="shared" si="5536"/>
        <v>0</v>
      </c>
      <c r="AV1459" s="32"/>
      <c r="AW1459" s="114">
        <f t="shared" si="5537"/>
        <v>0</v>
      </c>
      <c r="AX1459" s="32"/>
      <c r="AY1459" s="114">
        <f t="shared" si="5538"/>
        <v>0</v>
      </c>
      <c r="AZ1459" s="32"/>
      <c r="BA1459" s="114">
        <f t="shared" si="5539"/>
        <v>0</v>
      </c>
      <c r="BB1459" s="32"/>
      <c r="BC1459" s="114">
        <f t="shared" si="5540"/>
        <v>0</v>
      </c>
      <c r="BD1459" s="32"/>
      <c r="BE1459" s="114">
        <f t="shared" si="5541"/>
        <v>0</v>
      </c>
      <c r="BF1459" s="32"/>
      <c r="BG1459" s="114">
        <f t="shared" si="5542"/>
        <v>0</v>
      </c>
      <c r="BH1459" s="108">
        <f t="shared" ref="BH1459:BI1459" si="5582">SUM(J1459,L1459,N1459,P1459,R1459,T1459,V1459,X1459,Z1459,AB1459,AD1459,AF1459,AH1459,AJ1459,AL1459,AN1459,AP1459,AR1459,AT1459,AV1459,AX1459,AZ1459,BB1459,BD1459,BF1459)</f>
        <v>0</v>
      </c>
      <c r="BI1459" s="119">
        <f t="shared" si="5582"/>
        <v>0</v>
      </c>
      <c r="BJ1459" s="87">
        <f t="shared" si="5544"/>
        <v>0</v>
      </c>
      <c r="BK1459" s="108">
        <f t="shared" si="5545"/>
        <v>210</v>
      </c>
      <c r="BL1459" s="119">
        <f t="shared" si="5546"/>
        <v>10703.6</v>
      </c>
      <c r="BM1459" s="87">
        <f t="shared" si="5547"/>
        <v>1</v>
      </c>
    </row>
    <row r="1460" spans="1:65" s="88" customFormat="1" ht="45">
      <c r="A1460" s="38" t="s">
        <v>2301</v>
      </c>
      <c r="B1460" s="29" t="s">
        <v>250</v>
      </c>
      <c r="C1460" s="29">
        <v>3802</v>
      </c>
      <c r="D1460" s="101" t="s">
        <v>2302</v>
      </c>
      <c r="E1460" s="29" t="s">
        <v>132</v>
      </c>
      <c r="F1460" s="30">
        <v>340</v>
      </c>
      <c r="G1460" s="31">
        <v>24.06</v>
      </c>
      <c r="H1460" s="119">
        <v>29.564288599795844</v>
      </c>
      <c r="I1460" s="120">
        <f t="shared" si="5517"/>
        <v>10051.86</v>
      </c>
      <c r="J1460" s="111"/>
      <c r="K1460" s="114">
        <f t="shared" si="5518"/>
        <v>0</v>
      </c>
      <c r="L1460" s="32"/>
      <c r="M1460" s="114">
        <f t="shared" si="5519"/>
        <v>0</v>
      </c>
      <c r="N1460" s="32"/>
      <c r="O1460" s="114">
        <f t="shared" si="5520"/>
        <v>0</v>
      </c>
      <c r="P1460" s="32"/>
      <c r="Q1460" s="114">
        <f t="shared" si="5521"/>
        <v>0</v>
      </c>
      <c r="R1460" s="32"/>
      <c r="S1460" s="114">
        <f t="shared" si="5522"/>
        <v>0</v>
      </c>
      <c r="T1460" s="32"/>
      <c r="U1460" s="114">
        <f t="shared" si="5523"/>
        <v>0</v>
      </c>
      <c r="V1460" s="32"/>
      <c r="W1460" s="114">
        <f t="shared" si="5524"/>
        <v>0</v>
      </c>
      <c r="X1460" s="32"/>
      <c r="Y1460" s="114">
        <f t="shared" si="5525"/>
        <v>0</v>
      </c>
      <c r="Z1460" s="32"/>
      <c r="AA1460" s="114">
        <f t="shared" si="5526"/>
        <v>0</v>
      </c>
      <c r="AB1460" s="32"/>
      <c r="AC1460" s="114">
        <f t="shared" si="5527"/>
        <v>0</v>
      </c>
      <c r="AD1460" s="32"/>
      <c r="AE1460" s="114">
        <f t="shared" si="5528"/>
        <v>0</v>
      </c>
      <c r="AF1460" s="32"/>
      <c r="AG1460" s="114">
        <f t="shared" si="5529"/>
        <v>0</v>
      </c>
      <c r="AH1460" s="32"/>
      <c r="AI1460" s="114">
        <f t="shared" si="5530"/>
        <v>0</v>
      </c>
      <c r="AJ1460" s="32"/>
      <c r="AK1460" s="114">
        <f t="shared" si="5531"/>
        <v>0</v>
      </c>
      <c r="AL1460" s="32"/>
      <c r="AM1460" s="114">
        <f t="shared" si="5532"/>
        <v>0</v>
      </c>
      <c r="AN1460" s="32"/>
      <c r="AO1460" s="114">
        <f t="shared" si="5533"/>
        <v>0</v>
      </c>
      <c r="AP1460" s="32"/>
      <c r="AQ1460" s="114">
        <f t="shared" si="5534"/>
        <v>0</v>
      </c>
      <c r="AR1460" s="32"/>
      <c r="AS1460" s="114">
        <f t="shared" si="5535"/>
        <v>0</v>
      </c>
      <c r="AT1460" s="32"/>
      <c r="AU1460" s="114">
        <f t="shared" si="5536"/>
        <v>0</v>
      </c>
      <c r="AV1460" s="32"/>
      <c r="AW1460" s="114">
        <f t="shared" si="5537"/>
        <v>0</v>
      </c>
      <c r="AX1460" s="32"/>
      <c r="AY1460" s="114">
        <f t="shared" si="5538"/>
        <v>0</v>
      </c>
      <c r="AZ1460" s="32"/>
      <c r="BA1460" s="114">
        <f t="shared" si="5539"/>
        <v>0</v>
      </c>
      <c r="BB1460" s="32"/>
      <c r="BC1460" s="114">
        <f t="shared" si="5540"/>
        <v>0</v>
      </c>
      <c r="BD1460" s="32"/>
      <c r="BE1460" s="114">
        <f t="shared" si="5541"/>
        <v>0</v>
      </c>
      <c r="BF1460" s="32"/>
      <c r="BG1460" s="114">
        <f t="shared" si="5542"/>
        <v>0</v>
      </c>
      <c r="BH1460" s="108">
        <f t="shared" ref="BH1460:BI1460" si="5583">SUM(J1460,L1460,N1460,P1460,R1460,T1460,V1460,X1460,Z1460,AB1460,AD1460,AF1460,AH1460,AJ1460,AL1460,AN1460,AP1460,AR1460,AT1460,AV1460,AX1460,AZ1460,BB1460,BD1460,BF1460)</f>
        <v>0</v>
      </c>
      <c r="BI1460" s="119">
        <f t="shared" si="5583"/>
        <v>0</v>
      </c>
      <c r="BJ1460" s="87">
        <f t="shared" si="5544"/>
        <v>0</v>
      </c>
      <c r="BK1460" s="108">
        <f t="shared" si="5545"/>
        <v>340</v>
      </c>
      <c r="BL1460" s="119">
        <f t="shared" si="5546"/>
        <v>10051.86</v>
      </c>
      <c r="BM1460" s="87">
        <f t="shared" si="5547"/>
        <v>1</v>
      </c>
    </row>
    <row r="1461" spans="1:65" s="88" customFormat="1" ht="45">
      <c r="A1461" s="38" t="s">
        <v>2303</v>
      </c>
      <c r="B1461" s="29" t="s">
        <v>250</v>
      </c>
      <c r="C1461" s="29">
        <v>662</v>
      </c>
      <c r="D1461" s="101" t="s">
        <v>2304</v>
      </c>
      <c r="E1461" s="29" t="s">
        <v>132</v>
      </c>
      <c r="F1461" s="30">
        <v>80</v>
      </c>
      <c r="G1461" s="31">
        <v>20.56</v>
      </c>
      <c r="H1461" s="119">
        <v>25.263581613125627</v>
      </c>
      <c r="I1461" s="120">
        <f t="shared" si="5517"/>
        <v>2021.09</v>
      </c>
      <c r="J1461" s="111"/>
      <c r="K1461" s="114">
        <f t="shared" si="5518"/>
        <v>0</v>
      </c>
      <c r="L1461" s="32"/>
      <c r="M1461" s="114">
        <f t="shared" si="5519"/>
        <v>0</v>
      </c>
      <c r="N1461" s="32"/>
      <c r="O1461" s="114">
        <f t="shared" si="5520"/>
        <v>0</v>
      </c>
      <c r="P1461" s="32"/>
      <c r="Q1461" s="114">
        <f t="shared" si="5521"/>
        <v>0</v>
      </c>
      <c r="R1461" s="32"/>
      <c r="S1461" s="114">
        <f t="shared" si="5522"/>
        <v>0</v>
      </c>
      <c r="T1461" s="32"/>
      <c r="U1461" s="114">
        <f t="shared" si="5523"/>
        <v>0</v>
      </c>
      <c r="V1461" s="32"/>
      <c r="W1461" s="114">
        <f t="shared" si="5524"/>
        <v>0</v>
      </c>
      <c r="X1461" s="32"/>
      <c r="Y1461" s="114">
        <f t="shared" si="5525"/>
        <v>0</v>
      </c>
      <c r="Z1461" s="32"/>
      <c r="AA1461" s="114">
        <f t="shared" si="5526"/>
        <v>0</v>
      </c>
      <c r="AB1461" s="32"/>
      <c r="AC1461" s="114">
        <f t="shared" si="5527"/>
        <v>0</v>
      </c>
      <c r="AD1461" s="32"/>
      <c r="AE1461" s="114">
        <f t="shared" si="5528"/>
        <v>0</v>
      </c>
      <c r="AF1461" s="32"/>
      <c r="AG1461" s="114">
        <f t="shared" si="5529"/>
        <v>0</v>
      </c>
      <c r="AH1461" s="32"/>
      <c r="AI1461" s="114">
        <f t="shared" si="5530"/>
        <v>0</v>
      </c>
      <c r="AJ1461" s="32"/>
      <c r="AK1461" s="114">
        <f t="shared" si="5531"/>
        <v>0</v>
      </c>
      <c r="AL1461" s="32"/>
      <c r="AM1461" s="114">
        <f t="shared" si="5532"/>
        <v>0</v>
      </c>
      <c r="AN1461" s="32"/>
      <c r="AO1461" s="114">
        <f t="shared" si="5533"/>
        <v>0</v>
      </c>
      <c r="AP1461" s="32"/>
      <c r="AQ1461" s="114">
        <f t="shared" si="5534"/>
        <v>0</v>
      </c>
      <c r="AR1461" s="32"/>
      <c r="AS1461" s="114">
        <f t="shared" si="5535"/>
        <v>0</v>
      </c>
      <c r="AT1461" s="32"/>
      <c r="AU1461" s="114">
        <f t="shared" si="5536"/>
        <v>0</v>
      </c>
      <c r="AV1461" s="32"/>
      <c r="AW1461" s="114">
        <f t="shared" si="5537"/>
        <v>0</v>
      </c>
      <c r="AX1461" s="32"/>
      <c r="AY1461" s="114">
        <f t="shared" si="5538"/>
        <v>0</v>
      </c>
      <c r="AZ1461" s="32"/>
      <c r="BA1461" s="114">
        <f t="shared" si="5539"/>
        <v>0</v>
      </c>
      <c r="BB1461" s="32"/>
      <c r="BC1461" s="114">
        <f t="shared" si="5540"/>
        <v>0</v>
      </c>
      <c r="BD1461" s="32"/>
      <c r="BE1461" s="114">
        <f t="shared" si="5541"/>
        <v>0</v>
      </c>
      <c r="BF1461" s="32"/>
      <c r="BG1461" s="114">
        <f t="shared" si="5542"/>
        <v>0</v>
      </c>
      <c r="BH1461" s="108">
        <f t="shared" ref="BH1461:BI1461" si="5584">SUM(J1461,L1461,N1461,P1461,R1461,T1461,V1461,X1461,Z1461,AB1461,AD1461,AF1461,AH1461,AJ1461,AL1461,AN1461,AP1461,AR1461,AT1461,AV1461,AX1461,AZ1461,BB1461,BD1461,BF1461)</f>
        <v>0</v>
      </c>
      <c r="BI1461" s="119">
        <f t="shared" si="5584"/>
        <v>0</v>
      </c>
      <c r="BJ1461" s="87">
        <f t="shared" si="5544"/>
        <v>0</v>
      </c>
      <c r="BK1461" s="108">
        <f t="shared" si="5545"/>
        <v>80</v>
      </c>
      <c r="BL1461" s="119">
        <f t="shared" si="5546"/>
        <v>2021.09</v>
      </c>
      <c r="BM1461" s="87">
        <f t="shared" si="5547"/>
        <v>1</v>
      </c>
    </row>
    <row r="1462" spans="1:65" s="88" customFormat="1" ht="45">
      <c r="A1462" s="38" t="s">
        <v>2305</v>
      </c>
      <c r="B1462" s="29" t="s">
        <v>250</v>
      </c>
      <c r="C1462" s="29">
        <v>668</v>
      </c>
      <c r="D1462" s="101" t="s">
        <v>2306</v>
      </c>
      <c r="E1462" s="29" t="s">
        <v>132</v>
      </c>
      <c r="F1462" s="30">
        <v>500</v>
      </c>
      <c r="G1462" s="31">
        <v>14.82</v>
      </c>
      <c r="H1462" s="119">
        <v>18.210422154986468</v>
      </c>
      <c r="I1462" s="120">
        <f t="shared" si="5517"/>
        <v>9105.2099999999991</v>
      </c>
      <c r="J1462" s="111"/>
      <c r="K1462" s="114">
        <f t="shared" si="5518"/>
        <v>0</v>
      </c>
      <c r="L1462" s="32"/>
      <c r="M1462" s="114">
        <f t="shared" si="5519"/>
        <v>0</v>
      </c>
      <c r="N1462" s="32"/>
      <c r="O1462" s="114">
        <f t="shared" si="5520"/>
        <v>0</v>
      </c>
      <c r="P1462" s="32"/>
      <c r="Q1462" s="114">
        <f t="shared" si="5521"/>
        <v>0</v>
      </c>
      <c r="R1462" s="32"/>
      <c r="S1462" s="114">
        <f t="shared" si="5522"/>
        <v>0</v>
      </c>
      <c r="T1462" s="32"/>
      <c r="U1462" s="114">
        <f t="shared" si="5523"/>
        <v>0</v>
      </c>
      <c r="V1462" s="32"/>
      <c r="W1462" s="114">
        <f t="shared" si="5524"/>
        <v>0</v>
      </c>
      <c r="X1462" s="32"/>
      <c r="Y1462" s="114">
        <f t="shared" si="5525"/>
        <v>0</v>
      </c>
      <c r="Z1462" s="32"/>
      <c r="AA1462" s="114">
        <f t="shared" si="5526"/>
        <v>0</v>
      </c>
      <c r="AB1462" s="32"/>
      <c r="AC1462" s="114">
        <f t="shared" si="5527"/>
        <v>0</v>
      </c>
      <c r="AD1462" s="32"/>
      <c r="AE1462" s="114">
        <f t="shared" si="5528"/>
        <v>0</v>
      </c>
      <c r="AF1462" s="32"/>
      <c r="AG1462" s="114">
        <f t="shared" si="5529"/>
        <v>0</v>
      </c>
      <c r="AH1462" s="32"/>
      <c r="AI1462" s="114">
        <f t="shared" si="5530"/>
        <v>0</v>
      </c>
      <c r="AJ1462" s="32"/>
      <c r="AK1462" s="114">
        <f t="shared" si="5531"/>
        <v>0</v>
      </c>
      <c r="AL1462" s="32"/>
      <c r="AM1462" s="114">
        <f t="shared" si="5532"/>
        <v>0</v>
      </c>
      <c r="AN1462" s="32"/>
      <c r="AO1462" s="114">
        <f t="shared" si="5533"/>
        <v>0</v>
      </c>
      <c r="AP1462" s="32"/>
      <c r="AQ1462" s="114">
        <f t="shared" si="5534"/>
        <v>0</v>
      </c>
      <c r="AR1462" s="32"/>
      <c r="AS1462" s="114">
        <f t="shared" si="5535"/>
        <v>0</v>
      </c>
      <c r="AT1462" s="32"/>
      <c r="AU1462" s="114">
        <f t="shared" si="5536"/>
        <v>0</v>
      </c>
      <c r="AV1462" s="32"/>
      <c r="AW1462" s="114">
        <f t="shared" si="5537"/>
        <v>0</v>
      </c>
      <c r="AX1462" s="32"/>
      <c r="AY1462" s="114">
        <f t="shared" si="5538"/>
        <v>0</v>
      </c>
      <c r="AZ1462" s="32"/>
      <c r="BA1462" s="114">
        <f t="shared" si="5539"/>
        <v>0</v>
      </c>
      <c r="BB1462" s="32"/>
      <c r="BC1462" s="114">
        <f t="shared" si="5540"/>
        <v>0</v>
      </c>
      <c r="BD1462" s="32"/>
      <c r="BE1462" s="114">
        <f t="shared" si="5541"/>
        <v>0</v>
      </c>
      <c r="BF1462" s="32"/>
      <c r="BG1462" s="114">
        <f t="shared" si="5542"/>
        <v>0</v>
      </c>
      <c r="BH1462" s="108">
        <f t="shared" ref="BH1462:BI1462" si="5585">SUM(J1462,L1462,N1462,P1462,R1462,T1462,V1462,X1462,Z1462,AB1462,AD1462,AF1462,AH1462,AJ1462,AL1462,AN1462,AP1462,AR1462,AT1462,AV1462,AX1462,AZ1462,BB1462,BD1462,BF1462)</f>
        <v>0</v>
      </c>
      <c r="BI1462" s="119">
        <f t="shared" si="5585"/>
        <v>0</v>
      </c>
      <c r="BJ1462" s="87">
        <f t="shared" si="5544"/>
        <v>0</v>
      </c>
      <c r="BK1462" s="108">
        <f t="shared" si="5545"/>
        <v>500</v>
      </c>
      <c r="BL1462" s="119">
        <f t="shared" si="5546"/>
        <v>9105.2099999999991</v>
      </c>
      <c r="BM1462" s="87">
        <f t="shared" si="5547"/>
        <v>1</v>
      </c>
    </row>
    <row r="1463" spans="1:65" s="88" customFormat="1" ht="45">
      <c r="A1463" s="38" t="s">
        <v>2307</v>
      </c>
      <c r="B1463" s="29" t="s">
        <v>250</v>
      </c>
      <c r="C1463" s="29">
        <v>402</v>
      </c>
      <c r="D1463" s="101" t="s">
        <v>2308</v>
      </c>
      <c r="E1463" s="29" t="s">
        <v>132</v>
      </c>
      <c r="F1463" s="30">
        <v>150</v>
      </c>
      <c r="G1463" s="31">
        <v>10.71</v>
      </c>
      <c r="H1463" s="119">
        <v>13.16016337921087</v>
      </c>
      <c r="I1463" s="120">
        <f t="shared" si="5517"/>
        <v>1974.02</v>
      </c>
      <c r="J1463" s="111"/>
      <c r="K1463" s="114">
        <f t="shared" si="5518"/>
        <v>0</v>
      </c>
      <c r="L1463" s="32"/>
      <c r="M1463" s="114">
        <f t="shared" si="5519"/>
        <v>0</v>
      </c>
      <c r="N1463" s="32"/>
      <c r="O1463" s="114">
        <f t="shared" si="5520"/>
        <v>0</v>
      </c>
      <c r="P1463" s="32"/>
      <c r="Q1463" s="114">
        <f t="shared" si="5521"/>
        <v>0</v>
      </c>
      <c r="R1463" s="32"/>
      <c r="S1463" s="114">
        <f t="shared" si="5522"/>
        <v>0</v>
      </c>
      <c r="T1463" s="32"/>
      <c r="U1463" s="114">
        <f t="shared" si="5523"/>
        <v>0</v>
      </c>
      <c r="V1463" s="32"/>
      <c r="W1463" s="114">
        <f t="shared" si="5524"/>
        <v>0</v>
      </c>
      <c r="X1463" s="32"/>
      <c r="Y1463" s="114">
        <f t="shared" si="5525"/>
        <v>0</v>
      </c>
      <c r="Z1463" s="32"/>
      <c r="AA1463" s="114">
        <f t="shared" si="5526"/>
        <v>0</v>
      </c>
      <c r="AB1463" s="32"/>
      <c r="AC1463" s="114">
        <f t="shared" si="5527"/>
        <v>0</v>
      </c>
      <c r="AD1463" s="32"/>
      <c r="AE1463" s="114">
        <f t="shared" si="5528"/>
        <v>0</v>
      </c>
      <c r="AF1463" s="32"/>
      <c r="AG1463" s="114">
        <f t="shared" si="5529"/>
        <v>0</v>
      </c>
      <c r="AH1463" s="32"/>
      <c r="AI1463" s="114">
        <f t="shared" si="5530"/>
        <v>0</v>
      </c>
      <c r="AJ1463" s="32"/>
      <c r="AK1463" s="114">
        <f t="shared" si="5531"/>
        <v>0</v>
      </c>
      <c r="AL1463" s="32"/>
      <c r="AM1463" s="114">
        <f t="shared" si="5532"/>
        <v>0</v>
      </c>
      <c r="AN1463" s="32"/>
      <c r="AO1463" s="114">
        <f t="shared" si="5533"/>
        <v>0</v>
      </c>
      <c r="AP1463" s="32"/>
      <c r="AQ1463" s="114">
        <f t="shared" si="5534"/>
        <v>0</v>
      </c>
      <c r="AR1463" s="32"/>
      <c r="AS1463" s="114">
        <f t="shared" si="5535"/>
        <v>0</v>
      </c>
      <c r="AT1463" s="32"/>
      <c r="AU1463" s="114">
        <f t="shared" si="5536"/>
        <v>0</v>
      </c>
      <c r="AV1463" s="32"/>
      <c r="AW1463" s="114">
        <f t="shared" si="5537"/>
        <v>0</v>
      </c>
      <c r="AX1463" s="32"/>
      <c r="AY1463" s="114">
        <f t="shared" si="5538"/>
        <v>0</v>
      </c>
      <c r="AZ1463" s="32"/>
      <c r="BA1463" s="114">
        <f t="shared" si="5539"/>
        <v>0</v>
      </c>
      <c r="BB1463" s="32"/>
      <c r="BC1463" s="114">
        <f t="shared" si="5540"/>
        <v>0</v>
      </c>
      <c r="BD1463" s="32"/>
      <c r="BE1463" s="114">
        <f t="shared" si="5541"/>
        <v>0</v>
      </c>
      <c r="BF1463" s="32"/>
      <c r="BG1463" s="114">
        <f t="shared" si="5542"/>
        <v>0</v>
      </c>
      <c r="BH1463" s="108">
        <f t="shared" ref="BH1463:BI1463" si="5586">SUM(J1463,L1463,N1463,P1463,R1463,T1463,V1463,X1463,Z1463,AB1463,AD1463,AF1463,AH1463,AJ1463,AL1463,AN1463,AP1463,AR1463,AT1463,AV1463,AX1463,AZ1463,BB1463,BD1463,BF1463)</f>
        <v>0</v>
      </c>
      <c r="BI1463" s="119">
        <f t="shared" si="5586"/>
        <v>0</v>
      </c>
      <c r="BJ1463" s="87">
        <f t="shared" si="5544"/>
        <v>0</v>
      </c>
      <c r="BK1463" s="108">
        <f t="shared" si="5545"/>
        <v>150</v>
      </c>
      <c r="BL1463" s="119">
        <f t="shared" si="5546"/>
        <v>1974.02</v>
      </c>
      <c r="BM1463" s="87">
        <f t="shared" si="5547"/>
        <v>1</v>
      </c>
    </row>
    <row r="1464" spans="1:65" s="88" customFormat="1" ht="22.5">
      <c r="A1464" s="38" t="s">
        <v>2309</v>
      </c>
      <c r="B1464" s="29" t="s">
        <v>250</v>
      </c>
      <c r="C1464" s="29">
        <v>11186</v>
      </c>
      <c r="D1464" s="101" t="s">
        <v>2310</v>
      </c>
      <c r="E1464" s="29" t="s">
        <v>132</v>
      </c>
      <c r="F1464" s="30">
        <v>2180</v>
      </c>
      <c r="G1464" s="31">
        <v>6.28</v>
      </c>
      <c r="H1464" s="119">
        <v>7.7166971075111359</v>
      </c>
      <c r="I1464" s="120">
        <f t="shared" si="5517"/>
        <v>16822.400000000001</v>
      </c>
      <c r="J1464" s="111"/>
      <c r="K1464" s="114">
        <f t="shared" si="5518"/>
        <v>0</v>
      </c>
      <c r="L1464" s="32"/>
      <c r="M1464" s="114">
        <f t="shared" si="5519"/>
        <v>0</v>
      </c>
      <c r="N1464" s="32"/>
      <c r="O1464" s="114">
        <f t="shared" si="5520"/>
        <v>0</v>
      </c>
      <c r="P1464" s="32"/>
      <c r="Q1464" s="114">
        <f t="shared" si="5521"/>
        <v>0</v>
      </c>
      <c r="R1464" s="32"/>
      <c r="S1464" s="114">
        <f t="shared" si="5522"/>
        <v>0</v>
      </c>
      <c r="T1464" s="32"/>
      <c r="U1464" s="114">
        <f t="shared" si="5523"/>
        <v>0</v>
      </c>
      <c r="V1464" s="32"/>
      <c r="W1464" s="114">
        <f t="shared" si="5524"/>
        <v>0</v>
      </c>
      <c r="X1464" s="32"/>
      <c r="Y1464" s="114">
        <f t="shared" si="5525"/>
        <v>0</v>
      </c>
      <c r="Z1464" s="32"/>
      <c r="AA1464" s="114">
        <f t="shared" si="5526"/>
        <v>0</v>
      </c>
      <c r="AB1464" s="32"/>
      <c r="AC1464" s="114">
        <f t="shared" si="5527"/>
        <v>0</v>
      </c>
      <c r="AD1464" s="32"/>
      <c r="AE1464" s="114">
        <f t="shared" si="5528"/>
        <v>0</v>
      </c>
      <c r="AF1464" s="32"/>
      <c r="AG1464" s="114">
        <f t="shared" si="5529"/>
        <v>0</v>
      </c>
      <c r="AH1464" s="32"/>
      <c r="AI1464" s="114">
        <f t="shared" si="5530"/>
        <v>0</v>
      </c>
      <c r="AJ1464" s="32"/>
      <c r="AK1464" s="114">
        <f t="shared" si="5531"/>
        <v>0</v>
      </c>
      <c r="AL1464" s="32"/>
      <c r="AM1464" s="114">
        <f t="shared" si="5532"/>
        <v>0</v>
      </c>
      <c r="AN1464" s="32"/>
      <c r="AO1464" s="114">
        <f t="shared" si="5533"/>
        <v>0</v>
      </c>
      <c r="AP1464" s="32"/>
      <c r="AQ1464" s="114">
        <f t="shared" si="5534"/>
        <v>0</v>
      </c>
      <c r="AR1464" s="32"/>
      <c r="AS1464" s="114">
        <f t="shared" si="5535"/>
        <v>0</v>
      </c>
      <c r="AT1464" s="32"/>
      <c r="AU1464" s="114">
        <f t="shared" si="5536"/>
        <v>0</v>
      </c>
      <c r="AV1464" s="32"/>
      <c r="AW1464" s="114">
        <f t="shared" si="5537"/>
        <v>0</v>
      </c>
      <c r="AX1464" s="32"/>
      <c r="AY1464" s="114">
        <f t="shared" si="5538"/>
        <v>0</v>
      </c>
      <c r="AZ1464" s="32"/>
      <c r="BA1464" s="114">
        <f t="shared" si="5539"/>
        <v>0</v>
      </c>
      <c r="BB1464" s="32"/>
      <c r="BC1464" s="114">
        <f t="shared" si="5540"/>
        <v>0</v>
      </c>
      <c r="BD1464" s="32"/>
      <c r="BE1464" s="114">
        <f t="shared" si="5541"/>
        <v>0</v>
      </c>
      <c r="BF1464" s="32"/>
      <c r="BG1464" s="114">
        <f t="shared" si="5542"/>
        <v>0</v>
      </c>
      <c r="BH1464" s="108">
        <f t="shared" ref="BH1464:BI1464" si="5587">SUM(J1464,L1464,N1464,P1464,R1464,T1464,V1464,X1464,Z1464,AB1464,AD1464,AF1464,AH1464,AJ1464,AL1464,AN1464,AP1464,AR1464,AT1464,AV1464,AX1464,AZ1464,BB1464,BD1464,BF1464)</f>
        <v>0</v>
      </c>
      <c r="BI1464" s="119">
        <f t="shared" si="5587"/>
        <v>0</v>
      </c>
      <c r="BJ1464" s="87">
        <f t="shared" si="5544"/>
        <v>0</v>
      </c>
      <c r="BK1464" s="108">
        <f t="shared" si="5545"/>
        <v>2180</v>
      </c>
      <c r="BL1464" s="119">
        <f t="shared" si="5546"/>
        <v>16822.400000000001</v>
      </c>
      <c r="BM1464" s="87">
        <f t="shared" si="5547"/>
        <v>1</v>
      </c>
    </row>
    <row r="1465" spans="1:65" s="88" customFormat="1" ht="33.75">
      <c r="A1465" s="38" t="s">
        <v>2311</v>
      </c>
      <c r="B1465" s="29" t="s">
        <v>66</v>
      </c>
      <c r="C1465" s="29">
        <v>93673</v>
      </c>
      <c r="D1465" s="101" t="s">
        <v>2312</v>
      </c>
      <c r="E1465" s="29" t="s">
        <v>100</v>
      </c>
      <c r="F1465" s="30">
        <v>1</v>
      </c>
      <c r="G1465" s="31">
        <v>81.73</v>
      </c>
      <c r="H1465" s="119">
        <v>100.42765200587343</v>
      </c>
      <c r="I1465" s="120">
        <f t="shared" si="5517"/>
        <v>100.43</v>
      </c>
      <c r="J1465" s="111"/>
      <c r="K1465" s="114">
        <f t="shared" si="5518"/>
        <v>0</v>
      </c>
      <c r="L1465" s="32"/>
      <c r="M1465" s="114">
        <f t="shared" si="5519"/>
        <v>0</v>
      </c>
      <c r="N1465" s="32"/>
      <c r="O1465" s="114">
        <f t="shared" si="5520"/>
        <v>0</v>
      </c>
      <c r="P1465" s="32"/>
      <c r="Q1465" s="114">
        <f t="shared" si="5521"/>
        <v>0</v>
      </c>
      <c r="R1465" s="32"/>
      <c r="S1465" s="114">
        <f t="shared" si="5522"/>
        <v>0</v>
      </c>
      <c r="T1465" s="32"/>
      <c r="U1465" s="114">
        <f t="shared" si="5523"/>
        <v>0</v>
      </c>
      <c r="V1465" s="32"/>
      <c r="W1465" s="114">
        <f t="shared" si="5524"/>
        <v>0</v>
      </c>
      <c r="X1465" s="32"/>
      <c r="Y1465" s="114">
        <f t="shared" si="5525"/>
        <v>0</v>
      </c>
      <c r="Z1465" s="32"/>
      <c r="AA1465" s="114">
        <f t="shared" si="5526"/>
        <v>0</v>
      </c>
      <c r="AB1465" s="32"/>
      <c r="AC1465" s="114">
        <f t="shared" si="5527"/>
        <v>0</v>
      </c>
      <c r="AD1465" s="32"/>
      <c r="AE1465" s="114">
        <f t="shared" si="5528"/>
        <v>0</v>
      </c>
      <c r="AF1465" s="32"/>
      <c r="AG1465" s="114">
        <f t="shared" si="5529"/>
        <v>0</v>
      </c>
      <c r="AH1465" s="32"/>
      <c r="AI1465" s="114">
        <f t="shared" si="5530"/>
        <v>0</v>
      </c>
      <c r="AJ1465" s="32"/>
      <c r="AK1465" s="114">
        <f t="shared" si="5531"/>
        <v>0</v>
      </c>
      <c r="AL1465" s="32"/>
      <c r="AM1465" s="114">
        <f t="shared" si="5532"/>
        <v>0</v>
      </c>
      <c r="AN1465" s="32"/>
      <c r="AO1465" s="114">
        <f t="shared" si="5533"/>
        <v>0</v>
      </c>
      <c r="AP1465" s="32"/>
      <c r="AQ1465" s="114">
        <f t="shared" si="5534"/>
        <v>0</v>
      </c>
      <c r="AR1465" s="32"/>
      <c r="AS1465" s="114">
        <f t="shared" si="5535"/>
        <v>0</v>
      </c>
      <c r="AT1465" s="32"/>
      <c r="AU1465" s="114">
        <f t="shared" si="5536"/>
        <v>0</v>
      </c>
      <c r="AV1465" s="32"/>
      <c r="AW1465" s="114">
        <f t="shared" si="5537"/>
        <v>0</v>
      </c>
      <c r="AX1465" s="32"/>
      <c r="AY1465" s="114">
        <f t="shared" si="5538"/>
        <v>0</v>
      </c>
      <c r="AZ1465" s="32"/>
      <c r="BA1465" s="114">
        <f t="shared" si="5539"/>
        <v>0</v>
      </c>
      <c r="BB1465" s="32"/>
      <c r="BC1465" s="114">
        <f t="shared" si="5540"/>
        <v>0</v>
      </c>
      <c r="BD1465" s="32"/>
      <c r="BE1465" s="114">
        <f t="shared" si="5541"/>
        <v>0</v>
      </c>
      <c r="BF1465" s="32"/>
      <c r="BG1465" s="114">
        <f t="shared" si="5542"/>
        <v>0</v>
      </c>
      <c r="BH1465" s="108">
        <f t="shared" ref="BH1465:BI1465" si="5588">SUM(J1465,L1465,N1465,P1465,R1465,T1465,V1465,X1465,Z1465,AB1465,AD1465,AF1465,AH1465,AJ1465,AL1465,AN1465,AP1465,AR1465,AT1465,AV1465,AX1465,AZ1465,BB1465,BD1465,BF1465)</f>
        <v>0</v>
      </c>
      <c r="BI1465" s="119">
        <f t="shared" si="5588"/>
        <v>0</v>
      </c>
      <c r="BJ1465" s="87">
        <f t="shared" si="5544"/>
        <v>0</v>
      </c>
      <c r="BK1465" s="108">
        <f t="shared" si="5545"/>
        <v>1</v>
      </c>
      <c r="BL1465" s="119">
        <f t="shared" si="5546"/>
        <v>100.43</v>
      </c>
      <c r="BM1465" s="87">
        <f t="shared" si="5547"/>
        <v>1</v>
      </c>
    </row>
    <row r="1466" spans="1:65" s="88" customFormat="1" ht="15.75" thickBot="1">
      <c r="A1466" s="588" t="s">
        <v>2313</v>
      </c>
      <c r="B1466" s="589"/>
      <c r="C1466" s="589"/>
      <c r="D1466" s="589"/>
      <c r="E1466" s="589"/>
      <c r="F1466" s="589"/>
      <c r="G1466" s="589"/>
      <c r="H1466" s="590"/>
      <c r="I1466" s="125">
        <f>SUM(I1372,I1316,I1160,I1153,I1138,I1056,I846,I504,I380,I354,I307,I265,I226,I197,I162,I128,I27,I9)</f>
        <v>6100000</v>
      </c>
      <c r="J1466" s="41"/>
      <c r="K1466" s="128">
        <f>SUM(K1372,K1316,K1160,K1153,K1138,K1056,K846,K504,K380,K354,K307,K265,K226,K197,K162,K128,K27,K9)</f>
        <v>96464.153555868063</v>
      </c>
      <c r="L1466" s="41"/>
      <c r="M1466" s="128">
        <f>SUM(M1372,M1316,M1160,M1153,M1138,M1056,M846,M504,M380,M354,M307,M265,M226,M197,M162,M128,M27,M9)</f>
        <v>670007.83807458822</v>
      </c>
      <c r="N1466" s="41"/>
      <c r="O1466" s="128">
        <f>SUM(O1372,O1316,O1160,O1153,O1138,O1056,O846,O504,O380,O354,O307,O265,O226,O197,O162,O128,O27,O9)</f>
        <v>0</v>
      </c>
      <c r="P1466" s="41"/>
      <c r="Q1466" s="128">
        <f>SUM(Q1372,Q1316,Q1160,Q1153,Q1138,Q1056,Q846,Q504,Q380,Q354,Q307,Q265,Q226,Q197,Q162,Q128,Q27,Q9)</f>
        <v>0</v>
      </c>
      <c r="R1466" s="41"/>
      <c r="S1466" s="128">
        <f>SUM(S1372,S1316,S1160,S1153,S1138,S1056,S846,S504,S380,S354,S307,S265,S226,S197,S162,S128,S27,S9)</f>
        <v>0</v>
      </c>
      <c r="T1466" s="41"/>
      <c r="U1466" s="128">
        <f>SUM(U1372,U1316,U1160,U1153,U1138,U1056,U846,U504,U380,U354,U307,U265,U226,U197,U162,U128,U27,U9)</f>
        <v>0</v>
      </c>
      <c r="V1466" s="41"/>
      <c r="W1466" s="128">
        <f>SUM(W1372,W1316,W1160,W1153,W1138,W1056,W846,W504,W380,W354,W307,W265,W226,W197,W162,W128,W27,W9)</f>
        <v>0</v>
      </c>
      <c r="X1466" s="41"/>
      <c r="Y1466" s="128">
        <f>SUM(Y1372,Y1316,Y1160,Y1153,Y1138,Y1056,Y846,Y504,Y380,Y354,Y307,Y265,Y226,Y197,Y162,Y128,Y27,Y9)</f>
        <v>0</v>
      </c>
      <c r="Z1466" s="41"/>
      <c r="AA1466" s="128">
        <f>SUM(AA1372,AA1316,AA1160,AA1153,AA1138,AA1056,AA846,AA504,AA380,AA354,AA307,AA265,AA226,AA197,AA162,AA128,AA27,AA9)</f>
        <v>0</v>
      </c>
      <c r="AB1466" s="41"/>
      <c r="AC1466" s="128">
        <f>SUM(AC1372,AC1316,AC1160,AC1153,AC1138,AC1056,AC846,AC504,AC380,AC354,AC307,AC265,AC226,AC197,AC162,AC128,AC27,AC9)</f>
        <v>0</v>
      </c>
      <c r="AD1466" s="41"/>
      <c r="AE1466" s="128">
        <f>SUM(AE1372,AE1316,AE1160,AE1153,AE1138,AE1056,AE846,AE504,AE380,AE354,AE307,AE265,AE226,AE197,AE162,AE128,AE27,AE9)</f>
        <v>0</v>
      </c>
      <c r="AF1466" s="41"/>
      <c r="AG1466" s="128">
        <f>SUM(AG1372,AG1316,AG1160,AG1153,AG1138,AG1056,AG846,AG504,AG380,AG354,AG307,AG265,AG226,AG197,AG162,AG128,AG27,AG9)</f>
        <v>0</v>
      </c>
      <c r="AH1466" s="41"/>
      <c r="AI1466" s="128">
        <f>SUM(AI1372,AI1316,AI1160,AI1153,AI1138,AI1056,AI846,AI504,AI380,AI354,AI307,AI265,AI226,AI197,AI162,AI128,AI27,AI9)</f>
        <v>0</v>
      </c>
      <c r="AJ1466" s="41"/>
      <c r="AK1466" s="128">
        <f>SUM(AK1372,AK1316,AK1160,AK1153,AK1138,AK1056,AK846,AK504,AK380,AK354,AK307,AK265,AK226,AK197,AK162,AK128,AK27,AK9)</f>
        <v>0</v>
      </c>
      <c r="AL1466" s="41"/>
      <c r="AM1466" s="128">
        <f>SUM(AM1372,AM1316,AM1160,AM1153,AM1138,AM1056,AM846,AM504,AM380,AM354,AM307,AM265,AM226,AM197,AM162,AM128,AM27,AM9)</f>
        <v>0</v>
      </c>
      <c r="AN1466" s="41"/>
      <c r="AO1466" s="128">
        <f>SUM(AO1372,AO1316,AO1160,AO1153,AO1138,AO1056,AO846,AO504,AO380,AO354,AO307,AO265,AO226,AO197,AO162,AO128,AO27,AO9)</f>
        <v>0</v>
      </c>
      <c r="AP1466" s="41"/>
      <c r="AQ1466" s="128">
        <f>SUM(AQ1372,AQ1316,AQ1160,AQ1153,AQ1138,AQ1056,AQ846,AQ504,AQ380,AQ354,AQ307,AQ265,AQ226,AQ197,AQ162,AQ128,AQ27,AQ9)</f>
        <v>0</v>
      </c>
      <c r="AR1466" s="41"/>
      <c r="AS1466" s="128">
        <f>SUM(AS1372,AS1316,AS1160,AS1153,AS1138,AS1056,AS846,AS504,AS380,AS354,AS307,AS265,AS226,AS197,AS162,AS128,AS27,AS9)</f>
        <v>0</v>
      </c>
      <c r="AT1466" s="41"/>
      <c r="AU1466" s="128">
        <f>SUM(AU1372,AU1316,AU1160,AU1153,AU1138,AU1056,AU846,AU504,AU380,AU354,AU307,AU265,AU226,AU197,AU162,AU128,AU27,AU9)</f>
        <v>0</v>
      </c>
      <c r="AV1466" s="41"/>
      <c r="AW1466" s="128">
        <f>SUM(AW1372,AW1316,AW1160,AW1153,AW1138,AW1056,AW846,AW504,AW380,AW354,AW307,AW265,AW226,AW197,AW162,AW128,AW27,AW9)</f>
        <v>0</v>
      </c>
      <c r="AX1466" s="41"/>
      <c r="AY1466" s="128">
        <f>SUM(AY1372,AY1316,AY1160,AY1153,AY1138,AY1056,AY846,AY504,AY380,AY354,AY307,AY265,AY226,AY197,AY162,AY128,AY27,AY9)</f>
        <v>0</v>
      </c>
      <c r="AZ1466" s="41"/>
      <c r="BA1466" s="128">
        <f>SUM(BA1372,BA1316,BA1160,BA1153,BA1138,BA1056,BA846,BA504,BA380,BA354,BA307,BA265,BA226,BA197,BA162,BA128,BA27,BA9)</f>
        <v>0</v>
      </c>
      <c r="BB1466" s="41"/>
      <c r="BC1466" s="128">
        <f>SUM(BC1372,BC1316,BC1160,BC1153,BC1138,BC1056,BC846,BC504,BC380,BC354,BC307,BC265,BC226,BC197,BC162,BC128,BC27,BC9)</f>
        <v>0</v>
      </c>
      <c r="BD1466" s="41"/>
      <c r="BE1466" s="128">
        <f>SUM(BE1372,BE1316,BE1160,BE1153,BE1138,BE1056,BE846,BE504,BE380,BE354,BE307,BE265,BE226,BE197,BE162,BE128,BE27,BE9)</f>
        <v>0</v>
      </c>
      <c r="BF1466" s="41"/>
      <c r="BG1466" s="128">
        <f>SUM(BG1372,BG1316,BG1160,BG1153,BG1138,BG1056,BG846,BG504,BG380,BG354,BG307,BG265,BG226,BG197,BG162,BG128,BG27,BG9)</f>
        <v>0</v>
      </c>
      <c r="BH1466" s="42"/>
      <c r="BI1466" s="129">
        <f>SUM(BI1372,BI1316,BI1160,BI1153,BI1138,BI1056,BI846,BI504,BI380,BI354,BI307,BI265,BI226,BI197,BI162,BI128,BI27,BI9)</f>
        <v>766471.99163045629</v>
      </c>
      <c r="BJ1466" s="42"/>
      <c r="BK1466" s="107"/>
      <c r="BL1466" s="129">
        <f>SUM(BL1372,BL1316,BL1160,BL1153,BL1138,BL1056,BL846,BL504,BL380,BL354,BL307,BL265,BL226,BL197,BL162,BL128,BL27,BL9)</f>
        <v>5333528.0083695436</v>
      </c>
      <c r="BM1466" s="42"/>
    </row>
    <row r="1467" spans="1:65" ht="22.5">
      <c r="A1467" s="43"/>
      <c r="B1467" s="43"/>
      <c r="C1467" s="43"/>
      <c r="D1467" s="44"/>
      <c r="E1467" s="43"/>
      <c r="F1467" s="45"/>
      <c r="G1467" s="46"/>
      <c r="H1467" s="46"/>
      <c r="I1467" s="46"/>
      <c r="J1467" s="47" t="s">
        <v>2314</v>
      </c>
      <c r="K1467" s="48">
        <f>K1466/$I$1466</f>
        <v>1.5813795664896404E-2</v>
      </c>
      <c r="L1467" s="416" t="s">
        <v>2314</v>
      </c>
      <c r="M1467" s="417">
        <f>M1466/$I$1466</f>
        <v>0.10983735050403086</v>
      </c>
      <c r="N1467" s="46"/>
      <c r="O1467" s="46"/>
      <c r="P1467" s="46"/>
      <c r="Q1467" s="43"/>
      <c r="R1467" s="43"/>
      <c r="S1467" s="43"/>
      <c r="T1467" s="43"/>
      <c r="U1467" s="43"/>
      <c r="V1467" s="43"/>
      <c r="W1467" s="43"/>
      <c r="X1467" s="43"/>
      <c r="Y1467" s="43"/>
      <c r="Z1467" s="43"/>
      <c r="AA1467" s="43"/>
      <c r="AB1467" s="43"/>
      <c r="AC1467" s="43"/>
      <c r="AD1467" s="43"/>
      <c r="AE1467" s="43"/>
      <c r="AF1467" s="43"/>
      <c r="AG1467" s="43"/>
      <c r="AH1467" s="43"/>
      <c r="AI1467" s="43"/>
      <c r="AJ1467" s="43"/>
      <c r="AK1467" s="43"/>
      <c r="AL1467" s="43"/>
      <c r="AM1467" s="43"/>
      <c r="AN1467" s="43"/>
      <c r="AO1467" s="43"/>
      <c r="AP1467" s="43"/>
      <c r="AQ1467" s="43"/>
      <c r="AR1467" s="43"/>
      <c r="AS1467" s="43"/>
      <c r="AT1467" s="43"/>
      <c r="AU1467" s="43"/>
      <c r="AV1467" s="43"/>
      <c r="AW1467" s="43"/>
      <c r="AX1467" s="43"/>
      <c r="AY1467" s="43"/>
      <c r="AZ1467" s="43"/>
      <c r="BA1467" s="43"/>
      <c r="BB1467" s="43"/>
      <c r="BC1467" s="43"/>
      <c r="BD1467" s="43"/>
      <c r="BE1467" s="43"/>
      <c r="BF1467" s="43"/>
      <c r="BG1467" s="43"/>
      <c r="BH1467" s="416" t="s">
        <v>2314</v>
      </c>
      <c r="BI1467" s="417">
        <f>BI1466/$I$1466</f>
        <v>0.12565114616892725</v>
      </c>
      <c r="BJ1467" s="43"/>
      <c r="BK1467" s="43"/>
      <c r="BL1467" s="43"/>
      <c r="BM1467" s="43"/>
    </row>
    <row r="1468" spans="1:65" ht="22.5" customHeight="1">
      <c r="A1468" s="43"/>
      <c r="B1468" s="43"/>
      <c r="C1468" s="43"/>
      <c r="D1468" s="44"/>
      <c r="E1468" s="43"/>
      <c r="F1468" s="45"/>
      <c r="G1468" s="46"/>
      <c r="H1468" s="46"/>
      <c r="I1468" s="46"/>
      <c r="J1468" s="553" t="s">
        <v>2315</v>
      </c>
      <c r="K1468" s="131">
        <v>332783.53999999998</v>
      </c>
      <c r="L1468" s="553" t="s">
        <v>2315</v>
      </c>
      <c r="M1468" s="418">
        <v>493662.07</v>
      </c>
      <c r="N1468" s="46"/>
      <c r="O1468" s="46"/>
      <c r="P1468" s="46"/>
      <c r="Q1468" s="43"/>
      <c r="R1468" s="43"/>
      <c r="S1468" s="43"/>
      <c r="T1468" s="43"/>
      <c r="U1468" s="43"/>
      <c r="V1468" s="43"/>
      <c r="W1468" s="43"/>
      <c r="X1468" s="43"/>
      <c r="Y1468" s="43"/>
      <c r="Z1468" s="43"/>
      <c r="AA1468" s="43"/>
      <c r="AB1468" s="43"/>
      <c r="AC1468" s="43"/>
      <c r="AD1468" s="43"/>
      <c r="AE1468" s="43"/>
      <c r="AF1468" s="43"/>
      <c r="AG1468" s="43"/>
      <c r="AH1468" s="43"/>
      <c r="AI1468" s="43"/>
      <c r="AJ1468" s="43"/>
      <c r="AK1468" s="43"/>
      <c r="AL1468" s="43"/>
      <c r="AM1468" s="43"/>
      <c r="AN1468" s="43"/>
      <c r="AO1468" s="43"/>
      <c r="AP1468" s="43"/>
      <c r="AQ1468" s="43"/>
      <c r="AR1468" s="43"/>
      <c r="AS1468" s="43"/>
      <c r="AT1468" s="43"/>
      <c r="AU1468" s="43"/>
      <c r="AV1468" s="43"/>
      <c r="AW1468" s="43"/>
      <c r="AX1468" s="43"/>
      <c r="AY1468" s="43"/>
      <c r="AZ1468" s="43"/>
      <c r="BA1468" s="43"/>
      <c r="BB1468" s="43"/>
      <c r="BC1468" s="43"/>
      <c r="BD1468" s="43"/>
      <c r="BE1468" s="43"/>
      <c r="BF1468" s="43"/>
      <c r="BG1468" s="43"/>
      <c r="BH1468" s="601"/>
      <c r="BI1468" s="599"/>
      <c r="BJ1468" s="43"/>
      <c r="BK1468" s="43"/>
      <c r="BL1468" s="43"/>
      <c r="BM1468" s="43"/>
    </row>
    <row r="1469" spans="1:65" ht="11.25" customHeight="1">
      <c r="A1469" s="43"/>
      <c r="B1469" s="43"/>
      <c r="C1469" s="43"/>
      <c r="D1469" s="44"/>
      <c r="E1469" s="43"/>
      <c r="F1469" s="45"/>
      <c r="G1469" s="46"/>
      <c r="H1469" s="46"/>
      <c r="I1469" s="46"/>
      <c r="J1469" s="553"/>
      <c r="K1469" s="52">
        <f>K1468/$I$1466</f>
        <v>5.4554678688524587E-2</v>
      </c>
      <c r="L1469" s="553"/>
      <c r="M1469" s="241">
        <f>M1468/$I$1466</f>
        <v>8.0928208196721307E-2</v>
      </c>
      <c r="N1469" s="46"/>
      <c r="O1469" s="46"/>
      <c r="P1469" s="46"/>
      <c r="Q1469" s="43"/>
      <c r="R1469" s="43"/>
      <c r="S1469" s="43"/>
      <c r="T1469" s="43"/>
      <c r="U1469" s="43"/>
      <c r="V1469" s="43"/>
      <c r="W1469" s="43"/>
      <c r="X1469" s="43"/>
      <c r="Y1469" s="43"/>
      <c r="Z1469" s="43"/>
      <c r="AA1469" s="43"/>
      <c r="AB1469" s="43"/>
      <c r="AC1469" s="43"/>
      <c r="AD1469" s="43"/>
      <c r="AE1469" s="43"/>
      <c r="AF1469" s="43"/>
      <c r="AG1469" s="43"/>
      <c r="AH1469" s="43"/>
      <c r="AI1469" s="43"/>
      <c r="AJ1469" s="43"/>
      <c r="AK1469" s="43"/>
      <c r="AL1469" s="43"/>
      <c r="AM1469" s="43"/>
      <c r="AN1469" s="43"/>
      <c r="AO1469" s="43"/>
      <c r="AP1469" s="43"/>
      <c r="AQ1469" s="43"/>
      <c r="AR1469" s="43"/>
      <c r="AS1469" s="43"/>
      <c r="AT1469" s="43"/>
      <c r="AU1469" s="43"/>
      <c r="AV1469" s="43"/>
      <c r="AW1469" s="43"/>
      <c r="AX1469" s="43"/>
      <c r="AY1469" s="43"/>
      <c r="AZ1469" s="43"/>
      <c r="BA1469" s="43"/>
      <c r="BB1469" s="43"/>
      <c r="BC1469" s="43"/>
      <c r="BD1469" s="43"/>
      <c r="BE1469" s="43"/>
      <c r="BF1469" s="43"/>
      <c r="BG1469" s="43"/>
      <c r="BH1469" s="602"/>
      <c r="BI1469" s="600"/>
      <c r="BJ1469" s="43"/>
      <c r="BK1469" s="43"/>
      <c r="BL1469" s="43"/>
      <c r="BM1469" s="43"/>
    </row>
    <row r="1470" spans="1:65" ht="11.25" customHeight="1">
      <c r="A1470" s="43"/>
      <c r="B1470" s="43"/>
      <c r="C1470" s="43"/>
      <c r="D1470" s="44"/>
      <c r="E1470" s="43"/>
      <c r="F1470" s="45"/>
      <c r="G1470" s="46"/>
      <c r="H1470" s="46"/>
      <c r="I1470" s="46"/>
      <c r="J1470" s="49"/>
      <c r="K1470" s="49"/>
      <c r="L1470" s="49"/>
      <c r="M1470" s="50"/>
      <c r="N1470" s="46"/>
      <c r="O1470" s="46"/>
      <c r="P1470" s="46"/>
      <c r="Q1470" s="43"/>
      <c r="R1470" s="43"/>
      <c r="S1470" s="43"/>
      <c r="T1470" s="43"/>
      <c r="U1470" s="43"/>
      <c r="V1470" s="43"/>
      <c r="W1470" s="43"/>
      <c r="X1470" s="43"/>
      <c r="Y1470" s="43"/>
      <c r="Z1470" s="43"/>
      <c r="AA1470" s="43"/>
      <c r="AB1470" s="43"/>
      <c r="AC1470" s="43"/>
      <c r="AD1470" s="43"/>
      <c r="AE1470" s="43"/>
      <c r="AF1470" s="43"/>
      <c r="AG1470" s="43"/>
      <c r="AH1470" s="43"/>
      <c r="AI1470" s="43"/>
      <c r="AJ1470" s="43"/>
      <c r="AK1470" s="43"/>
      <c r="AL1470" s="43"/>
      <c r="AM1470" s="43"/>
      <c r="AN1470" s="43"/>
      <c r="AO1470" s="43"/>
      <c r="AP1470" s="43"/>
      <c r="AQ1470" s="43"/>
      <c r="AR1470" s="43"/>
      <c r="AS1470" s="43"/>
      <c r="AT1470" s="43"/>
      <c r="AU1470" s="43"/>
      <c r="AV1470" s="43"/>
      <c r="AW1470" s="43"/>
      <c r="AX1470" s="43"/>
      <c r="AY1470" s="43"/>
      <c r="AZ1470" s="43"/>
      <c r="BA1470" s="43"/>
      <c r="BB1470" s="43"/>
      <c r="BC1470" s="43"/>
      <c r="BD1470" s="43"/>
      <c r="BE1470" s="43"/>
      <c r="BF1470" s="43"/>
      <c r="BG1470" s="43"/>
      <c r="BH1470" s="43"/>
      <c r="BI1470" s="43"/>
      <c r="BJ1470" s="43"/>
      <c r="BK1470" s="43"/>
      <c r="BL1470" s="43"/>
      <c r="BM1470" s="43"/>
    </row>
    <row r="1471" spans="1:65" ht="11.25" customHeight="1">
      <c r="A1471" s="43"/>
      <c r="B1471" s="43"/>
      <c r="C1471" s="43"/>
      <c r="D1471" s="44"/>
      <c r="E1471" s="43"/>
      <c r="F1471" s="45"/>
      <c r="G1471" s="46"/>
      <c r="H1471" s="46"/>
      <c r="I1471" s="46"/>
      <c r="J1471" s="49"/>
      <c r="K1471" s="49"/>
      <c r="L1471" s="49"/>
      <c r="M1471" s="50"/>
      <c r="N1471" s="46"/>
      <c r="O1471" s="46"/>
      <c r="P1471" s="46"/>
      <c r="Q1471" s="43"/>
      <c r="R1471" s="43"/>
      <c r="S1471" s="43"/>
      <c r="T1471" s="43"/>
      <c r="U1471" s="43"/>
      <c r="V1471" s="43"/>
      <c r="W1471" s="43"/>
      <c r="X1471" s="43"/>
      <c r="Y1471" s="43"/>
      <c r="Z1471" s="43"/>
      <c r="AA1471" s="43"/>
      <c r="AB1471" s="43"/>
      <c r="AC1471" s="43"/>
      <c r="AD1471" s="43"/>
      <c r="AE1471" s="43"/>
      <c r="AF1471" s="43"/>
      <c r="AG1471" s="43"/>
      <c r="AH1471" s="43"/>
      <c r="AI1471" s="43"/>
      <c r="AJ1471" s="43"/>
      <c r="AK1471" s="43"/>
      <c r="AL1471" s="43"/>
      <c r="AM1471" s="43"/>
      <c r="AN1471" s="43"/>
      <c r="AO1471" s="43"/>
      <c r="AP1471" s="43"/>
      <c r="AQ1471" s="43"/>
      <c r="AR1471" s="43"/>
      <c r="AS1471" s="43"/>
      <c r="AT1471" s="43"/>
      <c r="AU1471" s="43"/>
      <c r="AV1471" s="43"/>
      <c r="AW1471" s="43"/>
      <c r="AX1471" s="43"/>
      <c r="AY1471" s="43"/>
      <c r="AZ1471" s="43"/>
      <c r="BA1471" s="43"/>
      <c r="BB1471" s="43"/>
      <c r="BC1471" s="43"/>
      <c r="BD1471" s="43"/>
      <c r="BE1471" s="43"/>
      <c r="BF1471" s="43"/>
      <c r="BG1471" s="43"/>
      <c r="BH1471" s="43"/>
      <c r="BI1471" s="43"/>
      <c r="BJ1471" s="43"/>
      <c r="BK1471" s="43"/>
      <c r="BL1471" s="43"/>
      <c r="BM1471" s="43"/>
    </row>
    <row r="1472" spans="1:65" ht="11.25" customHeight="1">
      <c r="A1472" s="43"/>
      <c r="B1472" s="43"/>
      <c r="C1472" s="43"/>
      <c r="D1472" s="44"/>
      <c r="E1472" s="43"/>
      <c r="F1472" s="45"/>
      <c r="G1472" s="46"/>
      <c r="H1472" s="46"/>
      <c r="I1472" s="46"/>
      <c r="J1472" s="49"/>
      <c r="K1472" s="49"/>
      <c r="L1472" s="49"/>
      <c r="M1472" s="50"/>
      <c r="N1472" s="46"/>
      <c r="O1472" s="46"/>
      <c r="P1472" s="46"/>
      <c r="Q1472" s="43"/>
      <c r="R1472" s="43"/>
      <c r="S1472" s="43"/>
      <c r="T1472" s="43"/>
      <c r="U1472" s="43"/>
      <c r="V1472" s="43"/>
      <c r="W1472" s="43"/>
      <c r="X1472" s="43"/>
      <c r="Y1472" s="43"/>
      <c r="Z1472" s="43"/>
      <c r="AA1472" s="43"/>
      <c r="AB1472" s="43"/>
      <c r="AC1472" s="43"/>
      <c r="AD1472" s="43"/>
      <c r="AE1472" s="43"/>
      <c r="AF1472" s="43"/>
      <c r="AG1472" s="43"/>
      <c r="AH1472" s="43"/>
      <c r="AI1472" s="43"/>
      <c r="AJ1472" s="43"/>
      <c r="AK1472" s="43"/>
      <c r="AL1472" s="43"/>
      <c r="AM1472" s="43"/>
      <c r="AN1472" s="43"/>
      <c r="AO1472" s="43"/>
      <c r="AP1472" s="43"/>
      <c r="AQ1472" s="43"/>
      <c r="AR1472" s="43"/>
      <c r="AS1472" s="43"/>
      <c r="AT1472" s="43"/>
      <c r="AU1472" s="43"/>
      <c r="AV1472" s="43"/>
      <c r="AW1472" s="43"/>
      <c r="AX1472" s="43"/>
      <c r="AY1472" s="43"/>
      <c r="AZ1472" s="43"/>
      <c r="BA1472" s="43"/>
      <c r="BB1472" s="43"/>
      <c r="BC1472" s="43"/>
      <c r="BD1472" s="43"/>
      <c r="BE1472" s="43"/>
      <c r="BF1472" s="43"/>
      <c r="BG1472" s="43"/>
      <c r="BH1472" s="43"/>
      <c r="BI1472" s="43"/>
      <c r="BJ1472" s="43"/>
      <c r="BK1472" s="43"/>
      <c r="BL1472" s="43"/>
      <c r="BM1472" s="43"/>
    </row>
    <row r="1473" spans="1:65" ht="11.25" customHeight="1">
      <c r="A1473" s="43"/>
      <c r="B1473" s="43"/>
      <c r="C1473" s="43"/>
      <c r="D1473" s="44"/>
      <c r="E1473" s="43"/>
      <c r="F1473" s="45"/>
      <c r="G1473" s="46"/>
      <c r="H1473" s="46"/>
      <c r="I1473" s="46"/>
      <c r="J1473" s="49"/>
      <c r="K1473" s="49"/>
      <c r="L1473" s="49"/>
      <c r="M1473" s="50"/>
      <c r="N1473" s="46"/>
      <c r="O1473" s="46"/>
      <c r="P1473" s="46"/>
      <c r="Q1473" s="43"/>
      <c r="R1473" s="43"/>
      <c r="S1473" s="43"/>
      <c r="T1473" s="43"/>
      <c r="U1473" s="43"/>
      <c r="V1473" s="43"/>
      <c r="W1473" s="43"/>
      <c r="X1473" s="43"/>
      <c r="Y1473" s="43"/>
      <c r="Z1473" s="43"/>
      <c r="AA1473" s="43"/>
      <c r="AB1473" s="43"/>
      <c r="AC1473" s="43"/>
      <c r="AD1473" s="43"/>
      <c r="AE1473" s="43"/>
      <c r="AF1473" s="43"/>
      <c r="AG1473" s="43"/>
      <c r="AH1473" s="43"/>
      <c r="AI1473" s="43"/>
      <c r="AJ1473" s="43"/>
      <c r="AK1473" s="43"/>
      <c r="AL1473" s="43"/>
      <c r="AM1473" s="43"/>
      <c r="AN1473" s="43"/>
      <c r="AO1473" s="43"/>
      <c r="AP1473" s="43"/>
      <c r="AQ1473" s="43"/>
      <c r="AR1473" s="43"/>
      <c r="AS1473" s="43"/>
      <c r="AT1473" s="43"/>
      <c r="AU1473" s="43"/>
      <c r="AV1473" s="43"/>
      <c r="AW1473" s="43"/>
      <c r="AX1473" s="43"/>
      <c r="AY1473" s="43"/>
      <c r="AZ1473" s="43"/>
      <c r="BA1473" s="43"/>
      <c r="BB1473" s="43"/>
      <c r="BC1473" s="43"/>
      <c r="BD1473" s="43"/>
      <c r="BE1473" s="43"/>
      <c r="BF1473" s="43"/>
      <c r="BG1473" s="43"/>
      <c r="BH1473" s="43"/>
      <c r="BI1473" s="43"/>
      <c r="BJ1473" s="43"/>
      <c r="BK1473" s="43"/>
      <c r="BL1473" s="43"/>
      <c r="BM1473" s="43"/>
    </row>
    <row r="1474" spans="1:65" ht="11.25" customHeight="1">
      <c r="A1474" s="43"/>
      <c r="B1474" s="43"/>
      <c r="C1474" s="43"/>
      <c r="D1474" s="44"/>
      <c r="E1474" s="43"/>
      <c r="F1474" s="45"/>
      <c r="G1474" s="46"/>
      <c r="H1474" s="46"/>
      <c r="I1474" s="46"/>
      <c r="J1474" s="49"/>
      <c r="K1474" s="49"/>
      <c r="L1474" s="49"/>
      <c r="M1474" s="50"/>
      <c r="N1474" s="46"/>
      <c r="O1474" s="46"/>
      <c r="P1474" s="46"/>
      <c r="Q1474" s="43"/>
      <c r="R1474" s="43"/>
      <c r="S1474" s="43"/>
      <c r="T1474" s="43"/>
      <c r="U1474" s="43"/>
      <c r="V1474" s="43"/>
      <c r="W1474" s="43"/>
      <c r="X1474" s="43"/>
      <c r="Y1474" s="43"/>
      <c r="Z1474" s="43"/>
      <c r="AA1474" s="43"/>
      <c r="AB1474" s="43"/>
      <c r="AC1474" s="43"/>
      <c r="AD1474" s="43"/>
      <c r="AE1474" s="43"/>
      <c r="AF1474" s="43"/>
      <c r="AG1474" s="43"/>
      <c r="AH1474" s="43"/>
      <c r="AI1474" s="43"/>
      <c r="AJ1474" s="43"/>
      <c r="AK1474" s="43"/>
      <c r="AL1474" s="43"/>
      <c r="AM1474" s="43"/>
      <c r="AN1474" s="43"/>
      <c r="AO1474" s="43"/>
      <c r="AP1474" s="43"/>
      <c r="AQ1474" s="43"/>
      <c r="AR1474" s="43"/>
      <c r="AS1474" s="43"/>
      <c r="AT1474" s="43"/>
      <c r="AU1474" s="43"/>
      <c r="AV1474" s="43"/>
      <c r="AW1474" s="43"/>
      <c r="AX1474" s="43"/>
      <c r="AY1474" s="43"/>
      <c r="AZ1474" s="43"/>
      <c r="BA1474" s="43"/>
      <c r="BB1474" s="43"/>
      <c r="BC1474" s="43"/>
      <c r="BD1474" s="43"/>
      <c r="BE1474" s="43"/>
      <c r="BF1474" s="43"/>
      <c r="BG1474" s="43"/>
      <c r="BH1474" s="43"/>
      <c r="BI1474" s="43"/>
      <c r="BJ1474" s="43"/>
      <c r="BK1474" s="43"/>
      <c r="BL1474" s="43"/>
      <c r="BM1474" s="43"/>
    </row>
    <row r="1475" spans="1:65" ht="11.25" customHeight="1">
      <c r="A1475" s="43"/>
      <c r="B1475" s="43"/>
      <c r="C1475" s="43"/>
      <c r="D1475" s="44"/>
      <c r="E1475" s="43"/>
      <c r="F1475" s="45"/>
      <c r="G1475" s="46"/>
      <c r="H1475" s="46"/>
      <c r="I1475" s="46"/>
      <c r="J1475" s="49"/>
      <c r="K1475" s="49"/>
      <c r="L1475" s="49"/>
      <c r="M1475" s="50"/>
      <c r="N1475" s="46"/>
      <c r="O1475" s="46"/>
      <c r="P1475" s="46"/>
      <c r="Q1475" s="43"/>
      <c r="R1475" s="43"/>
      <c r="S1475" s="43"/>
      <c r="T1475" s="43"/>
      <c r="U1475" s="43"/>
      <c r="V1475" s="43"/>
      <c r="W1475" s="43"/>
      <c r="X1475" s="43"/>
      <c r="Y1475" s="43"/>
      <c r="Z1475" s="43"/>
      <c r="AA1475" s="43"/>
      <c r="AB1475" s="43"/>
      <c r="AC1475" s="43"/>
      <c r="AD1475" s="43"/>
      <c r="AE1475" s="43"/>
      <c r="AF1475" s="43"/>
      <c r="AG1475" s="43"/>
      <c r="AH1475" s="43"/>
      <c r="AI1475" s="43"/>
      <c r="AJ1475" s="43"/>
      <c r="AK1475" s="43"/>
      <c r="AL1475" s="43"/>
      <c r="AM1475" s="43"/>
      <c r="AN1475" s="43"/>
      <c r="AO1475" s="43"/>
      <c r="AP1475" s="43"/>
      <c r="AQ1475" s="43"/>
      <c r="AR1475" s="43"/>
      <c r="AS1475" s="43"/>
      <c r="AT1475" s="43"/>
      <c r="AU1475" s="43"/>
      <c r="AV1475" s="43"/>
      <c r="AW1475" s="43"/>
      <c r="AX1475" s="43"/>
      <c r="AY1475" s="43"/>
      <c r="AZ1475" s="43"/>
      <c r="BA1475" s="43"/>
      <c r="BB1475" s="43"/>
      <c r="BC1475" s="43"/>
      <c r="BD1475" s="43"/>
      <c r="BE1475" s="43"/>
      <c r="BF1475" s="43"/>
      <c r="BG1475" s="43"/>
      <c r="BH1475" s="43"/>
      <c r="BI1475" s="43"/>
      <c r="BJ1475" s="43"/>
      <c r="BK1475" s="43"/>
      <c r="BL1475" s="43"/>
      <c r="BM1475" s="43"/>
    </row>
    <row r="1476" spans="1:65" ht="11.25" customHeight="1">
      <c r="A1476" s="43"/>
      <c r="B1476" s="43"/>
      <c r="C1476" s="43"/>
      <c r="D1476" s="44"/>
      <c r="E1476" s="43"/>
      <c r="F1476" s="45"/>
      <c r="G1476" s="46"/>
      <c r="H1476" s="46"/>
      <c r="I1476" s="46"/>
      <c r="J1476" s="49"/>
      <c r="K1476" s="49"/>
      <c r="L1476" s="49"/>
      <c r="M1476" s="50"/>
      <c r="N1476" s="46"/>
      <c r="O1476" s="46"/>
      <c r="P1476" s="46"/>
      <c r="Q1476" s="43"/>
      <c r="R1476" s="43"/>
      <c r="S1476" s="43"/>
      <c r="T1476" s="43"/>
      <c r="U1476" s="43"/>
      <c r="V1476" s="43"/>
      <c r="W1476" s="43"/>
      <c r="X1476" s="43"/>
      <c r="Y1476" s="43"/>
      <c r="Z1476" s="43"/>
      <c r="AA1476" s="43"/>
      <c r="AB1476" s="43"/>
      <c r="AC1476" s="43"/>
      <c r="AD1476" s="43"/>
      <c r="AE1476" s="43"/>
      <c r="AF1476" s="43"/>
      <c r="AG1476" s="43"/>
      <c r="AH1476" s="43"/>
      <c r="AI1476" s="43"/>
      <c r="AJ1476" s="43"/>
      <c r="AK1476" s="43"/>
      <c r="AL1476" s="43"/>
      <c r="AM1476" s="43"/>
      <c r="AN1476" s="43"/>
      <c r="AO1476" s="43"/>
      <c r="AP1476" s="43"/>
      <c r="AQ1476" s="43"/>
      <c r="AR1476" s="43"/>
      <c r="AS1476" s="43"/>
      <c r="AT1476" s="43"/>
      <c r="AU1476" s="43"/>
      <c r="AV1476" s="43"/>
      <c r="AW1476" s="43"/>
      <c r="AX1476" s="43"/>
      <c r="AY1476" s="43"/>
      <c r="AZ1476" s="43"/>
      <c r="BA1476" s="43"/>
      <c r="BB1476" s="43"/>
      <c r="BC1476" s="43"/>
      <c r="BD1476" s="43"/>
      <c r="BE1476" s="43"/>
      <c r="BF1476" s="43"/>
      <c r="BG1476" s="43"/>
      <c r="BH1476" s="43"/>
      <c r="BI1476" s="43"/>
      <c r="BJ1476" s="43"/>
      <c r="BK1476" s="43"/>
      <c r="BL1476" s="43"/>
      <c r="BM1476" s="43"/>
    </row>
    <row r="1477" spans="1:65" ht="11.25" customHeight="1">
      <c r="A1477" s="43"/>
      <c r="B1477" s="43"/>
      <c r="C1477" s="43"/>
      <c r="D1477" s="44"/>
      <c r="E1477" s="43"/>
      <c r="F1477" s="45"/>
      <c r="G1477" s="46"/>
      <c r="H1477" s="46"/>
      <c r="I1477" s="46"/>
      <c r="J1477" s="49"/>
      <c r="K1477" s="49"/>
      <c r="L1477" s="49"/>
      <c r="M1477" s="50"/>
      <c r="N1477" s="46"/>
      <c r="O1477" s="46"/>
      <c r="P1477" s="46"/>
      <c r="Q1477" s="43"/>
      <c r="R1477" s="43"/>
      <c r="S1477" s="43"/>
      <c r="T1477" s="43"/>
      <c r="U1477" s="43"/>
      <c r="V1477" s="43"/>
      <c r="W1477" s="43"/>
      <c r="X1477" s="43"/>
      <c r="Y1477" s="43"/>
      <c r="Z1477" s="43"/>
      <c r="AA1477" s="43"/>
      <c r="AB1477" s="43"/>
      <c r="AC1477" s="43"/>
      <c r="AD1477" s="43"/>
      <c r="AE1477" s="43"/>
      <c r="AF1477" s="43"/>
      <c r="AG1477" s="43"/>
      <c r="AH1477" s="43"/>
      <c r="AI1477" s="43"/>
      <c r="AJ1477" s="43"/>
      <c r="AK1477" s="43"/>
      <c r="AL1477" s="43"/>
      <c r="AM1477" s="43"/>
      <c r="AN1477" s="43"/>
      <c r="AO1477" s="43"/>
      <c r="AP1477" s="43"/>
      <c r="AQ1477" s="43"/>
      <c r="AR1477" s="43"/>
      <c r="AS1477" s="43"/>
      <c r="AT1477" s="43"/>
      <c r="AU1477" s="43"/>
      <c r="AV1477" s="43"/>
      <c r="AW1477" s="43"/>
      <c r="AX1477" s="43"/>
      <c r="AY1477" s="43"/>
      <c r="AZ1477" s="43"/>
      <c r="BA1477" s="43"/>
      <c r="BB1477" s="43"/>
      <c r="BC1477" s="43"/>
      <c r="BD1477" s="43"/>
      <c r="BE1477" s="43"/>
      <c r="BF1477" s="43"/>
      <c r="BG1477" s="43"/>
      <c r="BH1477" s="43"/>
      <c r="BI1477" s="43"/>
      <c r="BJ1477" s="43"/>
      <c r="BK1477" s="43"/>
      <c r="BL1477" s="43"/>
      <c r="BM1477" s="43"/>
    </row>
    <row r="1478" spans="1:65" ht="11.25" customHeight="1">
      <c r="A1478" s="43"/>
      <c r="B1478" s="43"/>
      <c r="C1478" s="43"/>
      <c r="D1478" s="44"/>
      <c r="E1478" s="43"/>
      <c r="F1478" s="45"/>
      <c r="G1478" s="46"/>
      <c r="H1478" s="46"/>
      <c r="I1478" s="46"/>
      <c r="J1478" s="49"/>
      <c r="K1478" s="49"/>
      <c r="L1478" s="49"/>
      <c r="M1478" s="50"/>
      <c r="N1478" s="46"/>
      <c r="O1478" s="46"/>
      <c r="P1478" s="46"/>
      <c r="Q1478" s="43"/>
      <c r="R1478" s="43"/>
      <c r="S1478" s="43"/>
      <c r="T1478" s="43"/>
      <c r="U1478" s="43"/>
      <c r="V1478" s="43"/>
      <c r="W1478" s="43"/>
      <c r="X1478" s="43"/>
      <c r="Y1478" s="43"/>
      <c r="Z1478" s="43"/>
      <c r="AA1478" s="43"/>
      <c r="AB1478" s="43"/>
      <c r="AC1478" s="43"/>
      <c r="AD1478" s="43"/>
      <c r="AE1478" s="43"/>
      <c r="AF1478" s="43"/>
      <c r="AG1478" s="43"/>
      <c r="AH1478" s="43"/>
      <c r="AI1478" s="43"/>
      <c r="AJ1478" s="43"/>
      <c r="AK1478" s="43"/>
      <c r="AL1478" s="43"/>
      <c r="AM1478" s="43"/>
      <c r="AN1478" s="43"/>
      <c r="AO1478" s="43"/>
      <c r="AP1478" s="43"/>
      <c r="AQ1478" s="43"/>
      <c r="AR1478" s="43"/>
      <c r="AS1478" s="43"/>
      <c r="AT1478" s="43"/>
      <c r="AU1478" s="43"/>
      <c r="AV1478" s="43"/>
      <c r="AW1478" s="43"/>
      <c r="AX1478" s="43"/>
      <c r="AY1478" s="43"/>
      <c r="AZ1478" s="43"/>
      <c r="BA1478" s="43"/>
      <c r="BB1478" s="43"/>
      <c r="BC1478" s="43"/>
      <c r="BD1478" s="43"/>
      <c r="BE1478" s="43"/>
      <c r="BF1478" s="43"/>
      <c r="BG1478" s="43"/>
      <c r="BH1478" s="43"/>
      <c r="BI1478" s="43"/>
      <c r="BJ1478" s="43"/>
      <c r="BK1478" s="43"/>
      <c r="BL1478" s="43"/>
      <c r="BM1478" s="43"/>
    </row>
    <row r="1479" spans="1:65" ht="11.25" customHeight="1">
      <c r="A1479" s="43"/>
      <c r="B1479" s="43"/>
      <c r="C1479" s="43"/>
      <c r="D1479" s="44"/>
      <c r="E1479" s="43"/>
      <c r="F1479" s="45"/>
      <c r="G1479" s="46"/>
      <c r="H1479" s="46"/>
      <c r="I1479" s="46"/>
      <c r="J1479" s="49"/>
      <c r="K1479" s="49"/>
      <c r="L1479" s="49"/>
      <c r="M1479" s="50"/>
      <c r="N1479" s="46"/>
      <c r="O1479" s="46"/>
      <c r="P1479" s="46"/>
      <c r="Q1479" s="43"/>
      <c r="R1479" s="43"/>
      <c r="S1479" s="43"/>
      <c r="T1479" s="43"/>
      <c r="U1479" s="43"/>
      <c r="V1479" s="43"/>
      <c r="W1479" s="43"/>
      <c r="X1479" s="43"/>
      <c r="Y1479" s="43"/>
      <c r="Z1479" s="43"/>
      <c r="AA1479" s="43"/>
      <c r="AB1479" s="43"/>
      <c r="AC1479" s="43"/>
      <c r="AD1479" s="43"/>
      <c r="AE1479" s="43"/>
      <c r="AF1479" s="43"/>
      <c r="AG1479" s="43"/>
      <c r="AH1479" s="43"/>
      <c r="AI1479" s="43"/>
      <c r="AJ1479" s="43"/>
      <c r="AK1479" s="43"/>
      <c r="AL1479" s="43"/>
      <c r="AM1479" s="43"/>
      <c r="AN1479" s="43"/>
      <c r="AO1479" s="43"/>
      <c r="AP1479" s="43"/>
      <c r="AQ1479" s="43"/>
      <c r="AR1479" s="43"/>
      <c r="AS1479" s="43"/>
      <c r="AT1479" s="43"/>
      <c r="AU1479" s="43"/>
      <c r="AV1479" s="43"/>
      <c r="AW1479" s="43"/>
      <c r="AX1479" s="43"/>
      <c r="AY1479" s="43"/>
      <c r="AZ1479" s="43"/>
      <c r="BA1479" s="43"/>
      <c r="BB1479" s="43"/>
      <c r="BC1479" s="43"/>
      <c r="BD1479" s="43"/>
      <c r="BE1479" s="43"/>
      <c r="BF1479" s="43"/>
      <c r="BG1479" s="43"/>
      <c r="BH1479" s="43"/>
      <c r="BI1479" s="43"/>
      <c r="BJ1479" s="43"/>
      <c r="BK1479" s="43"/>
      <c r="BL1479" s="43"/>
      <c r="BM1479" s="43"/>
    </row>
    <row r="1480" spans="1:65" ht="11.25" customHeight="1">
      <c r="A1480" s="43"/>
      <c r="B1480" s="43"/>
      <c r="C1480" s="43"/>
      <c r="D1480" s="44"/>
      <c r="E1480" s="43"/>
      <c r="F1480" s="45"/>
      <c r="G1480" s="46"/>
      <c r="H1480" s="46"/>
      <c r="I1480" s="46"/>
      <c r="J1480" s="49"/>
      <c r="K1480" s="49"/>
      <c r="L1480" s="49"/>
      <c r="M1480" s="50"/>
      <c r="N1480" s="46"/>
      <c r="O1480" s="46"/>
      <c r="P1480" s="46"/>
      <c r="Q1480" s="43"/>
      <c r="R1480" s="43"/>
      <c r="S1480" s="43"/>
      <c r="T1480" s="43"/>
      <c r="U1480" s="43"/>
      <c r="V1480" s="43"/>
      <c r="W1480" s="43"/>
      <c r="X1480" s="43"/>
      <c r="Y1480" s="43"/>
      <c r="Z1480" s="43"/>
      <c r="AA1480" s="43"/>
      <c r="AB1480" s="43"/>
      <c r="AC1480" s="43"/>
      <c r="AD1480" s="43"/>
      <c r="AE1480" s="43"/>
      <c r="AF1480" s="43"/>
      <c r="AG1480" s="43"/>
      <c r="AH1480" s="43"/>
      <c r="AI1480" s="43"/>
      <c r="AJ1480" s="43"/>
      <c r="AK1480" s="43"/>
      <c r="AL1480" s="43"/>
      <c r="AM1480" s="43"/>
      <c r="AN1480" s="43"/>
      <c r="AO1480" s="43"/>
      <c r="AP1480" s="43"/>
      <c r="AQ1480" s="43"/>
      <c r="AR1480" s="43"/>
      <c r="AS1480" s="43"/>
      <c r="AT1480" s="43"/>
      <c r="AU1480" s="43"/>
      <c r="AV1480" s="43"/>
      <c r="AW1480" s="43"/>
      <c r="AX1480" s="43"/>
      <c r="AY1480" s="43"/>
      <c r="AZ1480" s="43"/>
      <c r="BA1480" s="43"/>
      <c r="BB1480" s="43"/>
      <c r="BC1480" s="43"/>
      <c r="BD1480" s="43"/>
      <c r="BE1480" s="43"/>
      <c r="BF1480" s="43"/>
      <c r="BG1480" s="43"/>
      <c r="BH1480" s="43"/>
      <c r="BI1480" s="43"/>
      <c r="BJ1480" s="43"/>
      <c r="BK1480" s="43"/>
      <c r="BL1480" s="43"/>
      <c r="BM1480" s="43"/>
    </row>
    <row r="1481" spans="1:65" ht="11.25" customHeight="1">
      <c r="A1481" s="43"/>
      <c r="B1481" s="43"/>
      <c r="C1481" s="43"/>
      <c r="D1481" s="44"/>
      <c r="E1481" s="43"/>
      <c r="F1481" s="45"/>
      <c r="G1481" s="46"/>
      <c r="H1481" s="46"/>
      <c r="I1481" s="46"/>
      <c r="J1481" s="49"/>
      <c r="K1481" s="49"/>
      <c r="L1481" s="49"/>
      <c r="M1481" s="50"/>
      <c r="N1481" s="46"/>
      <c r="O1481" s="46"/>
      <c r="P1481" s="46"/>
      <c r="Q1481" s="43"/>
      <c r="R1481" s="43"/>
      <c r="S1481" s="43"/>
      <c r="T1481" s="43"/>
      <c r="U1481" s="43"/>
      <c r="V1481" s="43"/>
      <c r="W1481" s="43"/>
      <c r="X1481" s="43"/>
      <c r="Y1481" s="43"/>
      <c r="Z1481" s="43"/>
      <c r="AA1481" s="43"/>
      <c r="AB1481" s="43"/>
      <c r="AC1481" s="43"/>
      <c r="AD1481" s="43"/>
      <c r="AE1481" s="43"/>
      <c r="AF1481" s="43"/>
      <c r="AG1481" s="43"/>
      <c r="AH1481" s="43"/>
      <c r="AI1481" s="43"/>
      <c r="AJ1481" s="43"/>
      <c r="AK1481" s="43"/>
      <c r="AL1481" s="43"/>
      <c r="AM1481" s="43"/>
      <c r="AN1481" s="43"/>
      <c r="AO1481" s="43"/>
      <c r="AP1481" s="43"/>
      <c r="AQ1481" s="43"/>
      <c r="AR1481" s="43"/>
      <c r="AS1481" s="43"/>
      <c r="AT1481" s="43"/>
      <c r="AU1481" s="43"/>
      <c r="AV1481" s="43"/>
      <c r="AW1481" s="43"/>
      <c r="AX1481" s="43"/>
      <c r="AY1481" s="43"/>
      <c r="AZ1481" s="43"/>
      <c r="BA1481" s="43"/>
      <c r="BB1481" s="43"/>
      <c r="BC1481" s="43"/>
      <c r="BD1481" s="43"/>
      <c r="BE1481" s="43"/>
      <c r="BF1481" s="43"/>
      <c r="BG1481" s="43"/>
      <c r="BH1481" s="43"/>
      <c r="BI1481" s="43"/>
      <c r="BJ1481" s="43"/>
      <c r="BK1481" s="43"/>
      <c r="BL1481" s="43"/>
      <c r="BM1481" s="43"/>
    </row>
    <row r="1482" spans="1:65" ht="11.25" customHeight="1">
      <c r="A1482" s="43"/>
      <c r="B1482" s="43"/>
      <c r="C1482" s="43"/>
      <c r="D1482" s="44"/>
      <c r="E1482" s="43"/>
      <c r="F1482" s="45"/>
      <c r="G1482" s="46"/>
      <c r="H1482" s="46"/>
      <c r="I1482" s="46"/>
      <c r="J1482" s="49"/>
      <c r="K1482" s="49"/>
      <c r="L1482" s="49"/>
      <c r="M1482" s="50"/>
      <c r="N1482" s="46"/>
      <c r="O1482" s="46"/>
      <c r="P1482" s="46"/>
      <c r="Q1482" s="43"/>
      <c r="R1482" s="43"/>
      <c r="S1482" s="43"/>
      <c r="T1482" s="43"/>
      <c r="U1482" s="43"/>
      <c r="V1482" s="43"/>
      <c r="W1482" s="43"/>
      <c r="X1482" s="43"/>
      <c r="Y1482" s="43"/>
      <c r="Z1482" s="43"/>
      <c r="AA1482" s="43"/>
      <c r="AB1482" s="43"/>
      <c r="AC1482" s="43"/>
      <c r="AD1482" s="43"/>
      <c r="AE1482" s="43"/>
      <c r="AF1482" s="43"/>
      <c r="AG1482" s="43"/>
      <c r="AH1482" s="43"/>
      <c r="AI1482" s="43"/>
      <c r="AJ1482" s="43"/>
      <c r="AK1482" s="43"/>
      <c r="AL1482" s="43"/>
      <c r="AM1482" s="43"/>
      <c r="AN1482" s="43"/>
      <c r="AO1482" s="43"/>
      <c r="AP1482" s="43"/>
      <c r="AQ1482" s="43"/>
      <c r="AR1482" s="43"/>
      <c r="AS1482" s="43"/>
      <c r="AT1482" s="43"/>
      <c r="AU1482" s="43"/>
      <c r="AV1482" s="43"/>
      <c r="AW1482" s="43"/>
      <c r="AX1482" s="43"/>
      <c r="AY1482" s="43"/>
      <c r="AZ1482" s="43"/>
      <c r="BA1482" s="43"/>
      <c r="BB1482" s="43"/>
      <c r="BC1482" s="43"/>
      <c r="BD1482" s="43"/>
      <c r="BE1482" s="43"/>
      <c r="BF1482" s="43"/>
      <c r="BG1482" s="43"/>
      <c r="BH1482" s="43"/>
      <c r="BI1482" s="43"/>
      <c r="BJ1482" s="43"/>
      <c r="BK1482" s="43"/>
      <c r="BL1482" s="43"/>
      <c r="BM1482" s="43"/>
    </row>
    <row r="1483" spans="1:65" ht="11.25" customHeight="1">
      <c r="A1483" s="43"/>
      <c r="B1483" s="43"/>
      <c r="C1483" s="43"/>
      <c r="D1483" s="44"/>
      <c r="E1483" s="43"/>
      <c r="F1483" s="45"/>
      <c r="G1483" s="46"/>
      <c r="H1483" s="46"/>
      <c r="I1483" s="46"/>
      <c r="J1483" s="49"/>
      <c r="K1483" s="49"/>
      <c r="L1483" s="49"/>
      <c r="M1483" s="50"/>
      <c r="N1483" s="46"/>
      <c r="O1483" s="46"/>
      <c r="P1483" s="46"/>
      <c r="Q1483" s="43"/>
      <c r="R1483" s="43"/>
      <c r="S1483" s="43"/>
      <c r="T1483" s="43"/>
      <c r="U1483" s="43"/>
      <c r="V1483" s="43"/>
      <c r="W1483" s="43"/>
      <c r="X1483" s="43"/>
      <c r="Y1483" s="43"/>
      <c r="Z1483" s="43"/>
      <c r="AA1483" s="43"/>
      <c r="AB1483" s="43"/>
      <c r="AC1483" s="43"/>
      <c r="AD1483" s="43"/>
      <c r="AE1483" s="43"/>
      <c r="AF1483" s="43"/>
      <c r="AG1483" s="43"/>
      <c r="AH1483" s="43"/>
      <c r="AI1483" s="43"/>
      <c r="AJ1483" s="43"/>
      <c r="AK1483" s="43"/>
      <c r="AL1483" s="43"/>
      <c r="AM1483" s="43"/>
      <c r="AN1483" s="43"/>
      <c r="AO1483" s="43"/>
      <c r="AP1483" s="43"/>
      <c r="AQ1483" s="43"/>
      <c r="AR1483" s="43"/>
      <c r="AS1483" s="43"/>
      <c r="AT1483" s="43"/>
      <c r="AU1483" s="43"/>
      <c r="AV1483" s="43"/>
      <c r="AW1483" s="43"/>
      <c r="AX1483" s="43"/>
      <c r="AY1483" s="43"/>
      <c r="AZ1483" s="43"/>
      <c r="BA1483" s="43"/>
      <c r="BB1483" s="43"/>
      <c r="BC1483" s="43"/>
      <c r="BD1483" s="43"/>
      <c r="BE1483" s="43"/>
      <c r="BF1483" s="43"/>
      <c r="BG1483" s="43"/>
      <c r="BH1483" s="43"/>
      <c r="BI1483" s="43"/>
      <c r="BJ1483" s="43"/>
      <c r="BK1483" s="43"/>
      <c r="BL1483" s="43"/>
      <c r="BM1483" s="43"/>
    </row>
    <row r="1484" spans="1:65" ht="11.25" customHeight="1">
      <c r="A1484" s="43"/>
      <c r="B1484" s="43"/>
      <c r="C1484" s="43"/>
      <c r="D1484" s="44"/>
      <c r="E1484" s="43"/>
      <c r="F1484" s="45"/>
      <c r="G1484" s="46"/>
      <c r="H1484" s="46"/>
      <c r="I1484" s="46"/>
      <c r="J1484" s="49"/>
      <c r="K1484" s="49"/>
      <c r="L1484" s="49"/>
      <c r="M1484" s="50"/>
      <c r="N1484" s="46"/>
      <c r="O1484" s="46"/>
      <c r="P1484" s="46" t="e">
        <f>I1466-#REF!</f>
        <v>#REF!</v>
      </c>
      <c r="Q1484" s="43"/>
      <c r="R1484" s="43"/>
      <c r="S1484" s="43"/>
      <c r="T1484" s="43"/>
      <c r="U1484" s="43"/>
      <c r="V1484" s="43"/>
      <c r="W1484" s="43"/>
      <c r="X1484" s="43"/>
      <c r="Y1484" s="43"/>
      <c r="Z1484" s="43"/>
      <c r="AA1484" s="43"/>
      <c r="AB1484" s="43"/>
      <c r="AC1484" s="43"/>
      <c r="AD1484" s="43"/>
      <c r="AE1484" s="43"/>
      <c r="AF1484" s="43"/>
      <c r="AG1484" s="43"/>
      <c r="AH1484" s="43"/>
      <c r="AI1484" s="43"/>
      <c r="AJ1484" s="43"/>
      <c r="AK1484" s="43"/>
      <c r="AL1484" s="43"/>
      <c r="AM1484" s="43"/>
      <c r="AN1484" s="43"/>
      <c r="AO1484" s="43"/>
      <c r="AP1484" s="43"/>
      <c r="AQ1484" s="43"/>
      <c r="AR1484" s="43"/>
      <c r="AS1484" s="43"/>
      <c r="AT1484" s="43"/>
      <c r="AU1484" s="43"/>
      <c r="AV1484" s="43"/>
      <c r="AW1484" s="43"/>
      <c r="AX1484" s="43"/>
      <c r="AY1484" s="43"/>
      <c r="AZ1484" s="43"/>
      <c r="BA1484" s="43"/>
      <c r="BB1484" s="43"/>
      <c r="BC1484" s="43"/>
      <c r="BD1484" s="43"/>
      <c r="BE1484" s="43"/>
      <c r="BF1484" s="43"/>
      <c r="BG1484" s="43"/>
      <c r="BH1484" s="43"/>
      <c r="BI1484" s="43"/>
      <c r="BJ1484" s="43"/>
      <c r="BK1484" s="43"/>
      <c r="BL1484" s="43"/>
      <c r="BM1484" s="43"/>
    </row>
  </sheetData>
  <autoFilter ref="A9:BG1466"/>
  <mergeCells count="58">
    <mergeCell ref="AN7:AO7"/>
    <mergeCell ref="A1466:H1466"/>
    <mergeCell ref="BH7:BJ7"/>
    <mergeCell ref="BK7:BM7"/>
    <mergeCell ref="AT7:AU7"/>
    <mergeCell ref="AV7:AW7"/>
    <mergeCell ref="AX7:AY7"/>
    <mergeCell ref="AZ7:BA7"/>
    <mergeCell ref="BB7:BC7"/>
    <mergeCell ref="BD7:BE7"/>
    <mergeCell ref="BF7:BG7"/>
    <mergeCell ref="Z7:AA7"/>
    <mergeCell ref="AP7:AQ7"/>
    <mergeCell ref="AR7:AS7"/>
    <mergeCell ref="AB7:AC7"/>
    <mergeCell ref="A7:A8"/>
    <mergeCell ref="L7:M7"/>
    <mergeCell ref="N7:O7"/>
    <mergeCell ref="P7:Q7"/>
    <mergeCell ref="R7:S7"/>
    <mergeCell ref="T7:U7"/>
    <mergeCell ref="AL7:AM7"/>
    <mergeCell ref="V7:W7"/>
    <mergeCell ref="X7:Y7"/>
    <mergeCell ref="AH7:AI7"/>
    <mergeCell ref="AJ7:AK7"/>
    <mergeCell ref="AD7:AE7"/>
    <mergeCell ref="AF7:AG7"/>
    <mergeCell ref="J7:K7"/>
    <mergeCell ref="F2:G2"/>
    <mergeCell ref="D4:E4"/>
    <mergeCell ref="F4:G4"/>
    <mergeCell ref="A1:B5"/>
    <mergeCell ref="F1:G1"/>
    <mergeCell ref="D5:E5"/>
    <mergeCell ref="F5:G5"/>
    <mergeCell ref="F3:G3"/>
    <mergeCell ref="C1:E2"/>
    <mergeCell ref="D3:E3"/>
    <mergeCell ref="B7:C7"/>
    <mergeCell ref="D7:D8"/>
    <mergeCell ref="E7:E8"/>
    <mergeCell ref="L1468:L1469"/>
    <mergeCell ref="J1468:J1469"/>
    <mergeCell ref="H1:I1"/>
    <mergeCell ref="J1:J2"/>
    <mergeCell ref="K1:BM2"/>
    <mergeCell ref="H2:I2"/>
    <mergeCell ref="BL3:BM5"/>
    <mergeCell ref="H4:I4"/>
    <mergeCell ref="H5:I5"/>
    <mergeCell ref="H3:I3"/>
    <mergeCell ref="K3:BJ3"/>
    <mergeCell ref="BK3:BK5"/>
    <mergeCell ref="K4:BJ4"/>
    <mergeCell ref="K5:BJ5"/>
    <mergeCell ref="A6:BM6"/>
    <mergeCell ref="F7:I7"/>
  </mergeCells>
  <conditionalFormatting sqref="AQ9:AQ1465">
    <cfRule type="cellIs" dxfId="1" priority="1" operator="greaterThan">
      <formula>1.0001</formula>
    </cfRule>
  </conditionalFormatting>
  <conditionalFormatting sqref="AQ9:AQ1465">
    <cfRule type="cellIs" dxfId="0" priority="2" operator="between">
      <formula>0.0001</formula>
      <formula>1.0001</formula>
    </cfRule>
  </conditionalFormatting>
  <printOptions horizontalCentered="1"/>
  <pageMargins left="0.51181102362204722" right="0.51181102362204722" top="0.39370078740157483" bottom="0.39370078740157483" header="0" footer="0"/>
  <pageSetup paperSize="9"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O1216"/>
  <sheetViews>
    <sheetView zoomScaleNormal="100" workbookViewId="0">
      <selection activeCell="B2" sqref="B2"/>
    </sheetView>
  </sheetViews>
  <sheetFormatPr defaultColWidth="14.42578125" defaultRowHeight="15" customHeight="1"/>
  <cols>
    <col min="1" max="1" width="8.5703125" customWidth="1"/>
    <col min="2" max="2" width="75.7109375" customWidth="1"/>
    <col min="3" max="3" width="10.7109375" customWidth="1"/>
    <col min="4" max="5" width="9.42578125" customWidth="1"/>
    <col min="6" max="6" width="11.5703125" customWidth="1"/>
    <col min="7" max="7" width="9.42578125" customWidth="1"/>
    <col min="8" max="8" width="10.5703125" customWidth="1"/>
    <col min="9" max="9" width="9.42578125" customWidth="1"/>
    <col min="10" max="10" width="8.7109375" bestFit="1" customWidth="1"/>
    <col min="11" max="11" width="11" hidden="1" customWidth="1"/>
    <col min="12" max="12" width="12.28515625" style="223" customWidth="1"/>
    <col min="13" max="14" width="12.28515625" style="136" customWidth="1"/>
    <col min="15" max="26" width="11.42578125" customWidth="1"/>
  </cols>
  <sheetData>
    <row r="1" spans="1:14" ht="15" customHeight="1">
      <c r="A1" s="53"/>
      <c r="B1" s="53"/>
      <c r="C1" s="53"/>
      <c r="D1" s="53"/>
      <c r="E1" s="53"/>
      <c r="F1" s="53"/>
      <c r="G1" s="53"/>
      <c r="H1" s="53"/>
      <c r="I1" s="53"/>
      <c r="J1" s="53"/>
      <c r="K1" s="53"/>
      <c r="M1" s="135"/>
      <c r="N1" s="135"/>
    </row>
    <row r="2" spans="1:14" ht="15" customHeight="1">
      <c r="A2" s="53"/>
      <c r="B2" s="53"/>
      <c r="C2" s="53"/>
      <c r="D2" s="53"/>
      <c r="E2" s="53"/>
      <c r="F2" s="53"/>
      <c r="G2" s="53"/>
      <c r="H2" s="53"/>
      <c r="I2" s="53"/>
      <c r="J2" s="53"/>
      <c r="K2" s="53"/>
      <c r="M2" s="135"/>
      <c r="N2" s="135"/>
    </row>
    <row r="3" spans="1:14" ht="15" customHeight="1">
      <c r="A3" s="53"/>
      <c r="B3" s="53"/>
      <c r="C3" s="53"/>
      <c r="D3" s="53"/>
      <c r="E3" s="53"/>
      <c r="F3" s="53"/>
      <c r="G3" s="53"/>
      <c r="H3" s="53"/>
      <c r="I3" s="53"/>
      <c r="J3" s="53"/>
      <c r="K3" s="53"/>
      <c r="M3" s="135"/>
      <c r="N3" s="135"/>
    </row>
    <row r="4" spans="1:14" ht="15" customHeight="1">
      <c r="A4" s="54" t="s">
        <v>2316</v>
      </c>
      <c r="B4" s="53"/>
      <c r="C4" s="53"/>
      <c r="D4" s="53"/>
      <c r="E4" s="53"/>
      <c r="F4" s="53"/>
      <c r="G4" s="53"/>
      <c r="H4" s="53"/>
      <c r="I4" s="53"/>
      <c r="J4" s="53"/>
      <c r="K4" s="53"/>
      <c r="M4" s="135"/>
      <c r="N4" s="135"/>
    </row>
    <row r="5" spans="1:14" ht="15" customHeight="1">
      <c r="A5" s="54" t="s">
        <v>2317</v>
      </c>
      <c r="B5" s="55"/>
      <c r="C5" s="56"/>
      <c r="D5" s="56"/>
      <c r="E5" s="56"/>
      <c r="F5" s="56"/>
      <c r="G5" s="56"/>
      <c r="H5" s="56"/>
      <c r="I5" s="56"/>
      <c r="J5" s="56"/>
      <c r="K5" s="53"/>
      <c r="M5" s="135"/>
      <c r="N5" s="135"/>
    </row>
    <row r="6" spans="1:14" ht="15" customHeight="1">
      <c r="A6" s="55"/>
      <c r="B6" s="55"/>
      <c r="C6" s="56"/>
      <c r="D6" s="56"/>
      <c r="E6" s="56"/>
      <c r="F6" s="56"/>
      <c r="G6" s="56"/>
      <c r="H6" s="56"/>
      <c r="I6" s="56"/>
      <c r="J6" s="56"/>
      <c r="K6" s="53"/>
      <c r="M6" s="135"/>
      <c r="N6" s="135"/>
    </row>
    <row r="7" spans="1:14" ht="18">
      <c r="A7" s="596" t="s">
        <v>2390</v>
      </c>
      <c r="B7" s="597"/>
      <c r="C7" s="597"/>
      <c r="D7" s="597"/>
      <c r="E7" s="597"/>
      <c r="F7" s="597"/>
      <c r="G7" s="597"/>
      <c r="H7" s="597"/>
      <c r="I7" s="597"/>
      <c r="J7" s="597"/>
      <c r="K7" s="597"/>
      <c r="L7" s="597"/>
      <c r="M7" s="597"/>
      <c r="N7" s="597"/>
    </row>
    <row r="8" spans="1:14" ht="21">
      <c r="A8" s="57"/>
      <c r="B8" s="57"/>
      <c r="C8" s="57"/>
      <c r="D8" s="57"/>
      <c r="E8" s="57"/>
      <c r="F8" s="57"/>
      <c r="G8" s="57"/>
      <c r="H8" s="57"/>
      <c r="I8" s="57"/>
      <c r="J8" s="57"/>
      <c r="K8" s="57"/>
      <c r="L8" s="341"/>
      <c r="M8" s="57"/>
    </row>
    <row r="9" spans="1:14">
      <c r="A9" s="58" t="s">
        <v>2318</v>
      </c>
      <c r="B9" s="59" t="s">
        <v>2319</v>
      </c>
      <c r="C9" s="60" t="s">
        <v>23</v>
      </c>
      <c r="D9" s="61" t="s">
        <v>53</v>
      </c>
      <c r="E9" s="62" t="s">
        <v>2320</v>
      </c>
      <c r="F9" s="62" t="s">
        <v>2321</v>
      </c>
      <c r="G9" s="62" t="s">
        <v>2322</v>
      </c>
      <c r="H9" s="62" t="s">
        <v>2323</v>
      </c>
      <c r="I9" s="62" t="s">
        <v>2324</v>
      </c>
      <c r="J9" s="61" t="s">
        <v>2325</v>
      </c>
      <c r="K9" s="61"/>
      <c r="L9" s="342" t="s">
        <v>2411</v>
      </c>
      <c r="M9" s="61" t="s">
        <v>2328</v>
      </c>
    </row>
    <row r="10" spans="1:14">
      <c r="A10" s="28" t="s">
        <v>65</v>
      </c>
      <c r="B10" s="63" t="s">
        <v>67</v>
      </c>
      <c r="C10" s="29" t="s">
        <v>68</v>
      </c>
      <c r="D10" s="64">
        <v>1320</v>
      </c>
      <c r="E10" s="64"/>
      <c r="F10" s="64"/>
      <c r="G10" s="64"/>
      <c r="H10" s="64"/>
      <c r="I10" s="64"/>
      <c r="J10" s="65">
        <f t="shared" ref="J10:J25" si="0">D10</f>
        <v>1320</v>
      </c>
      <c r="K10" s="66"/>
      <c r="L10" s="261"/>
      <c r="M10" s="66">
        <f>J10-J27</f>
        <v>1144</v>
      </c>
    </row>
    <row r="11" spans="1:14">
      <c r="A11" s="28" t="s">
        <v>2329</v>
      </c>
      <c r="B11" s="63" t="s">
        <v>7</v>
      </c>
      <c r="C11" s="29" t="str">
        <f t="shared" ref="C11:C25" si="1">C10</f>
        <v>H/MES</v>
      </c>
      <c r="D11" s="67">
        <v>88</v>
      </c>
      <c r="E11" s="68">
        <f t="shared" ref="E11:E26" si="2">G11*H11</f>
        <v>0</v>
      </c>
      <c r="F11" s="68">
        <f t="shared" ref="F11:F26" si="3">G11*H11*I11</f>
        <v>0</v>
      </c>
      <c r="G11" s="68"/>
      <c r="H11" s="68"/>
      <c r="I11" s="68"/>
      <c r="J11" s="68">
        <f t="shared" si="0"/>
        <v>88</v>
      </c>
      <c r="K11" s="68"/>
      <c r="L11" s="343"/>
      <c r="M11"/>
    </row>
    <row r="12" spans="1:14">
      <c r="A12" s="137" t="s">
        <v>2391</v>
      </c>
      <c r="B12" s="63" t="s">
        <v>25</v>
      </c>
      <c r="C12" s="29" t="str">
        <f t="shared" si="1"/>
        <v>H/MES</v>
      </c>
      <c r="D12" s="69">
        <v>88</v>
      </c>
      <c r="E12" s="68">
        <f t="shared" si="2"/>
        <v>0</v>
      </c>
      <c r="F12" s="68">
        <f t="shared" si="3"/>
        <v>0</v>
      </c>
      <c r="G12" s="68"/>
      <c r="H12" s="68"/>
      <c r="I12" s="68"/>
      <c r="J12" s="68">
        <f t="shared" si="0"/>
        <v>88</v>
      </c>
      <c r="K12" s="68"/>
      <c r="L12" s="343"/>
      <c r="M12"/>
    </row>
    <row r="13" spans="1:14">
      <c r="A13" s="28"/>
      <c r="B13" s="63" t="s">
        <v>26</v>
      </c>
      <c r="C13" s="29" t="str">
        <f t="shared" si="1"/>
        <v>H/MES</v>
      </c>
      <c r="D13" s="69"/>
      <c r="E13" s="68">
        <f t="shared" si="2"/>
        <v>0</v>
      </c>
      <c r="F13" s="68">
        <f t="shared" si="3"/>
        <v>0</v>
      </c>
      <c r="G13" s="68"/>
      <c r="H13" s="68"/>
      <c r="I13" s="68"/>
      <c r="J13" s="68">
        <f t="shared" si="0"/>
        <v>0</v>
      </c>
      <c r="K13" s="68"/>
      <c r="L13" s="343"/>
      <c r="M13"/>
    </row>
    <row r="14" spans="1:14">
      <c r="A14" s="28"/>
      <c r="B14" s="63" t="s">
        <v>27</v>
      </c>
      <c r="C14" s="29" t="str">
        <f t="shared" si="1"/>
        <v>H/MES</v>
      </c>
      <c r="D14" s="69"/>
      <c r="E14" s="68">
        <f t="shared" si="2"/>
        <v>0</v>
      </c>
      <c r="F14" s="68">
        <f t="shared" si="3"/>
        <v>0</v>
      </c>
      <c r="G14" s="68"/>
      <c r="H14" s="68"/>
      <c r="I14" s="68"/>
      <c r="J14" s="68">
        <f t="shared" si="0"/>
        <v>0</v>
      </c>
      <c r="K14" s="68"/>
      <c r="L14" s="343"/>
      <c r="M14"/>
    </row>
    <row r="15" spans="1:14">
      <c r="A15" s="28"/>
      <c r="B15" s="63" t="s">
        <v>28</v>
      </c>
      <c r="C15" s="29" t="str">
        <f t="shared" si="1"/>
        <v>H/MES</v>
      </c>
      <c r="D15" s="69"/>
      <c r="E15" s="68">
        <f t="shared" si="2"/>
        <v>0</v>
      </c>
      <c r="F15" s="68">
        <f t="shared" si="3"/>
        <v>0</v>
      </c>
      <c r="G15" s="68"/>
      <c r="H15" s="68"/>
      <c r="I15" s="68"/>
      <c r="J15" s="68">
        <f t="shared" si="0"/>
        <v>0</v>
      </c>
      <c r="K15" s="68"/>
      <c r="L15" s="343"/>
      <c r="M15"/>
    </row>
    <row r="16" spans="1:14">
      <c r="A16" s="28"/>
      <c r="B16" s="63" t="s">
        <v>29</v>
      </c>
      <c r="C16" s="29" t="str">
        <f t="shared" si="1"/>
        <v>H/MES</v>
      </c>
      <c r="D16" s="69"/>
      <c r="E16" s="68">
        <f t="shared" si="2"/>
        <v>0</v>
      </c>
      <c r="F16" s="68">
        <f t="shared" si="3"/>
        <v>0</v>
      </c>
      <c r="G16" s="68"/>
      <c r="H16" s="68"/>
      <c r="I16" s="68"/>
      <c r="J16" s="68">
        <f t="shared" si="0"/>
        <v>0</v>
      </c>
      <c r="K16" s="68"/>
      <c r="L16" s="343"/>
      <c r="M16"/>
    </row>
    <row r="17" spans="1:13">
      <c r="A17" s="28"/>
      <c r="B17" s="63" t="s">
        <v>30</v>
      </c>
      <c r="C17" s="29" t="str">
        <f t="shared" si="1"/>
        <v>H/MES</v>
      </c>
      <c r="D17" s="69"/>
      <c r="E17" s="68">
        <f t="shared" si="2"/>
        <v>0</v>
      </c>
      <c r="F17" s="68">
        <f t="shared" si="3"/>
        <v>0</v>
      </c>
      <c r="G17" s="68"/>
      <c r="H17" s="68"/>
      <c r="I17" s="68"/>
      <c r="J17" s="68">
        <f t="shared" si="0"/>
        <v>0</v>
      </c>
      <c r="K17" s="68"/>
      <c r="L17" s="343"/>
      <c r="M17"/>
    </row>
    <row r="18" spans="1:13">
      <c r="A18" s="28"/>
      <c r="B18" s="63" t="s">
        <v>31</v>
      </c>
      <c r="C18" s="29" t="str">
        <f t="shared" si="1"/>
        <v>H/MES</v>
      </c>
      <c r="D18" s="69"/>
      <c r="E18" s="68">
        <f t="shared" si="2"/>
        <v>0</v>
      </c>
      <c r="F18" s="68">
        <f t="shared" si="3"/>
        <v>0</v>
      </c>
      <c r="G18" s="68"/>
      <c r="H18" s="68"/>
      <c r="I18" s="68"/>
      <c r="J18" s="68">
        <f t="shared" si="0"/>
        <v>0</v>
      </c>
      <c r="K18" s="68"/>
      <c r="L18" s="343"/>
      <c r="M18"/>
    </row>
    <row r="19" spans="1:13">
      <c r="A19" s="28"/>
      <c r="B19" s="63" t="s">
        <v>32</v>
      </c>
      <c r="C19" s="29" t="str">
        <f t="shared" si="1"/>
        <v>H/MES</v>
      </c>
      <c r="D19" s="69"/>
      <c r="E19" s="68">
        <f t="shared" si="2"/>
        <v>0</v>
      </c>
      <c r="F19" s="68">
        <f t="shared" si="3"/>
        <v>0</v>
      </c>
      <c r="G19" s="68"/>
      <c r="H19" s="68"/>
      <c r="I19" s="68"/>
      <c r="J19" s="68">
        <f t="shared" si="0"/>
        <v>0</v>
      </c>
      <c r="K19" s="68"/>
      <c r="L19" s="343"/>
      <c r="M19"/>
    </row>
    <row r="20" spans="1:13">
      <c r="A20" s="28"/>
      <c r="B20" s="63" t="s">
        <v>33</v>
      </c>
      <c r="C20" s="29" t="str">
        <f t="shared" si="1"/>
        <v>H/MES</v>
      </c>
      <c r="D20" s="69"/>
      <c r="E20" s="68">
        <f t="shared" si="2"/>
        <v>0</v>
      </c>
      <c r="F20" s="68">
        <f t="shared" si="3"/>
        <v>0</v>
      </c>
      <c r="G20" s="68"/>
      <c r="H20" s="68"/>
      <c r="I20" s="68"/>
      <c r="J20" s="68">
        <f t="shared" si="0"/>
        <v>0</v>
      </c>
      <c r="K20" s="68"/>
      <c r="L20" s="343"/>
      <c r="M20"/>
    </row>
    <row r="21" spans="1:13">
      <c r="A21" s="28"/>
      <c r="B21" s="63" t="s">
        <v>34</v>
      </c>
      <c r="C21" s="29" t="str">
        <f t="shared" si="1"/>
        <v>H/MES</v>
      </c>
      <c r="D21" s="69"/>
      <c r="E21" s="68">
        <f t="shared" si="2"/>
        <v>0</v>
      </c>
      <c r="F21" s="68">
        <f t="shared" si="3"/>
        <v>0</v>
      </c>
      <c r="G21" s="68"/>
      <c r="H21" s="68"/>
      <c r="I21" s="68"/>
      <c r="J21" s="68">
        <f t="shared" si="0"/>
        <v>0</v>
      </c>
      <c r="K21" s="68"/>
      <c r="L21" s="343"/>
      <c r="M21"/>
    </row>
    <row r="22" spans="1:13">
      <c r="A22" s="28"/>
      <c r="B22" s="63" t="s">
        <v>35</v>
      </c>
      <c r="C22" s="29" t="str">
        <f t="shared" si="1"/>
        <v>H/MES</v>
      </c>
      <c r="D22" s="69"/>
      <c r="E22" s="68">
        <f t="shared" si="2"/>
        <v>0</v>
      </c>
      <c r="F22" s="68">
        <f t="shared" si="3"/>
        <v>0</v>
      </c>
      <c r="G22" s="68"/>
      <c r="H22" s="68"/>
      <c r="I22" s="68"/>
      <c r="J22" s="68">
        <f t="shared" si="0"/>
        <v>0</v>
      </c>
      <c r="K22" s="68"/>
      <c r="L22" s="343"/>
      <c r="M22"/>
    </row>
    <row r="23" spans="1:13">
      <c r="A23" s="28"/>
      <c r="B23" s="63" t="s">
        <v>36</v>
      </c>
      <c r="C23" s="29" t="str">
        <f t="shared" si="1"/>
        <v>H/MES</v>
      </c>
      <c r="D23" s="69"/>
      <c r="E23" s="68">
        <f t="shared" si="2"/>
        <v>0</v>
      </c>
      <c r="F23" s="68">
        <f t="shared" si="3"/>
        <v>0</v>
      </c>
      <c r="G23" s="68"/>
      <c r="H23" s="68"/>
      <c r="I23" s="68"/>
      <c r="J23" s="68">
        <f t="shared" si="0"/>
        <v>0</v>
      </c>
      <c r="K23" s="68"/>
      <c r="L23" s="343"/>
      <c r="M23"/>
    </row>
    <row r="24" spans="1:13">
      <c r="A24" s="28"/>
      <c r="B24" s="63" t="s">
        <v>37</v>
      </c>
      <c r="C24" s="29" t="str">
        <f t="shared" si="1"/>
        <v>H/MES</v>
      </c>
      <c r="D24" s="69"/>
      <c r="E24" s="68">
        <f t="shared" si="2"/>
        <v>0</v>
      </c>
      <c r="F24" s="68">
        <f t="shared" si="3"/>
        <v>0</v>
      </c>
      <c r="G24" s="68"/>
      <c r="H24" s="68"/>
      <c r="I24" s="68"/>
      <c r="J24" s="68">
        <f t="shared" si="0"/>
        <v>0</v>
      </c>
      <c r="K24" s="68"/>
      <c r="L24" s="343"/>
      <c r="M24"/>
    </row>
    <row r="25" spans="1:13">
      <c r="A25" s="28"/>
      <c r="B25" s="63" t="s">
        <v>38</v>
      </c>
      <c r="C25" s="29" t="str">
        <f t="shared" si="1"/>
        <v>H/MES</v>
      </c>
      <c r="D25" s="69"/>
      <c r="E25" s="68">
        <f t="shared" si="2"/>
        <v>0</v>
      </c>
      <c r="F25" s="68">
        <f t="shared" si="3"/>
        <v>0</v>
      </c>
      <c r="G25" s="68"/>
      <c r="H25" s="68"/>
      <c r="I25" s="68"/>
      <c r="J25" s="68">
        <f t="shared" si="0"/>
        <v>0</v>
      </c>
      <c r="K25" s="68"/>
      <c r="L25" s="343"/>
      <c r="M25"/>
    </row>
    <row r="26" spans="1:13">
      <c r="A26" s="28"/>
      <c r="B26" s="63"/>
      <c r="C26" s="29"/>
      <c r="D26" s="69"/>
      <c r="E26" s="68">
        <f t="shared" si="2"/>
        <v>0</v>
      </c>
      <c r="F26" s="68">
        <f t="shared" si="3"/>
        <v>0</v>
      </c>
      <c r="G26" s="68"/>
      <c r="H26" s="68"/>
      <c r="I26" s="68"/>
      <c r="J26" s="68"/>
      <c r="K26" s="68"/>
      <c r="L26" s="343" t="str">
        <f>IF(B26="","",IF(D26="MÊS",F26,IF(D26="M2",G26*F26,IF(D26="CHP",F26,IF(D26="KG",F26,IF(D26="KM",I26,IF(D26="L",F26,IF(D26="M",I26*F26,IF(D26="M3",H26*F26,IF(D26="TXKM",F26*H26,IF(D26="UN",F26)))))))))))</f>
        <v/>
      </c>
      <c r="M26"/>
    </row>
    <row r="27" spans="1:13">
      <c r="A27" s="70"/>
      <c r="B27" s="71"/>
      <c r="C27" s="72"/>
      <c r="D27" s="73"/>
      <c r="E27" s="73"/>
      <c r="F27" s="74"/>
      <c r="G27" s="74"/>
      <c r="H27" s="74"/>
      <c r="I27" s="75" t="s">
        <v>2325</v>
      </c>
      <c r="J27" s="76">
        <f>ROUND(SUM(J11:J26),2)</f>
        <v>176</v>
      </c>
      <c r="K27" s="75"/>
      <c r="L27" s="344"/>
      <c r="M27"/>
    </row>
    <row r="28" spans="1:13" ht="15.75" customHeight="1"/>
    <row r="29" spans="1:13" ht="15.75" customHeight="1">
      <c r="A29" s="58" t="s">
        <v>2318</v>
      </c>
      <c r="B29" s="59" t="s">
        <v>2319</v>
      </c>
      <c r="C29" s="60" t="s">
        <v>23</v>
      </c>
      <c r="D29" s="61" t="s">
        <v>53</v>
      </c>
      <c r="E29" s="62" t="s">
        <v>2320</v>
      </c>
      <c r="F29" s="62" t="s">
        <v>2321</v>
      </c>
      <c r="G29" s="62" t="s">
        <v>2322</v>
      </c>
      <c r="H29" s="62" t="s">
        <v>2323</v>
      </c>
      <c r="I29" s="62" t="s">
        <v>2324</v>
      </c>
      <c r="J29" s="61" t="s">
        <v>2325</v>
      </c>
      <c r="K29" s="61"/>
      <c r="L29" s="342" t="s">
        <v>2411</v>
      </c>
      <c r="M29" s="61" t="s">
        <v>2328</v>
      </c>
    </row>
    <row r="30" spans="1:13" ht="15.75" customHeight="1">
      <c r="A30" s="28" t="s">
        <v>69</v>
      </c>
      <c r="B30" s="63" t="s">
        <v>70</v>
      </c>
      <c r="C30" s="29" t="s">
        <v>68</v>
      </c>
      <c r="D30" s="64">
        <v>2640</v>
      </c>
      <c r="E30" s="64"/>
      <c r="F30" s="64"/>
      <c r="G30" s="64"/>
      <c r="H30" s="64"/>
      <c r="I30" s="64"/>
      <c r="J30" s="65">
        <f t="shared" ref="J30:J45" si="4">D30</f>
        <v>2640</v>
      </c>
      <c r="K30" s="66"/>
      <c r="L30" s="261"/>
      <c r="M30" s="66">
        <f>J30-J47</f>
        <v>2288</v>
      </c>
    </row>
    <row r="31" spans="1:13" ht="15.75" customHeight="1">
      <c r="A31" s="28" t="s">
        <v>2329</v>
      </c>
      <c r="B31" s="63" t="s">
        <v>7</v>
      </c>
      <c r="C31" s="29" t="str">
        <f t="shared" ref="C31:C45" si="5">C30</f>
        <v>H/MES</v>
      </c>
      <c r="D31" s="67">
        <v>176</v>
      </c>
      <c r="E31" s="68">
        <f t="shared" ref="E31:E46" si="6">G31*H31</f>
        <v>0</v>
      </c>
      <c r="F31" s="68">
        <f t="shared" ref="F31:F46" si="7">G31*H31*I31</f>
        <v>0</v>
      </c>
      <c r="G31" s="68"/>
      <c r="H31" s="68"/>
      <c r="I31" s="68"/>
      <c r="J31" s="68">
        <f t="shared" si="4"/>
        <v>176</v>
      </c>
      <c r="M31"/>
    </row>
    <row r="32" spans="1:13" ht="15.75" customHeight="1">
      <c r="A32" s="137" t="s">
        <v>2391</v>
      </c>
      <c r="B32" s="63" t="s">
        <v>25</v>
      </c>
      <c r="C32" s="29" t="str">
        <f t="shared" si="5"/>
        <v>H/MES</v>
      </c>
      <c r="D32" s="69">
        <v>176</v>
      </c>
      <c r="E32" s="68">
        <f t="shared" si="6"/>
        <v>0</v>
      </c>
      <c r="F32" s="68">
        <f t="shared" si="7"/>
        <v>0</v>
      </c>
      <c r="G32" s="68"/>
      <c r="H32" s="68"/>
      <c r="I32" s="68"/>
      <c r="J32" s="68">
        <f t="shared" si="4"/>
        <v>176</v>
      </c>
      <c r="M32"/>
    </row>
    <row r="33" spans="1:13" ht="15.75" customHeight="1">
      <c r="A33" s="28"/>
      <c r="B33" s="63" t="s">
        <v>26</v>
      </c>
      <c r="C33" s="29" t="str">
        <f t="shared" si="5"/>
        <v>H/MES</v>
      </c>
      <c r="D33" s="69"/>
      <c r="E33" s="68">
        <f t="shared" si="6"/>
        <v>0</v>
      </c>
      <c r="F33" s="68">
        <f t="shared" si="7"/>
        <v>0</v>
      </c>
      <c r="G33" s="68"/>
      <c r="H33" s="68"/>
      <c r="I33" s="68"/>
      <c r="J33" s="68">
        <f t="shared" si="4"/>
        <v>0</v>
      </c>
      <c r="M33"/>
    </row>
    <row r="34" spans="1:13" ht="15.75" customHeight="1">
      <c r="A34" s="28"/>
      <c r="B34" s="63" t="s">
        <v>27</v>
      </c>
      <c r="C34" s="29" t="str">
        <f t="shared" si="5"/>
        <v>H/MES</v>
      </c>
      <c r="D34" s="69"/>
      <c r="E34" s="68">
        <f t="shared" si="6"/>
        <v>0</v>
      </c>
      <c r="F34" s="68">
        <f t="shared" si="7"/>
        <v>0</v>
      </c>
      <c r="G34" s="68"/>
      <c r="H34" s="68"/>
      <c r="I34" s="68"/>
      <c r="J34" s="68">
        <f t="shared" si="4"/>
        <v>0</v>
      </c>
      <c r="M34"/>
    </row>
    <row r="35" spans="1:13" ht="15.75" customHeight="1">
      <c r="A35" s="28"/>
      <c r="B35" s="63" t="s">
        <v>28</v>
      </c>
      <c r="C35" s="29" t="str">
        <f t="shared" si="5"/>
        <v>H/MES</v>
      </c>
      <c r="D35" s="69"/>
      <c r="E35" s="68">
        <f t="shared" si="6"/>
        <v>0</v>
      </c>
      <c r="F35" s="68">
        <f t="shared" si="7"/>
        <v>0</v>
      </c>
      <c r="G35" s="68"/>
      <c r="H35" s="68"/>
      <c r="I35" s="68"/>
      <c r="J35" s="68">
        <f t="shared" si="4"/>
        <v>0</v>
      </c>
      <c r="M35"/>
    </row>
    <row r="36" spans="1:13" ht="15.75" customHeight="1">
      <c r="A36" s="28"/>
      <c r="B36" s="63" t="s">
        <v>29</v>
      </c>
      <c r="C36" s="29" t="str">
        <f t="shared" si="5"/>
        <v>H/MES</v>
      </c>
      <c r="D36" s="69"/>
      <c r="E36" s="68">
        <f t="shared" si="6"/>
        <v>0</v>
      </c>
      <c r="F36" s="68">
        <f t="shared" si="7"/>
        <v>0</v>
      </c>
      <c r="G36" s="68"/>
      <c r="H36" s="68"/>
      <c r="I36" s="68"/>
      <c r="J36" s="68">
        <f t="shared" si="4"/>
        <v>0</v>
      </c>
      <c r="M36"/>
    </row>
    <row r="37" spans="1:13" ht="15.75" customHeight="1">
      <c r="A37" s="28"/>
      <c r="B37" s="63" t="s">
        <v>30</v>
      </c>
      <c r="C37" s="29" t="str">
        <f t="shared" si="5"/>
        <v>H/MES</v>
      </c>
      <c r="D37" s="69"/>
      <c r="E37" s="68">
        <f t="shared" si="6"/>
        <v>0</v>
      </c>
      <c r="F37" s="68">
        <f t="shared" si="7"/>
        <v>0</v>
      </c>
      <c r="G37" s="68"/>
      <c r="H37" s="68"/>
      <c r="I37" s="68"/>
      <c r="J37" s="68">
        <f t="shared" si="4"/>
        <v>0</v>
      </c>
      <c r="M37"/>
    </row>
    <row r="38" spans="1:13" ht="15.75" customHeight="1">
      <c r="A38" s="28"/>
      <c r="B38" s="63" t="s">
        <v>31</v>
      </c>
      <c r="C38" s="29" t="str">
        <f t="shared" si="5"/>
        <v>H/MES</v>
      </c>
      <c r="D38" s="69"/>
      <c r="E38" s="68">
        <f t="shared" si="6"/>
        <v>0</v>
      </c>
      <c r="F38" s="68">
        <f t="shared" si="7"/>
        <v>0</v>
      </c>
      <c r="G38" s="68"/>
      <c r="H38" s="68"/>
      <c r="I38" s="68"/>
      <c r="J38" s="68">
        <f t="shared" si="4"/>
        <v>0</v>
      </c>
      <c r="M38"/>
    </row>
    <row r="39" spans="1:13" ht="15.75" customHeight="1">
      <c r="A39" s="28"/>
      <c r="B39" s="63" t="s">
        <v>32</v>
      </c>
      <c r="C39" s="29" t="str">
        <f t="shared" si="5"/>
        <v>H/MES</v>
      </c>
      <c r="D39" s="69"/>
      <c r="E39" s="68">
        <f t="shared" si="6"/>
        <v>0</v>
      </c>
      <c r="F39" s="68">
        <f t="shared" si="7"/>
        <v>0</v>
      </c>
      <c r="G39" s="68"/>
      <c r="H39" s="68"/>
      <c r="I39" s="68"/>
      <c r="J39" s="68">
        <f t="shared" si="4"/>
        <v>0</v>
      </c>
      <c r="M39"/>
    </row>
    <row r="40" spans="1:13" ht="15.75" customHeight="1">
      <c r="A40" s="28"/>
      <c r="B40" s="63" t="s">
        <v>33</v>
      </c>
      <c r="C40" s="29" t="str">
        <f t="shared" si="5"/>
        <v>H/MES</v>
      </c>
      <c r="D40" s="69"/>
      <c r="E40" s="68">
        <f t="shared" si="6"/>
        <v>0</v>
      </c>
      <c r="F40" s="68">
        <f t="shared" si="7"/>
        <v>0</v>
      </c>
      <c r="G40" s="68"/>
      <c r="H40" s="68"/>
      <c r="I40" s="68"/>
      <c r="J40" s="68">
        <f t="shared" si="4"/>
        <v>0</v>
      </c>
      <c r="M40"/>
    </row>
    <row r="41" spans="1:13" ht="15.75" customHeight="1">
      <c r="A41" s="28"/>
      <c r="B41" s="63" t="s">
        <v>34</v>
      </c>
      <c r="C41" s="29" t="str">
        <f t="shared" si="5"/>
        <v>H/MES</v>
      </c>
      <c r="D41" s="69"/>
      <c r="E41" s="68">
        <f t="shared" si="6"/>
        <v>0</v>
      </c>
      <c r="F41" s="68">
        <f t="shared" si="7"/>
        <v>0</v>
      </c>
      <c r="G41" s="68"/>
      <c r="H41" s="68"/>
      <c r="I41" s="68"/>
      <c r="J41" s="68">
        <f t="shared" si="4"/>
        <v>0</v>
      </c>
      <c r="M41"/>
    </row>
    <row r="42" spans="1:13" ht="15.75" customHeight="1">
      <c r="A42" s="28"/>
      <c r="B42" s="63" t="s">
        <v>35</v>
      </c>
      <c r="C42" s="29" t="str">
        <f t="shared" si="5"/>
        <v>H/MES</v>
      </c>
      <c r="D42" s="69"/>
      <c r="E42" s="68">
        <f t="shared" si="6"/>
        <v>0</v>
      </c>
      <c r="F42" s="68">
        <f t="shared" si="7"/>
        <v>0</v>
      </c>
      <c r="G42" s="68"/>
      <c r="H42" s="68"/>
      <c r="I42" s="68"/>
      <c r="J42" s="68">
        <f t="shared" si="4"/>
        <v>0</v>
      </c>
      <c r="M42"/>
    </row>
    <row r="43" spans="1:13" ht="15.75" customHeight="1">
      <c r="A43" s="28"/>
      <c r="B43" s="63" t="s">
        <v>36</v>
      </c>
      <c r="C43" s="29" t="str">
        <f t="shared" si="5"/>
        <v>H/MES</v>
      </c>
      <c r="D43" s="69"/>
      <c r="E43" s="68">
        <f t="shared" si="6"/>
        <v>0</v>
      </c>
      <c r="F43" s="68">
        <f t="shared" si="7"/>
        <v>0</v>
      </c>
      <c r="G43" s="68"/>
      <c r="H43" s="68"/>
      <c r="I43" s="68"/>
      <c r="J43" s="68">
        <f t="shared" si="4"/>
        <v>0</v>
      </c>
      <c r="M43"/>
    </row>
    <row r="44" spans="1:13" ht="15.75" customHeight="1">
      <c r="A44" s="28"/>
      <c r="B44" s="63" t="s">
        <v>37</v>
      </c>
      <c r="C44" s="29" t="str">
        <f t="shared" si="5"/>
        <v>H/MES</v>
      </c>
      <c r="D44" s="69"/>
      <c r="E44" s="68">
        <f t="shared" si="6"/>
        <v>0</v>
      </c>
      <c r="F44" s="68">
        <f t="shared" si="7"/>
        <v>0</v>
      </c>
      <c r="G44" s="68"/>
      <c r="H44" s="68"/>
      <c r="I44" s="68"/>
      <c r="J44" s="68">
        <f t="shared" si="4"/>
        <v>0</v>
      </c>
      <c r="M44"/>
    </row>
    <row r="45" spans="1:13" ht="15.75" customHeight="1">
      <c r="A45" s="28"/>
      <c r="B45" s="63" t="s">
        <v>38</v>
      </c>
      <c r="C45" s="29" t="str">
        <f t="shared" si="5"/>
        <v>H/MES</v>
      </c>
      <c r="D45" s="69"/>
      <c r="E45" s="68">
        <f t="shared" si="6"/>
        <v>0</v>
      </c>
      <c r="F45" s="68">
        <f t="shared" si="7"/>
        <v>0</v>
      </c>
      <c r="G45" s="68"/>
      <c r="H45" s="68"/>
      <c r="I45" s="68"/>
      <c r="J45" s="68">
        <f t="shared" si="4"/>
        <v>0</v>
      </c>
      <c r="M45"/>
    </row>
    <row r="46" spans="1:13" ht="15.75" customHeight="1">
      <c r="A46" s="28"/>
      <c r="B46" s="63"/>
      <c r="C46" s="29"/>
      <c r="D46" s="69"/>
      <c r="E46" s="68">
        <f t="shared" si="6"/>
        <v>0</v>
      </c>
      <c r="F46" s="68">
        <f t="shared" si="7"/>
        <v>0</v>
      </c>
      <c r="G46" s="68"/>
      <c r="H46" s="68"/>
      <c r="I46" s="68"/>
      <c r="J46" s="68"/>
      <c r="M46"/>
    </row>
    <row r="47" spans="1:13" ht="15.75" customHeight="1">
      <c r="A47" s="70"/>
      <c r="B47" s="71"/>
      <c r="C47" s="72"/>
      <c r="D47" s="73"/>
      <c r="E47" s="73"/>
      <c r="F47" s="74"/>
      <c r="G47" s="74"/>
      <c r="H47" s="74"/>
      <c r="I47" s="75" t="s">
        <v>2325</v>
      </c>
      <c r="J47" s="76">
        <f>ROUND(SUM(J31:J46),2)</f>
        <v>352</v>
      </c>
      <c r="M47"/>
    </row>
    <row r="48" spans="1:13" ht="15.75" customHeight="1"/>
    <row r="49" spans="1:13" ht="15.75" customHeight="1">
      <c r="A49" s="58" t="s">
        <v>2318</v>
      </c>
      <c r="B49" s="59" t="s">
        <v>2319</v>
      </c>
      <c r="C49" s="60" t="s">
        <v>23</v>
      </c>
      <c r="D49" s="61" t="s">
        <v>53</v>
      </c>
      <c r="E49" s="62" t="s">
        <v>2320</v>
      </c>
      <c r="F49" s="62" t="s">
        <v>2321</v>
      </c>
      <c r="G49" s="62" t="s">
        <v>2322</v>
      </c>
      <c r="H49" s="62" t="s">
        <v>2323</v>
      </c>
      <c r="I49" s="62" t="s">
        <v>2324</v>
      </c>
      <c r="J49" s="61" t="s">
        <v>2325</v>
      </c>
      <c r="K49" s="61"/>
      <c r="L49" s="342" t="s">
        <v>2411</v>
      </c>
      <c r="M49" s="61" t="s">
        <v>2328</v>
      </c>
    </row>
    <row r="50" spans="1:13" ht="15.75" customHeight="1">
      <c r="A50" s="28" t="s">
        <v>71</v>
      </c>
      <c r="B50" s="63" t="s">
        <v>72</v>
      </c>
      <c r="C50" s="29" t="s">
        <v>68</v>
      </c>
      <c r="D50" s="64">
        <v>1320</v>
      </c>
      <c r="E50" s="64"/>
      <c r="F50" s="64"/>
      <c r="G50" s="64"/>
      <c r="H50" s="64"/>
      <c r="I50" s="64"/>
      <c r="J50" s="65">
        <f t="shared" ref="J50:J65" si="8">D50</f>
        <v>1320</v>
      </c>
      <c r="K50" s="66"/>
      <c r="L50" s="261"/>
      <c r="M50" s="66">
        <f>J50-J67</f>
        <v>1144</v>
      </c>
    </row>
    <row r="51" spans="1:13" ht="15.75" customHeight="1">
      <c r="A51" s="28" t="s">
        <v>2329</v>
      </c>
      <c r="B51" s="63" t="s">
        <v>7</v>
      </c>
      <c r="C51" s="29" t="str">
        <f t="shared" ref="C51:C65" si="9">C50</f>
        <v>H/MES</v>
      </c>
      <c r="D51" s="67">
        <v>88</v>
      </c>
      <c r="E51" s="68">
        <f t="shared" ref="E51:E66" si="10">G51*H51</f>
        <v>0</v>
      </c>
      <c r="F51" s="68">
        <f t="shared" ref="F51:F66" si="11">G51*H51*I51</f>
        <v>0</v>
      </c>
      <c r="G51" s="68"/>
      <c r="H51" s="68"/>
      <c r="I51" s="68"/>
      <c r="J51" s="68">
        <f t="shared" si="8"/>
        <v>88</v>
      </c>
      <c r="M51"/>
    </row>
    <row r="52" spans="1:13" ht="15.75" customHeight="1">
      <c r="A52" s="137" t="s">
        <v>2391</v>
      </c>
      <c r="B52" s="63" t="s">
        <v>25</v>
      </c>
      <c r="C52" s="29" t="str">
        <f t="shared" si="9"/>
        <v>H/MES</v>
      </c>
      <c r="D52" s="69">
        <v>88</v>
      </c>
      <c r="E52" s="68">
        <f t="shared" si="10"/>
        <v>0</v>
      </c>
      <c r="F52" s="68">
        <f t="shared" si="11"/>
        <v>0</v>
      </c>
      <c r="G52" s="68"/>
      <c r="H52" s="68"/>
      <c r="I52" s="68"/>
      <c r="J52" s="68">
        <f t="shared" si="8"/>
        <v>88</v>
      </c>
      <c r="M52"/>
    </row>
    <row r="53" spans="1:13" ht="15.75" customHeight="1">
      <c r="A53" s="28"/>
      <c r="B53" s="63" t="s">
        <v>26</v>
      </c>
      <c r="C53" s="29" t="str">
        <f t="shared" si="9"/>
        <v>H/MES</v>
      </c>
      <c r="D53" s="69"/>
      <c r="E53" s="68">
        <f t="shared" si="10"/>
        <v>0</v>
      </c>
      <c r="F53" s="68">
        <f t="shared" si="11"/>
        <v>0</v>
      </c>
      <c r="G53" s="68"/>
      <c r="H53" s="68"/>
      <c r="I53" s="68"/>
      <c r="J53" s="68">
        <f t="shared" si="8"/>
        <v>0</v>
      </c>
      <c r="M53"/>
    </row>
    <row r="54" spans="1:13" ht="15.75" customHeight="1">
      <c r="A54" s="28"/>
      <c r="B54" s="63" t="s">
        <v>27</v>
      </c>
      <c r="C54" s="29" t="str">
        <f t="shared" si="9"/>
        <v>H/MES</v>
      </c>
      <c r="D54" s="69"/>
      <c r="E54" s="68">
        <f t="shared" si="10"/>
        <v>0</v>
      </c>
      <c r="F54" s="68">
        <f t="shared" si="11"/>
        <v>0</v>
      </c>
      <c r="G54" s="68"/>
      <c r="H54" s="68"/>
      <c r="I54" s="68"/>
      <c r="J54" s="68">
        <f t="shared" si="8"/>
        <v>0</v>
      </c>
      <c r="M54"/>
    </row>
    <row r="55" spans="1:13" ht="15.75" customHeight="1">
      <c r="A55" s="28"/>
      <c r="B55" s="63" t="s">
        <v>28</v>
      </c>
      <c r="C55" s="29" t="str">
        <f t="shared" si="9"/>
        <v>H/MES</v>
      </c>
      <c r="D55" s="69"/>
      <c r="E55" s="68">
        <f t="shared" si="10"/>
        <v>0</v>
      </c>
      <c r="F55" s="68">
        <f t="shared" si="11"/>
        <v>0</v>
      </c>
      <c r="G55" s="68"/>
      <c r="H55" s="68"/>
      <c r="I55" s="68"/>
      <c r="J55" s="68">
        <f t="shared" si="8"/>
        <v>0</v>
      </c>
      <c r="M55"/>
    </row>
    <row r="56" spans="1:13" ht="15.75" customHeight="1">
      <c r="A56" s="28"/>
      <c r="B56" s="63" t="s">
        <v>29</v>
      </c>
      <c r="C56" s="29" t="str">
        <f t="shared" si="9"/>
        <v>H/MES</v>
      </c>
      <c r="D56" s="69"/>
      <c r="E56" s="68">
        <f t="shared" si="10"/>
        <v>0</v>
      </c>
      <c r="F56" s="68">
        <f t="shared" si="11"/>
        <v>0</v>
      </c>
      <c r="G56" s="68"/>
      <c r="H56" s="68"/>
      <c r="I56" s="68"/>
      <c r="J56" s="68">
        <f t="shared" si="8"/>
        <v>0</v>
      </c>
      <c r="M56"/>
    </row>
    <row r="57" spans="1:13" ht="15.75" customHeight="1">
      <c r="A57" s="28"/>
      <c r="B57" s="63" t="s">
        <v>30</v>
      </c>
      <c r="C57" s="29" t="str">
        <f t="shared" si="9"/>
        <v>H/MES</v>
      </c>
      <c r="D57" s="69"/>
      <c r="E57" s="68">
        <f t="shared" si="10"/>
        <v>0</v>
      </c>
      <c r="F57" s="68">
        <f t="shared" si="11"/>
        <v>0</v>
      </c>
      <c r="G57" s="68"/>
      <c r="H57" s="68"/>
      <c r="I57" s="68"/>
      <c r="J57" s="68">
        <f t="shared" si="8"/>
        <v>0</v>
      </c>
      <c r="M57"/>
    </row>
    <row r="58" spans="1:13" ht="15.75" customHeight="1">
      <c r="A58" s="28"/>
      <c r="B58" s="63" t="s">
        <v>31</v>
      </c>
      <c r="C58" s="29" t="str">
        <f t="shared" si="9"/>
        <v>H/MES</v>
      </c>
      <c r="D58" s="69"/>
      <c r="E58" s="68">
        <f t="shared" si="10"/>
        <v>0</v>
      </c>
      <c r="F58" s="68">
        <f t="shared" si="11"/>
        <v>0</v>
      </c>
      <c r="G58" s="68"/>
      <c r="H58" s="68"/>
      <c r="I58" s="68"/>
      <c r="J58" s="68">
        <f t="shared" si="8"/>
        <v>0</v>
      </c>
      <c r="M58"/>
    </row>
    <row r="59" spans="1:13" ht="15.75" customHeight="1">
      <c r="A59" s="28"/>
      <c r="B59" s="63" t="s">
        <v>32</v>
      </c>
      <c r="C59" s="29" t="str">
        <f t="shared" si="9"/>
        <v>H/MES</v>
      </c>
      <c r="D59" s="69"/>
      <c r="E59" s="68">
        <f t="shared" si="10"/>
        <v>0</v>
      </c>
      <c r="F59" s="68">
        <f t="shared" si="11"/>
        <v>0</v>
      </c>
      <c r="G59" s="68"/>
      <c r="H59" s="68"/>
      <c r="I59" s="68"/>
      <c r="J59" s="68">
        <f t="shared" si="8"/>
        <v>0</v>
      </c>
      <c r="M59"/>
    </row>
    <row r="60" spans="1:13" ht="15.75" customHeight="1">
      <c r="A60" s="28"/>
      <c r="B60" s="63" t="s">
        <v>33</v>
      </c>
      <c r="C60" s="29" t="str">
        <f t="shared" si="9"/>
        <v>H/MES</v>
      </c>
      <c r="D60" s="69"/>
      <c r="E60" s="68">
        <f t="shared" si="10"/>
        <v>0</v>
      </c>
      <c r="F60" s="68">
        <f t="shared" si="11"/>
        <v>0</v>
      </c>
      <c r="G60" s="68"/>
      <c r="H60" s="68"/>
      <c r="I60" s="68"/>
      <c r="J60" s="68">
        <f t="shared" si="8"/>
        <v>0</v>
      </c>
      <c r="M60"/>
    </row>
    <row r="61" spans="1:13" ht="15.75" customHeight="1">
      <c r="A61" s="28"/>
      <c r="B61" s="63" t="s">
        <v>34</v>
      </c>
      <c r="C61" s="29" t="str">
        <f t="shared" si="9"/>
        <v>H/MES</v>
      </c>
      <c r="D61" s="69"/>
      <c r="E61" s="68">
        <f t="shared" si="10"/>
        <v>0</v>
      </c>
      <c r="F61" s="68">
        <f t="shared" si="11"/>
        <v>0</v>
      </c>
      <c r="G61" s="68"/>
      <c r="H61" s="68"/>
      <c r="I61" s="68"/>
      <c r="J61" s="68">
        <f t="shared" si="8"/>
        <v>0</v>
      </c>
      <c r="M61"/>
    </row>
    <row r="62" spans="1:13" ht="15.75" customHeight="1">
      <c r="A62" s="28"/>
      <c r="B62" s="63" t="s">
        <v>35</v>
      </c>
      <c r="C62" s="29" t="str">
        <f t="shared" si="9"/>
        <v>H/MES</v>
      </c>
      <c r="D62" s="69"/>
      <c r="E62" s="68">
        <f t="shared" si="10"/>
        <v>0</v>
      </c>
      <c r="F62" s="68">
        <f t="shared" si="11"/>
        <v>0</v>
      </c>
      <c r="G62" s="68"/>
      <c r="H62" s="68"/>
      <c r="I62" s="68"/>
      <c r="J62" s="68">
        <f t="shared" si="8"/>
        <v>0</v>
      </c>
      <c r="M62"/>
    </row>
    <row r="63" spans="1:13" ht="15.75" customHeight="1">
      <c r="A63" s="28"/>
      <c r="B63" s="63" t="s">
        <v>36</v>
      </c>
      <c r="C63" s="29" t="str">
        <f t="shared" si="9"/>
        <v>H/MES</v>
      </c>
      <c r="D63" s="69"/>
      <c r="E63" s="68">
        <f t="shared" si="10"/>
        <v>0</v>
      </c>
      <c r="F63" s="68">
        <f t="shared" si="11"/>
        <v>0</v>
      </c>
      <c r="G63" s="68"/>
      <c r="H63" s="68"/>
      <c r="I63" s="68"/>
      <c r="J63" s="68">
        <f t="shared" si="8"/>
        <v>0</v>
      </c>
      <c r="M63"/>
    </row>
    <row r="64" spans="1:13" ht="15.75" customHeight="1">
      <c r="A64" s="28"/>
      <c r="B64" s="63" t="s">
        <v>37</v>
      </c>
      <c r="C64" s="29" t="str">
        <f t="shared" si="9"/>
        <v>H/MES</v>
      </c>
      <c r="D64" s="69"/>
      <c r="E64" s="68">
        <f t="shared" si="10"/>
        <v>0</v>
      </c>
      <c r="F64" s="68">
        <f t="shared" si="11"/>
        <v>0</v>
      </c>
      <c r="G64" s="68"/>
      <c r="H64" s="68"/>
      <c r="I64" s="68"/>
      <c r="J64" s="68">
        <f t="shared" si="8"/>
        <v>0</v>
      </c>
      <c r="M64"/>
    </row>
    <row r="65" spans="1:13" ht="15.75" customHeight="1">
      <c r="A65" s="28"/>
      <c r="B65" s="63" t="s">
        <v>38</v>
      </c>
      <c r="C65" s="29" t="str">
        <f t="shared" si="9"/>
        <v>H/MES</v>
      </c>
      <c r="D65" s="69"/>
      <c r="E65" s="68">
        <f t="shared" si="10"/>
        <v>0</v>
      </c>
      <c r="F65" s="68">
        <f t="shared" si="11"/>
        <v>0</v>
      </c>
      <c r="G65" s="68"/>
      <c r="H65" s="68"/>
      <c r="I65" s="68"/>
      <c r="J65" s="68">
        <f t="shared" si="8"/>
        <v>0</v>
      </c>
      <c r="M65"/>
    </row>
    <row r="66" spans="1:13" ht="15.75" customHeight="1">
      <c r="A66" s="28"/>
      <c r="B66" s="63"/>
      <c r="C66" s="29"/>
      <c r="D66" s="69"/>
      <c r="E66" s="68">
        <f t="shared" si="10"/>
        <v>0</v>
      </c>
      <c r="F66" s="68">
        <f t="shared" si="11"/>
        <v>0</v>
      </c>
      <c r="G66" s="68"/>
      <c r="H66" s="68"/>
      <c r="I66" s="68"/>
      <c r="J66" s="68"/>
      <c r="M66"/>
    </row>
    <row r="67" spans="1:13" ht="15.75" customHeight="1">
      <c r="A67" s="70"/>
      <c r="B67" s="71"/>
      <c r="C67" s="72"/>
      <c r="D67" s="73"/>
      <c r="E67" s="73"/>
      <c r="F67" s="74"/>
      <c r="G67" s="74"/>
      <c r="H67" s="74"/>
      <c r="I67" s="75" t="s">
        <v>2325</v>
      </c>
      <c r="J67" s="76">
        <f>ROUND(SUM(J51:J66),2)</f>
        <v>176</v>
      </c>
      <c r="M67"/>
    </row>
    <row r="68" spans="1:13" ht="15.75" customHeight="1"/>
    <row r="69" spans="1:13" ht="15.75" customHeight="1">
      <c r="A69" s="58" t="s">
        <v>2318</v>
      </c>
      <c r="B69" s="59" t="s">
        <v>2319</v>
      </c>
      <c r="C69" s="60" t="s">
        <v>23</v>
      </c>
      <c r="D69" s="61" t="s">
        <v>53</v>
      </c>
      <c r="E69" s="62" t="s">
        <v>2320</v>
      </c>
      <c r="F69" s="62" t="s">
        <v>2321</v>
      </c>
      <c r="G69" s="62" t="s">
        <v>2322</v>
      </c>
      <c r="H69" s="62" t="s">
        <v>2323</v>
      </c>
      <c r="I69" s="62" t="s">
        <v>2324</v>
      </c>
      <c r="J69" s="61" t="s">
        <v>2325</v>
      </c>
      <c r="L69" s="342" t="s">
        <v>2411</v>
      </c>
      <c r="M69" s="61" t="s">
        <v>2328</v>
      </c>
    </row>
    <row r="70" spans="1:13" ht="15.75" customHeight="1">
      <c r="A70" s="28" t="s">
        <v>73</v>
      </c>
      <c r="B70" s="63" t="s">
        <v>74</v>
      </c>
      <c r="C70" s="29" t="s">
        <v>68</v>
      </c>
      <c r="D70" s="64">
        <v>352</v>
      </c>
      <c r="E70" s="64"/>
      <c r="F70" s="64"/>
      <c r="G70" s="64"/>
      <c r="H70" s="64"/>
      <c r="I70" s="64"/>
      <c r="J70" s="65">
        <f t="shared" ref="J70:J85" si="12">D70</f>
        <v>352</v>
      </c>
      <c r="L70" s="261"/>
      <c r="M70" s="66">
        <f>J70-J87</f>
        <v>352</v>
      </c>
    </row>
    <row r="71" spans="1:13" ht="15.75" customHeight="1">
      <c r="A71" s="28"/>
      <c r="B71" s="63" t="s">
        <v>7</v>
      </c>
      <c r="C71" s="29" t="str">
        <f t="shared" ref="C71:C85" si="13">C70</f>
        <v>H/MES</v>
      </c>
      <c r="D71" s="69"/>
      <c r="E71" s="68">
        <f t="shared" ref="E71:E86" si="14">G71*H71</f>
        <v>0</v>
      </c>
      <c r="F71" s="68">
        <f t="shared" ref="F71:F86" si="15">G71*H71*I71</f>
        <v>0</v>
      </c>
      <c r="G71" s="68"/>
      <c r="H71" s="68"/>
      <c r="I71" s="68"/>
      <c r="J71" s="68">
        <f t="shared" si="12"/>
        <v>0</v>
      </c>
      <c r="M71"/>
    </row>
    <row r="72" spans="1:13" ht="15.75" customHeight="1">
      <c r="A72" s="28"/>
      <c r="B72" s="63" t="s">
        <v>25</v>
      </c>
      <c r="C72" s="29" t="str">
        <f t="shared" si="13"/>
        <v>H/MES</v>
      </c>
      <c r="D72" s="69"/>
      <c r="E72" s="68">
        <f t="shared" si="14"/>
        <v>0</v>
      </c>
      <c r="F72" s="68">
        <f t="shared" si="15"/>
        <v>0</v>
      </c>
      <c r="G72" s="68"/>
      <c r="H72" s="68"/>
      <c r="I72" s="68"/>
      <c r="J72" s="68">
        <f t="shared" si="12"/>
        <v>0</v>
      </c>
      <c r="M72"/>
    </row>
    <row r="73" spans="1:13" ht="15.75" customHeight="1">
      <c r="A73" s="28"/>
      <c r="B73" s="63" t="s">
        <v>26</v>
      </c>
      <c r="C73" s="29" t="str">
        <f t="shared" si="13"/>
        <v>H/MES</v>
      </c>
      <c r="D73" s="69"/>
      <c r="E73" s="68">
        <f t="shared" si="14"/>
        <v>0</v>
      </c>
      <c r="F73" s="68">
        <f t="shared" si="15"/>
        <v>0</v>
      </c>
      <c r="G73" s="68"/>
      <c r="H73" s="68"/>
      <c r="I73" s="68"/>
      <c r="J73" s="68">
        <f t="shared" si="12"/>
        <v>0</v>
      </c>
      <c r="M73"/>
    </row>
    <row r="74" spans="1:13" ht="15.75" customHeight="1">
      <c r="A74" s="28"/>
      <c r="B74" s="63" t="s">
        <v>27</v>
      </c>
      <c r="C74" s="29" t="str">
        <f t="shared" si="13"/>
        <v>H/MES</v>
      </c>
      <c r="D74" s="69"/>
      <c r="E74" s="68">
        <f t="shared" si="14"/>
        <v>0</v>
      </c>
      <c r="F74" s="68">
        <f t="shared" si="15"/>
        <v>0</v>
      </c>
      <c r="G74" s="68"/>
      <c r="H74" s="68"/>
      <c r="I74" s="68"/>
      <c r="J74" s="68">
        <f t="shared" si="12"/>
        <v>0</v>
      </c>
      <c r="M74"/>
    </row>
    <row r="75" spans="1:13" ht="15.75" customHeight="1">
      <c r="A75" s="28"/>
      <c r="B75" s="63" t="s">
        <v>28</v>
      </c>
      <c r="C75" s="29" t="str">
        <f t="shared" si="13"/>
        <v>H/MES</v>
      </c>
      <c r="D75" s="69"/>
      <c r="E75" s="68">
        <f t="shared" si="14"/>
        <v>0</v>
      </c>
      <c r="F75" s="68">
        <f t="shared" si="15"/>
        <v>0</v>
      </c>
      <c r="G75" s="68"/>
      <c r="H75" s="68"/>
      <c r="I75" s="68"/>
      <c r="J75" s="68">
        <f t="shared" si="12"/>
        <v>0</v>
      </c>
      <c r="M75"/>
    </row>
    <row r="76" spans="1:13" ht="15.75" customHeight="1">
      <c r="A76" s="28"/>
      <c r="B76" s="63" t="s">
        <v>29</v>
      </c>
      <c r="C76" s="29" t="str">
        <f t="shared" si="13"/>
        <v>H/MES</v>
      </c>
      <c r="D76" s="69"/>
      <c r="E76" s="68">
        <f t="shared" si="14"/>
        <v>0</v>
      </c>
      <c r="F76" s="68">
        <f t="shared" si="15"/>
        <v>0</v>
      </c>
      <c r="G76" s="68"/>
      <c r="H76" s="68"/>
      <c r="I76" s="68"/>
      <c r="J76" s="68">
        <f t="shared" si="12"/>
        <v>0</v>
      </c>
      <c r="M76"/>
    </row>
    <row r="77" spans="1:13" ht="15.75" customHeight="1">
      <c r="A77" s="28"/>
      <c r="B77" s="63" t="s">
        <v>30</v>
      </c>
      <c r="C77" s="29" t="str">
        <f t="shared" si="13"/>
        <v>H/MES</v>
      </c>
      <c r="D77" s="69"/>
      <c r="E77" s="68">
        <f t="shared" si="14"/>
        <v>0</v>
      </c>
      <c r="F77" s="68">
        <f t="shared" si="15"/>
        <v>0</v>
      </c>
      <c r="G77" s="68"/>
      <c r="H77" s="68"/>
      <c r="I77" s="68"/>
      <c r="J77" s="68">
        <f t="shared" si="12"/>
        <v>0</v>
      </c>
      <c r="M77"/>
    </row>
    <row r="78" spans="1:13" ht="15.75" customHeight="1">
      <c r="A78" s="28"/>
      <c r="B78" s="63" t="s">
        <v>31</v>
      </c>
      <c r="C78" s="29" t="str">
        <f t="shared" si="13"/>
        <v>H/MES</v>
      </c>
      <c r="D78" s="69"/>
      <c r="E78" s="68">
        <f t="shared" si="14"/>
        <v>0</v>
      </c>
      <c r="F78" s="68">
        <f t="shared" si="15"/>
        <v>0</v>
      </c>
      <c r="G78" s="68"/>
      <c r="H78" s="68"/>
      <c r="I78" s="68"/>
      <c r="J78" s="68">
        <f t="shared" si="12"/>
        <v>0</v>
      </c>
      <c r="M78"/>
    </row>
    <row r="79" spans="1:13" ht="15.75" customHeight="1">
      <c r="A79" s="28"/>
      <c r="B79" s="63" t="s">
        <v>32</v>
      </c>
      <c r="C79" s="29" t="str">
        <f t="shared" si="13"/>
        <v>H/MES</v>
      </c>
      <c r="D79" s="69"/>
      <c r="E79" s="68">
        <f t="shared" si="14"/>
        <v>0</v>
      </c>
      <c r="F79" s="68">
        <f t="shared" si="15"/>
        <v>0</v>
      </c>
      <c r="G79" s="68"/>
      <c r="H79" s="68"/>
      <c r="I79" s="68"/>
      <c r="J79" s="68">
        <f t="shared" si="12"/>
        <v>0</v>
      </c>
      <c r="M79"/>
    </row>
    <row r="80" spans="1:13" ht="15.75" customHeight="1">
      <c r="A80" s="28"/>
      <c r="B80" s="63" t="s">
        <v>33</v>
      </c>
      <c r="C80" s="29" t="str">
        <f t="shared" si="13"/>
        <v>H/MES</v>
      </c>
      <c r="D80" s="69"/>
      <c r="E80" s="68">
        <f t="shared" si="14"/>
        <v>0</v>
      </c>
      <c r="F80" s="68">
        <f t="shared" si="15"/>
        <v>0</v>
      </c>
      <c r="G80" s="68"/>
      <c r="H80" s="68"/>
      <c r="I80" s="68"/>
      <c r="J80" s="68">
        <f t="shared" si="12"/>
        <v>0</v>
      </c>
      <c r="M80"/>
    </row>
    <row r="81" spans="1:14" ht="15.75" customHeight="1">
      <c r="A81" s="28"/>
      <c r="B81" s="63" t="s">
        <v>34</v>
      </c>
      <c r="C81" s="29" t="str">
        <f t="shared" si="13"/>
        <v>H/MES</v>
      </c>
      <c r="D81" s="69"/>
      <c r="E81" s="68">
        <f t="shared" si="14"/>
        <v>0</v>
      </c>
      <c r="F81" s="68">
        <f t="shared" si="15"/>
        <v>0</v>
      </c>
      <c r="G81" s="68"/>
      <c r="H81" s="68"/>
      <c r="I81" s="68"/>
      <c r="J81" s="68">
        <f t="shared" si="12"/>
        <v>0</v>
      </c>
      <c r="M81"/>
    </row>
    <row r="82" spans="1:14" ht="15.75" customHeight="1">
      <c r="A82" s="28"/>
      <c r="B82" s="63" t="s">
        <v>35</v>
      </c>
      <c r="C82" s="29" t="str">
        <f t="shared" si="13"/>
        <v>H/MES</v>
      </c>
      <c r="D82" s="69"/>
      <c r="E82" s="68">
        <f t="shared" si="14"/>
        <v>0</v>
      </c>
      <c r="F82" s="68">
        <f t="shared" si="15"/>
        <v>0</v>
      </c>
      <c r="G82" s="68"/>
      <c r="H82" s="68"/>
      <c r="I82" s="68"/>
      <c r="J82" s="68">
        <f t="shared" si="12"/>
        <v>0</v>
      </c>
      <c r="M82"/>
    </row>
    <row r="83" spans="1:14" ht="15.75" customHeight="1">
      <c r="A83" s="28"/>
      <c r="B83" s="63" t="s">
        <v>36</v>
      </c>
      <c r="C83" s="29" t="str">
        <f t="shared" si="13"/>
        <v>H/MES</v>
      </c>
      <c r="D83" s="69"/>
      <c r="E83" s="68">
        <f t="shared" si="14"/>
        <v>0</v>
      </c>
      <c r="F83" s="68">
        <f t="shared" si="15"/>
        <v>0</v>
      </c>
      <c r="G83" s="68"/>
      <c r="H83" s="68"/>
      <c r="I83" s="68"/>
      <c r="J83" s="68">
        <f t="shared" si="12"/>
        <v>0</v>
      </c>
      <c r="M83"/>
    </row>
    <row r="84" spans="1:14" ht="15.75" customHeight="1">
      <c r="A84" s="28"/>
      <c r="B84" s="63" t="s">
        <v>37</v>
      </c>
      <c r="C84" s="29" t="str">
        <f t="shared" si="13"/>
        <v>H/MES</v>
      </c>
      <c r="D84" s="69"/>
      <c r="E84" s="68">
        <f t="shared" si="14"/>
        <v>0</v>
      </c>
      <c r="F84" s="68">
        <f t="shared" si="15"/>
        <v>0</v>
      </c>
      <c r="G84" s="68"/>
      <c r="H84" s="68"/>
      <c r="I84" s="68"/>
      <c r="J84" s="68">
        <f t="shared" si="12"/>
        <v>0</v>
      </c>
      <c r="M84"/>
    </row>
    <row r="85" spans="1:14" ht="15.75" customHeight="1">
      <c r="A85" s="28"/>
      <c r="B85" s="63" t="s">
        <v>38</v>
      </c>
      <c r="C85" s="29" t="str">
        <f t="shared" si="13"/>
        <v>H/MES</v>
      </c>
      <c r="D85" s="69"/>
      <c r="E85" s="68">
        <f t="shared" si="14"/>
        <v>0</v>
      </c>
      <c r="F85" s="68">
        <f t="shared" si="15"/>
        <v>0</v>
      </c>
      <c r="G85" s="68"/>
      <c r="H85" s="68"/>
      <c r="I85" s="68"/>
      <c r="J85" s="68">
        <f t="shared" si="12"/>
        <v>0</v>
      </c>
      <c r="M85"/>
    </row>
    <row r="86" spans="1:14" ht="15.75" customHeight="1">
      <c r="A86" s="28"/>
      <c r="B86" s="63"/>
      <c r="C86" s="29"/>
      <c r="D86" s="69"/>
      <c r="E86" s="68">
        <f t="shared" si="14"/>
        <v>0</v>
      </c>
      <c r="F86" s="68">
        <f t="shared" si="15"/>
        <v>0</v>
      </c>
      <c r="G86" s="68"/>
      <c r="H86" s="68"/>
      <c r="I86" s="68"/>
      <c r="J86" s="68"/>
      <c r="M86"/>
    </row>
    <row r="87" spans="1:14" ht="15.75" customHeight="1">
      <c r="A87" s="70"/>
      <c r="B87" s="71"/>
      <c r="C87" s="72"/>
      <c r="D87" s="73"/>
      <c r="E87" s="73"/>
      <c r="F87" s="74"/>
      <c r="G87" s="74"/>
      <c r="H87" s="74"/>
      <c r="I87" s="75" t="s">
        <v>2325</v>
      </c>
      <c r="J87" s="76">
        <f>ROUND(SUM(J71:J86),2)</f>
        <v>0</v>
      </c>
      <c r="M87"/>
    </row>
    <row r="88" spans="1:14" ht="15.75" customHeight="1"/>
    <row r="89" spans="1:14" ht="15.75" customHeight="1">
      <c r="A89" s="58" t="s">
        <v>2318</v>
      </c>
      <c r="B89" s="59" t="s">
        <v>2319</v>
      </c>
      <c r="C89" s="60" t="s">
        <v>23</v>
      </c>
      <c r="D89" s="61" t="s">
        <v>53</v>
      </c>
      <c r="E89" s="62" t="s">
        <v>2320</v>
      </c>
      <c r="F89" s="62" t="s">
        <v>2321</v>
      </c>
      <c r="G89" s="62" t="s">
        <v>2322</v>
      </c>
      <c r="H89" s="62" t="s">
        <v>2323</v>
      </c>
      <c r="I89" s="62" t="s">
        <v>2324</v>
      </c>
      <c r="J89" s="61" t="s">
        <v>2325</v>
      </c>
      <c r="L89" s="342" t="s">
        <v>2411</v>
      </c>
      <c r="M89" s="132" t="s">
        <v>2328</v>
      </c>
      <c r="N89"/>
    </row>
    <row r="90" spans="1:14" ht="15.75" customHeight="1">
      <c r="A90" s="28" t="s">
        <v>78</v>
      </c>
      <c r="B90" s="63" t="s">
        <v>81</v>
      </c>
      <c r="C90" s="29" t="s">
        <v>82</v>
      </c>
      <c r="D90" s="64">
        <v>6</v>
      </c>
      <c r="E90" s="64"/>
      <c r="F90" s="64"/>
      <c r="G90" s="64"/>
      <c r="H90" s="64"/>
      <c r="I90" s="64"/>
      <c r="J90" s="65">
        <f>D90</f>
        <v>6</v>
      </c>
      <c r="L90" s="261"/>
      <c r="M90" s="133">
        <f>J90-J93</f>
        <v>2.25</v>
      </c>
      <c r="N90"/>
    </row>
    <row r="91" spans="1:14" ht="15.75" customHeight="1">
      <c r="A91" s="28" t="s">
        <v>2329</v>
      </c>
      <c r="B91" s="63" t="s">
        <v>2330</v>
      </c>
      <c r="C91" s="29" t="str">
        <f>C90</f>
        <v>M2</v>
      </c>
      <c r="D91" s="69"/>
      <c r="E91" s="68">
        <f t="shared" ref="E91:E92" si="16">G91*H91</f>
        <v>3.75</v>
      </c>
      <c r="F91" s="68">
        <f t="shared" ref="F91:F92" si="17">G91*H91*I91</f>
        <v>0</v>
      </c>
      <c r="G91" s="68">
        <v>2.5</v>
      </c>
      <c r="H91" s="68">
        <v>1.5</v>
      </c>
      <c r="I91" s="68"/>
      <c r="J91" s="68">
        <f>E91</f>
        <v>3.75</v>
      </c>
      <c r="L91" s="223">
        <f>J91</f>
        <v>3.75</v>
      </c>
      <c r="N91"/>
    </row>
    <row r="92" spans="1:14" ht="15.75" customHeight="1">
      <c r="A92" s="28"/>
      <c r="B92" s="63"/>
      <c r="C92" s="29"/>
      <c r="D92" s="69"/>
      <c r="E92" s="68">
        <f t="shared" si="16"/>
        <v>0</v>
      </c>
      <c r="F92" s="68">
        <f t="shared" si="17"/>
        <v>0</v>
      </c>
      <c r="G92" s="68"/>
      <c r="H92" s="68"/>
      <c r="I92" s="68"/>
      <c r="J92" s="68"/>
      <c r="N92"/>
    </row>
    <row r="93" spans="1:14" ht="15.75" customHeight="1">
      <c r="A93" s="70"/>
      <c r="B93" s="71"/>
      <c r="C93" s="72"/>
      <c r="D93" s="73"/>
      <c r="E93" s="73"/>
      <c r="F93" s="74"/>
      <c r="G93" s="74"/>
      <c r="H93" s="74"/>
      <c r="I93" s="75" t="s">
        <v>2325</v>
      </c>
      <c r="J93" s="76">
        <f>ROUND(SUM(J91:J92),2)</f>
        <v>3.75</v>
      </c>
      <c r="N93"/>
    </row>
    <row r="94" spans="1:14" ht="15.75" customHeight="1"/>
    <row r="95" spans="1:14" ht="15.75" customHeight="1">
      <c r="A95" s="58" t="s">
        <v>2318</v>
      </c>
      <c r="B95" s="59" t="s">
        <v>2319</v>
      </c>
      <c r="C95" s="60" t="s">
        <v>23</v>
      </c>
      <c r="D95" s="61" t="s">
        <v>53</v>
      </c>
      <c r="E95" s="62" t="s">
        <v>2320</v>
      </c>
      <c r="F95" s="62" t="s">
        <v>2321</v>
      </c>
      <c r="G95" s="62" t="s">
        <v>2322</v>
      </c>
      <c r="H95" s="62" t="s">
        <v>2323</v>
      </c>
      <c r="I95" s="62" t="s">
        <v>2324</v>
      </c>
      <c r="J95" s="61" t="s">
        <v>2325</v>
      </c>
      <c r="L95" s="342" t="s">
        <v>2411</v>
      </c>
      <c r="M95" s="61" t="s">
        <v>2328</v>
      </c>
    </row>
    <row r="96" spans="1:14" ht="22.5">
      <c r="A96" s="28" t="s">
        <v>83</v>
      </c>
      <c r="B96" s="63" t="s">
        <v>84</v>
      </c>
      <c r="C96" s="29" t="s">
        <v>85</v>
      </c>
      <c r="D96" s="64">
        <v>15</v>
      </c>
      <c r="E96" s="64"/>
      <c r="F96" s="64"/>
      <c r="G96" s="64"/>
      <c r="H96" s="64"/>
      <c r="I96" s="64"/>
      <c r="J96" s="65">
        <f t="shared" ref="J96:J111" si="18">D96</f>
        <v>15</v>
      </c>
      <c r="L96" s="261"/>
      <c r="M96" s="66">
        <f>J96-J113</f>
        <v>13</v>
      </c>
    </row>
    <row r="97" spans="1:13" ht="15.75" customHeight="1">
      <c r="A97" s="28" t="s">
        <v>2329</v>
      </c>
      <c r="B97" s="63" t="s">
        <v>7</v>
      </c>
      <c r="C97" s="29" t="str">
        <f t="shared" ref="C97:C111" si="19">C96</f>
        <v>MÊS</v>
      </c>
      <c r="D97" s="69">
        <v>1</v>
      </c>
      <c r="E97" s="68">
        <f t="shared" ref="E97:E112" si="20">G97*H97</f>
        <v>0</v>
      </c>
      <c r="F97" s="68">
        <f t="shared" ref="F97:F112" si="21">G97*H97*I97</f>
        <v>0</v>
      </c>
      <c r="G97" s="68"/>
      <c r="H97" s="68"/>
      <c r="I97" s="68"/>
      <c r="J97" s="68">
        <f t="shared" si="18"/>
        <v>1</v>
      </c>
      <c r="M97"/>
    </row>
    <row r="98" spans="1:13" ht="15.75" customHeight="1">
      <c r="A98" s="137" t="s">
        <v>2391</v>
      </c>
      <c r="B98" s="63" t="s">
        <v>25</v>
      </c>
      <c r="C98" s="29" t="str">
        <f t="shared" si="19"/>
        <v>MÊS</v>
      </c>
      <c r="D98" s="69">
        <v>1</v>
      </c>
      <c r="E98" s="68">
        <f t="shared" si="20"/>
        <v>0</v>
      </c>
      <c r="F98" s="68">
        <f t="shared" si="21"/>
        <v>0</v>
      </c>
      <c r="G98" s="68"/>
      <c r="H98" s="68"/>
      <c r="I98" s="68"/>
      <c r="J98" s="68">
        <f t="shared" si="18"/>
        <v>1</v>
      </c>
      <c r="M98"/>
    </row>
    <row r="99" spans="1:13" ht="15.75" customHeight="1">
      <c r="A99" s="28"/>
      <c r="B99" s="63" t="s">
        <v>26</v>
      </c>
      <c r="C99" s="29" t="str">
        <f t="shared" si="19"/>
        <v>MÊS</v>
      </c>
      <c r="D99" s="69"/>
      <c r="E99" s="68">
        <f t="shared" si="20"/>
        <v>0</v>
      </c>
      <c r="F99" s="68">
        <f t="shared" si="21"/>
        <v>0</v>
      </c>
      <c r="G99" s="68"/>
      <c r="H99" s="68"/>
      <c r="I99" s="68"/>
      <c r="J99" s="68">
        <f t="shared" si="18"/>
        <v>0</v>
      </c>
      <c r="M99"/>
    </row>
    <row r="100" spans="1:13" ht="15.75" customHeight="1">
      <c r="A100" s="28"/>
      <c r="B100" s="63" t="s">
        <v>27</v>
      </c>
      <c r="C100" s="29" t="str">
        <f t="shared" si="19"/>
        <v>MÊS</v>
      </c>
      <c r="D100" s="69"/>
      <c r="E100" s="68">
        <f t="shared" si="20"/>
        <v>0</v>
      </c>
      <c r="F100" s="68">
        <f t="shared" si="21"/>
        <v>0</v>
      </c>
      <c r="G100" s="68"/>
      <c r="H100" s="68"/>
      <c r="I100" s="68"/>
      <c r="J100" s="68">
        <f t="shared" si="18"/>
        <v>0</v>
      </c>
      <c r="M100"/>
    </row>
    <row r="101" spans="1:13" ht="15.75" customHeight="1">
      <c r="A101" s="28"/>
      <c r="B101" s="63" t="s">
        <v>28</v>
      </c>
      <c r="C101" s="29" t="str">
        <f t="shared" si="19"/>
        <v>MÊS</v>
      </c>
      <c r="D101" s="69"/>
      <c r="E101" s="68">
        <f t="shared" si="20"/>
        <v>0</v>
      </c>
      <c r="F101" s="68">
        <f t="shared" si="21"/>
        <v>0</v>
      </c>
      <c r="G101" s="68"/>
      <c r="H101" s="68"/>
      <c r="I101" s="68"/>
      <c r="J101" s="68">
        <f t="shared" si="18"/>
        <v>0</v>
      </c>
      <c r="M101"/>
    </row>
    <row r="102" spans="1:13" ht="15.75" customHeight="1">
      <c r="A102" s="28"/>
      <c r="B102" s="63" t="s">
        <v>29</v>
      </c>
      <c r="C102" s="29" t="str">
        <f t="shared" si="19"/>
        <v>MÊS</v>
      </c>
      <c r="D102" s="69"/>
      <c r="E102" s="68">
        <f t="shared" si="20"/>
        <v>0</v>
      </c>
      <c r="F102" s="68">
        <f t="shared" si="21"/>
        <v>0</v>
      </c>
      <c r="G102" s="68"/>
      <c r="H102" s="68"/>
      <c r="I102" s="68"/>
      <c r="J102" s="68">
        <f t="shared" si="18"/>
        <v>0</v>
      </c>
      <c r="M102"/>
    </row>
    <row r="103" spans="1:13" ht="15.75" customHeight="1">
      <c r="A103" s="28"/>
      <c r="B103" s="63" t="s">
        <v>30</v>
      </c>
      <c r="C103" s="29" t="str">
        <f t="shared" si="19"/>
        <v>MÊS</v>
      </c>
      <c r="D103" s="69"/>
      <c r="E103" s="68">
        <f t="shared" si="20"/>
        <v>0</v>
      </c>
      <c r="F103" s="68">
        <f t="shared" si="21"/>
        <v>0</v>
      </c>
      <c r="G103" s="68"/>
      <c r="H103" s="68"/>
      <c r="I103" s="68"/>
      <c r="J103" s="68">
        <f t="shared" si="18"/>
        <v>0</v>
      </c>
      <c r="M103"/>
    </row>
    <row r="104" spans="1:13" ht="15.75" customHeight="1">
      <c r="A104" s="28"/>
      <c r="B104" s="63" t="s">
        <v>31</v>
      </c>
      <c r="C104" s="29" t="str">
        <f t="shared" si="19"/>
        <v>MÊS</v>
      </c>
      <c r="D104" s="69"/>
      <c r="E104" s="68">
        <f t="shared" si="20"/>
        <v>0</v>
      </c>
      <c r="F104" s="68">
        <f t="shared" si="21"/>
        <v>0</v>
      </c>
      <c r="G104" s="68"/>
      <c r="H104" s="68"/>
      <c r="I104" s="68"/>
      <c r="J104" s="68">
        <f t="shared" si="18"/>
        <v>0</v>
      </c>
      <c r="M104"/>
    </row>
    <row r="105" spans="1:13" ht="15.75" customHeight="1">
      <c r="A105" s="28"/>
      <c r="B105" s="63" t="s">
        <v>32</v>
      </c>
      <c r="C105" s="29" t="str">
        <f t="shared" si="19"/>
        <v>MÊS</v>
      </c>
      <c r="D105" s="69"/>
      <c r="E105" s="68">
        <f t="shared" si="20"/>
        <v>0</v>
      </c>
      <c r="F105" s="68">
        <f t="shared" si="21"/>
        <v>0</v>
      </c>
      <c r="G105" s="68"/>
      <c r="H105" s="68"/>
      <c r="I105" s="68"/>
      <c r="J105" s="68">
        <f t="shared" si="18"/>
        <v>0</v>
      </c>
      <c r="M105"/>
    </row>
    <row r="106" spans="1:13" ht="15.75" customHeight="1">
      <c r="A106" s="28"/>
      <c r="B106" s="63" t="s">
        <v>33</v>
      </c>
      <c r="C106" s="29" t="str">
        <f t="shared" si="19"/>
        <v>MÊS</v>
      </c>
      <c r="D106" s="69"/>
      <c r="E106" s="68">
        <f t="shared" si="20"/>
        <v>0</v>
      </c>
      <c r="F106" s="68">
        <f t="shared" si="21"/>
        <v>0</v>
      </c>
      <c r="G106" s="68"/>
      <c r="H106" s="68"/>
      <c r="I106" s="68"/>
      <c r="J106" s="68">
        <f t="shared" si="18"/>
        <v>0</v>
      </c>
      <c r="M106"/>
    </row>
    <row r="107" spans="1:13" ht="15.75" customHeight="1">
      <c r="A107" s="28"/>
      <c r="B107" s="63" t="s">
        <v>34</v>
      </c>
      <c r="C107" s="29" t="str">
        <f t="shared" si="19"/>
        <v>MÊS</v>
      </c>
      <c r="D107" s="69"/>
      <c r="E107" s="68">
        <f t="shared" si="20"/>
        <v>0</v>
      </c>
      <c r="F107" s="68">
        <f t="shared" si="21"/>
        <v>0</v>
      </c>
      <c r="G107" s="68"/>
      <c r="H107" s="68"/>
      <c r="I107" s="68"/>
      <c r="J107" s="68">
        <f t="shared" si="18"/>
        <v>0</v>
      </c>
      <c r="M107"/>
    </row>
    <row r="108" spans="1:13" ht="15.75" customHeight="1">
      <c r="A108" s="28"/>
      <c r="B108" s="63" t="s">
        <v>35</v>
      </c>
      <c r="C108" s="29" t="str">
        <f t="shared" si="19"/>
        <v>MÊS</v>
      </c>
      <c r="D108" s="69"/>
      <c r="E108" s="68">
        <f t="shared" si="20"/>
        <v>0</v>
      </c>
      <c r="F108" s="68">
        <f t="shared" si="21"/>
        <v>0</v>
      </c>
      <c r="G108" s="68"/>
      <c r="H108" s="68"/>
      <c r="I108" s="68"/>
      <c r="J108" s="68">
        <f t="shared" si="18"/>
        <v>0</v>
      </c>
      <c r="M108"/>
    </row>
    <row r="109" spans="1:13" ht="15.75" customHeight="1">
      <c r="A109" s="28"/>
      <c r="B109" s="63" t="s">
        <v>36</v>
      </c>
      <c r="C109" s="29" t="str">
        <f t="shared" si="19"/>
        <v>MÊS</v>
      </c>
      <c r="D109" s="69"/>
      <c r="E109" s="68">
        <f t="shared" si="20"/>
        <v>0</v>
      </c>
      <c r="F109" s="68">
        <f t="shared" si="21"/>
        <v>0</v>
      </c>
      <c r="G109" s="68"/>
      <c r="H109" s="68"/>
      <c r="I109" s="68"/>
      <c r="J109" s="68">
        <f t="shared" si="18"/>
        <v>0</v>
      </c>
      <c r="M109"/>
    </row>
    <row r="110" spans="1:13" ht="15.75" customHeight="1">
      <c r="A110" s="28"/>
      <c r="B110" s="63" t="s">
        <v>37</v>
      </c>
      <c r="C110" s="29" t="str">
        <f t="shared" si="19"/>
        <v>MÊS</v>
      </c>
      <c r="D110" s="69"/>
      <c r="E110" s="68">
        <f t="shared" si="20"/>
        <v>0</v>
      </c>
      <c r="F110" s="68">
        <f t="shared" si="21"/>
        <v>0</v>
      </c>
      <c r="G110" s="68"/>
      <c r="H110" s="68"/>
      <c r="I110" s="68"/>
      <c r="J110" s="68">
        <f t="shared" si="18"/>
        <v>0</v>
      </c>
      <c r="M110"/>
    </row>
    <row r="111" spans="1:13" ht="15.75" customHeight="1">
      <c r="A111" s="28"/>
      <c r="B111" s="63" t="s">
        <v>38</v>
      </c>
      <c r="C111" s="29" t="str">
        <f t="shared" si="19"/>
        <v>MÊS</v>
      </c>
      <c r="D111" s="69"/>
      <c r="E111" s="68">
        <f t="shared" si="20"/>
        <v>0</v>
      </c>
      <c r="F111" s="68">
        <f t="shared" si="21"/>
        <v>0</v>
      </c>
      <c r="G111" s="68"/>
      <c r="H111" s="68"/>
      <c r="I111" s="68"/>
      <c r="J111" s="68">
        <f t="shared" si="18"/>
        <v>0</v>
      </c>
      <c r="M111"/>
    </row>
    <row r="112" spans="1:13" ht="15.75" customHeight="1">
      <c r="A112" s="28"/>
      <c r="B112" s="63"/>
      <c r="C112" s="29"/>
      <c r="D112" s="69"/>
      <c r="E112" s="68">
        <f t="shared" si="20"/>
        <v>0</v>
      </c>
      <c r="F112" s="68">
        <f t="shared" si="21"/>
        <v>0</v>
      </c>
      <c r="G112" s="68"/>
      <c r="H112" s="68"/>
      <c r="I112" s="68"/>
      <c r="J112" s="68"/>
      <c r="M112"/>
    </row>
    <row r="113" spans="1:13" ht="15.75" customHeight="1">
      <c r="A113" s="70"/>
      <c r="B113" s="71"/>
      <c r="C113" s="72"/>
      <c r="D113" s="73"/>
      <c r="E113" s="73"/>
      <c r="F113" s="74"/>
      <c r="G113" s="74"/>
      <c r="H113" s="74"/>
      <c r="I113" s="75" t="s">
        <v>2325</v>
      </c>
      <c r="J113" s="76">
        <f>ROUND(SUM(J97:J112),2)</f>
        <v>2</v>
      </c>
      <c r="M113"/>
    </row>
    <row r="114" spans="1:13" ht="15.75" customHeight="1"/>
    <row r="115" spans="1:13" ht="15.75" customHeight="1">
      <c r="A115" s="58" t="s">
        <v>2318</v>
      </c>
      <c r="B115" s="59" t="s">
        <v>2319</v>
      </c>
      <c r="C115" s="60" t="s">
        <v>23</v>
      </c>
      <c r="D115" s="61" t="s">
        <v>53</v>
      </c>
      <c r="E115" s="62" t="s">
        <v>2320</v>
      </c>
      <c r="F115" s="62" t="s">
        <v>2321</v>
      </c>
      <c r="G115" s="62" t="s">
        <v>2322</v>
      </c>
      <c r="H115" s="62" t="s">
        <v>2323</v>
      </c>
      <c r="I115" s="62" t="s">
        <v>2324</v>
      </c>
      <c r="J115" s="61" t="s">
        <v>2325</v>
      </c>
      <c r="L115" s="342" t="s">
        <v>2411</v>
      </c>
      <c r="M115" s="61" t="s">
        <v>2328</v>
      </c>
    </row>
    <row r="116" spans="1:13" ht="22.5">
      <c r="A116" s="28" t="s">
        <v>86</v>
      </c>
      <c r="B116" s="63" t="s">
        <v>87</v>
      </c>
      <c r="C116" s="29" t="s">
        <v>85</v>
      </c>
      <c r="D116" s="64">
        <v>15</v>
      </c>
      <c r="E116" s="64"/>
      <c r="F116" s="64"/>
      <c r="G116" s="64"/>
      <c r="H116" s="64"/>
      <c r="I116" s="64"/>
      <c r="J116" s="65">
        <f t="shared" ref="J116:J131" si="22">D116</f>
        <v>15</v>
      </c>
      <c r="L116" s="261"/>
      <c r="M116" s="66">
        <f>J116-J133</f>
        <v>13</v>
      </c>
    </row>
    <row r="117" spans="1:13" ht="15.75" customHeight="1">
      <c r="A117" s="28" t="s">
        <v>2329</v>
      </c>
      <c r="B117" s="63" t="s">
        <v>7</v>
      </c>
      <c r="C117" s="29" t="str">
        <f t="shared" ref="C117:C131" si="23">C116</f>
        <v>MÊS</v>
      </c>
      <c r="D117" s="69">
        <v>1</v>
      </c>
      <c r="E117" s="68">
        <f t="shared" ref="E117:E132" si="24">G117*H117</f>
        <v>0</v>
      </c>
      <c r="F117" s="68">
        <f t="shared" ref="F117:F132" si="25">G117*H117*I117</f>
        <v>0</v>
      </c>
      <c r="G117" s="68"/>
      <c r="H117" s="68"/>
      <c r="I117" s="68"/>
      <c r="J117" s="68">
        <f t="shared" si="22"/>
        <v>1</v>
      </c>
      <c r="M117"/>
    </row>
    <row r="118" spans="1:13" ht="15.75" customHeight="1">
      <c r="A118" s="137" t="s">
        <v>2391</v>
      </c>
      <c r="B118" s="63" t="s">
        <v>25</v>
      </c>
      <c r="C118" s="29" t="str">
        <f t="shared" si="23"/>
        <v>MÊS</v>
      </c>
      <c r="D118" s="69">
        <v>1</v>
      </c>
      <c r="E118" s="68">
        <f t="shared" si="24"/>
        <v>0</v>
      </c>
      <c r="F118" s="68">
        <f t="shared" si="25"/>
        <v>0</v>
      </c>
      <c r="G118" s="68"/>
      <c r="H118" s="68"/>
      <c r="I118" s="68"/>
      <c r="J118" s="68">
        <f t="shared" si="22"/>
        <v>1</v>
      </c>
      <c r="M118"/>
    </row>
    <row r="119" spans="1:13" ht="15.75" customHeight="1">
      <c r="A119" s="28"/>
      <c r="B119" s="63" t="s">
        <v>26</v>
      </c>
      <c r="C119" s="29" t="str">
        <f t="shared" si="23"/>
        <v>MÊS</v>
      </c>
      <c r="D119" s="69"/>
      <c r="E119" s="68">
        <f t="shared" si="24"/>
        <v>0</v>
      </c>
      <c r="F119" s="68">
        <f t="shared" si="25"/>
        <v>0</v>
      </c>
      <c r="G119" s="68"/>
      <c r="H119" s="68"/>
      <c r="I119" s="68"/>
      <c r="J119" s="68">
        <f t="shared" si="22"/>
        <v>0</v>
      </c>
      <c r="M119"/>
    </row>
    <row r="120" spans="1:13" ht="15.75" customHeight="1">
      <c r="A120" s="28"/>
      <c r="B120" s="63" t="s">
        <v>27</v>
      </c>
      <c r="C120" s="29" t="str">
        <f t="shared" si="23"/>
        <v>MÊS</v>
      </c>
      <c r="D120" s="69"/>
      <c r="E120" s="68">
        <f t="shared" si="24"/>
        <v>0</v>
      </c>
      <c r="F120" s="68">
        <f t="shared" si="25"/>
        <v>0</v>
      </c>
      <c r="G120" s="68"/>
      <c r="H120" s="68"/>
      <c r="I120" s="68"/>
      <c r="J120" s="68">
        <f t="shared" si="22"/>
        <v>0</v>
      </c>
      <c r="M120"/>
    </row>
    <row r="121" spans="1:13" ht="15.75" customHeight="1">
      <c r="A121" s="28"/>
      <c r="B121" s="63" t="s">
        <v>28</v>
      </c>
      <c r="C121" s="29" t="str">
        <f t="shared" si="23"/>
        <v>MÊS</v>
      </c>
      <c r="D121" s="69"/>
      <c r="E121" s="68">
        <f t="shared" si="24"/>
        <v>0</v>
      </c>
      <c r="F121" s="68">
        <f t="shared" si="25"/>
        <v>0</v>
      </c>
      <c r="G121" s="68"/>
      <c r="H121" s="68"/>
      <c r="I121" s="68"/>
      <c r="J121" s="68">
        <f t="shared" si="22"/>
        <v>0</v>
      </c>
      <c r="M121"/>
    </row>
    <row r="122" spans="1:13" ht="15.75" customHeight="1">
      <c r="A122" s="28"/>
      <c r="B122" s="63" t="s">
        <v>29</v>
      </c>
      <c r="C122" s="29" t="str">
        <f t="shared" si="23"/>
        <v>MÊS</v>
      </c>
      <c r="D122" s="69"/>
      <c r="E122" s="68">
        <f t="shared" si="24"/>
        <v>0</v>
      </c>
      <c r="F122" s="68">
        <f t="shared" si="25"/>
        <v>0</v>
      </c>
      <c r="G122" s="68"/>
      <c r="H122" s="68"/>
      <c r="I122" s="68"/>
      <c r="J122" s="68">
        <f t="shared" si="22"/>
        <v>0</v>
      </c>
      <c r="M122"/>
    </row>
    <row r="123" spans="1:13" ht="15.75" customHeight="1">
      <c r="A123" s="28"/>
      <c r="B123" s="63" t="s">
        <v>30</v>
      </c>
      <c r="C123" s="29" t="str">
        <f t="shared" si="23"/>
        <v>MÊS</v>
      </c>
      <c r="D123" s="69"/>
      <c r="E123" s="68">
        <f t="shared" si="24"/>
        <v>0</v>
      </c>
      <c r="F123" s="68">
        <f t="shared" si="25"/>
        <v>0</v>
      </c>
      <c r="G123" s="68"/>
      <c r="H123" s="68"/>
      <c r="I123" s="68"/>
      <c r="J123" s="68">
        <f t="shared" si="22"/>
        <v>0</v>
      </c>
      <c r="M123"/>
    </row>
    <row r="124" spans="1:13" ht="15.75" customHeight="1">
      <c r="A124" s="28"/>
      <c r="B124" s="63" t="s">
        <v>31</v>
      </c>
      <c r="C124" s="29" t="str">
        <f t="shared" si="23"/>
        <v>MÊS</v>
      </c>
      <c r="D124" s="69"/>
      <c r="E124" s="68">
        <f t="shared" si="24"/>
        <v>0</v>
      </c>
      <c r="F124" s="68">
        <f t="shared" si="25"/>
        <v>0</v>
      </c>
      <c r="G124" s="68"/>
      <c r="H124" s="68"/>
      <c r="I124" s="68"/>
      <c r="J124" s="68">
        <f t="shared" si="22"/>
        <v>0</v>
      </c>
      <c r="M124"/>
    </row>
    <row r="125" spans="1:13" ht="15.75" customHeight="1">
      <c r="A125" s="28"/>
      <c r="B125" s="63" t="s">
        <v>32</v>
      </c>
      <c r="C125" s="29" t="str">
        <f t="shared" si="23"/>
        <v>MÊS</v>
      </c>
      <c r="D125" s="69"/>
      <c r="E125" s="68">
        <f t="shared" si="24"/>
        <v>0</v>
      </c>
      <c r="F125" s="68">
        <f t="shared" si="25"/>
        <v>0</v>
      </c>
      <c r="G125" s="68"/>
      <c r="H125" s="68"/>
      <c r="I125" s="68"/>
      <c r="J125" s="68">
        <f t="shared" si="22"/>
        <v>0</v>
      </c>
      <c r="M125"/>
    </row>
    <row r="126" spans="1:13" ht="15.75" customHeight="1">
      <c r="A126" s="28"/>
      <c r="B126" s="63" t="s">
        <v>33</v>
      </c>
      <c r="C126" s="29" t="str">
        <f t="shared" si="23"/>
        <v>MÊS</v>
      </c>
      <c r="D126" s="69"/>
      <c r="E126" s="68">
        <f t="shared" si="24"/>
        <v>0</v>
      </c>
      <c r="F126" s="68">
        <f t="shared" si="25"/>
        <v>0</v>
      </c>
      <c r="G126" s="68"/>
      <c r="H126" s="68"/>
      <c r="I126" s="68"/>
      <c r="J126" s="68">
        <f t="shared" si="22"/>
        <v>0</v>
      </c>
      <c r="M126"/>
    </row>
    <row r="127" spans="1:13" ht="15.75" customHeight="1">
      <c r="A127" s="28"/>
      <c r="B127" s="63" t="s">
        <v>34</v>
      </c>
      <c r="C127" s="29" t="str">
        <f t="shared" si="23"/>
        <v>MÊS</v>
      </c>
      <c r="D127" s="69"/>
      <c r="E127" s="68">
        <f t="shared" si="24"/>
        <v>0</v>
      </c>
      <c r="F127" s="68">
        <f t="shared" si="25"/>
        <v>0</v>
      </c>
      <c r="G127" s="68"/>
      <c r="H127" s="68"/>
      <c r="I127" s="68"/>
      <c r="J127" s="68">
        <f t="shared" si="22"/>
        <v>0</v>
      </c>
      <c r="M127"/>
    </row>
    <row r="128" spans="1:13" ht="15.75" customHeight="1">
      <c r="A128" s="28"/>
      <c r="B128" s="63" t="s">
        <v>35</v>
      </c>
      <c r="C128" s="29" t="str">
        <f t="shared" si="23"/>
        <v>MÊS</v>
      </c>
      <c r="D128" s="69"/>
      <c r="E128" s="68">
        <f t="shared" si="24"/>
        <v>0</v>
      </c>
      <c r="F128" s="68">
        <f t="shared" si="25"/>
        <v>0</v>
      </c>
      <c r="G128" s="68"/>
      <c r="H128" s="68"/>
      <c r="I128" s="68"/>
      <c r="J128" s="68">
        <f t="shared" si="22"/>
        <v>0</v>
      </c>
      <c r="M128"/>
    </row>
    <row r="129" spans="1:13" ht="15.75" customHeight="1">
      <c r="A129" s="28"/>
      <c r="B129" s="63" t="s">
        <v>36</v>
      </c>
      <c r="C129" s="29" t="str">
        <f t="shared" si="23"/>
        <v>MÊS</v>
      </c>
      <c r="D129" s="69"/>
      <c r="E129" s="68">
        <f t="shared" si="24"/>
        <v>0</v>
      </c>
      <c r="F129" s="68">
        <f t="shared" si="25"/>
        <v>0</v>
      </c>
      <c r="G129" s="68"/>
      <c r="H129" s="68"/>
      <c r="I129" s="68"/>
      <c r="J129" s="68">
        <f t="shared" si="22"/>
        <v>0</v>
      </c>
      <c r="M129"/>
    </row>
    <row r="130" spans="1:13" ht="15.75" customHeight="1">
      <c r="A130" s="28"/>
      <c r="B130" s="63" t="s">
        <v>37</v>
      </c>
      <c r="C130" s="29" t="str">
        <f t="shared" si="23"/>
        <v>MÊS</v>
      </c>
      <c r="D130" s="69"/>
      <c r="E130" s="68">
        <f t="shared" si="24"/>
        <v>0</v>
      </c>
      <c r="F130" s="68">
        <f t="shared" si="25"/>
        <v>0</v>
      </c>
      <c r="G130" s="68"/>
      <c r="H130" s="68"/>
      <c r="I130" s="68"/>
      <c r="J130" s="68">
        <f t="shared" si="22"/>
        <v>0</v>
      </c>
      <c r="M130"/>
    </row>
    <row r="131" spans="1:13" ht="15.75" customHeight="1">
      <c r="A131" s="28"/>
      <c r="B131" s="63" t="s">
        <v>38</v>
      </c>
      <c r="C131" s="29" t="str">
        <f t="shared" si="23"/>
        <v>MÊS</v>
      </c>
      <c r="D131" s="69"/>
      <c r="E131" s="68">
        <f t="shared" si="24"/>
        <v>0</v>
      </c>
      <c r="F131" s="68">
        <f t="shared" si="25"/>
        <v>0</v>
      </c>
      <c r="G131" s="68"/>
      <c r="H131" s="68"/>
      <c r="I131" s="68"/>
      <c r="J131" s="68">
        <f t="shared" si="22"/>
        <v>0</v>
      </c>
      <c r="M131"/>
    </row>
    <row r="132" spans="1:13" ht="15.75" customHeight="1">
      <c r="A132" s="28"/>
      <c r="B132" s="63"/>
      <c r="C132" s="29"/>
      <c r="D132" s="69"/>
      <c r="E132" s="68">
        <f t="shared" si="24"/>
        <v>0</v>
      </c>
      <c r="F132" s="68">
        <f t="shared" si="25"/>
        <v>0</v>
      </c>
      <c r="G132" s="68"/>
      <c r="H132" s="68"/>
      <c r="I132" s="68"/>
      <c r="J132" s="68"/>
      <c r="M132"/>
    </row>
    <row r="133" spans="1:13" ht="15.75" customHeight="1">
      <c r="A133" s="70"/>
      <c r="B133" s="71"/>
      <c r="C133" s="72"/>
      <c r="D133" s="73"/>
      <c r="E133" s="73"/>
      <c r="F133" s="74"/>
      <c r="G133" s="74"/>
      <c r="H133" s="74"/>
      <c r="I133" s="75" t="s">
        <v>2325</v>
      </c>
      <c r="J133" s="76">
        <f>ROUND(SUM(J117:J132),2)</f>
        <v>2</v>
      </c>
      <c r="M133"/>
    </row>
    <row r="134" spans="1:13" ht="15.75" customHeight="1"/>
    <row r="135" spans="1:13" ht="15.75" customHeight="1">
      <c r="A135" s="58" t="s">
        <v>2318</v>
      </c>
      <c r="B135" s="59" t="s">
        <v>2319</v>
      </c>
      <c r="C135" s="60" t="s">
        <v>23</v>
      </c>
      <c r="D135" s="61" t="s">
        <v>53</v>
      </c>
      <c r="E135" s="62" t="s">
        <v>2320</v>
      </c>
      <c r="F135" s="62" t="s">
        <v>2321</v>
      </c>
      <c r="G135" s="62" t="s">
        <v>2322</v>
      </c>
      <c r="H135" s="62" t="s">
        <v>2323</v>
      </c>
      <c r="I135" s="62" t="s">
        <v>2324</v>
      </c>
      <c r="J135" s="61" t="s">
        <v>2325</v>
      </c>
      <c r="L135" s="342" t="s">
        <v>2411</v>
      </c>
      <c r="M135" s="61" t="s">
        <v>2328</v>
      </c>
    </row>
    <row r="136" spans="1:13" ht="22.5">
      <c r="A136" s="28" t="s">
        <v>88</v>
      </c>
      <c r="B136" s="63" t="s">
        <v>89</v>
      </c>
      <c r="C136" s="29" t="s">
        <v>85</v>
      </c>
      <c r="D136" s="64">
        <v>15</v>
      </c>
      <c r="E136" s="64"/>
      <c r="F136" s="64"/>
      <c r="G136" s="64"/>
      <c r="H136" s="64"/>
      <c r="I136" s="64"/>
      <c r="J136" s="65">
        <f t="shared" ref="J136:J151" si="26">D136</f>
        <v>15</v>
      </c>
      <c r="L136" s="261"/>
      <c r="M136" s="66">
        <f>J136-J153</f>
        <v>13</v>
      </c>
    </row>
    <row r="137" spans="1:13" ht="15.75" customHeight="1">
      <c r="A137" s="28" t="s">
        <v>2329</v>
      </c>
      <c r="B137" s="63" t="s">
        <v>7</v>
      </c>
      <c r="C137" s="29" t="str">
        <f t="shared" ref="C137:C151" si="27">C136</f>
        <v>MÊS</v>
      </c>
      <c r="D137" s="69">
        <v>1</v>
      </c>
      <c r="E137" s="68">
        <f t="shared" ref="E137:E152" si="28">G137*H137</f>
        <v>0</v>
      </c>
      <c r="F137" s="68">
        <f t="shared" ref="F137:F152" si="29">G137*H137*I137</f>
        <v>0</v>
      </c>
      <c r="G137" s="68"/>
      <c r="H137" s="68"/>
      <c r="I137" s="68"/>
      <c r="J137" s="68">
        <f t="shared" si="26"/>
        <v>1</v>
      </c>
      <c r="M137"/>
    </row>
    <row r="138" spans="1:13" ht="15.75" customHeight="1">
      <c r="A138" s="137" t="s">
        <v>2391</v>
      </c>
      <c r="B138" s="63" t="s">
        <v>25</v>
      </c>
      <c r="C138" s="29" t="str">
        <f t="shared" si="27"/>
        <v>MÊS</v>
      </c>
      <c r="D138" s="69">
        <v>1</v>
      </c>
      <c r="E138" s="68">
        <f t="shared" si="28"/>
        <v>0</v>
      </c>
      <c r="F138" s="68">
        <f t="shared" si="29"/>
        <v>0</v>
      </c>
      <c r="G138" s="68"/>
      <c r="H138" s="68"/>
      <c r="I138" s="68"/>
      <c r="J138" s="68">
        <f t="shared" si="26"/>
        <v>1</v>
      </c>
      <c r="M138"/>
    </row>
    <row r="139" spans="1:13" ht="15.75" customHeight="1">
      <c r="A139" s="28"/>
      <c r="B139" s="63" t="s">
        <v>26</v>
      </c>
      <c r="C139" s="29" t="str">
        <f t="shared" si="27"/>
        <v>MÊS</v>
      </c>
      <c r="D139" s="69"/>
      <c r="E139" s="68">
        <f t="shared" si="28"/>
        <v>0</v>
      </c>
      <c r="F139" s="68">
        <f t="shared" si="29"/>
        <v>0</v>
      </c>
      <c r="G139" s="68"/>
      <c r="H139" s="68"/>
      <c r="I139" s="68"/>
      <c r="J139" s="68">
        <f t="shared" si="26"/>
        <v>0</v>
      </c>
      <c r="M139"/>
    </row>
    <row r="140" spans="1:13" ht="15.75" customHeight="1">
      <c r="A140" s="28"/>
      <c r="B140" s="63" t="s">
        <v>27</v>
      </c>
      <c r="C140" s="29" t="str">
        <f t="shared" si="27"/>
        <v>MÊS</v>
      </c>
      <c r="D140" s="69"/>
      <c r="E140" s="68">
        <f t="shared" si="28"/>
        <v>0</v>
      </c>
      <c r="F140" s="68">
        <f t="shared" si="29"/>
        <v>0</v>
      </c>
      <c r="G140" s="68"/>
      <c r="H140" s="68"/>
      <c r="I140" s="68"/>
      <c r="J140" s="68">
        <f t="shared" si="26"/>
        <v>0</v>
      </c>
      <c r="M140"/>
    </row>
    <row r="141" spans="1:13" ht="15.75" customHeight="1">
      <c r="A141" s="28"/>
      <c r="B141" s="63" t="s">
        <v>28</v>
      </c>
      <c r="C141" s="29" t="str">
        <f t="shared" si="27"/>
        <v>MÊS</v>
      </c>
      <c r="D141" s="69"/>
      <c r="E141" s="68">
        <f t="shared" si="28"/>
        <v>0</v>
      </c>
      <c r="F141" s="68">
        <f t="shared" si="29"/>
        <v>0</v>
      </c>
      <c r="G141" s="68"/>
      <c r="H141" s="68"/>
      <c r="I141" s="68"/>
      <c r="J141" s="68">
        <f t="shared" si="26"/>
        <v>0</v>
      </c>
      <c r="M141"/>
    </row>
    <row r="142" spans="1:13" ht="15.75" customHeight="1">
      <c r="A142" s="28"/>
      <c r="B142" s="63" t="s">
        <v>29</v>
      </c>
      <c r="C142" s="29" t="str">
        <f t="shared" si="27"/>
        <v>MÊS</v>
      </c>
      <c r="D142" s="69"/>
      <c r="E142" s="68">
        <f t="shared" si="28"/>
        <v>0</v>
      </c>
      <c r="F142" s="68">
        <f t="shared" si="29"/>
        <v>0</v>
      </c>
      <c r="G142" s="68"/>
      <c r="H142" s="68"/>
      <c r="I142" s="68"/>
      <c r="J142" s="68">
        <f t="shared" si="26"/>
        <v>0</v>
      </c>
      <c r="M142"/>
    </row>
    <row r="143" spans="1:13" ht="15.75" customHeight="1">
      <c r="A143" s="28"/>
      <c r="B143" s="63" t="s">
        <v>30</v>
      </c>
      <c r="C143" s="29" t="str">
        <f t="shared" si="27"/>
        <v>MÊS</v>
      </c>
      <c r="D143" s="69"/>
      <c r="E143" s="68">
        <f t="shared" si="28"/>
        <v>0</v>
      </c>
      <c r="F143" s="68">
        <f t="shared" si="29"/>
        <v>0</v>
      </c>
      <c r="G143" s="68"/>
      <c r="H143" s="68"/>
      <c r="I143" s="68"/>
      <c r="J143" s="68">
        <f t="shared" si="26"/>
        <v>0</v>
      </c>
      <c r="M143"/>
    </row>
    <row r="144" spans="1:13" ht="15.75" customHeight="1">
      <c r="A144" s="28"/>
      <c r="B144" s="63" t="s">
        <v>31</v>
      </c>
      <c r="C144" s="29" t="str">
        <f t="shared" si="27"/>
        <v>MÊS</v>
      </c>
      <c r="D144" s="69"/>
      <c r="E144" s="68">
        <f t="shared" si="28"/>
        <v>0</v>
      </c>
      <c r="F144" s="68">
        <f t="shared" si="29"/>
        <v>0</v>
      </c>
      <c r="G144" s="68"/>
      <c r="H144" s="68"/>
      <c r="I144" s="68"/>
      <c r="J144" s="68">
        <f t="shared" si="26"/>
        <v>0</v>
      </c>
      <c r="M144"/>
    </row>
    <row r="145" spans="1:14" ht="15.75" customHeight="1">
      <c r="A145" s="28"/>
      <c r="B145" s="63" t="s">
        <v>32</v>
      </c>
      <c r="C145" s="29" t="str">
        <f t="shared" si="27"/>
        <v>MÊS</v>
      </c>
      <c r="D145" s="69"/>
      <c r="E145" s="68">
        <f t="shared" si="28"/>
        <v>0</v>
      </c>
      <c r="F145" s="68">
        <f t="shared" si="29"/>
        <v>0</v>
      </c>
      <c r="G145" s="68"/>
      <c r="H145" s="68"/>
      <c r="I145" s="68"/>
      <c r="J145" s="68">
        <f t="shared" si="26"/>
        <v>0</v>
      </c>
      <c r="M145"/>
    </row>
    <row r="146" spans="1:14" ht="15.75" customHeight="1">
      <c r="A146" s="28"/>
      <c r="B146" s="63" t="s">
        <v>33</v>
      </c>
      <c r="C146" s="29" t="str">
        <f t="shared" si="27"/>
        <v>MÊS</v>
      </c>
      <c r="D146" s="69"/>
      <c r="E146" s="68">
        <f t="shared" si="28"/>
        <v>0</v>
      </c>
      <c r="F146" s="68">
        <f t="shared" si="29"/>
        <v>0</v>
      </c>
      <c r="G146" s="68"/>
      <c r="H146" s="68"/>
      <c r="I146" s="68"/>
      <c r="J146" s="68">
        <f t="shared" si="26"/>
        <v>0</v>
      </c>
      <c r="M146"/>
    </row>
    <row r="147" spans="1:14" ht="15.75" customHeight="1">
      <c r="A147" s="28"/>
      <c r="B147" s="63" t="s">
        <v>34</v>
      </c>
      <c r="C147" s="29" t="str">
        <f t="shared" si="27"/>
        <v>MÊS</v>
      </c>
      <c r="D147" s="69"/>
      <c r="E147" s="68">
        <f t="shared" si="28"/>
        <v>0</v>
      </c>
      <c r="F147" s="68">
        <f t="shared" si="29"/>
        <v>0</v>
      </c>
      <c r="G147" s="68"/>
      <c r="H147" s="68"/>
      <c r="I147" s="68"/>
      <c r="J147" s="68">
        <f t="shared" si="26"/>
        <v>0</v>
      </c>
      <c r="M147"/>
    </row>
    <row r="148" spans="1:14" ht="15.75" customHeight="1">
      <c r="A148" s="28"/>
      <c r="B148" s="63" t="s">
        <v>35</v>
      </c>
      <c r="C148" s="29" t="str">
        <f t="shared" si="27"/>
        <v>MÊS</v>
      </c>
      <c r="D148" s="69"/>
      <c r="E148" s="68">
        <f t="shared" si="28"/>
        <v>0</v>
      </c>
      <c r="F148" s="68">
        <f t="shared" si="29"/>
        <v>0</v>
      </c>
      <c r="G148" s="68"/>
      <c r="H148" s="68"/>
      <c r="I148" s="68"/>
      <c r="J148" s="68">
        <f t="shared" si="26"/>
        <v>0</v>
      </c>
      <c r="M148"/>
    </row>
    <row r="149" spans="1:14" ht="15.75" customHeight="1">
      <c r="A149" s="28"/>
      <c r="B149" s="63" t="s">
        <v>36</v>
      </c>
      <c r="C149" s="29" t="str">
        <f t="shared" si="27"/>
        <v>MÊS</v>
      </c>
      <c r="D149" s="69"/>
      <c r="E149" s="68">
        <f t="shared" si="28"/>
        <v>0</v>
      </c>
      <c r="F149" s="68">
        <f t="shared" si="29"/>
        <v>0</v>
      </c>
      <c r="G149" s="68"/>
      <c r="H149" s="68"/>
      <c r="I149" s="68"/>
      <c r="J149" s="68">
        <f t="shared" si="26"/>
        <v>0</v>
      </c>
      <c r="M149"/>
    </row>
    <row r="150" spans="1:14" ht="15.75" customHeight="1">
      <c r="A150" s="28"/>
      <c r="B150" s="63" t="s">
        <v>37</v>
      </c>
      <c r="C150" s="29" t="str">
        <f t="shared" si="27"/>
        <v>MÊS</v>
      </c>
      <c r="D150" s="69"/>
      <c r="E150" s="68">
        <f t="shared" si="28"/>
        <v>0</v>
      </c>
      <c r="F150" s="68">
        <f t="shared" si="29"/>
        <v>0</v>
      </c>
      <c r="G150" s="68"/>
      <c r="H150" s="68"/>
      <c r="I150" s="68"/>
      <c r="J150" s="68">
        <f t="shared" si="26"/>
        <v>0</v>
      </c>
      <c r="M150"/>
    </row>
    <row r="151" spans="1:14" ht="15.75" customHeight="1">
      <c r="A151" s="28"/>
      <c r="B151" s="63" t="s">
        <v>38</v>
      </c>
      <c r="C151" s="29" t="str">
        <f t="shared" si="27"/>
        <v>MÊS</v>
      </c>
      <c r="D151" s="69"/>
      <c r="E151" s="68">
        <f t="shared" si="28"/>
        <v>0</v>
      </c>
      <c r="F151" s="68">
        <f t="shared" si="29"/>
        <v>0</v>
      </c>
      <c r="G151" s="68"/>
      <c r="H151" s="68"/>
      <c r="I151" s="68"/>
      <c r="J151" s="68">
        <f t="shared" si="26"/>
        <v>0</v>
      </c>
      <c r="M151"/>
    </row>
    <row r="152" spans="1:14" ht="15.75" customHeight="1">
      <c r="A152" s="28"/>
      <c r="B152" s="63"/>
      <c r="C152" s="29"/>
      <c r="D152" s="69"/>
      <c r="E152" s="68">
        <f t="shared" si="28"/>
        <v>0</v>
      </c>
      <c r="F152" s="68">
        <f t="shared" si="29"/>
        <v>0</v>
      </c>
      <c r="G152" s="68"/>
      <c r="H152" s="68"/>
      <c r="I152" s="68"/>
      <c r="J152" s="68"/>
      <c r="M152"/>
    </row>
    <row r="153" spans="1:14" ht="15.75" customHeight="1">
      <c r="A153" s="70"/>
      <c r="B153" s="71"/>
      <c r="C153" s="72"/>
      <c r="D153" s="73"/>
      <c r="E153" s="73"/>
      <c r="F153" s="74"/>
      <c r="G153" s="74"/>
      <c r="H153" s="74"/>
      <c r="I153" s="75" t="s">
        <v>2325</v>
      </c>
      <c r="J153" s="76">
        <f>ROUND(SUM(J137:J152),2)</f>
        <v>2</v>
      </c>
      <c r="M153"/>
    </row>
    <row r="154" spans="1:14" ht="15.75" customHeight="1"/>
    <row r="155" spans="1:14" ht="15.75" customHeight="1">
      <c r="A155" s="58" t="s">
        <v>2318</v>
      </c>
      <c r="B155" s="59" t="s">
        <v>2319</v>
      </c>
      <c r="C155" s="60" t="s">
        <v>23</v>
      </c>
      <c r="D155" s="61" t="s">
        <v>53</v>
      </c>
      <c r="E155" s="62" t="s">
        <v>2320</v>
      </c>
      <c r="F155" s="62" t="s">
        <v>2321</v>
      </c>
      <c r="G155" s="62" t="s">
        <v>2322</v>
      </c>
      <c r="H155" s="62" t="s">
        <v>2323</v>
      </c>
      <c r="I155" s="62" t="s">
        <v>2324</v>
      </c>
      <c r="J155" s="61" t="s">
        <v>2325</v>
      </c>
      <c r="L155" s="342" t="s">
        <v>2411</v>
      </c>
      <c r="M155" s="132" t="s">
        <v>2328</v>
      </c>
      <c r="N155"/>
    </row>
    <row r="156" spans="1:14" ht="15.75" customHeight="1">
      <c r="A156" s="28" t="s">
        <v>90</v>
      </c>
      <c r="B156" s="63" t="s">
        <v>92</v>
      </c>
      <c r="C156" s="29" t="s">
        <v>93</v>
      </c>
      <c r="D156" s="64">
        <v>3</v>
      </c>
      <c r="E156" s="64"/>
      <c r="F156" s="64"/>
      <c r="G156" s="64"/>
      <c r="H156" s="64"/>
      <c r="I156" s="64"/>
      <c r="J156" s="65">
        <f t="shared" ref="J156:J157" si="30">D156</f>
        <v>3</v>
      </c>
      <c r="L156" s="261"/>
      <c r="M156" s="133">
        <f>J156-J159</f>
        <v>0</v>
      </c>
      <c r="N156"/>
    </row>
    <row r="157" spans="1:14" ht="15.75" customHeight="1">
      <c r="A157" s="28" t="s">
        <v>2329</v>
      </c>
      <c r="B157" s="63" t="s">
        <v>2331</v>
      </c>
      <c r="C157" s="29" t="str">
        <f>C156</f>
        <v>CJ</v>
      </c>
      <c r="D157" s="69">
        <v>3</v>
      </c>
      <c r="E157" s="68">
        <f t="shared" ref="E157:E158" si="31">G157*H157</f>
        <v>0</v>
      </c>
      <c r="F157" s="68">
        <f t="shared" ref="F157:F158" si="32">G157*H157*I157</f>
        <v>0</v>
      </c>
      <c r="G157" s="68"/>
      <c r="H157" s="68"/>
      <c r="I157" s="68"/>
      <c r="J157" s="68">
        <f t="shared" si="30"/>
        <v>3</v>
      </c>
      <c r="L157" s="223">
        <v>3</v>
      </c>
      <c r="N157"/>
    </row>
    <row r="158" spans="1:14" ht="15.75" customHeight="1">
      <c r="A158" s="28"/>
      <c r="B158" s="63"/>
      <c r="C158" s="29"/>
      <c r="D158" s="69"/>
      <c r="E158" s="68">
        <f t="shared" si="31"/>
        <v>0</v>
      </c>
      <c r="F158" s="68">
        <f t="shared" si="32"/>
        <v>0</v>
      </c>
      <c r="G158" s="68"/>
      <c r="H158" s="68"/>
      <c r="I158" s="68"/>
      <c r="J158" s="68"/>
      <c r="N158"/>
    </row>
    <row r="159" spans="1:14" ht="15.75" customHeight="1">
      <c r="A159" s="70"/>
      <c r="B159" s="71"/>
      <c r="C159" s="72"/>
      <c r="D159" s="73"/>
      <c r="E159" s="73"/>
      <c r="F159" s="74"/>
      <c r="G159" s="74"/>
      <c r="H159" s="74"/>
      <c r="I159" s="75" t="s">
        <v>2325</v>
      </c>
      <c r="J159" s="76">
        <f>ROUND(SUM(J157:J158),2)</f>
        <v>3</v>
      </c>
      <c r="N159"/>
    </row>
    <row r="160" spans="1:14" ht="15.75" customHeight="1">
      <c r="N160"/>
    </row>
    <row r="161" spans="1:14" ht="15.75" customHeight="1">
      <c r="A161" s="58" t="s">
        <v>2318</v>
      </c>
      <c r="B161" s="59" t="s">
        <v>2319</v>
      </c>
      <c r="C161" s="60" t="s">
        <v>23</v>
      </c>
      <c r="D161" s="61" t="s">
        <v>53</v>
      </c>
      <c r="E161" s="62" t="s">
        <v>2320</v>
      </c>
      <c r="F161" s="62" t="s">
        <v>2321</v>
      </c>
      <c r="G161" s="62" t="s">
        <v>2322</v>
      </c>
      <c r="H161" s="62" t="s">
        <v>2323</v>
      </c>
      <c r="I161" s="62" t="s">
        <v>2324</v>
      </c>
      <c r="J161" s="61" t="s">
        <v>2325</v>
      </c>
      <c r="L161" s="342" t="s">
        <v>2411</v>
      </c>
      <c r="M161" s="132" t="s">
        <v>2328</v>
      </c>
      <c r="N161"/>
    </row>
    <row r="162" spans="1:14" ht="15.75" customHeight="1">
      <c r="A162" s="28" t="s">
        <v>94</v>
      </c>
      <c r="B162" s="63" t="s">
        <v>96</v>
      </c>
      <c r="C162" s="29" t="s">
        <v>93</v>
      </c>
      <c r="D162" s="64">
        <v>2</v>
      </c>
      <c r="E162" s="64"/>
      <c r="F162" s="64"/>
      <c r="G162" s="64"/>
      <c r="H162" s="64"/>
      <c r="I162" s="64"/>
      <c r="J162" s="65">
        <f t="shared" ref="J162:J163" si="33">D162</f>
        <v>2</v>
      </c>
      <c r="L162" s="261"/>
      <c r="M162" s="133">
        <f>J162-J165</f>
        <v>0</v>
      </c>
      <c r="N162"/>
    </row>
    <row r="163" spans="1:14" ht="15.75" customHeight="1">
      <c r="A163" s="28" t="s">
        <v>2329</v>
      </c>
      <c r="B163" s="63" t="s">
        <v>2331</v>
      </c>
      <c r="C163" s="29" t="str">
        <f>C162</f>
        <v>CJ</v>
      </c>
      <c r="D163" s="69">
        <v>2</v>
      </c>
      <c r="E163" s="68">
        <f t="shared" ref="E163:E164" si="34">G163*H163</f>
        <v>0</v>
      </c>
      <c r="F163" s="68">
        <f t="shared" ref="F163:F164" si="35">G163*H163*I163</f>
        <v>0</v>
      </c>
      <c r="G163" s="68"/>
      <c r="H163" s="68"/>
      <c r="I163" s="68"/>
      <c r="J163" s="68">
        <f t="shared" si="33"/>
        <v>2</v>
      </c>
      <c r="L163" s="223">
        <v>2</v>
      </c>
      <c r="N163"/>
    </row>
    <row r="164" spans="1:14" ht="15.75" customHeight="1">
      <c r="A164" s="28"/>
      <c r="B164" s="63"/>
      <c r="C164" s="29"/>
      <c r="D164" s="69"/>
      <c r="E164" s="68">
        <f t="shared" si="34"/>
        <v>0</v>
      </c>
      <c r="F164" s="68">
        <f t="shared" si="35"/>
        <v>0</v>
      </c>
      <c r="G164" s="68"/>
      <c r="H164" s="68"/>
      <c r="I164" s="68"/>
      <c r="J164" s="68"/>
      <c r="N164"/>
    </row>
    <row r="165" spans="1:14" ht="15.75" customHeight="1">
      <c r="A165" s="70"/>
      <c r="B165" s="71"/>
      <c r="C165" s="72"/>
      <c r="D165" s="73"/>
      <c r="E165" s="73"/>
      <c r="F165" s="74"/>
      <c r="G165" s="74"/>
      <c r="H165" s="74"/>
      <c r="I165" s="75" t="s">
        <v>2325</v>
      </c>
      <c r="J165" s="76">
        <f>ROUND(SUM(J163:J164),2)</f>
        <v>2</v>
      </c>
      <c r="N165"/>
    </row>
    <row r="166" spans="1:14" ht="15.75" customHeight="1">
      <c r="N166"/>
    </row>
    <row r="167" spans="1:14" ht="15.75" customHeight="1">
      <c r="A167" s="58" t="s">
        <v>2318</v>
      </c>
      <c r="B167" s="59" t="s">
        <v>2319</v>
      </c>
      <c r="C167" s="60" t="s">
        <v>23</v>
      </c>
      <c r="D167" s="61" t="s">
        <v>53</v>
      </c>
      <c r="E167" s="62" t="s">
        <v>2320</v>
      </c>
      <c r="F167" s="62" t="s">
        <v>2321</v>
      </c>
      <c r="G167" s="62" t="s">
        <v>2322</v>
      </c>
      <c r="H167" s="62" t="s">
        <v>2323</v>
      </c>
      <c r="I167" s="62" t="s">
        <v>2324</v>
      </c>
      <c r="J167" s="61" t="s">
        <v>2325</v>
      </c>
      <c r="L167" s="342" t="s">
        <v>2411</v>
      </c>
      <c r="M167" s="132" t="s">
        <v>2328</v>
      </c>
      <c r="N167"/>
    </row>
    <row r="168" spans="1:14" ht="15.75" customHeight="1">
      <c r="A168" s="28" t="s">
        <v>97</v>
      </c>
      <c r="B168" s="63" t="s">
        <v>99</v>
      </c>
      <c r="C168" s="29" t="s">
        <v>100</v>
      </c>
      <c r="D168" s="64">
        <v>3</v>
      </c>
      <c r="E168" s="64"/>
      <c r="F168" s="64"/>
      <c r="G168" s="64"/>
      <c r="H168" s="64"/>
      <c r="I168" s="64"/>
      <c r="J168" s="65">
        <f t="shared" ref="J168:J169" si="36">D168</f>
        <v>3</v>
      </c>
      <c r="L168" s="261"/>
      <c r="M168" s="133">
        <f>J168-J171</f>
        <v>0</v>
      </c>
      <c r="N168"/>
    </row>
    <row r="169" spans="1:14" ht="15.75" customHeight="1">
      <c r="A169" s="28" t="s">
        <v>2329</v>
      </c>
      <c r="B169" s="63" t="s">
        <v>2331</v>
      </c>
      <c r="C169" s="29" t="str">
        <f>C168</f>
        <v>UN</v>
      </c>
      <c r="D169" s="69">
        <v>3</v>
      </c>
      <c r="E169" s="68">
        <f t="shared" ref="E169:E170" si="37">G169*H169</f>
        <v>0</v>
      </c>
      <c r="F169" s="68">
        <f t="shared" ref="F169:F170" si="38">G169*H169*I169</f>
        <v>0</v>
      </c>
      <c r="G169" s="68"/>
      <c r="H169" s="68"/>
      <c r="I169" s="68"/>
      <c r="J169" s="68">
        <f t="shared" si="36"/>
        <v>3</v>
      </c>
      <c r="L169" s="223">
        <v>3</v>
      </c>
      <c r="N169"/>
    </row>
    <row r="170" spans="1:14" ht="15.75" customHeight="1">
      <c r="A170" s="28"/>
      <c r="B170" s="63"/>
      <c r="C170" s="29"/>
      <c r="D170" s="69"/>
      <c r="E170" s="68">
        <f t="shared" si="37"/>
        <v>0</v>
      </c>
      <c r="F170" s="68">
        <f t="shared" si="38"/>
        <v>0</v>
      </c>
      <c r="G170" s="68"/>
      <c r="H170" s="68"/>
      <c r="I170" s="68"/>
      <c r="J170" s="68"/>
      <c r="N170"/>
    </row>
    <row r="171" spans="1:14" ht="15.75" customHeight="1">
      <c r="A171" s="70"/>
      <c r="B171" s="71"/>
      <c r="C171" s="72"/>
      <c r="D171" s="73"/>
      <c r="E171" s="73"/>
      <c r="F171" s="74"/>
      <c r="G171" s="74"/>
      <c r="H171" s="74"/>
      <c r="I171" s="75" t="s">
        <v>2325</v>
      </c>
      <c r="J171" s="76">
        <f>ROUND(SUM(J169:J170),2)</f>
        <v>3</v>
      </c>
      <c r="N171"/>
    </row>
    <row r="172" spans="1:14" ht="15.75" customHeight="1"/>
    <row r="173" spans="1:14" ht="15.75" customHeight="1">
      <c r="A173" s="58" t="s">
        <v>2318</v>
      </c>
      <c r="B173" s="59" t="s">
        <v>2319</v>
      </c>
      <c r="C173" s="60" t="s">
        <v>23</v>
      </c>
      <c r="D173" s="61" t="s">
        <v>53</v>
      </c>
      <c r="E173" s="62" t="s">
        <v>2320</v>
      </c>
      <c r="F173" s="62" t="s">
        <v>2321</v>
      </c>
      <c r="G173" s="62" t="s">
        <v>2322</v>
      </c>
      <c r="H173" s="62" t="s">
        <v>2323</v>
      </c>
      <c r="I173" s="62" t="s">
        <v>2324</v>
      </c>
      <c r="J173" s="61" t="s">
        <v>2325</v>
      </c>
      <c r="L173" s="342" t="s">
        <v>2411</v>
      </c>
      <c r="M173" s="132" t="s">
        <v>2327</v>
      </c>
      <c r="N173" s="132" t="s">
        <v>2328</v>
      </c>
    </row>
    <row r="174" spans="1:14" ht="15.75" customHeight="1">
      <c r="A174" s="28" t="s">
        <v>101</v>
      </c>
      <c r="B174" s="63" t="s">
        <v>102</v>
      </c>
      <c r="C174" s="29" t="s">
        <v>82</v>
      </c>
      <c r="D174" s="64">
        <v>195</v>
      </c>
      <c r="E174" s="64"/>
      <c r="F174" s="64"/>
      <c r="G174" s="64"/>
      <c r="H174" s="64"/>
      <c r="I174" s="64"/>
      <c r="J174" s="65">
        <f>D174</f>
        <v>195</v>
      </c>
      <c r="L174" s="261"/>
      <c r="M174" s="133">
        <f>J194-L174</f>
        <v>88.93</v>
      </c>
      <c r="N174" s="133">
        <f>J174-J194</f>
        <v>106.07</v>
      </c>
    </row>
    <row r="175" spans="1:14" ht="15.75" customHeight="1">
      <c r="A175" s="28" t="s">
        <v>2329</v>
      </c>
      <c r="B175" s="79" t="s">
        <v>2535</v>
      </c>
      <c r="C175" s="29" t="str">
        <f t="shared" ref="C175:C180" si="39">C174</f>
        <v>M2</v>
      </c>
      <c r="D175" s="69"/>
      <c r="E175" s="68">
        <f>G175*I175</f>
        <v>6.1</v>
      </c>
      <c r="F175" s="68">
        <f t="shared" ref="F175:F177" si="40">G175*H175*I175</f>
        <v>0</v>
      </c>
      <c r="G175" s="77">
        <v>2</v>
      </c>
      <c r="H175" s="68"/>
      <c r="I175" s="68">
        <v>3.05</v>
      </c>
      <c r="J175" s="68">
        <f t="shared" ref="J175:J178" si="41">E175</f>
        <v>6.1</v>
      </c>
      <c r="L175" s="594">
        <f>SUM(J175:J178)</f>
        <v>88.929999999999993</v>
      </c>
    </row>
    <row r="176" spans="1:14" ht="15.75" customHeight="1">
      <c r="A176" s="28" t="s">
        <v>2329</v>
      </c>
      <c r="B176" s="63" t="s">
        <v>2332</v>
      </c>
      <c r="C176" s="29" t="str">
        <f t="shared" si="39"/>
        <v>M2</v>
      </c>
      <c r="D176" s="69">
        <v>5</v>
      </c>
      <c r="E176" s="68">
        <f>D176*G176*I176</f>
        <v>61.215000000000003</v>
      </c>
      <c r="F176" s="68">
        <f t="shared" si="40"/>
        <v>0</v>
      </c>
      <c r="G176" s="68">
        <v>4.62</v>
      </c>
      <c r="H176" s="68"/>
      <c r="I176" s="68">
        <v>2.65</v>
      </c>
      <c r="J176" s="68">
        <f t="shared" si="41"/>
        <v>61.215000000000003</v>
      </c>
      <c r="L176" s="595"/>
    </row>
    <row r="177" spans="1:15" ht="15.75" customHeight="1">
      <c r="A177" s="28" t="s">
        <v>2329</v>
      </c>
      <c r="B177" s="63" t="s">
        <v>2333</v>
      </c>
      <c r="C177" s="29" t="str">
        <f t="shared" si="39"/>
        <v>M2</v>
      </c>
      <c r="D177" s="69">
        <v>1</v>
      </c>
      <c r="E177" s="68">
        <f>(G177*I177)+O182</f>
        <v>13.86</v>
      </c>
      <c r="F177" s="68">
        <f t="shared" si="40"/>
        <v>0</v>
      </c>
      <c r="G177" s="68">
        <v>4.62</v>
      </c>
      <c r="H177" s="68"/>
      <c r="I177" s="68">
        <v>3</v>
      </c>
      <c r="J177" s="68">
        <f t="shared" si="41"/>
        <v>13.86</v>
      </c>
      <c r="L177" s="595"/>
      <c r="O177" s="78"/>
    </row>
    <row r="178" spans="1:15" ht="15.75" customHeight="1">
      <c r="A178" s="28" t="s">
        <v>2329</v>
      </c>
      <c r="B178" s="79" t="s">
        <v>2334</v>
      </c>
      <c r="C178" s="29" t="str">
        <f t="shared" si="39"/>
        <v>M2</v>
      </c>
      <c r="D178" s="67">
        <v>3</v>
      </c>
      <c r="E178" s="68">
        <f>D178*G178*H178</f>
        <v>7.7550000000000017</v>
      </c>
      <c r="F178" s="68"/>
      <c r="G178" s="77">
        <f>1.35+1</f>
        <v>2.35</v>
      </c>
      <c r="H178" s="77">
        <v>1.1000000000000001</v>
      </c>
      <c r="I178" s="77"/>
      <c r="J178" s="68">
        <f t="shared" si="41"/>
        <v>7.7550000000000017</v>
      </c>
      <c r="L178" s="595"/>
      <c r="O178" s="80"/>
    </row>
    <row r="179" spans="1:15" ht="15.75" customHeight="1">
      <c r="A179" s="28"/>
      <c r="B179" s="79" t="s">
        <v>25</v>
      </c>
      <c r="C179" s="29" t="str">
        <f t="shared" si="39"/>
        <v>M2</v>
      </c>
      <c r="D179" s="69"/>
      <c r="E179" s="68"/>
      <c r="F179" s="68"/>
      <c r="G179" s="68"/>
      <c r="H179" s="68"/>
      <c r="I179" s="68"/>
      <c r="J179" s="68"/>
      <c r="O179" s="80"/>
    </row>
    <row r="180" spans="1:15" ht="15.75" customHeight="1">
      <c r="A180" s="28"/>
      <c r="B180" s="79" t="s">
        <v>26</v>
      </c>
      <c r="C180" s="29" t="str">
        <f t="shared" si="39"/>
        <v>M2</v>
      </c>
      <c r="D180" s="69"/>
      <c r="E180" s="68"/>
      <c r="F180" s="68"/>
      <c r="G180" s="68"/>
      <c r="H180" s="68"/>
      <c r="I180" s="68"/>
      <c r="J180" s="68"/>
      <c r="O180" s="80"/>
    </row>
    <row r="181" spans="1:15" ht="15.75" customHeight="1">
      <c r="A181" s="28"/>
      <c r="B181" s="63" t="s">
        <v>27</v>
      </c>
      <c r="C181" s="29" t="str">
        <f>C177</f>
        <v>M2</v>
      </c>
      <c r="D181" s="69"/>
      <c r="E181" s="68">
        <f t="shared" ref="E181:E193" si="42">G181*H181</f>
        <v>0</v>
      </c>
      <c r="F181" s="68">
        <f t="shared" ref="F181:F193" si="43">G181*H181*I181</f>
        <v>0</v>
      </c>
      <c r="G181" s="68"/>
      <c r="H181" s="68"/>
      <c r="I181" s="68"/>
      <c r="J181" s="68">
        <f t="shared" ref="J181:J193" si="44">E181</f>
        <v>0</v>
      </c>
      <c r="O181" s="80"/>
    </row>
    <row r="182" spans="1:15" ht="15.75" customHeight="1">
      <c r="A182" s="28"/>
      <c r="B182" s="63" t="s">
        <v>28</v>
      </c>
      <c r="C182" s="29" t="str">
        <f t="shared" ref="C182:C192" si="45">C181</f>
        <v>M2</v>
      </c>
      <c r="D182" s="69"/>
      <c r="E182" s="68">
        <f t="shared" si="42"/>
        <v>0</v>
      </c>
      <c r="F182" s="68">
        <f t="shared" si="43"/>
        <v>0</v>
      </c>
      <c r="G182" s="68"/>
      <c r="H182" s="68"/>
      <c r="I182" s="68"/>
      <c r="J182" s="68">
        <f t="shared" si="44"/>
        <v>0</v>
      </c>
    </row>
    <row r="183" spans="1:15" ht="15.75" customHeight="1">
      <c r="A183" s="28"/>
      <c r="B183" s="63" t="s">
        <v>29</v>
      </c>
      <c r="C183" s="29" t="str">
        <f t="shared" si="45"/>
        <v>M2</v>
      </c>
      <c r="D183" s="69"/>
      <c r="E183" s="68">
        <f t="shared" si="42"/>
        <v>0</v>
      </c>
      <c r="F183" s="68">
        <f t="shared" si="43"/>
        <v>0</v>
      </c>
      <c r="G183" s="68"/>
      <c r="H183" s="68"/>
      <c r="I183" s="68"/>
      <c r="J183" s="68">
        <f t="shared" si="44"/>
        <v>0</v>
      </c>
    </row>
    <row r="184" spans="1:15" ht="15.75" customHeight="1">
      <c r="A184" s="28"/>
      <c r="B184" s="63" t="s">
        <v>30</v>
      </c>
      <c r="C184" s="29" t="str">
        <f t="shared" si="45"/>
        <v>M2</v>
      </c>
      <c r="D184" s="69"/>
      <c r="E184" s="68">
        <f t="shared" si="42"/>
        <v>0</v>
      </c>
      <c r="F184" s="68">
        <f t="shared" si="43"/>
        <v>0</v>
      </c>
      <c r="G184" s="68"/>
      <c r="H184" s="68"/>
      <c r="I184" s="68"/>
      <c r="J184" s="68">
        <f t="shared" si="44"/>
        <v>0</v>
      </c>
    </row>
    <row r="185" spans="1:15" ht="15.75" customHeight="1">
      <c r="A185" s="28"/>
      <c r="B185" s="63" t="s">
        <v>31</v>
      </c>
      <c r="C185" s="29" t="str">
        <f t="shared" si="45"/>
        <v>M2</v>
      </c>
      <c r="D185" s="69"/>
      <c r="E185" s="68">
        <f t="shared" si="42"/>
        <v>0</v>
      </c>
      <c r="F185" s="68">
        <f t="shared" si="43"/>
        <v>0</v>
      </c>
      <c r="G185" s="68"/>
      <c r="H185" s="68"/>
      <c r="I185" s="68"/>
      <c r="J185" s="68">
        <f t="shared" si="44"/>
        <v>0</v>
      </c>
    </row>
    <row r="186" spans="1:15" ht="15.75" customHeight="1">
      <c r="A186" s="28"/>
      <c r="B186" s="63" t="s">
        <v>32</v>
      </c>
      <c r="C186" s="29" t="str">
        <f t="shared" si="45"/>
        <v>M2</v>
      </c>
      <c r="D186" s="69"/>
      <c r="E186" s="68">
        <f t="shared" si="42"/>
        <v>0</v>
      </c>
      <c r="F186" s="68">
        <f t="shared" si="43"/>
        <v>0</v>
      </c>
      <c r="G186" s="68"/>
      <c r="H186" s="68"/>
      <c r="I186" s="68"/>
      <c r="J186" s="68">
        <f t="shared" si="44"/>
        <v>0</v>
      </c>
    </row>
    <row r="187" spans="1:15" ht="15.75" customHeight="1">
      <c r="A187" s="28"/>
      <c r="B187" s="63" t="s">
        <v>33</v>
      </c>
      <c r="C187" s="29" t="str">
        <f t="shared" si="45"/>
        <v>M2</v>
      </c>
      <c r="D187" s="69"/>
      <c r="E187" s="68">
        <f t="shared" si="42"/>
        <v>0</v>
      </c>
      <c r="F187" s="68">
        <f t="shared" si="43"/>
        <v>0</v>
      </c>
      <c r="G187" s="68"/>
      <c r="H187" s="68"/>
      <c r="I187" s="68"/>
      <c r="J187" s="68">
        <f t="shared" si="44"/>
        <v>0</v>
      </c>
    </row>
    <row r="188" spans="1:15" ht="15.75" customHeight="1">
      <c r="A188" s="28"/>
      <c r="B188" s="63" t="s">
        <v>34</v>
      </c>
      <c r="C188" s="29" t="str">
        <f t="shared" si="45"/>
        <v>M2</v>
      </c>
      <c r="D188" s="69"/>
      <c r="E188" s="68">
        <f t="shared" si="42"/>
        <v>0</v>
      </c>
      <c r="F188" s="68">
        <f t="shared" si="43"/>
        <v>0</v>
      </c>
      <c r="G188" s="68"/>
      <c r="H188" s="68"/>
      <c r="I188" s="68"/>
      <c r="J188" s="68">
        <f t="shared" si="44"/>
        <v>0</v>
      </c>
    </row>
    <row r="189" spans="1:15" ht="15.75" customHeight="1">
      <c r="A189" s="28"/>
      <c r="B189" s="63" t="s">
        <v>35</v>
      </c>
      <c r="C189" s="29" t="str">
        <f t="shared" si="45"/>
        <v>M2</v>
      </c>
      <c r="D189" s="69"/>
      <c r="E189" s="68">
        <f t="shared" si="42"/>
        <v>0</v>
      </c>
      <c r="F189" s="68">
        <f t="shared" si="43"/>
        <v>0</v>
      </c>
      <c r="G189" s="68"/>
      <c r="H189" s="68"/>
      <c r="I189" s="68"/>
      <c r="J189" s="68">
        <f t="shared" si="44"/>
        <v>0</v>
      </c>
    </row>
    <row r="190" spans="1:15" ht="15.75" customHeight="1">
      <c r="A190" s="28"/>
      <c r="B190" s="63" t="s">
        <v>36</v>
      </c>
      <c r="C190" s="29" t="str">
        <f t="shared" si="45"/>
        <v>M2</v>
      </c>
      <c r="D190" s="69"/>
      <c r="E190" s="68">
        <f t="shared" si="42"/>
        <v>0</v>
      </c>
      <c r="F190" s="68">
        <f t="shared" si="43"/>
        <v>0</v>
      </c>
      <c r="G190" s="68"/>
      <c r="H190" s="68"/>
      <c r="I190" s="68"/>
      <c r="J190" s="68">
        <f t="shared" si="44"/>
        <v>0</v>
      </c>
    </row>
    <row r="191" spans="1:15" ht="15.75" customHeight="1">
      <c r="A191" s="28"/>
      <c r="B191" s="63" t="s">
        <v>37</v>
      </c>
      <c r="C191" s="29" t="str">
        <f t="shared" si="45"/>
        <v>M2</v>
      </c>
      <c r="D191" s="69"/>
      <c r="E191" s="68">
        <f t="shared" si="42"/>
        <v>0</v>
      </c>
      <c r="F191" s="68">
        <f t="shared" si="43"/>
        <v>0</v>
      </c>
      <c r="G191" s="68"/>
      <c r="H191" s="68"/>
      <c r="I191" s="68"/>
      <c r="J191" s="68">
        <f t="shared" si="44"/>
        <v>0</v>
      </c>
    </row>
    <row r="192" spans="1:15" ht="15.75" customHeight="1">
      <c r="A192" s="28"/>
      <c r="B192" s="63" t="s">
        <v>38</v>
      </c>
      <c r="C192" s="29" t="str">
        <f t="shared" si="45"/>
        <v>M2</v>
      </c>
      <c r="D192" s="69"/>
      <c r="E192" s="68">
        <f t="shared" si="42"/>
        <v>0</v>
      </c>
      <c r="F192" s="68">
        <f t="shared" si="43"/>
        <v>0</v>
      </c>
      <c r="G192" s="68"/>
      <c r="H192" s="68"/>
      <c r="I192" s="68"/>
      <c r="J192" s="68">
        <f t="shared" si="44"/>
        <v>0</v>
      </c>
    </row>
    <row r="193" spans="1:14" ht="15.75" customHeight="1">
      <c r="A193" s="28"/>
      <c r="B193" s="63"/>
      <c r="C193" s="29"/>
      <c r="D193" s="69"/>
      <c r="E193" s="68">
        <f t="shared" si="42"/>
        <v>0</v>
      </c>
      <c r="F193" s="68">
        <f t="shared" si="43"/>
        <v>0</v>
      </c>
      <c r="G193" s="68"/>
      <c r="H193" s="68"/>
      <c r="I193" s="68"/>
      <c r="J193" s="68">
        <f t="shared" si="44"/>
        <v>0</v>
      </c>
    </row>
    <row r="194" spans="1:14" ht="15.75" customHeight="1">
      <c r="A194" s="70"/>
      <c r="B194" s="71"/>
      <c r="C194" s="72"/>
      <c r="D194" s="73"/>
      <c r="E194" s="73"/>
      <c r="F194" s="74"/>
      <c r="G194" s="74"/>
      <c r="H194" s="74"/>
      <c r="I194" s="75" t="s">
        <v>2325</v>
      </c>
      <c r="J194" s="76">
        <f>ROUND(SUM(J175:J193),2)</f>
        <v>88.93</v>
      </c>
    </row>
    <row r="195" spans="1:14" ht="15.75" customHeight="1"/>
    <row r="196" spans="1:14" ht="15.75" customHeight="1">
      <c r="A196" s="58" t="s">
        <v>2318</v>
      </c>
      <c r="B196" s="59" t="s">
        <v>2319</v>
      </c>
      <c r="C196" s="60" t="s">
        <v>23</v>
      </c>
      <c r="D196" s="61" t="s">
        <v>53</v>
      </c>
      <c r="E196" s="62" t="s">
        <v>2320</v>
      </c>
      <c r="F196" s="62" t="s">
        <v>2321</v>
      </c>
      <c r="G196" s="62" t="s">
        <v>2322</v>
      </c>
      <c r="H196" s="62" t="s">
        <v>2323</v>
      </c>
      <c r="I196" s="62" t="s">
        <v>2324</v>
      </c>
      <c r="J196" s="61" t="s">
        <v>2325</v>
      </c>
      <c r="L196" s="342" t="s">
        <v>2411</v>
      </c>
      <c r="M196" s="132" t="s">
        <v>2327</v>
      </c>
      <c r="N196" s="132" t="s">
        <v>2328</v>
      </c>
    </row>
    <row r="197" spans="1:14" ht="15.75" customHeight="1">
      <c r="A197" s="28" t="s">
        <v>103</v>
      </c>
      <c r="B197" s="63" t="s">
        <v>104</v>
      </c>
      <c r="C197" s="29" t="s">
        <v>82</v>
      </c>
      <c r="D197" s="64">
        <v>66</v>
      </c>
      <c r="E197" s="64"/>
      <c r="F197" s="64"/>
      <c r="G197" s="64"/>
      <c r="H197" s="64"/>
      <c r="I197" s="64"/>
      <c r="J197" s="65">
        <f>D197</f>
        <v>66</v>
      </c>
      <c r="L197" s="261"/>
      <c r="M197" s="133">
        <f>J200-L197</f>
        <v>102</v>
      </c>
      <c r="N197" s="133">
        <f>J197-J200</f>
        <v>-36</v>
      </c>
    </row>
    <row r="198" spans="1:14" ht="15.75" customHeight="1">
      <c r="A198" s="28" t="s">
        <v>2329</v>
      </c>
      <c r="B198" s="63" t="s">
        <v>2331</v>
      </c>
      <c r="C198" s="29" t="str">
        <f>C197</f>
        <v>M2</v>
      </c>
      <c r="D198" s="69"/>
      <c r="E198" s="68">
        <f>G198*I198</f>
        <v>102</v>
      </c>
      <c r="F198" s="68">
        <f t="shared" ref="F198:F199" si="46">G198*H198*I198</f>
        <v>0</v>
      </c>
      <c r="G198" s="68">
        <v>51</v>
      </c>
      <c r="H198" s="68"/>
      <c r="I198" s="68">
        <v>2</v>
      </c>
      <c r="J198" s="68">
        <f>E198</f>
        <v>102</v>
      </c>
      <c r="L198" s="223">
        <f>J198</f>
        <v>102</v>
      </c>
    </row>
    <row r="199" spans="1:14" ht="15.75" customHeight="1">
      <c r="A199" s="28"/>
      <c r="B199" s="63"/>
      <c r="C199" s="29"/>
      <c r="D199" s="69"/>
      <c r="E199" s="68">
        <f>G199*H199</f>
        <v>0</v>
      </c>
      <c r="F199" s="68">
        <f t="shared" si="46"/>
        <v>0</v>
      </c>
      <c r="G199" s="68"/>
      <c r="H199" s="68"/>
      <c r="I199" s="68"/>
      <c r="J199" s="68"/>
    </row>
    <row r="200" spans="1:14" ht="15.75" customHeight="1">
      <c r="A200" s="70"/>
      <c r="B200" s="71"/>
      <c r="C200" s="72"/>
      <c r="D200" s="73"/>
      <c r="E200" s="73"/>
      <c r="F200" s="74"/>
      <c r="G200" s="74"/>
      <c r="H200" s="74"/>
      <c r="I200" s="75" t="s">
        <v>2325</v>
      </c>
      <c r="J200" s="76">
        <f>ROUND(SUM(J198:J199),2)</f>
        <v>102</v>
      </c>
    </row>
    <row r="201" spans="1:14" ht="15.75" customHeight="1"/>
    <row r="202" spans="1:14" s="130" customFormat="1" ht="15.75" customHeight="1">
      <c r="A202" s="139" t="s">
        <v>2318</v>
      </c>
      <c r="B202" s="150" t="s">
        <v>2319</v>
      </c>
      <c r="C202" s="140" t="s">
        <v>23</v>
      </c>
      <c r="D202" s="144" t="s">
        <v>53</v>
      </c>
      <c r="E202" s="144" t="s">
        <v>2325</v>
      </c>
      <c r="F202" s="144" t="s">
        <v>2326</v>
      </c>
      <c r="G202" s="144" t="s">
        <v>2328</v>
      </c>
      <c r="L202" s="223"/>
      <c r="N202" s="136"/>
    </row>
    <row r="203" spans="1:14" s="130" customFormat="1" ht="15.75" customHeight="1">
      <c r="A203" s="142" t="s">
        <v>135</v>
      </c>
      <c r="B203" s="151" t="s">
        <v>137</v>
      </c>
      <c r="C203" s="143" t="s">
        <v>100</v>
      </c>
      <c r="D203" s="146">
        <v>36</v>
      </c>
      <c r="E203" s="146">
        <v>36</v>
      </c>
      <c r="F203" s="145"/>
      <c r="G203" s="145">
        <v>-91</v>
      </c>
      <c r="L203" s="223"/>
      <c r="N203" s="136"/>
    </row>
    <row r="204" spans="1:14" s="130" customFormat="1" ht="15.75" customHeight="1">
      <c r="A204" s="142" t="s">
        <v>2391</v>
      </c>
      <c r="B204" s="197" t="s">
        <v>2419</v>
      </c>
      <c r="C204" s="143" t="s">
        <v>100</v>
      </c>
      <c r="D204" s="145">
        <v>127</v>
      </c>
      <c r="E204" s="147">
        <v>127</v>
      </c>
      <c r="F204" s="138"/>
      <c r="G204" s="138"/>
      <c r="H204" s="138"/>
      <c r="L204" s="223"/>
      <c r="N204" s="136"/>
    </row>
    <row r="205" spans="1:14" s="130" customFormat="1" ht="15.75" customHeight="1">
      <c r="A205" s="142"/>
      <c r="B205" s="151"/>
      <c r="C205" s="143"/>
      <c r="D205" s="145"/>
      <c r="E205" s="147"/>
      <c r="F205" s="138"/>
      <c r="G205" s="138"/>
      <c r="H205" s="138"/>
      <c r="L205" s="223"/>
      <c r="N205" s="136"/>
    </row>
    <row r="206" spans="1:14" s="130" customFormat="1" ht="15.75" customHeight="1">
      <c r="A206" s="141"/>
      <c r="B206" s="152"/>
      <c r="C206" s="149"/>
      <c r="D206" s="148" t="s">
        <v>2325</v>
      </c>
      <c r="E206" s="148">
        <f>SUM(E204:E205)</f>
        <v>127</v>
      </c>
      <c r="F206" s="138"/>
      <c r="G206" s="138"/>
      <c r="H206" s="138"/>
      <c r="L206" s="223"/>
      <c r="N206" s="136"/>
    </row>
    <row r="207" spans="1:14" s="130" customFormat="1" ht="15.75" customHeight="1">
      <c r="L207" s="223"/>
      <c r="M207" s="136"/>
      <c r="N207" s="136"/>
    </row>
    <row r="208" spans="1:14" s="130" customFormat="1" ht="15.75" customHeight="1">
      <c r="A208" s="154" t="s">
        <v>2318</v>
      </c>
      <c r="B208" s="172" t="s">
        <v>2319</v>
      </c>
      <c r="C208" s="155" t="s">
        <v>23</v>
      </c>
      <c r="D208" s="160" t="s">
        <v>53</v>
      </c>
      <c r="E208" s="160" t="s">
        <v>2320</v>
      </c>
      <c r="F208" s="160" t="s">
        <v>2321</v>
      </c>
      <c r="G208" s="160" t="s">
        <v>2322</v>
      </c>
      <c r="H208" s="160" t="s">
        <v>2323</v>
      </c>
      <c r="I208" s="160" t="s">
        <v>2324</v>
      </c>
      <c r="J208" s="160" t="s">
        <v>2325</v>
      </c>
      <c r="K208" s="153"/>
      <c r="L208" s="345" t="s">
        <v>2411</v>
      </c>
      <c r="M208" s="160" t="s">
        <v>2328</v>
      </c>
      <c r="N208" s="136"/>
    </row>
    <row r="209" spans="1:14" s="130" customFormat="1" ht="15.75" customHeight="1">
      <c r="A209" s="158" t="s">
        <v>195</v>
      </c>
      <c r="B209" s="173" t="s">
        <v>114</v>
      </c>
      <c r="C209" s="159" t="s">
        <v>82</v>
      </c>
      <c r="D209" s="163">
        <v>112.73</v>
      </c>
      <c r="E209" s="163"/>
      <c r="F209" s="163"/>
      <c r="G209" s="163"/>
      <c r="H209" s="163"/>
      <c r="I209" s="163"/>
      <c r="J209" s="163">
        <v>112.73</v>
      </c>
      <c r="K209" s="153"/>
      <c r="L209" s="346"/>
      <c r="M209" s="161">
        <f>J209-L210</f>
        <v>52.066500000000005</v>
      </c>
      <c r="N209" s="136"/>
    </row>
    <row r="210" spans="1:14" s="130" customFormat="1" ht="15.75" customHeight="1">
      <c r="A210" s="158" t="s">
        <v>2391</v>
      </c>
      <c r="B210" s="197" t="s">
        <v>2393</v>
      </c>
      <c r="C210" s="159" t="s">
        <v>82</v>
      </c>
      <c r="D210" s="161">
        <v>1</v>
      </c>
      <c r="E210" s="204">
        <f>G210*I210-(1*2.15+3*0.95*0.95)-1.26*3.85</f>
        <v>60.663499999999999</v>
      </c>
      <c r="F210" s="166"/>
      <c r="G210" s="166">
        <v>24.1</v>
      </c>
      <c r="H210" s="166"/>
      <c r="I210" s="166">
        <v>2.92</v>
      </c>
      <c r="J210" s="166">
        <f>E210</f>
        <v>60.663499999999999</v>
      </c>
      <c r="K210" s="153"/>
      <c r="L210" s="347">
        <f>J210</f>
        <v>60.663499999999999</v>
      </c>
      <c r="M210" s="153"/>
      <c r="N210" s="136"/>
    </row>
    <row r="211" spans="1:14" s="130" customFormat="1" ht="15.75" customHeight="1">
      <c r="A211" s="158"/>
      <c r="B211" s="173"/>
      <c r="C211" s="159" t="s">
        <v>82</v>
      </c>
      <c r="D211" s="161"/>
      <c r="E211" s="166"/>
      <c r="F211" s="166"/>
      <c r="G211" s="166"/>
      <c r="H211" s="166"/>
      <c r="I211" s="166"/>
      <c r="J211" s="166">
        <v>0</v>
      </c>
      <c r="K211" s="153"/>
      <c r="L211" s="347"/>
      <c r="M211" s="153"/>
      <c r="N211" s="136"/>
    </row>
    <row r="212" spans="1:14" s="130" customFormat="1" ht="15.75" customHeight="1">
      <c r="A212" s="158"/>
      <c r="B212" s="173"/>
      <c r="C212" s="159" t="s">
        <v>82</v>
      </c>
      <c r="D212" s="161"/>
      <c r="E212" s="166"/>
      <c r="F212" s="166"/>
      <c r="G212" s="166"/>
      <c r="H212" s="166"/>
      <c r="I212" s="166"/>
      <c r="J212" s="166">
        <v>0</v>
      </c>
      <c r="K212" s="153"/>
      <c r="L212" s="347"/>
      <c r="M212" s="153"/>
      <c r="N212" s="136"/>
    </row>
    <row r="213" spans="1:14" s="130" customFormat="1" ht="15.75" customHeight="1">
      <c r="A213" s="158"/>
      <c r="B213" s="173"/>
      <c r="C213" s="159" t="s">
        <v>82</v>
      </c>
      <c r="D213" s="161"/>
      <c r="E213" s="166"/>
      <c r="F213" s="166"/>
      <c r="G213" s="166"/>
      <c r="H213" s="166"/>
      <c r="I213" s="166"/>
      <c r="J213" s="166">
        <v>0</v>
      </c>
      <c r="K213" s="153"/>
      <c r="L213" s="347"/>
      <c r="M213" s="153"/>
      <c r="N213" s="136"/>
    </row>
    <row r="214" spans="1:14" s="130" customFormat="1" ht="15.75" customHeight="1">
      <c r="A214" s="156"/>
      <c r="B214" s="174"/>
      <c r="C214" s="170"/>
      <c r="D214" s="167"/>
      <c r="E214" s="167"/>
      <c r="F214" s="168"/>
      <c r="G214" s="168"/>
      <c r="H214" s="168"/>
      <c r="I214" s="167" t="s">
        <v>2325</v>
      </c>
      <c r="J214" s="167">
        <f>SUM(J210:J213)</f>
        <v>60.663499999999999</v>
      </c>
      <c r="K214" s="153"/>
      <c r="L214" s="347"/>
      <c r="M214" s="153"/>
      <c r="N214" s="136"/>
    </row>
    <row r="215" spans="1:14" s="130" customFormat="1" ht="15.75" customHeight="1">
      <c r="A215" s="157"/>
      <c r="B215" s="175"/>
      <c r="C215" s="171"/>
      <c r="D215" s="169"/>
      <c r="E215" s="169"/>
      <c r="F215" s="164"/>
      <c r="G215" s="164"/>
      <c r="H215" s="164"/>
      <c r="I215" s="169"/>
      <c r="J215" s="169"/>
      <c r="K215" s="165"/>
      <c r="L215" s="347"/>
      <c r="M215" s="153"/>
      <c r="N215" s="200"/>
    </row>
    <row r="216" spans="1:14" s="130" customFormat="1" ht="15.75" customHeight="1">
      <c r="A216" s="154" t="s">
        <v>2318</v>
      </c>
      <c r="B216" s="172" t="s">
        <v>2319</v>
      </c>
      <c r="C216" s="155" t="s">
        <v>23</v>
      </c>
      <c r="D216" s="160" t="s">
        <v>53</v>
      </c>
      <c r="E216" s="160" t="s">
        <v>2320</v>
      </c>
      <c r="F216" s="160" t="s">
        <v>2321</v>
      </c>
      <c r="G216" s="160" t="s">
        <v>2322</v>
      </c>
      <c r="H216" s="160" t="s">
        <v>2323</v>
      </c>
      <c r="I216" s="160" t="s">
        <v>2324</v>
      </c>
      <c r="J216" s="160" t="s">
        <v>2325</v>
      </c>
      <c r="K216" s="153"/>
      <c r="L216" s="345" t="s">
        <v>2411</v>
      </c>
      <c r="M216" s="160" t="s">
        <v>2328</v>
      </c>
      <c r="N216" s="136"/>
    </row>
    <row r="217" spans="1:14" s="130" customFormat="1" ht="15.75" customHeight="1">
      <c r="A217" s="158" t="s">
        <v>196</v>
      </c>
      <c r="B217" s="173" t="s">
        <v>116</v>
      </c>
      <c r="C217" s="159" t="s">
        <v>82</v>
      </c>
      <c r="D217" s="163">
        <v>49.69</v>
      </c>
      <c r="E217" s="163"/>
      <c r="F217" s="163"/>
      <c r="G217" s="163"/>
      <c r="H217" s="163"/>
      <c r="I217" s="163"/>
      <c r="J217" s="163">
        <v>49.69</v>
      </c>
      <c r="K217" s="153"/>
      <c r="L217" s="346"/>
      <c r="M217" s="161">
        <f>J217-L218</f>
        <v>0.20999999999999375</v>
      </c>
      <c r="N217" s="136"/>
    </row>
    <row r="218" spans="1:14" s="130" customFormat="1" ht="15.75" customHeight="1">
      <c r="A218" s="158" t="s">
        <v>2391</v>
      </c>
      <c r="B218" s="197" t="s">
        <v>2394</v>
      </c>
      <c r="C218" s="159" t="s">
        <v>82</v>
      </c>
      <c r="D218" s="161"/>
      <c r="E218" s="204">
        <v>25.16</v>
      </c>
      <c r="F218" s="166"/>
      <c r="G218" s="166"/>
      <c r="H218" s="166"/>
      <c r="I218" s="166"/>
      <c r="J218" s="166">
        <f>E218</f>
        <v>25.16</v>
      </c>
      <c r="K218" s="153"/>
      <c r="L218" s="592">
        <f>SUM(J218:J219)</f>
        <v>49.480000000000004</v>
      </c>
      <c r="M218" s="153"/>
      <c r="N218" s="136"/>
    </row>
    <row r="219" spans="1:14" s="130" customFormat="1" ht="15.75" customHeight="1">
      <c r="A219" s="158" t="s">
        <v>2391</v>
      </c>
      <c r="B219" s="197" t="s">
        <v>2395</v>
      </c>
      <c r="C219" s="159" t="s">
        <v>82</v>
      </c>
      <c r="D219" s="161"/>
      <c r="E219" s="204">
        <v>24.32</v>
      </c>
      <c r="F219" s="166"/>
      <c r="G219" s="166"/>
      <c r="H219" s="166"/>
      <c r="I219" s="166"/>
      <c r="J219" s="166">
        <f>E219</f>
        <v>24.32</v>
      </c>
      <c r="K219" s="153"/>
      <c r="L219" s="593"/>
      <c r="M219" s="153"/>
      <c r="N219" s="136"/>
    </row>
    <row r="220" spans="1:14" s="130" customFormat="1" ht="15.75" customHeight="1">
      <c r="A220" s="158"/>
      <c r="B220" s="173"/>
      <c r="C220" s="159" t="s">
        <v>82</v>
      </c>
      <c r="D220" s="161"/>
      <c r="E220" s="166"/>
      <c r="F220" s="166"/>
      <c r="G220" s="166"/>
      <c r="H220" s="166"/>
      <c r="I220" s="166"/>
      <c r="J220" s="166">
        <v>0</v>
      </c>
      <c r="K220" s="153"/>
      <c r="L220" s="347"/>
      <c r="M220" s="153"/>
      <c r="N220" s="136"/>
    </row>
    <row r="221" spans="1:14" s="130" customFormat="1" ht="15.75" customHeight="1">
      <c r="A221" s="158"/>
      <c r="B221" s="173"/>
      <c r="C221" s="159" t="s">
        <v>82</v>
      </c>
      <c r="D221" s="161"/>
      <c r="E221" s="166"/>
      <c r="F221" s="166"/>
      <c r="G221" s="166"/>
      <c r="H221" s="166"/>
      <c r="I221" s="166"/>
      <c r="J221" s="166">
        <v>0</v>
      </c>
      <c r="K221" s="153"/>
      <c r="L221" s="347"/>
      <c r="M221" s="153"/>
      <c r="N221" s="136"/>
    </row>
    <row r="222" spans="1:14" s="130" customFormat="1" ht="15.75" customHeight="1">
      <c r="A222" s="158"/>
      <c r="B222" s="173"/>
      <c r="C222" s="159" t="s">
        <v>82</v>
      </c>
      <c r="D222" s="161"/>
      <c r="E222" s="166"/>
      <c r="F222" s="166"/>
      <c r="G222" s="166"/>
      <c r="H222" s="166"/>
      <c r="I222" s="166"/>
      <c r="J222" s="166">
        <v>0</v>
      </c>
      <c r="K222" s="153"/>
      <c r="L222" s="347"/>
      <c r="M222" s="153"/>
      <c r="N222" s="136"/>
    </row>
    <row r="223" spans="1:14" s="130" customFormat="1" ht="15.75" customHeight="1">
      <c r="A223" s="156"/>
      <c r="B223" s="174"/>
      <c r="C223" s="170"/>
      <c r="D223" s="167"/>
      <c r="E223" s="167"/>
      <c r="F223" s="168"/>
      <c r="G223" s="168"/>
      <c r="H223" s="168"/>
      <c r="I223" s="167" t="s">
        <v>2325</v>
      </c>
      <c r="J223" s="167">
        <f>SUM(J218:J222)</f>
        <v>49.480000000000004</v>
      </c>
      <c r="K223" s="153"/>
      <c r="L223" s="347"/>
      <c r="M223" s="153"/>
      <c r="N223" s="136"/>
    </row>
    <row r="224" spans="1:14" s="130" customFormat="1" ht="15.75" customHeight="1">
      <c r="A224" s="157"/>
      <c r="B224" s="175"/>
      <c r="C224" s="171"/>
      <c r="D224" s="169"/>
      <c r="E224" s="169"/>
      <c r="F224" s="164"/>
      <c r="G224" s="164"/>
      <c r="H224" s="164"/>
      <c r="I224" s="169"/>
      <c r="J224" s="169"/>
      <c r="K224" s="165"/>
      <c r="L224" s="347"/>
      <c r="M224" s="153"/>
      <c r="N224" s="136"/>
    </row>
    <row r="225" spans="1:14" s="130" customFormat="1" ht="15.75" customHeight="1">
      <c r="A225" s="154" t="s">
        <v>2318</v>
      </c>
      <c r="B225" s="172" t="s">
        <v>2319</v>
      </c>
      <c r="C225" s="155" t="s">
        <v>23</v>
      </c>
      <c r="D225" s="160" t="s">
        <v>53</v>
      </c>
      <c r="E225" s="160" t="s">
        <v>2320</v>
      </c>
      <c r="F225" s="160" t="s">
        <v>2321</v>
      </c>
      <c r="G225" s="160" t="s">
        <v>2322</v>
      </c>
      <c r="H225" s="160" t="s">
        <v>2323</v>
      </c>
      <c r="I225" s="160" t="s">
        <v>2324</v>
      </c>
      <c r="J225" s="160" t="s">
        <v>2325</v>
      </c>
      <c r="K225" s="153"/>
      <c r="L225" s="345" t="s">
        <v>2411</v>
      </c>
      <c r="M225" s="160" t="s">
        <v>2328</v>
      </c>
      <c r="N225" s="136"/>
    </row>
    <row r="226" spans="1:14" s="130" customFormat="1" ht="15.75" customHeight="1">
      <c r="A226" s="158" t="s">
        <v>197</v>
      </c>
      <c r="B226" s="173" t="s">
        <v>119</v>
      </c>
      <c r="C226" s="159" t="s">
        <v>82</v>
      </c>
      <c r="D226" s="163">
        <v>12.76</v>
      </c>
      <c r="E226" s="163"/>
      <c r="F226" s="163"/>
      <c r="G226" s="163"/>
      <c r="H226" s="163"/>
      <c r="I226" s="163"/>
      <c r="J226" s="163">
        <f>D226</f>
        <v>12.76</v>
      </c>
      <c r="K226" s="153"/>
      <c r="L226" s="346"/>
      <c r="M226" s="161">
        <f>J226-L227</f>
        <v>-16.235900000000001</v>
      </c>
      <c r="N226" s="136"/>
    </row>
    <row r="227" spans="1:14" s="130" customFormat="1" ht="15.75" customHeight="1">
      <c r="A227" s="158" t="s">
        <v>2391</v>
      </c>
      <c r="B227" s="197" t="s">
        <v>2396</v>
      </c>
      <c r="C227" s="159" t="s">
        <v>82</v>
      </c>
      <c r="D227" s="162"/>
      <c r="E227" s="166">
        <f>3*2.1*1.48+(0.14+0.3+0.37+0.88)*2.1+3*0.57*0.9+0.165*2.86</f>
        <v>14.883900000000001</v>
      </c>
      <c r="F227" s="166"/>
      <c r="G227" s="166"/>
      <c r="H227" s="166"/>
      <c r="I227" s="166"/>
      <c r="J227" s="166">
        <f>E227</f>
        <v>14.883900000000001</v>
      </c>
      <c r="K227" s="153"/>
      <c r="L227" s="592">
        <f>SUM(J227:J228)</f>
        <v>28.995900000000002</v>
      </c>
      <c r="M227" s="153"/>
      <c r="N227" s="136"/>
    </row>
    <row r="228" spans="1:14" s="130" customFormat="1" ht="15.75" customHeight="1">
      <c r="A228" s="158" t="s">
        <v>2391</v>
      </c>
      <c r="B228" s="197" t="s">
        <v>2397</v>
      </c>
      <c r="C228" s="159" t="s">
        <v>82</v>
      </c>
      <c r="D228" s="161"/>
      <c r="E228" s="189">
        <f>3*2.1*1.48+(0.27+0.39+0.39+0.35+0.88)*2.1</f>
        <v>14.112000000000002</v>
      </c>
      <c r="F228" s="166"/>
      <c r="G228" s="166"/>
      <c r="H228" s="166"/>
      <c r="I228" s="166"/>
      <c r="J228" s="166">
        <f>E228</f>
        <v>14.112000000000002</v>
      </c>
      <c r="K228" s="153"/>
      <c r="L228" s="593"/>
      <c r="M228" s="153"/>
      <c r="N228" s="136"/>
    </row>
    <row r="229" spans="1:14" s="130" customFormat="1" ht="15.75" customHeight="1">
      <c r="A229" s="158"/>
      <c r="B229" s="173"/>
      <c r="C229" s="159" t="s">
        <v>82</v>
      </c>
      <c r="D229" s="161"/>
      <c r="E229" s="166"/>
      <c r="F229" s="166"/>
      <c r="G229" s="166"/>
      <c r="H229" s="166"/>
      <c r="I229" s="166"/>
      <c r="J229" s="166">
        <v>0</v>
      </c>
      <c r="K229" s="153"/>
      <c r="L229" s="347"/>
      <c r="M229" s="153"/>
      <c r="N229" s="136"/>
    </row>
    <row r="230" spans="1:14" s="130" customFormat="1" ht="15.75" customHeight="1">
      <c r="A230" s="158"/>
      <c r="B230" s="173"/>
      <c r="C230" s="159" t="s">
        <v>82</v>
      </c>
      <c r="D230" s="161"/>
      <c r="E230" s="166"/>
      <c r="F230" s="166"/>
      <c r="G230" s="166"/>
      <c r="H230" s="166"/>
      <c r="I230" s="166"/>
      <c r="J230" s="166">
        <v>0</v>
      </c>
      <c r="K230" s="153"/>
      <c r="L230" s="347"/>
      <c r="M230" s="153"/>
      <c r="N230" s="136"/>
    </row>
    <row r="231" spans="1:14" s="130" customFormat="1" ht="15.75" customHeight="1">
      <c r="A231" s="158"/>
      <c r="B231" s="173"/>
      <c r="C231" s="159" t="s">
        <v>82</v>
      </c>
      <c r="D231" s="161"/>
      <c r="E231" s="166"/>
      <c r="F231" s="166"/>
      <c r="G231" s="166"/>
      <c r="H231" s="166"/>
      <c r="I231" s="166"/>
      <c r="J231" s="166">
        <v>0</v>
      </c>
      <c r="K231" s="153"/>
      <c r="L231" s="347"/>
      <c r="M231" s="153"/>
      <c r="N231" s="136"/>
    </row>
    <row r="232" spans="1:14" s="130" customFormat="1" ht="15.75" customHeight="1">
      <c r="A232" s="156"/>
      <c r="B232" s="174"/>
      <c r="C232" s="170"/>
      <c r="D232" s="167"/>
      <c r="E232" s="167"/>
      <c r="F232" s="168"/>
      <c r="G232" s="168"/>
      <c r="H232" s="168"/>
      <c r="I232" s="167" t="s">
        <v>2325</v>
      </c>
      <c r="J232" s="167">
        <f>SUM(J227:J231)</f>
        <v>28.995900000000002</v>
      </c>
      <c r="K232" s="153"/>
      <c r="L232" s="347"/>
      <c r="M232" s="153"/>
      <c r="N232" s="136"/>
    </row>
    <row r="233" spans="1:14" s="130" customFormat="1" ht="15.75" customHeight="1">
      <c r="A233" s="157"/>
      <c r="B233" s="175"/>
      <c r="C233" s="171"/>
      <c r="D233" s="169"/>
      <c r="E233" s="169"/>
      <c r="F233" s="164"/>
      <c r="G233" s="164"/>
      <c r="H233" s="164"/>
      <c r="I233" s="169"/>
      <c r="J233" s="169"/>
      <c r="K233" s="165"/>
      <c r="L233" s="347"/>
      <c r="M233" s="153"/>
      <c r="N233" s="136"/>
    </row>
    <row r="234" spans="1:14" s="130" customFormat="1" ht="15.75" customHeight="1">
      <c r="A234" s="154" t="s">
        <v>2318</v>
      </c>
      <c r="B234" s="172" t="s">
        <v>2319</v>
      </c>
      <c r="C234" s="155" t="s">
        <v>23</v>
      </c>
      <c r="D234" s="160" t="s">
        <v>53</v>
      </c>
      <c r="E234" s="160" t="s">
        <v>2320</v>
      </c>
      <c r="F234" s="160" t="s">
        <v>2321</v>
      </c>
      <c r="G234" s="160" t="s">
        <v>2322</v>
      </c>
      <c r="H234" s="160" t="s">
        <v>2323</v>
      </c>
      <c r="I234" s="160" t="s">
        <v>2324</v>
      </c>
      <c r="J234" s="160" t="s">
        <v>2325</v>
      </c>
      <c r="K234" s="153"/>
      <c r="L234" s="345" t="s">
        <v>2411</v>
      </c>
      <c r="M234" s="160" t="s">
        <v>2328</v>
      </c>
      <c r="N234" s="136"/>
    </row>
    <row r="235" spans="1:14" s="130" customFormat="1" ht="15.75" customHeight="1">
      <c r="A235" s="158" t="s">
        <v>198</v>
      </c>
      <c r="B235" s="173" t="s">
        <v>121</v>
      </c>
      <c r="C235" s="159" t="s">
        <v>82</v>
      </c>
      <c r="D235" s="163">
        <v>17.010000000000002</v>
      </c>
      <c r="E235" s="163"/>
      <c r="F235" s="163"/>
      <c r="G235" s="163"/>
      <c r="H235" s="163"/>
      <c r="I235" s="163"/>
      <c r="J235" s="163">
        <f>D235</f>
        <v>17.010000000000002</v>
      </c>
      <c r="K235" s="153"/>
      <c r="L235" s="346"/>
      <c r="M235" s="161">
        <f>J235-J241</f>
        <v>8.4960000000000022</v>
      </c>
      <c r="N235" s="136"/>
    </row>
    <row r="236" spans="1:14" s="130" customFormat="1" ht="15.75" customHeight="1">
      <c r="A236" s="158" t="s">
        <v>2391</v>
      </c>
      <c r="B236" s="197" t="s">
        <v>2398</v>
      </c>
      <c r="C236" s="159" t="s">
        <v>82</v>
      </c>
      <c r="D236" s="161">
        <v>1</v>
      </c>
      <c r="E236" s="203">
        <f>1*1.8*0.89+2*0.59*1.8</f>
        <v>3.726</v>
      </c>
      <c r="F236" s="166"/>
      <c r="G236" s="166"/>
      <c r="H236" s="166"/>
      <c r="I236" s="166"/>
      <c r="J236" s="189">
        <f>E236</f>
        <v>3.726</v>
      </c>
      <c r="K236" s="153"/>
      <c r="L236" s="592">
        <f>SUM(J236:J237)</f>
        <v>8.5139999999999993</v>
      </c>
      <c r="M236" s="153"/>
      <c r="N236" s="136"/>
    </row>
    <row r="237" spans="1:14" s="130" customFormat="1" ht="15.75" customHeight="1">
      <c r="A237" s="158" t="s">
        <v>2391</v>
      </c>
      <c r="B237" s="197" t="s">
        <v>2399</v>
      </c>
      <c r="C237" s="159" t="s">
        <v>82</v>
      </c>
      <c r="D237" s="161">
        <v>1</v>
      </c>
      <c r="E237" s="203">
        <f>1*1.8*0.89+3*0.59*1.8</f>
        <v>4.7880000000000003</v>
      </c>
      <c r="F237" s="166"/>
      <c r="G237" s="166"/>
      <c r="H237" s="166"/>
      <c r="I237" s="166"/>
      <c r="J237" s="189">
        <f>E237</f>
        <v>4.7880000000000003</v>
      </c>
      <c r="K237" s="153"/>
      <c r="L237" s="593"/>
      <c r="M237" s="153"/>
      <c r="N237" s="136"/>
    </row>
    <row r="238" spans="1:14" s="130" customFormat="1" ht="15.75" customHeight="1">
      <c r="A238" s="158"/>
      <c r="B238" s="173"/>
      <c r="C238" s="159" t="s">
        <v>82</v>
      </c>
      <c r="D238" s="161"/>
      <c r="E238" s="166"/>
      <c r="F238" s="166"/>
      <c r="G238" s="166"/>
      <c r="H238" s="166"/>
      <c r="I238" s="166"/>
      <c r="J238" s="189">
        <v>0</v>
      </c>
      <c r="K238" s="153"/>
      <c r="L238" s="347"/>
      <c r="M238" s="153"/>
      <c r="N238" s="136"/>
    </row>
    <row r="239" spans="1:14" s="130" customFormat="1" ht="15.75" customHeight="1">
      <c r="A239" s="158"/>
      <c r="B239" s="173"/>
      <c r="C239" s="159" t="s">
        <v>82</v>
      </c>
      <c r="D239" s="161"/>
      <c r="E239" s="166"/>
      <c r="F239" s="166"/>
      <c r="G239" s="166"/>
      <c r="H239" s="166"/>
      <c r="I239" s="166"/>
      <c r="J239" s="189">
        <v>0</v>
      </c>
      <c r="K239" s="153"/>
      <c r="L239" s="347"/>
      <c r="M239" s="153"/>
      <c r="N239" s="136"/>
    </row>
    <row r="240" spans="1:14" s="130" customFormat="1" ht="15.75" customHeight="1">
      <c r="A240" s="158"/>
      <c r="B240" s="173"/>
      <c r="C240" s="159" t="s">
        <v>82</v>
      </c>
      <c r="D240" s="161"/>
      <c r="E240" s="166"/>
      <c r="F240" s="166"/>
      <c r="G240" s="166"/>
      <c r="H240" s="166"/>
      <c r="I240" s="166"/>
      <c r="J240" s="189">
        <v>0</v>
      </c>
      <c r="K240" s="153"/>
      <c r="L240" s="347"/>
      <c r="M240" s="153"/>
      <c r="N240" s="136"/>
    </row>
    <row r="241" spans="1:14" s="130" customFormat="1" ht="15.75" customHeight="1">
      <c r="A241" s="156"/>
      <c r="B241" s="174"/>
      <c r="C241" s="170"/>
      <c r="D241" s="167"/>
      <c r="E241" s="167"/>
      <c r="F241" s="168"/>
      <c r="G241" s="168"/>
      <c r="H241" s="168"/>
      <c r="I241" s="167" t="s">
        <v>2325</v>
      </c>
      <c r="J241" s="167">
        <f>SUM(J236:J240)</f>
        <v>8.5139999999999993</v>
      </c>
      <c r="K241" s="153"/>
      <c r="L241" s="347"/>
      <c r="M241" s="153"/>
      <c r="N241" s="136"/>
    </row>
    <row r="242" spans="1:14" s="130" customFormat="1" ht="15.75" customHeight="1">
      <c r="A242" s="157"/>
      <c r="B242" s="175"/>
      <c r="C242" s="171"/>
      <c r="D242" s="169"/>
      <c r="E242" s="169"/>
      <c r="F242" s="164"/>
      <c r="G242" s="164"/>
      <c r="H242" s="164"/>
      <c r="I242" s="169"/>
      <c r="J242" s="169"/>
      <c r="K242" s="165"/>
      <c r="L242" s="347"/>
      <c r="M242" s="153"/>
      <c r="N242" s="136"/>
    </row>
    <row r="243" spans="1:14" s="130" customFormat="1" ht="15.75" customHeight="1">
      <c r="A243" s="154" t="s">
        <v>2318</v>
      </c>
      <c r="B243" s="172" t="s">
        <v>2319</v>
      </c>
      <c r="C243" s="155" t="s">
        <v>23</v>
      </c>
      <c r="D243" s="160" t="s">
        <v>53</v>
      </c>
      <c r="E243" s="160" t="s">
        <v>2320</v>
      </c>
      <c r="F243" s="160" t="s">
        <v>2321</v>
      </c>
      <c r="G243" s="160" t="s">
        <v>2322</v>
      </c>
      <c r="H243" s="160" t="s">
        <v>2323</v>
      </c>
      <c r="I243" s="160" t="s">
        <v>2324</v>
      </c>
      <c r="J243" s="160" t="s">
        <v>2325</v>
      </c>
      <c r="K243" s="153"/>
      <c r="L243" s="345" t="s">
        <v>2411</v>
      </c>
      <c r="M243" s="160" t="s">
        <v>2328</v>
      </c>
      <c r="N243" s="136"/>
    </row>
    <row r="244" spans="1:14" s="130" customFormat="1" ht="15.75" customHeight="1">
      <c r="A244" s="158" t="s">
        <v>199</v>
      </c>
      <c r="B244" s="173" t="s">
        <v>123</v>
      </c>
      <c r="C244" s="159" t="s">
        <v>100</v>
      </c>
      <c r="D244" s="163">
        <v>10</v>
      </c>
      <c r="E244" s="163"/>
      <c r="F244" s="163"/>
      <c r="G244" s="163"/>
      <c r="H244" s="163"/>
      <c r="I244" s="163"/>
      <c r="J244" s="163">
        <v>10</v>
      </c>
      <c r="K244" s="153"/>
      <c r="L244" s="346"/>
      <c r="M244" s="161">
        <f>J244-L245</f>
        <v>-8</v>
      </c>
      <c r="N244" s="136"/>
    </row>
    <row r="245" spans="1:14" s="130" customFormat="1" ht="15.75" customHeight="1">
      <c r="A245" s="158" t="s">
        <v>2391</v>
      </c>
      <c r="B245" s="197" t="s">
        <v>2412</v>
      </c>
      <c r="C245" s="159" t="s">
        <v>100</v>
      </c>
      <c r="D245" s="205">
        <f>4+3+3</f>
        <v>10</v>
      </c>
      <c r="E245" s="166"/>
      <c r="F245" s="166"/>
      <c r="G245" s="166"/>
      <c r="H245" s="166"/>
      <c r="I245" s="166"/>
      <c r="J245" s="166">
        <f>D245</f>
        <v>10</v>
      </c>
      <c r="K245" s="153"/>
      <c r="L245" s="592">
        <f>SUM(J245:J246)</f>
        <v>18</v>
      </c>
      <c r="M245" s="153"/>
      <c r="N245" s="136"/>
    </row>
    <row r="246" spans="1:14" s="130" customFormat="1" ht="15.75" customHeight="1">
      <c r="A246" s="158" t="s">
        <v>2391</v>
      </c>
      <c r="B246" s="197" t="s">
        <v>2413</v>
      </c>
      <c r="C246" s="159" t="s">
        <v>100</v>
      </c>
      <c r="D246" s="205">
        <f>4+4</f>
        <v>8</v>
      </c>
      <c r="E246" s="166"/>
      <c r="F246" s="166"/>
      <c r="G246" s="166"/>
      <c r="H246" s="166"/>
      <c r="I246" s="166"/>
      <c r="J246" s="166">
        <f>D246</f>
        <v>8</v>
      </c>
      <c r="K246" s="153"/>
      <c r="L246" s="593"/>
      <c r="M246" s="153"/>
      <c r="N246" s="136"/>
    </row>
    <row r="247" spans="1:14" s="130" customFormat="1" ht="15.75" customHeight="1">
      <c r="A247" s="158"/>
      <c r="B247" s="173"/>
      <c r="C247" s="159" t="s">
        <v>100</v>
      </c>
      <c r="D247" s="161"/>
      <c r="E247" s="166"/>
      <c r="F247" s="166"/>
      <c r="G247" s="166"/>
      <c r="H247" s="166"/>
      <c r="I247" s="166"/>
      <c r="J247" s="166">
        <v>0</v>
      </c>
      <c r="K247" s="153"/>
      <c r="L247" s="347"/>
      <c r="M247" s="153"/>
      <c r="N247" s="136"/>
    </row>
    <row r="248" spans="1:14" s="130" customFormat="1" ht="15.75" customHeight="1">
      <c r="A248" s="158"/>
      <c r="B248" s="173"/>
      <c r="C248" s="159" t="s">
        <v>100</v>
      </c>
      <c r="D248" s="161"/>
      <c r="E248" s="166"/>
      <c r="F248" s="166"/>
      <c r="G248" s="166"/>
      <c r="H248" s="166"/>
      <c r="I248" s="166"/>
      <c r="J248" s="166">
        <v>0</v>
      </c>
      <c r="K248" s="153"/>
      <c r="L248" s="347"/>
      <c r="M248" s="153"/>
      <c r="N248" s="136"/>
    </row>
    <row r="249" spans="1:14" s="130" customFormat="1" ht="15.75" customHeight="1">
      <c r="A249" s="158"/>
      <c r="B249" s="173"/>
      <c r="C249" s="159" t="s">
        <v>100</v>
      </c>
      <c r="D249" s="161"/>
      <c r="E249" s="166"/>
      <c r="F249" s="166"/>
      <c r="G249" s="166"/>
      <c r="H249" s="166"/>
      <c r="I249" s="166"/>
      <c r="J249" s="166">
        <v>0</v>
      </c>
      <c r="K249" s="153"/>
      <c r="L249" s="347"/>
      <c r="M249" s="153"/>
      <c r="N249" s="136"/>
    </row>
    <row r="250" spans="1:14" s="130" customFormat="1" ht="15.75" customHeight="1">
      <c r="A250" s="156"/>
      <c r="B250" s="174"/>
      <c r="C250" s="170"/>
      <c r="D250" s="167"/>
      <c r="E250" s="167"/>
      <c r="F250" s="168"/>
      <c r="G250" s="168"/>
      <c r="H250" s="168"/>
      <c r="I250" s="167" t="s">
        <v>2325</v>
      </c>
      <c r="J250" s="167">
        <f>SUM(J245:J249)</f>
        <v>18</v>
      </c>
      <c r="K250" s="153"/>
      <c r="L250" s="347"/>
      <c r="M250" s="153"/>
      <c r="N250" s="136"/>
    </row>
    <row r="251" spans="1:14" s="130" customFormat="1" ht="15.75" customHeight="1">
      <c r="A251" s="157"/>
      <c r="B251" s="175"/>
      <c r="C251" s="171"/>
      <c r="D251" s="169"/>
      <c r="E251" s="169"/>
      <c r="F251" s="164"/>
      <c r="G251" s="164"/>
      <c r="H251" s="164"/>
      <c r="I251" s="169"/>
      <c r="J251" s="169"/>
      <c r="K251" s="165"/>
      <c r="L251" s="347"/>
      <c r="M251" s="153"/>
      <c r="N251" s="136"/>
    </row>
    <row r="252" spans="1:14" s="130" customFormat="1" ht="15.75" customHeight="1">
      <c r="A252" s="154" t="s">
        <v>2318</v>
      </c>
      <c r="B252" s="172" t="s">
        <v>2319</v>
      </c>
      <c r="C252" s="155" t="s">
        <v>23</v>
      </c>
      <c r="D252" s="160" t="s">
        <v>53</v>
      </c>
      <c r="E252" s="160" t="s">
        <v>2320</v>
      </c>
      <c r="F252" s="160" t="s">
        <v>2321</v>
      </c>
      <c r="G252" s="160" t="s">
        <v>2322</v>
      </c>
      <c r="H252" s="160" t="s">
        <v>2323</v>
      </c>
      <c r="I252" s="160" t="s">
        <v>2324</v>
      </c>
      <c r="J252" s="160" t="s">
        <v>2325</v>
      </c>
      <c r="K252" s="153"/>
      <c r="L252" s="345" t="s">
        <v>2411</v>
      </c>
      <c r="M252" s="160" t="s">
        <v>2328</v>
      </c>
      <c r="N252" s="136"/>
    </row>
    <row r="253" spans="1:14" s="130" customFormat="1" ht="15.75" customHeight="1">
      <c r="A253" s="158" t="s">
        <v>200</v>
      </c>
      <c r="B253" s="173" t="s">
        <v>2392</v>
      </c>
      <c r="C253" s="159" t="s">
        <v>100</v>
      </c>
      <c r="D253" s="163">
        <v>38</v>
      </c>
      <c r="E253" s="163"/>
      <c r="F253" s="163"/>
      <c r="G253" s="163"/>
      <c r="H253" s="163"/>
      <c r="I253" s="163"/>
      <c r="J253" s="163">
        <f>D253</f>
        <v>38</v>
      </c>
      <c r="K253" s="153"/>
      <c r="L253" s="346"/>
      <c r="M253" s="161">
        <f>J253-L254</f>
        <v>-9</v>
      </c>
      <c r="N253" s="136"/>
    </row>
    <row r="254" spans="1:14" s="130" customFormat="1" ht="15.75" customHeight="1">
      <c r="A254" s="158" t="s">
        <v>2391</v>
      </c>
      <c r="B254" s="197" t="s">
        <v>2400</v>
      </c>
      <c r="C254" s="159" t="s">
        <v>100</v>
      </c>
      <c r="D254" s="206">
        <f>4+4+4+3+3+3+1+2+2</f>
        <v>26</v>
      </c>
      <c r="E254" s="166"/>
      <c r="F254" s="166"/>
      <c r="G254" s="166"/>
      <c r="H254" s="166"/>
      <c r="I254" s="166"/>
      <c r="J254" s="166">
        <f>D254</f>
        <v>26</v>
      </c>
      <c r="K254" s="153"/>
      <c r="L254" s="592">
        <f>SUM(J254:J255)</f>
        <v>47</v>
      </c>
      <c r="M254" s="153"/>
      <c r="N254" s="136" t="s">
        <v>2431</v>
      </c>
    </row>
    <row r="255" spans="1:14" s="130" customFormat="1" ht="15.75" customHeight="1">
      <c r="A255" s="158" t="s">
        <v>2391</v>
      </c>
      <c r="B255" s="197" t="s">
        <v>2416</v>
      </c>
      <c r="C255" s="159" t="s">
        <v>100</v>
      </c>
      <c r="D255" s="205">
        <f>4+4+4+4+1+2+2</f>
        <v>21</v>
      </c>
      <c r="E255" s="166"/>
      <c r="F255" s="166"/>
      <c r="G255" s="166"/>
      <c r="H255" s="166"/>
      <c r="I255" s="166"/>
      <c r="J255" s="166">
        <f>D255</f>
        <v>21</v>
      </c>
      <c r="K255" s="153"/>
      <c r="L255" s="593"/>
      <c r="M255" s="153"/>
      <c r="N255" s="136" t="s">
        <v>2432</v>
      </c>
    </row>
    <row r="256" spans="1:14" s="130" customFormat="1" ht="15.75" customHeight="1">
      <c r="A256" s="158"/>
      <c r="B256" s="173"/>
      <c r="C256" s="159" t="s">
        <v>100</v>
      </c>
      <c r="D256" s="161"/>
      <c r="E256" s="166"/>
      <c r="F256" s="166"/>
      <c r="G256" s="166"/>
      <c r="H256" s="166"/>
      <c r="I256" s="166"/>
      <c r="J256" s="166">
        <v>0</v>
      </c>
      <c r="K256" s="153"/>
      <c r="L256" s="347"/>
      <c r="M256" s="153"/>
      <c r="N256" s="136"/>
    </row>
    <row r="257" spans="1:14" s="130" customFormat="1" ht="15.75" customHeight="1">
      <c r="A257" s="158"/>
      <c r="B257" s="173"/>
      <c r="C257" s="159" t="s">
        <v>100</v>
      </c>
      <c r="D257" s="161"/>
      <c r="E257" s="166"/>
      <c r="F257" s="166"/>
      <c r="G257" s="166"/>
      <c r="H257" s="166"/>
      <c r="I257" s="166"/>
      <c r="J257" s="166">
        <v>0</v>
      </c>
      <c r="K257" s="153"/>
      <c r="L257" s="347"/>
      <c r="M257" s="153"/>
      <c r="N257" s="136"/>
    </row>
    <row r="258" spans="1:14" s="130" customFormat="1" ht="15.75" customHeight="1">
      <c r="A258" s="158"/>
      <c r="B258" s="173"/>
      <c r="C258" s="159" t="s">
        <v>100</v>
      </c>
      <c r="D258" s="161"/>
      <c r="E258" s="166"/>
      <c r="F258" s="166"/>
      <c r="G258" s="166"/>
      <c r="H258" s="166"/>
      <c r="I258" s="166"/>
      <c r="J258" s="166">
        <v>0</v>
      </c>
      <c r="K258" s="153"/>
      <c r="L258" s="347"/>
      <c r="M258" s="153"/>
      <c r="N258" s="136"/>
    </row>
    <row r="259" spans="1:14" s="130" customFormat="1" ht="15.75" customHeight="1">
      <c r="A259" s="156"/>
      <c r="B259" s="174"/>
      <c r="C259" s="170"/>
      <c r="D259" s="167"/>
      <c r="E259" s="167"/>
      <c r="F259" s="168"/>
      <c r="G259" s="168"/>
      <c r="H259" s="168"/>
      <c r="I259" s="167" t="s">
        <v>2325</v>
      </c>
      <c r="J259" s="167">
        <f>SUM(J254:J258)</f>
        <v>47</v>
      </c>
      <c r="K259" s="153"/>
      <c r="L259" s="347"/>
      <c r="M259" s="153"/>
      <c r="N259" s="136"/>
    </row>
    <row r="260" spans="1:14" s="130" customFormat="1" ht="15.75" customHeight="1">
      <c r="A260" s="157"/>
      <c r="B260" s="175"/>
      <c r="C260" s="171"/>
      <c r="D260" s="169"/>
      <c r="E260" s="169"/>
      <c r="F260" s="164"/>
      <c r="G260" s="164"/>
      <c r="H260" s="164"/>
      <c r="I260" s="169"/>
      <c r="J260" s="169"/>
      <c r="K260" s="165"/>
      <c r="L260" s="347"/>
      <c r="M260" s="153"/>
      <c r="N260" s="136"/>
    </row>
    <row r="261" spans="1:14" s="130" customFormat="1" ht="15.75" customHeight="1">
      <c r="A261" s="154" t="s">
        <v>2318</v>
      </c>
      <c r="B261" s="172" t="s">
        <v>2319</v>
      </c>
      <c r="C261" s="155" t="s">
        <v>23</v>
      </c>
      <c r="D261" s="160" t="s">
        <v>53</v>
      </c>
      <c r="E261" s="160" t="s">
        <v>2320</v>
      </c>
      <c r="F261" s="160" t="s">
        <v>2321</v>
      </c>
      <c r="G261" s="160" t="s">
        <v>2322</v>
      </c>
      <c r="H261" s="160" t="s">
        <v>2323</v>
      </c>
      <c r="I261" s="160" t="s">
        <v>2324</v>
      </c>
      <c r="J261" s="160" t="s">
        <v>2325</v>
      </c>
      <c r="K261" s="153"/>
      <c r="L261" s="345" t="s">
        <v>2411</v>
      </c>
      <c r="M261" s="160" t="s">
        <v>2328</v>
      </c>
      <c r="N261" s="136"/>
    </row>
    <row r="262" spans="1:14" s="130" customFormat="1" ht="15.75" customHeight="1">
      <c r="A262" s="158" t="s">
        <v>201</v>
      </c>
      <c r="B262" s="173" t="s">
        <v>128</v>
      </c>
      <c r="C262" s="159" t="s">
        <v>1943</v>
      </c>
      <c r="D262" s="163">
        <v>4.3600000000000003</v>
      </c>
      <c r="E262" s="163"/>
      <c r="F262" s="163"/>
      <c r="G262" s="163"/>
      <c r="H262" s="163"/>
      <c r="I262" s="163"/>
      <c r="J262" s="163">
        <f>D262</f>
        <v>4.3600000000000003</v>
      </c>
      <c r="K262" s="153"/>
      <c r="L262" s="346"/>
      <c r="M262" s="161">
        <f>J262-L263</f>
        <v>-8.6739999999999995</v>
      </c>
      <c r="N262" s="136"/>
    </row>
    <row r="263" spans="1:14" s="130" customFormat="1" ht="15.75" customHeight="1">
      <c r="A263" s="158" t="s">
        <v>2391</v>
      </c>
      <c r="B263" s="197" t="s">
        <v>2401</v>
      </c>
      <c r="C263" s="159" t="s">
        <v>1943</v>
      </c>
      <c r="D263" s="161"/>
      <c r="E263" s="166">
        <f>3.85*(0.57+0.25)+1.6*2.1</f>
        <v>6.5170000000000003</v>
      </c>
      <c r="F263" s="166"/>
      <c r="G263" s="166"/>
      <c r="H263" s="166"/>
      <c r="I263" s="166"/>
      <c r="J263" s="166">
        <f>E263</f>
        <v>6.5170000000000003</v>
      </c>
      <c r="K263" s="153"/>
      <c r="L263" s="592">
        <f>SUM(J263:J264)</f>
        <v>13.034000000000001</v>
      </c>
      <c r="M263" s="153"/>
      <c r="N263" s="136"/>
    </row>
    <row r="264" spans="1:14" s="130" customFormat="1" ht="15.75" customHeight="1">
      <c r="A264" s="158" t="s">
        <v>2391</v>
      </c>
      <c r="B264" s="197" t="s">
        <v>2402</v>
      </c>
      <c r="C264" s="159" t="s">
        <v>1943</v>
      </c>
      <c r="D264" s="161"/>
      <c r="E264" s="189">
        <f>3.85*(0.57+0.25)+1.6*2.1</f>
        <v>6.5170000000000003</v>
      </c>
      <c r="F264" s="166"/>
      <c r="G264" s="166"/>
      <c r="H264" s="166"/>
      <c r="I264" s="166"/>
      <c r="J264" s="166">
        <f>E264</f>
        <v>6.5170000000000003</v>
      </c>
      <c r="K264" s="153"/>
      <c r="L264" s="593"/>
      <c r="M264" s="153"/>
      <c r="N264" s="136"/>
    </row>
    <row r="265" spans="1:14" s="130" customFormat="1" ht="15.75" customHeight="1">
      <c r="A265" s="158"/>
      <c r="B265" s="173"/>
      <c r="C265" s="159" t="s">
        <v>1943</v>
      </c>
      <c r="D265" s="161"/>
      <c r="E265" s="166"/>
      <c r="F265" s="166"/>
      <c r="G265" s="166"/>
      <c r="H265" s="166"/>
      <c r="I265" s="166"/>
      <c r="J265" s="166">
        <v>0</v>
      </c>
      <c r="K265" s="153"/>
      <c r="L265" s="347"/>
      <c r="M265" s="153"/>
      <c r="N265" s="136"/>
    </row>
    <row r="266" spans="1:14" s="130" customFormat="1" ht="15.75" customHeight="1">
      <c r="A266" s="158"/>
      <c r="B266" s="173"/>
      <c r="C266" s="159" t="s">
        <v>1943</v>
      </c>
      <c r="D266" s="161"/>
      <c r="E266" s="166"/>
      <c r="F266" s="166"/>
      <c r="G266" s="166"/>
      <c r="H266" s="166"/>
      <c r="I266" s="166"/>
      <c r="J266" s="166">
        <v>0</v>
      </c>
      <c r="K266" s="153"/>
      <c r="L266" s="347"/>
      <c r="M266" s="153"/>
      <c r="N266" s="136"/>
    </row>
    <row r="267" spans="1:14" s="130" customFormat="1" ht="15.75" customHeight="1">
      <c r="A267" s="158"/>
      <c r="B267" s="173"/>
      <c r="C267" s="159" t="s">
        <v>1943</v>
      </c>
      <c r="D267" s="161"/>
      <c r="E267" s="166"/>
      <c r="F267" s="166"/>
      <c r="G267" s="166"/>
      <c r="H267" s="166"/>
      <c r="I267" s="166"/>
      <c r="J267" s="166">
        <v>0</v>
      </c>
      <c r="K267" s="153"/>
      <c r="L267" s="347"/>
      <c r="M267" s="153"/>
      <c r="N267" s="136"/>
    </row>
    <row r="268" spans="1:14" s="130" customFormat="1" ht="15.75" customHeight="1">
      <c r="A268" s="156"/>
      <c r="B268" s="174"/>
      <c r="C268" s="170"/>
      <c r="D268" s="167"/>
      <c r="E268" s="167"/>
      <c r="F268" s="168"/>
      <c r="G268" s="168"/>
      <c r="H268" s="168"/>
      <c r="I268" s="167" t="s">
        <v>2325</v>
      </c>
      <c r="J268" s="167">
        <f>SUM(J263:J267)</f>
        <v>13.034000000000001</v>
      </c>
      <c r="K268" s="153"/>
      <c r="L268" s="347"/>
      <c r="M268" s="153"/>
      <c r="N268" s="136"/>
    </row>
    <row r="269" spans="1:14" s="130" customFormat="1" ht="15.75" customHeight="1">
      <c r="A269" s="157"/>
      <c r="B269" s="175"/>
      <c r="C269" s="171"/>
      <c r="D269" s="169"/>
      <c r="E269" s="169"/>
      <c r="F269" s="164"/>
      <c r="G269" s="164"/>
      <c r="H269" s="164"/>
      <c r="I269" s="169"/>
      <c r="J269" s="169"/>
      <c r="K269" s="165"/>
      <c r="L269" s="347"/>
      <c r="M269" s="153"/>
      <c r="N269" s="136"/>
    </row>
    <row r="270" spans="1:14" s="130" customFormat="1" ht="15.75" customHeight="1">
      <c r="A270" s="177" t="s">
        <v>2318</v>
      </c>
      <c r="B270" s="196" t="s">
        <v>2319</v>
      </c>
      <c r="C270" s="178" t="s">
        <v>23</v>
      </c>
      <c r="D270" s="183" t="s">
        <v>53</v>
      </c>
      <c r="E270" s="183" t="s">
        <v>2320</v>
      </c>
      <c r="F270" s="183" t="s">
        <v>2321</v>
      </c>
      <c r="G270" s="183" t="s">
        <v>2322</v>
      </c>
      <c r="H270" s="183" t="s">
        <v>2323</v>
      </c>
      <c r="I270" s="183" t="s">
        <v>2324</v>
      </c>
      <c r="J270" s="183" t="s">
        <v>2325</v>
      </c>
      <c r="K270" s="176"/>
      <c r="L270" s="345" t="s">
        <v>2411</v>
      </c>
      <c r="M270" s="183" t="s">
        <v>2328</v>
      </c>
      <c r="N270" s="136"/>
    </row>
    <row r="271" spans="1:14" s="130" customFormat="1" ht="15.75" customHeight="1">
      <c r="A271" s="181" t="s">
        <v>212</v>
      </c>
      <c r="B271" s="197" t="s">
        <v>114</v>
      </c>
      <c r="C271" s="182" t="s">
        <v>1943</v>
      </c>
      <c r="D271" s="186">
        <v>111.18</v>
      </c>
      <c r="E271" s="186"/>
      <c r="F271" s="186"/>
      <c r="G271" s="186"/>
      <c r="H271" s="186"/>
      <c r="I271" s="186"/>
      <c r="J271" s="186">
        <v>111.18</v>
      </c>
      <c r="K271" s="176"/>
      <c r="L271" s="346"/>
      <c r="M271" s="184">
        <f>J271-L272</f>
        <v>50.516500000000008</v>
      </c>
      <c r="N271" s="136"/>
    </row>
    <row r="272" spans="1:14" s="130" customFormat="1" ht="15.75" customHeight="1">
      <c r="A272" s="181" t="s">
        <v>2391</v>
      </c>
      <c r="B272" s="197" t="s">
        <v>2403</v>
      </c>
      <c r="C272" s="182" t="s">
        <v>1943</v>
      </c>
      <c r="D272" s="184">
        <v>1</v>
      </c>
      <c r="E272" s="204">
        <f>G272*I272-(1*2.15+3*0.95*0.95)-1.26*3.85</f>
        <v>60.663499999999999</v>
      </c>
      <c r="F272" s="189"/>
      <c r="G272" s="189">
        <v>24.1</v>
      </c>
      <c r="H272" s="189"/>
      <c r="I272" s="189">
        <v>2.92</v>
      </c>
      <c r="J272" s="189">
        <f>E272</f>
        <v>60.663499999999999</v>
      </c>
      <c r="K272" s="176"/>
      <c r="L272" s="347">
        <f>J272</f>
        <v>60.663499999999999</v>
      </c>
      <c r="M272" s="176"/>
      <c r="N272" s="136"/>
    </row>
    <row r="273" spans="1:14" s="130" customFormat="1" ht="15.75" customHeight="1">
      <c r="A273" s="181"/>
      <c r="B273" s="197"/>
      <c r="C273" s="182" t="s">
        <v>1943</v>
      </c>
      <c r="D273" s="184"/>
      <c r="E273" s="189"/>
      <c r="F273" s="189"/>
      <c r="G273" s="189"/>
      <c r="H273" s="189"/>
      <c r="I273" s="189"/>
      <c r="J273" s="189">
        <v>0</v>
      </c>
      <c r="K273" s="176"/>
      <c r="L273" s="347"/>
      <c r="M273" s="176"/>
      <c r="N273" s="136"/>
    </row>
    <row r="274" spans="1:14" s="130" customFormat="1" ht="15.75" customHeight="1">
      <c r="A274" s="181"/>
      <c r="B274" s="197"/>
      <c r="C274" s="182" t="s">
        <v>1943</v>
      </c>
      <c r="D274" s="184"/>
      <c r="E274" s="189"/>
      <c r="F274" s="189"/>
      <c r="G274" s="189"/>
      <c r="H274" s="189"/>
      <c r="I274" s="189"/>
      <c r="J274" s="189">
        <v>0</v>
      </c>
      <c r="K274" s="176"/>
      <c r="L274" s="347"/>
      <c r="M274" s="176"/>
      <c r="N274" s="136"/>
    </row>
    <row r="275" spans="1:14" s="130" customFormat="1" ht="15.75" customHeight="1">
      <c r="A275" s="181"/>
      <c r="B275" s="197"/>
      <c r="C275" s="182" t="s">
        <v>1943</v>
      </c>
      <c r="D275" s="184"/>
      <c r="E275" s="189"/>
      <c r="F275" s="189"/>
      <c r="G275" s="189"/>
      <c r="H275" s="189"/>
      <c r="I275" s="189"/>
      <c r="J275" s="189">
        <v>0</v>
      </c>
      <c r="K275" s="176"/>
      <c r="L275" s="347"/>
      <c r="M275" s="176"/>
      <c r="N275" s="136"/>
    </row>
    <row r="276" spans="1:14" s="130" customFormat="1" ht="15.75" customHeight="1">
      <c r="A276" s="179"/>
      <c r="B276" s="198"/>
      <c r="C276" s="193"/>
      <c r="D276" s="190"/>
      <c r="E276" s="190"/>
      <c r="F276" s="191"/>
      <c r="G276" s="191"/>
      <c r="H276" s="191"/>
      <c r="I276" s="190" t="s">
        <v>2325</v>
      </c>
      <c r="J276" s="190">
        <f>SUM(J272:J275)</f>
        <v>60.663499999999999</v>
      </c>
      <c r="K276" s="176"/>
      <c r="L276" s="347"/>
      <c r="M276" s="176"/>
      <c r="N276" s="136"/>
    </row>
    <row r="277" spans="1:14" s="130" customFormat="1" ht="15.75" customHeight="1">
      <c r="A277" s="180"/>
      <c r="B277" s="199"/>
      <c r="C277" s="195"/>
      <c r="D277" s="187"/>
      <c r="E277" s="192"/>
      <c r="F277" s="192"/>
      <c r="G277" s="187"/>
      <c r="H277" s="187"/>
      <c r="I277" s="187"/>
      <c r="J277" s="192"/>
      <c r="K277" s="192"/>
      <c r="L277" s="347"/>
      <c r="M277" s="176"/>
      <c r="N277" s="136"/>
    </row>
    <row r="278" spans="1:14" s="130" customFormat="1" ht="15.75" customHeight="1">
      <c r="A278" s="177" t="s">
        <v>2318</v>
      </c>
      <c r="B278" s="196" t="s">
        <v>2319</v>
      </c>
      <c r="C278" s="178" t="s">
        <v>23</v>
      </c>
      <c r="D278" s="183" t="s">
        <v>53</v>
      </c>
      <c r="E278" s="183" t="s">
        <v>2320</v>
      </c>
      <c r="F278" s="183" t="s">
        <v>2321</v>
      </c>
      <c r="G278" s="183" t="s">
        <v>2322</v>
      </c>
      <c r="H278" s="183" t="s">
        <v>2323</v>
      </c>
      <c r="I278" s="183" t="s">
        <v>2324</v>
      </c>
      <c r="J278" s="183" t="s">
        <v>2325</v>
      </c>
      <c r="K278" s="176"/>
      <c r="L278" s="345" t="s">
        <v>2411</v>
      </c>
      <c r="M278" s="183" t="s">
        <v>2328</v>
      </c>
      <c r="N278" s="136"/>
    </row>
    <row r="279" spans="1:14" s="130" customFormat="1" ht="15.75" customHeight="1">
      <c r="A279" s="181" t="s">
        <v>213</v>
      </c>
      <c r="B279" s="197" t="s">
        <v>116</v>
      </c>
      <c r="C279" s="182" t="s">
        <v>1943</v>
      </c>
      <c r="D279" s="186">
        <v>49.69</v>
      </c>
      <c r="E279" s="186"/>
      <c r="F279" s="186"/>
      <c r="G279" s="186"/>
      <c r="H279" s="186"/>
      <c r="I279" s="186"/>
      <c r="J279" s="186">
        <v>49.69</v>
      </c>
      <c r="K279" s="176"/>
      <c r="L279" s="346"/>
      <c r="M279" s="184">
        <f>J279-L280</f>
        <v>24.529999999999998</v>
      </c>
      <c r="N279" s="136"/>
    </row>
    <row r="280" spans="1:14" s="130" customFormat="1" ht="15.75" customHeight="1">
      <c r="A280" s="181" t="s">
        <v>2391</v>
      </c>
      <c r="B280" s="197" t="s">
        <v>2404</v>
      </c>
      <c r="C280" s="182" t="s">
        <v>1943</v>
      </c>
      <c r="D280" s="184"/>
      <c r="E280" s="204">
        <v>25.16</v>
      </c>
      <c r="F280" s="189"/>
      <c r="G280" s="189"/>
      <c r="H280" s="189"/>
      <c r="I280" s="189"/>
      <c r="J280" s="189">
        <f>E280</f>
        <v>25.16</v>
      </c>
      <c r="K280" s="176"/>
      <c r="L280" s="347">
        <f>J280</f>
        <v>25.16</v>
      </c>
      <c r="M280" s="176"/>
      <c r="N280" s="136"/>
    </row>
    <row r="281" spans="1:14" s="130" customFormat="1" ht="15.75" customHeight="1">
      <c r="A281" s="181"/>
      <c r="B281" s="197"/>
      <c r="C281" s="182" t="s">
        <v>1943</v>
      </c>
      <c r="D281" s="184"/>
      <c r="E281" s="204"/>
      <c r="F281" s="189"/>
      <c r="G281" s="189"/>
      <c r="H281" s="189"/>
      <c r="I281" s="189"/>
      <c r="J281" s="189">
        <v>0</v>
      </c>
      <c r="K281" s="176"/>
      <c r="L281" s="347"/>
      <c r="M281" s="176"/>
      <c r="N281" s="136"/>
    </row>
    <row r="282" spans="1:14" s="130" customFormat="1" ht="15.75" customHeight="1">
      <c r="A282" s="181"/>
      <c r="B282" s="197"/>
      <c r="C282" s="182" t="s">
        <v>1943</v>
      </c>
      <c r="D282" s="184"/>
      <c r="E282" s="189"/>
      <c r="F282" s="189"/>
      <c r="G282" s="189"/>
      <c r="H282" s="189"/>
      <c r="I282" s="189"/>
      <c r="J282" s="189">
        <v>0</v>
      </c>
      <c r="K282" s="176"/>
      <c r="L282" s="347"/>
      <c r="M282" s="176"/>
      <c r="N282" s="136"/>
    </row>
    <row r="283" spans="1:14" s="130" customFormat="1" ht="15.75" customHeight="1">
      <c r="A283" s="181"/>
      <c r="B283" s="197"/>
      <c r="C283" s="182" t="s">
        <v>1943</v>
      </c>
      <c r="D283" s="184"/>
      <c r="E283" s="189"/>
      <c r="F283" s="189"/>
      <c r="G283" s="189"/>
      <c r="H283" s="189"/>
      <c r="I283" s="189"/>
      <c r="J283" s="189">
        <v>0</v>
      </c>
      <c r="K283" s="176"/>
      <c r="L283" s="347"/>
      <c r="M283" s="176"/>
      <c r="N283" s="136"/>
    </row>
    <row r="284" spans="1:14" s="130" customFormat="1" ht="15.75" customHeight="1">
      <c r="A284" s="179"/>
      <c r="B284" s="198"/>
      <c r="C284" s="193"/>
      <c r="D284" s="190"/>
      <c r="E284" s="190"/>
      <c r="F284" s="191"/>
      <c r="G284" s="191"/>
      <c r="H284" s="191"/>
      <c r="I284" s="190" t="s">
        <v>2325</v>
      </c>
      <c r="J284" s="190">
        <f>SUM(J280:J283)</f>
        <v>25.16</v>
      </c>
      <c r="K284" s="176"/>
      <c r="L284" s="347"/>
      <c r="M284" s="176"/>
      <c r="N284" s="136"/>
    </row>
    <row r="285" spans="1:14" s="130" customFormat="1" ht="15.75" customHeight="1">
      <c r="A285" s="180"/>
      <c r="B285" s="199"/>
      <c r="C285" s="195"/>
      <c r="D285" s="187"/>
      <c r="E285" s="192"/>
      <c r="F285" s="192"/>
      <c r="G285" s="187"/>
      <c r="H285" s="187"/>
      <c r="I285" s="187"/>
      <c r="J285" s="192"/>
      <c r="K285" s="192"/>
      <c r="L285" s="347"/>
      <c r="M285" s="176"/>
      <c r="N285" s="136"/>
    </row>
    <row r="286" spans="1:14" s="130" customFormat="1" ht="15.75" customHeight="1">
      <c r="A286" s="177" t="s">
        <v>2318</v>
      </c>
      <c r="B286" s="196" t="s">
        <v>2319</v>
      </c>
      <c r="C286" s="178" t="s">
        <v>23</v>
      </c>
      <c r="D286" s="183" t="s">
        <v>53</v>
      </c>
      <c r="E286" s="183" t="s">
        <v>2320</v>
      </c>
      <c r="F286" s="183" t="s">
        <v>2321</v>
      </c>
      <c r="G286" s="183" t="s">
        <v>2322</v>
      </c>
      <c r="H286" s="183" t="s">
        <v>2323</v>
      </c>
      <c r="I286" s="183" t="s">
        <v>2324</v>
      </c>
      <c r="J286" s="183" t="s">
        <v>2325</v>
      </c>
      <c r="K286" s="176"/>
      <c r="L286" s="345" t="s">
        <v>2411</v>
      </c>
      <c r="M286" s="183" t="s">
        <v>2328</v>
      </c>
      <c r="N286" s="136"/>
    </row>
    <row r="287" spans="1:14" s="130" customFormat="1" ht="15.75" customHeight="1">
      <c r="A287" s="181" t="s">
        <v>214</v>
      </c>
      <c r="B287" s="197" t="s">
        <v>119</v>
      </c>
      <c r="C287" s="182" t="s">
        <v>1943</v>
      </c>
      <c r="D287" s="186">
        <v>12.76</v>
      </c>
      <c r="E287" s="186"/>
      <c r="F287" s="186"/>
      <c r="G287" s="186"/>
      <c r="H287" s="186"/>
      <c r="I287" s="186"/>
      <c r="J287" s="186">
        <v>12.76</v>
      </c>
      <c r="K287" s="176"/>
      <c r="L287" s="346"/>
      <c r="M287" s="184">
        <f>J287-L288</f>
        <v>-16.235900000000001</v>
      </c>
      <c r="N287" s="136"/>
    </row>
    <row r="288" spans="1:14" s="130" customFormat="1" ht="15.75" customHeight="1">
      <c r="A288" s="181" t="s">
        <v>2391</v>
      </c>
      <c r="B288" s="197" t="s">
        <v>2405</v>
      </c>
      <c r="C288" s="182" t="s">
        <v>1943</v>
      </c>
      <c r="D288" s="185"/>
      <c r="E288" s="189">
        <f>3*2.1*1.48+(0.14+0.3+0.37+0.88)*2.1+3*0.57*0.9+0.165*2.86</f>
        <v>14.883900000000001</v>
      </c>
      <c r="F288" s="189"/>
      <c r="G288" s="189"/>
      <c r="H288" s="189"/>
      <c r="I288" s="189"/>
      <c r="J288" s="189">
        <f>E288</f>
        <v>14.883900000000001</v>
      </c>
      <c r="K288" s="176"/>
      <c r="L288" s="592">
        <f>SUM(J288:J289)</f>
        <v>28.995900000000002</v>
      </c>
      <c r="M288" s="176"/>
      <c r="N288" s="136"/>
    </row>
    <row r="289" spans="1:14" s="130" customFormat="1" ht="15.75" customHeight="1">
      <c r="A289" s="181" t="s">
        <v>2391</v>
      </c>
      <c r="B289" s="197" t="s">
        <v>2406</v>
      </c>
      <c r="C289" s="182" t="s">
        <v>1943</v>
      </c>
      <c r="D289" s="184"/>
      <c r="E289" s="189">
        <f>3*2.1*1.48+(0.27+0.39+0.39+0.35+0.88)*2.1</f>
        <v>14.112000000000002</v>
      </c>
      <c r="F289" s="189"/>
      <c r="G289" s="189"/>
      <c r="H289" s="189"/>
      <c r="I289" s="189"/>
      <c r="J289" s="189">
        <f>E289</f>
        <v>14.112000000000002</v>
      </c>
      <c r="K289" s="176"/>
      <c r="L289" s="593"/>
      <c r="M289" s="176"/>
      <c r="N289" s="136"/>
    </row>
    <row r="290" spans="1:14" s="130" customFormat="1" ht="15.75" customHeight="1">
      <c r="A290" s="181"/>
      <c r="B290" s="197"/>
      <c r="C290" s="182" t="s">
        <v>1943</v>
      </c>
      <c r="D290" s="184"/>
      <c r="E290" s="189"/>
      <c r="F290" s="189"/>
      <c r="G290" s="189"/>
      <c r="H290" s="189"/>
      <c r="I290" s="189"/>
      <c r="J290" s="189">
        <v>0</v>
      </c>
      <c r="K290" s="176"/>
      <c r="L290" s="347"/>
      <c r="M290" s="176"/>
      <c r="N290" s="136"/>
    </row>
    <row r="291" spans="1:14" s="130" customFormat="1" ht="15.75" customHeight="1">
      <c r="A291" s="181"/>
      <c r="B291" s="197"/>
      <c r="C291" s="182" t="s">
        <v>1943</v>
      </c>
      <c r="D291" s="184"/>
      <c r="E291" s="189"/>
      <c r="F291" s="189"/>
      <c r="G291" s="189"/>
      <c r="H291" s="189"/>
      <c r="I291" s="189"/>
      <c r="J291" s="189">
        <v>0</v>
      </c>
      <c r="K291" s="176"/>
      <c r="L291" s="347"/>
      <c r="M291" s="176"/>
      <c r="N291" s="136"/>
    </row>
    <row r="292" spans="1:14" s="130" customFormat="1" ht="15.75" customHeight="1">
      <c r="A292" s="181"/>
      <c r="B292" s="197"/>
      <c r="C292" s="182" t="s">
        <v>1943</v>
      </c>
      <c r="D292" s="184"/>
      <c r="E292" s="189"/>
      <c r="F292" s="189"/>
      <c r="G292" s="189"/>
      <c r="H292" s="189"/>
      <c r="I292" s="189"/>
      <c r="J292" s="189">
        <v>0</v>
      </c>
      <c r="K292" s="176"/>
      <c r="L292" s="347"/>
      <c r="M292" s="176"/>
      <c r="N292" s="136"/>
    </row>
    <row r="293" spans="1:14" s="130" customFormat="1" ht="15.75" customHeight="1">
      <c r="A293" s="179"/>
      <c r="B293" s="198"/>
      <c r="C293" s="193"/>
      <c r="D293" s="190"/>
      <c r="E293" s="190"/>
      <c r="F293" s="191"/>
      <c r="G293" s="191"/>
      <c r="H293" s="191"/>
      <c r="I293" s="190" t="s">
        <v>2325</v>
      </c>
      <c r="J293" s="190">
        <f>SUM(J288:J292)</f>
        <v>28.995900000000002</v>
      </c>
      <c r="K293" s="176"/>
      <c r="L293" s="347"/>
      <c r="M293" s="176"/>
      <c r="N293" s="136"/>
    </row>
    <row r="294" spans="1:14" s="130" customFormat="1" ht="15.75" customHeight="1">
      <c r="A294" s="180"/>
      <c r="B294" s="199"/>
      <c r="C294" s="195"/>
      <c r="D294" s="187"/>
      <c r="E294" s="192"/>
      <c r="F294" s="192"/>
      <c r="G294" s="187"/>
      <c r="H294" s="187"/>
      <c r="I294" s="187"/>
      <c r="J294" s="192"/>
      <c r="K294" s="192"/>
      <c r="L294" s="347"/>
      <c r="M294" s="176"/>
      <c r="N294" s="136"/>
    </row>
    <row r="295" spans="1:14" s="130" customFormat="1" ht="15.75" customHeight="1">
      <c r="A295" s="177" t="s">
        <v>2318</v>
      </c>
      <c r="B295" s="196" t="s">
        <v>2319</v>
      </c>
      <c r="C295" s="178" t="s">
        <v>23</v>
      </c>
      <c r="D295" s="183" t="s">
        <v>53</v>
      </c>
      <c r="E295" s="183" t="s">
        <v>2320</v>
      </c>
      <c r="F295" s="183" t="s">
        <v>2321</v>
      </c>
      <c r="G295" s="183" t="s">
        <v>2322</v>
      </c>
      <c r="H295" s="183" t="s">
        <v>2323</v>
      </c>
      <c r="I295" s="183" t="s">
        <v>2324</v>
      </c>
      <c r="J295" s="183" t="s">
        <v>2325</v>
      </c>
      <c r="K295" s="176"/>
      <c r="L295" s="345" t="s">
        <v>2411</v>
      </c>
      <c r="M295" s="183" t="s">
        <v>2328</v>
      </c>
      <c r="N295" s="136"/>
    </row>
    <row r="296" spans="1:14" s="130" customFormat="1" ht="15.75" customHeight="1">
      <c r="A296" s="181" t="s">
        <v>215</v>
      </c>
      <c r="B296" s="197" t="s">
        <v>121</v>
      </c>
      <c r="C296" s="182" t="s">
        <v>82</v>
      </c>
      <c r="D296" s="186">
        <v>17.010000000000002</v>
      </c>
      <c r="E296" s="186"/>
      <c r="F296" s="186"/>
      <c r="G296" s="186"/>
      <c r="H296" s="186"/>
      <c r="I296" s="186"/>
      <c r="J296" s="186">
        <v>17.010000000000002</v>
      </c>
      <c r="K296" s="176"/>
      <c r="L296" s="346"/>
      <c r="M296" s="184">
        <f>J296-L297</f>
        <v>8.4960000000000022</v>
      </c>
      <c r="N296" s="136"/>
    </row>
    <row r="297" spans="1:14" s="130" customFormat="1" ht="15.75" customHeight="1">
      <c r="A297" s="181" t="s">
        <v>2391</v>
      </c>
      <c r="B297" s="197" t="s">
        <v>2407</v>
      </c>
      <c r="C297" s="182" t="s">
        <v>82</v>
      </c>
      <c r="D297" s="184">
        <v>1</v>
      </c>
      <c r="E297" s="203">
        <f>1*1.8*0.89+2*0.59*1.8</f>
        <v>3.726</v>
      </c>
      <c r="F297" s="189"/>
      <c r="G297" s="189"/>
      <c r="H297" s="189"/>
      <c r="I297" s="189"/>
      <c r="J297" s="189">
        <f>E297</f>
        <v>3.726</v>
      </c>
      <c r="K297" s="176"/>
      <c r="L297" s="592">
        <f>SUM(J297:J298)</f>
        <v>8.5139999999999993</v>
      </c>
      <c r="M297" s="176"/>
      <c r="N297" s="136"/>
    </row>
    <row r="298" spans="1:14" s="130" customFormat="1" ht="15.75" customHeight="1">
      <c r="A298" s="181" t="s">
        <v>2391</v>
      </c>
      <c r="B298" s="197" t="s">
        <v>2408</v>
      </c>
      <c r="C298" s="182" t="s">
        <v>82</v>
      </c>
      <c r="D298" s="184">
        <v>1</v>
      </c>
      <c r="E298" s="203">
        <f>1*1.8*0.89+3*0.59*1.8</f>
        <v>4.7880000000000003</v>
      </c>
      <c r="F298" s="189"/>
      <c r="G298" s="189"/>
      <c r="H298" s="189"/>
      <c r="I298" s="189"/>
      <c r="J298" s="189">
        <f>E298</f>
        <v>4.7880000000000003</v>
      </c>
      <c r="K298" s="176"/>
      <c r="L298" s="593"/>
      <c r="M298" s="176"/>
      <c r="N298" s="136"/>
    </row>
    <row r="299" spans="1:14" s="130" customFormat="1" ht="15.75" customHeight="1">
      <c r="A299" s="181"/>
      <c r="B299" s="197"/>
      <c r="C299" s="182" t="s">
        <v>82</v>
      </c>
      <c r="D299" s="184"/>
      <c r="E299" s="189"/>
      <c r="F299" s="189"/>
      <c r="G299" s="189"/>
      <c r="H299" s="189"/>
      <c r="I299" s="189"/>
      <c r="J299" s="189">
        <v>0</v>
      </c>
      <c r="K299" s="176"/>
      <c r="L299" s="347"/>
      <c r="M299" s="176"/>
      <c r="N299" s="136"/>
    </row>
    <row r="300" spans="1:14" s="130" customFormat="1" ht="15.75" customHeight="1">
      <c r="A300" s="181"/>
      <c r="B300" s="197"/>
      <c r="C300" s="182" t="s">
        <v>82</v>
      </c>
      <c r="D300" s="184"/>
      <c r="E300" s="189"/>
      <c r="F300" s="189"/>
      <c r="G300" s="189"/>
      <c r="H300" s="189"/>
      <c r="I300" s="189"/>
      <c r="J300" s="189">
        <v>0</v>
      </c>
      <c r="K300" s="176"/>
      <c r="L300" s="347"/>
      <c r="M300" s="176"/>
      <c r="N300" s="136"/>
    </row>
    <row r="301" spans="1:14" s="130" customFormat="1" ht="15.75" customHeight="1">
      <c r="A301" s="179"/>
      <c r="B301" s="198"/>
      <c r="C301" s="193"/>
      <c r="D301" s="190"/>
      <c r="E301" s="190"/>
      <c r="F301" s="191"/>
      <c r="G301" s="191"/>
      <c r="H301" s="191"/>
      <c r="I301" s="190" t="s">
        <v>2325</v>
      </c>
      <c r="J301" s="190">
        <f>SUM(J297:J300)</f>
        <v>8.5139999999999993</v>
      </c>
      <c r="K301" s="176"/>
      <c r="L301" s="347"/>
      <c r="M301" s="176"/>
      <c r="N301" s="136"/>
    </row>
    <row r="302" spans="1:14" s="130" customFormat="1" ht="15.75" customHeight="1">
      <c r="A302" s="180"/>
      <c r="B302" s="199"/>
      <c r="C302" s="195"/>
      <c r="D302" s="187"/>
      <c r="E302" s="192"/>
      <c r="F302" s="192"/>
      <c r="G302" s="187"/>
      <c r="H302" s="187"/>
      <c r="I302" s="187"/>
      <c r="J302" s="192"/>
      <c r="K302" s="192"/>
      <c r="L302" s="347"/>
      <c r="M302" s="176"/>
      <c r="N302" s="136"/>
    </row>
    <row r="303" spans="1:14" s="130" customFormat="1" ht="15.75" customHeight="1">
      <c r="A303" s="177" t="s">
        <v>2318</v>
      </c>
      <c r="B303" s="196" t="s">
        <v>2319</v>
      </c>
      <c r="C303" s="178" t="s">
        <v>23</v>
      </c>
      <c r="D303" s="183" t="s">
        <v>53</v>
      </c>
      <c r="E303" s="183" t="s">
        <v>2320</v>
      </c>
      <c r="F303" s="183" t="s">
        <v>2321</v>
      </c>
      <c r="G303" s="183" t="s">
        <v>2322</v>
      </c>
      <c r="H303" s="183" t="s">
        <v>2323</v>
      </c>
      <c r="I303" s="183" t="s">
        <v>2324</v>
      </c>
      <c r="J303" s="183" t="s">
        <v>2325</v>
      </c>
      <c r="K303" s="176"/>
      <c r="L303" s="345" t="s">
        <v>2411</v>
      </c>
      <c r="M303" s="183" t="s">
        <v>2328</v>
      </c>
      <c r="N303" s="136"/>
    </row>
    <row r="304" spans="1:14" s="130" customFormat="1" ht="15.75" customHeight="1">
      <c r="A304" s="181" t="s">
        <v>216</v>
      </c>
      <c r="B304" s="197" t="s">
        <v>123</v>
      </c>
      <c r="C304" s="182" t="s">
        <v>100</v>
      </c>
      <c r="D304" s="186">
        <v>10</v>
      </c>
      <c r="E304" s="186"/>
      <c r="F304" s="186"/>
      <c r="G304" s="186"/>
      <c r="H304" s="186"/>
      <c r="I304" s="186"/>
      <c r="J304" s="186">
        <v>10</v>
      </c>
      <c r="K304" s="176"/>
      <c r="L304" s="346"/>
      <c r="M304" s="184">
        <f>J304-L305</f>
        <v>-8</v>
      </c>
      <c r="N304" s="136"/>
    </row>
    <row r="305" spans="1:14" s="130" customFormat="1" ht="15.75" customHeight="1">
      <c r="A305" s="181" t="s">
        <v>2391</v>
      </c>
      <c r="B305" s="197" t="s">
        <v>2414</v>
      </c>
      <c r="C305" s="182" t="s">
        <v>100</v>
      </c>
      <c r="D305" s="205">
        <f>4+3+3</f>
        <v>10</v>
      </c>
      <c r="E305" s="189"/>
      <c r="F305" s="189"/>
      <c r="G305" s="189"/>
      <c r="H305" s="189"/>
      <c r="I305" s="189"/>
      <c r="J305" s="189">
        <f>D305</f>
        <v>10</v>
      </c>
      <c r="K305" s="176"/>
      <c r="L305" s="592">
        <f>SUM(J305:J306)</f>
        <v>18</v>
      </c>
      <c r="M305" s="176"/>
      <c r="N305" s="136"/>
    </row>
    <row r="306" spans="1:14" s="130" customFormat="1" ht="15.75" customHeight="1">
      <c r="A306" s="181" t="s">
        <v>2391</v>
      </c>
      <c r="B306" s="197" t="s">
        <v>2415</v>
      </c>
      <c r="C306" s="182" t="s">
        <v>100</v>
      </c>
      <c r="D306" s="205">
        <f>4+4</f>
        <v>8</v>
      </c>
      <c r="E306" s="189"/>
      <c r="F306" s="189"/>
      <c r="G306" s="189"/>
      <c r="H306" s="189"/>
      <c r="I306" s="189"/>
      <c r="J306" s="189">
        <f>D306</f>
        <v>8</v>
      </c>
      <c r="K306" s="176"/>
      <c r="L306" s="593"/>
      <c r="M306" s="176"/>
      <c r="N306" s="136"/>
    </row>
    <row r="307" spans="1:14" s="130" customFormat="1" ht="15.75" customHeight="1">
      <c r="A307" s="181"/>
      <c r="B307" s="197"/>
      <c r="C307" s="182" t="s">
        <v>100</v>
      </c>
      <c r="D307" s="184"/>
      <c r="E307" s="189"/>
      <c r="F307" s="189"/>
      <c r="G307" s="189"/>
      <c r="H307" s="189"/>
      <c r="I307" s="189"/>
      <c r="J307" s="189">
        <v>0</v>
      </c>
      <c r="K307" s="176"/>
      <c r="L307" s="347"/>
      <c r="M307" s="176"/>
      <c r="N307" s="136"/>
    </row>
    <row r="308" spans="1:14" s="130" customFormat="1" ht="15.75" customHeight="1">
      <c r="A308" s="181"/>
      <c r="B308" s="197"/>
      <c r="C308" s="182" t="s">
        <v>100</v>
      </c>
      <c r="D308" s="184"/>
      <c r="E308" s="189"/>
      <c r="F308" s="189"/>
      <c r="G308" s="189"/>
      <c r="H308" s="189"/>
      <c r="I308" s="189"/>
      <c r="J308" s="189">
        <v>0</v>
      </c>
      <c r="K308" s="176"/>
      <c r="L308" s="347"/>
      <c r="M308" s="176"/>
      <c r="N308" s="136"/>
    </row>
    <row r="309" spans="1:14" s="130" customFormat="1" ht="15.75" customHeight="1">
      <c r="A309" s="181"/>
      <c r="B309" s="197"/>
      <c r="C309" s="182" t="s">
        <v>100</v>
      </c>
      <c r="D309" s="184"/>
      <c r="E309" s="189"/>
      <c r="F309" s="189"/>
      <c r="G309" s="189"/>
      <c r="H309" s="189"/>
      <c r="I309" s="189"/>
      <c r="J309" s="189">
        <v>0</v>
      </c>
      <c r="K309" s="176"/>
      <c r="L309" s="347"/>
      <c r="M309" s="176"/>
      <c r="N309" s="136"/>
    </row>
    <row r="310" spans="1:14" s="130" customFormat="1" ht="15.75" customHeight="1">
      <c r="A310" s="179"/>
      <c r="B310" s="198"/>
      <c r="C310" s="193"/>
      <c r="D310" s="190"/>
      <c r="E310" s="190"/>
      <c r="F310" s="191"/>
      <c r="G310" s="191"/>
      <c r="H310" s="191"/>
      <c r="I310" s="190" t="s">
        <v>2325</v>
      </c>
      <c r="J310" s="190">
        <f>SUM(J305:J309)</f>
        <v>18</v>
      </c>
      <c r="K310" s="176"/>
      <c r="L310" s="347"/>
      <c r="M310" s="176"/>
      <c r="N310" s="136"/>
    </row>
    <row r="311" spans="1:14" s="130" customFormat="1" ht="15.75" customHeight="1">
      <c r="A311" s="180"/>
      <c r="B311" s="199"/>
      <c r="C311" s="194"/>
      <c r="D311" s="192"/>
      <c r="E311" s="192"/>
      <c r="F311" s="187"/>
      <c r="G311" s="187"/>
      <c r="H311" s="187"/>
      <c r="I311" s="192"/>
      <c r="J311" s="192"/>
      <c r="K311" s="188"/>
      <c r="L311" s="347"/>
      <c r="M311" s="176"/>
      <c r="N311" s="136"/>
    </row>
    <row r="312" spans="1:14" s="130" customFormat="1" ht="15.75" customHeight="1">
      <c r="A312" s="177" t="s">
        <v>2318</v>
      </c>
      <c r="B312" s="196" t="s">
        <v>2319</v>
      </c>
      <c r="C312" s="178" t="s">
        <v>23</v>
      </c>
      <c r="D312" s="183" t="s">
        <v>53</v>
      </c>
      <c r="E312" s="183" t="s">
        <v>2320</v>
      </c>
      <c r="F312" s="183" t="s">
        <v>2321</v>
      </c>
      <c r="G312" s="183" t="s">
        <v>2322</v>
      </c>
      <c r="H312" s="183" t="s">
        <v>2323</v>
      </c>
      <c r="I312" s="183" t="s">
        <v>2324</v>
      </c>
      <c r="J312" s="183" t="s">
        <v>2325</v>
      </c>
      <c r="K312" s="176"/>
      <c r="L312" s="345" t="s">
        <v>2411</v>
      </c>
      <c r="M312" s="183" t="s">
        <v>2328</v>
      </c>
      <c r="N312" s="136"/>
    </row>
    <row r="313" spans="1:14" s="130" customFormat="1" ht="15.75" customHeight="1">
      <c r="A313" s="181" t="s">
        <v>217</v>
      </c>
      <c r="B313" s="197" t="s">
        <v>2392</v>
      </c>
      <c r="C313" s="182" t="s">
        <v>100</v>
      </c>
      <c r="D313" s="186">
        <v>38</v>
      </c>
      <c r="E313" s="186"/>
      <c r="F313" s="186"/>
      <c r="G313" s="186"/>
      <c r="H313" s="186"/>
      <c r="I313" s="186"/>
      <c r="J313" s="186">
        <v>38</v>
      </c>
      <c r="K313" s="176"/>
      <c r="L313" s="346"/>
      <c r="M313" s="184">
        <f>-J313-L314</f>
        <v>-71</v>
      </c>
      <c r="N313" s="136"/>
    </row>
    <row r="314" spans="1:14" s="130" customFormat="1" ht="15.75" customHeight="1">
      <c r="A314" s="181" t="s">
        <v>2391</v>
      </c>
      <c r="B314" s="197" t="s">
        <v>2418</v>
      </c>
      <c r="C314" s="182" t="s">
        <v>100</v>
      </c>
      <c r="D314" s="206">
        <f>1+4+4+3+3+3+1</f>
        <v>19</v>
      </c>
      <c r="E314" s="189"/>
      <c r="F314" s="189"/>
      <c r="G314" s="189"/>
      <c r="H314" s="189"/>
      <c r="I314" s="189"/>
      <c r="J314" s="189">
        <f>D314</f>
        <v>19</v>
      </c>
      <c r="K314" s="176"/>
      <c r="L314" s="592">
        <f>SUM(J314:J315)</f>
        <v>33</v>
      </c>
      <c r="M314" s="176"/>
      <c r="N314" s="136"/>
    </row>
    <row r="315" spans="1:14" s="130" customFormat="1" ht="15.75" customHeight="1">
      <c r="A315" s="181" t="s">
        <v>2391</v>
      </c>
      <c r="B315" s="197" t="s">
        <v>2417</v>
      </c>
      <c r="C315" s="182" t="s">
        <v>100</v>
      </c>
      <c r="D315" s="205">
        <f>1+4+4+4+1</f>
        <v>14</v>
      </c>
      <c r="E315" s="189"/>
      <c r="F315" s="189"/>
      <c r="G315" s="189"/>
      <c r="H315" s="189"/>
      <c r="I315" s="189"/>
      <c r="J315" s="189">
        <f>D315</f>
        <v>14</v>
      </c>
      <c r="K315" s="176"/>
      <c r="L315" s="593"/>
      <c r="M315" s="176"/>
      <c r="N315" s="136"/>
    </row>
    <row r="316" spans="1:14" s="130" customFormat="1" ht="15.75" customHeight="1">
      <c r="A316" s="181"/>
      <c r="B316" s="197"/>
      <c r="C316" s="182" t="s">
        <v>100</v>
      </c>
      <c r="D316" s="184"/>
      <c r="E316" s="189"/>
      <c r="F316" s="189"/>
      <c r="G316" s="189"/>
      <c r="H316" s="189"/>
      <c r="I316" s="189"/>
      <c r="J316" s="189">
        <v>0</v>
      </c>
      <c r="K316" s="176"/>
      <c r="L316" s="347"/>
      <c r="M316" s="176"/>
      <c r="N316" s="136"/>
    </row>
    <row r="317" spans="1:14" s="130" customFormat="1" ht="15.75" customHeight="1">
      <c r="A317" s="181"/>
      <c r="B317" s="197"/>
      <c r="C317" s="182" t="s">
        <v>100</v>
      </c>
      <c r="D317" s="184"/>
      <c r="E317" s="189"/>
      <c r="F317" s="189"/>
      <c r="G317" s="189"/>
      <c r="H317" s="189"/>
      <c r="I317" s="189"/>
      <c r="J317" s="189">
        <v>0</v>
      </c>
      <c r="K317" s="176"/>
      <c r="L317" s="347"/>
      <c r="M317" s="176"/>
      <c r="N317" s="136"/>
    </row>
    <row r="318" spans="1:14" s="130" customFormat="1" ht="15.75" customHeight="1">
      <c r="A318" s="181"/>
      <c r="B318" s="197"/>
      <c r="C318" s="182" t="s">
        <v>100</v>
      </c>
      <c r="D318" s="184"/>
      <c r="E318" s="189"/>
      <c r="F318" s="189"/>
      <c r="G318" s="189"/>
      <c r="H318" s="189"/>
      <c r="I318" s="189"/>
      <c r="J318" s="189">
        <v>0</v>
      </c>
      <c r="K318" s="176"/>
      <c r="L318" s="347"/>
      <c r="M318" s="176"/>
      <c r="N318" s="136"/>
    </row>
    <row r="319" spans="1:14" s="130" customFormat="1" ht="15.75" customHeight="1">
      <c r="A319" s="179"/>
      <c r="B319" s="198"/>
      <c r="C319" s="193"/>
      <c r="D319" s="190"/>
      <c r="E319" s="190"/>
      <c r="F319" s="191"/>
      <c r="G319" s="191"/>
      <c r="H319" s="191"/>
      <c r="I319" s="190" t="s">
        <v>2325</v>
      </c>
      <c r="J319" s="190">
        <f>SUM(J314:J318)</f>
        <v>33</v>
      </c>
      <c r="K319" s="176"/>
      <c r="L319" s="347"/>
      <c r="M319" s="176"/>
      <c r="N319" s="136"/>
    </row>
    <row r="320" spans="1:14" s="130" customFormat="1" ht="15.75" customHeight="1">
      <c r="A320" s="180"/>
      <c r="B320" s="199"/>
      <c r="C320" s="194"/>
      <c r="D320" s="192"/>
      <c r="E320" s="192"/>
      <c r="F320" s="187"/>
      <c r="G320" s="187"/>
      <c r="H320" s="187"/>
      <c r="I320" s="192"/>
      <c r="J320" s="192"/>
      <c r="K320" s="188"/>
      <c r="L320" s="347"/>
      <c r="M320" s="176"/>
      <c r="N320" s="136"/>
    </row>
    <row r="321" spans="1:14" s="130" customFormat="1" ht="15.75" customHeight="1">
      <c r="A321" s="177" t="s">
        <v>2318</v>
      </c>
      <c r="B321" s="196" t="s">
        <v>2319</v>
      </c>
      <c r="C321" s="178" t="s">
        <v>23</v>
      </c>
      <c r="D321" s="183" t="s">
        <v>53</v>
      </c>
      <c r="E321" s="183" t="s">
        <v>2320</v>
      </c>
      <c r="F321" s="183" t="s">
        <v>2321</v>
      </c>
      <c r="G321" s="183" t="s">
        <v>2322</v>
      </c>
      <c r="H321" s="183" t="s">
        <v>2323</v>
      </c>
      <c r="I321" s="183" t="s">
        <v>2324</v>
      </c>
      <c r="J321" s="183" t="s">
        <v>2325</v>
      </c>
      <c r="K321" s="176"/>
      <c r="L321" s="345" t="s">
        <v>2411</v>
      </c>
      <c r="M321" s="183" t="s">
        <v>2328</v>
      </c>
      <c r="N321" s="136"/>
    </row>
    <row r="322" spans="1:14" s="130" customFormat="1" ht="15.75" customHeight="1">
      <c r="A322" s="181" t="s">
        <v>218</v>
      </c>
      <c r="B322" s="197" t="s">
        <v>128</v>
      </c>
      <c r="C322" s="182" t="s">
        <v>1943</v>
      </c>
      <c r="D322" s="186">
        <v>4.3600000000000003</v>
      </c>
      <c r="E322" s="186"/>
      <c r="F322" s="186"/>
      <c r="G322" s="186"/>
      <c r="H322" s="186"/>
      <c r="I322" s="186"/>
      <c r="J322" s="186">
        <v>4.3600000000000003</v>
      </c>
      <c r="K322" s="176"/>
      <c r="L322" s="346"/>
      <c r="M322" s="184">
        <f>J322-L323</f>
        <v>-8.6739999999999995</v>
      </c>
      <c r="N322" s="136"/>
    </row>
    <row r="323" spans="1:14" s="130" customFormat="1" ht="15.75" customHeight="1">
      <c r="A323" s="181" t="s">
        <v>2391</v>
      </c>
      <c r="B323" s="197" t="s">
        <v>2409</v>
      </c>
      <c r="C323" s="182" t="s">
        <v>1943</v>
      </c>
      <c r="D323" s="184"/>
      <c r="E323" s="189">
        <f>3.85*(0.57+0.25)+1.6*2.1</f>
        <v>6.5170000000000003</v>
      </c>
      <c r="F323" s="189"/>
      <c r="G323" s="189"/>
      <c r="H323" s="189"/>
      <c r="I323" s="189"/>
      <c r="J323" s="189">
        <f>E323</f>
        <v>6.5170000000000003</v>
      </c>
      <c r="K323" s="176"/>
      <c r="L323" s="592">
        <f>SUM(J323:J324)</f>
        <v>13.034000000000001</v>
      </c>
      <c r="M323" s="176"/>
      <c r="N323" s="136"/>
    </row>
    <row r="324" spans="1:14" s="130" customFormat="1" ht="15.75" customHeight="1">
      <c r="A324" s="181" t="s">
        <v>2391</v>
      </c>
      <c r="B324" s="197" t="s">
        <v>2410</v>
      </c>
      <c r="C324" s="182" t="s">
        <v>1943</v>
      </c>
      <c r="D324" s="184"/>
      <c r="E324" s="189">
        <f>3.85*(0.57+0.25)+1.6*2.1</f>
        <v>6.5170000000000003</v>
      </c>
      <c r="F324" s="189"/>
      <c r="G324" s="189"/>
      <c r="H324" s="189"/>
      <c r="I324" s="189"/>
      <c r="J324" s="189">
        <f>E324</f>
        <v>6.5170000000000003</v>
      </c>
      <c r="K324" s="176"/>
      <c r="L324" s="593"/>
      <c r="M324" s="176"/>
      <c r="N324" s="136"/>
    </row>
    <row r="325" spans="1:14" s="130" customFormat="1" ht="15.75" customHeight="1">
      <c r="A325" s="181"/>
      <c r="B325" s="197"/>
      <c r="C325" s="182" t="s">
        <v>1943</v>
      </c>
      <c r="D325" s="184"/>
      <c r="E325" s="189"/>
      <c r="F325" s="189"/>
      <c r="G325" s="189"/>
      <c r="H325" s="189"/>
      <c r="I325" s="189"/>
      <c r="J325" s="189">
        <v>0</v>
      </c>
      <c r="K325" s="176"/>
      <c r="L325" s="347"/>
      <c r="M325" s="176"/>
      <c r="N325" s="136"/>
    </row>
    <row r="326" spans="1:14" s="130" customFormat="1" ht="15.75" customHeight="1">
      <c r="A326" s="181"/>
      <c r="B326" s="197"/>
      <c r="C326" s="182" t="s">
        <v>1943</v>
      </c>
      <c r="D326" s="184"/>
      <c r="E326" s="189"/>
      <c r="F326" s="189"/>
      <c r="G326" s="189"/>
      <c r="H326" s="189"/>
      <c r="I326" s="189"/>
      <c r="J326" s="189">
        <v>0</v>
      </c>
      <c r="K326" s="176"/>
      <c r="L326" s="347"/>
      <c r="M326" s="176"/>
      <c r="N326" s="136"/>
    </row>
    <row r="327" spans="1:14" s="130" customFormat="1" ht="15.75" customHeight="1">
      <c r="A327" s="181"/>
      <c r="B327" s="197"/>
      <c r="C327" s="182" t="s">
        <v>1943</v>
      </c>
      <c r="D327" s="184"/>
      <c r="E327" s="189"/>
      <c r="F327" s="189"/>
      <c r="G327" s="189"/>
      <c r="H327" s="189"/>
      <c r="I327" s="189"/>
      <c r="J327" s="189">
        <v>0</v>
      </c>
      <c r="K327" s="176"/>
      <c r="L327" s="347"/>
      <c r="M327" s="176"/>
      <c r="N327" s="136"/>
    </row>
    <row r="328" spans="1:14" s="130" customFormat="1" ht="15.75" customHeight="1">
      <c r="A328" s="179"/>
      <c r="B328" s="198"/>
      <c r="C328" s="193"/>
      <c r="D328" s="190"/>
      <c r="E328" s="190"/>
      <c r="F328" s="191"/>
      <c r="G328" s="191"/>
      <c r="H328" s="191"/>
      <c r="I328" s="190" t="s">
        <v>2325</v>
      </c>
      <c r="J328" s="190">
        <f>SUM(J323:J327)</f>
        <v>13.034000000000001</v>
      </c>
      <c r="K328" s="176"/>
      <c r="L328" s="347"/>
      <c r="M328" s="176"/>
      <c r="N328" s="136"/>
    </row>
    <row r="329" spans="1:14" s="130" customFormat="1" ht="15.75" customHeight="1">
      <c r="L329" s="223"/>
      <c r="M329" s="136"/>
      <c r="N329" s="136"/>
    </row>
    <row r="330" spans="1:14" s="240" customFormat="1" ht="15.75" customHeight="1">
      <c r="A330" s="352" t="s">
        <v>2318</v>
      </c>
      <c r="B330" s="364" t="s">
        <v>2319</v>
      </c>
      <c r="C330" s="353" t="s">
        <v>23</v>
      </c>
      <c r="D330" s="357" t="s">
        <v>53</v>
      </c>
      <c r="E330" s="357" t="s">
        <v>2320</v>
      </c>
      <c r="F330" s="357" t="s">
        <v>2321</v>
      </c>
      <c r="G330" s="357" t="s">
        <v>2322</v>
      </c>
      <c r="H330" s="357" t="s">
        <v>2323</v>
      </c>
      <c r="I330" s="357" t="s">
        <v>2324</v>
      </c>
      <c r="J330" s="357" t="s">
        <v>2325</v>
      </c>
      <c r="K330" s="351"/>
      <c r="L330" s="536" t="s">
        <v>2411</v>
      </c>
      <c r="M330" s="357" t="s">
        <v>2328</v>
      </c>
    </row>
    <row r="331" spans="1:14" s="240" customFormat="1" ht="22.5">
      <c r="A331" s="355" t="s">
        <v>396</v>
      </c>
      <c r="B331" s="365" t="s">
        <v>374</v>
      </c>
      <c r="C331" s="356" t="s">
        <v>1943</v>
      </c>
      <c r="D331" s="359">
        <v>32.25</v>
      </c>
      <c r="E331" s="359"/>
      <c r="F331" s="359"/>
      <c r="G331" s="359"/>
      <c r="H331" s="359"/>
      <c r="I331" s="359"/>
      <c r="J331" s="359">
        <v>32.25</v>
      </c>
      <c r="K331" s="351"/>
      <c r="L331" s="537"/>
      <c r="M331" s="358">
        <f>J331-J335</f>
        <v>-2.3999999999999986</v>
      </c>
    </row>
    <row r="332" spans="1:14" s="240" customFormat="1" ht="15.75" customHeight="1">
      <c r="A332" s="355" t="s">
        <v>2391</v>
      </c>
      <c r="B332" s="365" t="s">
        <v>2497</v>
      </c>
      <c r="C332" s="356" t="s">
        <v>1943</v>
      </c>
      <c r="D332" s="358">
        <v>0.7</v>
      </c>
      <c r="E332" s="360">
        <f>25.15+24.35</f>
        <v>49.5</v>
      </c>
      <c r="F332" s="360"/>
      <c r="G332" s="360"/>
      <c r="H332" s="360"/>
      <c r="I332" s="360"/>
      <c r="J332" s="360">
        <f>E332*D332</f>
        <v>34.65</v>
      </c>
      <c r="K332" s="351"/>
      <c r="L332" s="202">
        <f>J332</f>
        <v>34.65</v>
      </c>
      <c r="M332" s="351"/>
    </row>
    <row r="333" spans="1:14" s="240" customFormat="1" ht="15.75" customHeight="1">
      <c r="A333" s="355"/>
      <c r="B333" s="365"/>
      <c r="C333" s="356" t="s">
        <v>1943</v>
      </c>
      <c r="D333" s="358"/>
      <c r="E333" s="360"/>
      <c r="F333" s="360"/>
      <c r="G333" s="360"/>
      <c r="H333" s="360"/>
      <c r="I333" s="360"/>
      <c r="J333" s="360"/>
      <c r="K333" s="351"/>
      <c r="L333" s="201"/>
      <c r="M333" s="351"/>
    </row>
    <row r="334" spans="1:14" s="240" customFormat="1" ht="15.75" customHeight="1">
      <c r="A334" s="355"/>
      <c r="B334" s="365"/>
      <c r="C334" s="356" t="s">
        <v>1943</v>
      </c>
      <c r="D334" s="358"/>
      <c r="E334" s="360"/>
      <c r="F334" s="360"/>
      <c r="G334" s="360"/>
      <c r="H334" s="360"/>
      <c r="I334" s="360"/>
      <c r="J334" s="360"/>
      <c r="K334" s="351"/>
      <c r="L334" s="201"/>
      <c r="M334" s="351"/>
    </row>
    <row r="335" spans="1:14" s="240" customFormat="1" ht="15.75" customHeight="1">
      <c r="A335" s="354"/>
      <c r="B335" s="366"/>
      <c r="C335" s="363"/>
      <c r="D335" s="361"/>
      <c r="E335" s="361"/>
      <c r="F335" s="362"/>
      <c r="G335" s="362"/>
      <c r="H335" s="362"/>
      <c r="I335" s="361" t="s">
        <v>2325</v>
      </c>
      <c r="J335" s="361">
        <f>SUM(J332:J334)</f>
        <v>34.65</v>
      </c>
      <c r="K335" s="351"/>
      <c r="L335" s="201"/>
      <c r="M335" s="351"/>
    </row>
    <row r="336" spans="1:14" s="240" customFormat="1" ht="15.75" customHeight="1">
      <c r="L336" s="223"/>
      <c r="M336" s="136"/>
      <c r="N336" s="136"/>
    </row>
    <row r="337" spans="1:14" s="240" customFormat="1" ht="15.75" customHeight="1">
      <c r="A337" s="368" t="s">
        <v>2318</v>
      </c>
      <c r="B337" s="380" t="s">
        <v>2319</v>
      </c>
      <c r="C337" s="369" t="s">
        <v>23</v>
      </c>
      <c r="D337" s="373" t="s">
        <v>53</v>
      </c>
      <c r="E337" s="373" t="s">
        <v>2320</v>
      </c>
      <c r="F337" s="373" t="s">
        <v>2321</v>
      </c>
      <c r="G337" s="373" t="s">
        <v>2322</v>
      </c>
      <c r="H337" s="373" t="s">
        <v>2323</v>
      </c>
      <c r="I337" s="373" t="s">
        <v>2324</v>
      </c>
      <c r="J337" s="373" t="s">
        <v>2325</v>
      </c>
      <c r="K337" s="367"/>
      <c r="L337" s="536" t="s">
        <v>2411</v>
      </c>
      <c r="M337" s="373" t="s">
        <v>2328</v>
      </c>
    </row>
    <row r="338" spans="1:14" s="240" customFormat="1" ht="22.5">
      <c r="A338" s="371" t="s">
        <v>402</v>
      </c>
      <c r="B338" s="381" t="s">
        <v>374</v>
      </c>
      <c r="C338" s="372" t="s">
        <v>1943</v>
      </c>
      <c r="D338" s="375">
        <v>32.25</v>
      </c>
      <c r="E338" s="375"/>
      <c r="F338" s="375"/>
      <c r="G338" s="375"/>
      <c r="H338" s="375"/>
      <c r="I338" s="375"/>
      <c r="J338" s="375">
        <v>32.25</v>
      </c>
      <c r="K338" s="367"/>
      <c r="L338" s="537"/>
      <c r="M338" s="374">
        <f>J338-J342</f>
        <v>-2.3999999999999986</v>
      </c>
    </row>
    <row r="339" spans="1:14" s="240" customFormat="1" ht="15.75" customHeight="1">
      <c r="A339" s="371" t="s">
        <v>2391</v>
      </c>
      <c r="B339" s="381" t="s">
        <v>2498</v>
      </c>
      <c r="C339" s="372" t="s">
        <v>1943</v>
      </c>
      <c r="D339" s="374">
        <v>0.7</v>
      </c>
      <c r="E339" s="376">
        <f>25.15+24.35</f>
        <v>49.5</v>
      </c>
      <c r="F339" s="376"/>
      <c r="G339" s="376"/>
      <c r="H339" s="376"/>
      <c r="I339" s="376"/>
      <c r="J339" s="376">
        <f>D339*E339</f>
        <v>34.65</v>
      </c>
      <c r="K339" s="367"/>
      <c r="L339" s="202">
        <f>J339</f>
        <v>34.65</v>
      </c>
      <c r="M339" s="367"/>
    </row>
    <row r="340" spans="1:14" s="240" customFormat="1" ht="15.75" customHeight="1">
      <c r="A340" s="371"/>
      <c r="B340" s="381"/>
      <c r="C340" s="372" t="s">
        <v>1943</v>
      </c>
      <c r="D340" s="374"/>
      <c r="E340" s="376"/>
      <c r="F340" s="376"/>
      <c r="G340" s="376"/>
      <c r="H340" s="376"/>
      <c r="I340" s="376"/>
      <c r="J340" s="376">
        <v>0</v>
      </c>
      <c r="K340" s="367"/>
      <c r="L340" s="201"/>
      <c r="M340" s="367"/>
    </row>
    <row r="341" spans="1:14" s="240" customFormat="1" ht="15.75" customHeight="1">
      <c r="A341" s="371"/>
      <c r="B341" s="381"/>
      <c r="C341" s="372" t="s">
        <v>1943</v>
      </c>
      <c r="D341" s="374"/>
      <c r="E341" s="376"/>
      <c r="F341" s="376"/>
      <c r="G341" s="376"/>
      <c r="H341" s="376"/>
      <c r="I341" s="376"/>
      <c r="J341" s="376">
        <v>0</v>
      </c>
      <c r="K341" s="367"/>
      <c r="L341" s="201"/>
      <c r="M341" s="367"/>
    </row>
    <row r="342" spans="1:14" s="240" customFormat="1" ht="15.75" customHeight="1">
      <c r="A342" s="370"/>
      <c r="B342" s="382"/>
      <c r="C342" s="379"/>
      <c r="D342" s="377"/>
      <c r="E342" s="377"/>
      <c r="F342" s="378"/>
      <c r="G342" s="378"/>
      <c r="H342" s="378"/>
      <c r="I342" s="377" t="s">
        <v>2325</v>
      </c>
      <c r="J342" s="377">
        <f>SUM(J339:J341)</f>
        <v>34.65</v>
      </c>
      <c r="K342" s="367"/>
      <c r="L342" s="201"/>
      <c r="M342" s="367"/>
    </row>
    <row r="343" spans="1:14" s="240" customFormat="1" ht="15.75" customHeight="1">
      <c r="L343" s="223"/>
      <c r="M343" s="136"/>
      <c r="N343" s="136"/>
    </row>
    <row r="344" spans="1:14" s="240" customFormat="1" ht="15.75" customHeight="1">
      <c r="A344" s="384" t="s">
        <v>2318</v>
      </c>
      <c r="B344" s="396" t="s">
        <v>2319</v>
      </c>
      <c r="C344" s="385" t="s">
        <v>23</v>
      </c>
      <c r="D344" s="389" t="s">
        <v>53</v>
      </c>
      <c r="E344" s="389" t="s">
        <v>2320</v>
      </c>
      <c r="F344" s="389" t="s">
        <v>2441</v>
      </c>
      <c r="G344" s="389" t="s">
        <v>2322</v>
      </c>
      <c r="H344" s="389" t="s">
        <v>2323</v>
      </c>
      <c r="I344" s="389" t="s">
        <v>2324</v>
      </c>
      <c r="J344" s="389" t="s">
        <v>2325</v>
      </c>
      <c r="K344" s="383"/>
      <c r="L344" s="536" t="s">
        <v>2411</v>
      </c>
      <c r="M344" s="389" t="s">
        <v>2328</v>
      </c>
    </row>
    <row r="345" spans="1:14" s="240" customFormat="1" ht="22.5">
      <c r="A345" s="387" t="s">
        <v>446</v>
      </c>
      <c r="B345" s="397" t="s">
        <v>420</v>
      </c>
      <c r="C345" s="388" t="s">
        <v>1943</v>
      </c>
      <c r="D345" s="391">
        <v>112.73</v>
      </c>
      <c r="E345" s="391"/>
      <c r="F345" s="391"/>
      <c r="G345" s="391"/>
      <c r="H345" s="391"/>
      <c r="I345" s="391"/>
      <c r="J345" s="391">
        <v>112.73</v>
      </c>
      <c r="K345" s="383"/>
      <c r="L345" s="537"/>
      <c r="M345" s="390">
        <f>J345-J349</f>
        <v>70.265550000000005</v>
      </c>
    </row>
    <row r="346" spans="1:14" s="240" customFormat="1" ht="15.75" customHeight="1">
      <c r="A346" s="387" t="s">
        <v>2391</v>
      </c>
      <c r="B346" s="549" t="s">
        <v>2536</v>
      </c>
      <c r="C346" s="388" t="s">
        <v>1943</v>
      </c>
      <c r="D346" s="390">
        <v>0.7</v>
      </c>
      <c r="E346" s="392">
        <f>G346*I346-F346</f>
        <v>60.663499999999999</v>
      </c>
      <c r="F346" s="392">
        <f>(1*2.15+3*0.95*0.95)+1.26*3.85</f>
        <v>9.7085000000000008</v>
      </c>
      <c r="G346" s="392">
        <f>24.1</f>
        <v>24.1</v>
      </c>
      <c r="H346" s="392"/>
      <c r="I346" s="392">
        <v>2.92</v>
      </c>
      <c r="J346" s="392">
        <f>E346*D346</f>
        <v>42.464449999999999</v>
      </c>
      <c r="K346" s="383"/>
      <c r="L346" s="202">
        <f>J346</f>
        <v>42.464449999999999</v>
      </c>
      <c r="M346" s="383"/>
    </row>
    <row r="347" spans="1:14" s="240" customFormat="1" ht="15.75" customHeight="1">
      <c r="A347" s="387"/>
      <c r="B347" s="397"/>
      <c r="C347" s="388" t="s">
        <v>1943</v>
      </c>
      <c r="D347" s="390"/>
      <c r="E347" s="392"/>
      <c r="F347" s="392"/>
      <c r="G347" s="392"/>
      <c r="H347" s="392"/>
      <c r="I347" s="392"/>
      <c r="J347" s="392">
        <v>0</v>
      </c>
      <c r="K347" s="383"/>
      <c r="L347" s="201"/>
      <c r="M347" s="383"/>
    </row>
    <row r="348" spans="1:14" s="240" customFormat="1" ht="15.75" customHeight="1">
      <c r="A348" s="387"/>
      <c r="B348" s="397"/>
      <c r="C348" s="388" t="s">
        <v>1943</v>
      </c>
      <c r="D348" s="390"/>
      <c r="E348" s="392"/>
      <c r="F348" s="392"/>
      <c r="G348" s="392"/>
      <c r="H348" s="392"/>
      <c r="I348" s="392"/>
      <c r="J348" s="392">
        <v>0</v>
      </c>
      <c r="K348" s="383"/>
      <c r="L348" s="201"/>
      <c r="M348" s="383"/>
    </row>
    <row r="349" spans="1:14" s="240" customFormat="1" ht="15.75" customHeight="1">
      <c r="A349" s="386"/>
      <c r="B349" s="398"/>
      <c r="C349" s="395"/>
      <c r="D349" s="393"/>
      <c r="E349" s="393"/>
      <c r="F349" s="394"/>
      <c r="G349" s="394"/>
      <c r="H349" s="394"/>
      <c r="I349" s="393" t="s">
        <v>2325</v>
      </c>
      <c r="J349" s="393">
        <f>SUM(J346:J348)</f>
        <v>42.464449999999999</v>
      </c>
      <c r="K349" s="383"/>
      <c r="L349" s="201"/>
      <c r="M349" s="383"/>
    </row>
    <row r="350" spans="1:14" s="240" customFormat="1" ht="15.75" customHeight="1">
      <c r="L350" s="223"/>
      <c r="M350" s="136"/>
      <c r="N350" s="136"/>
    </row>
    <row r="351" spans="1:14" s="240" customFormat="1" ht="15.75" customHeight="1">
      <c r="A351" s="400" t="s">
        <v>2318</v>
      </c>
      <c r="B351" s="412" t="s">
        <v>2319</v>
      </c>
      <c r="C351" s="401" t="s">
        <v>23</v>
      </c>
      <c r="D351" s="405" t="s">
        <v>53</v>
      </c>
      <c r="E351" s="405" t="s">
        <v>2320</v>
      </c>
      <c r="F351" s="405" t="s">
        <v>2441</v>
      </c>
      <c r="G351" s="405" t="s">
        <v>2322</v>
      </c>
      <c r="H351" s="405" t="s">
        <v>2323</v>
      </c>
      <c r="I351" s="405" t="s">
        <v>2324</v>
      </c>
      <c r="J351" s="405" t="s">
        <v>2325</v>
      </c>
      <c r="K351" s="399"/>
      <c r="L351" s="536" t="s">
        <v>2411</v>
      </c>
      <c r="M351" s="405" t="s">
        <v>2328</v>
      </c>
    </row>
    <row r="352" spans="1:14" s="240" customFormat="1" ht="22.5">
      <c r="A352" s="403" t="s">
        <v>452</v>
      </c>
      <c r="B352" s="413" t="s">
        <v>420</v>
      </c>
      <c r="C352" s="404" t="s">
        <v>1943</v>
      </c>
      <c r="D352" s="407">
        <v>112.73</v>
      </c>
      <c r="E352" s="407"/>
      <c r="F352" s="407"/>
      <c r="G352" s="407"/>
      <c r="H352" s="407"/>
      <c r="I352" s="407"/>
      <c r="J352" s="407">
        <v>112.73</v>
      </c>
      <c r="K352" s="399"/>
      <c r="L352" s="537"/>
      <c r="M352" s="406">
        <f>J352-J356</f>
        <v>70.265550000000005</v>
      </c>
    </row>
    <row r="353" spans="1:14" s="240" customFormat="1" ht="15.75" customHeight="1">
      <c r="A353" s="403" t="s">
        <v>2391</v>
      </c>
      <c r="B353" s="413" t="s">
        <v>2499</v>
      </c>
      <c r="C353" s="404" t="s">
        <v>1943</v>
      </c>
      <c r="D353" s="406">
        <v>0.7</v>
      </c>
      <c r="E353" s="408">
        <f>G353*I353-F353</f>
        <v>60.663499999999999</v>
      </c>
      <c r="F353" s="408">
        <f>(1*2.15+3*0.95*0.95)+1.26*3.85</f>
        <v>9.7085000000000008</v>
      </c>
      <c r="G353" s="408">
        <f>24.1</f>
        <v>24.1</v>
      </c>
      <c r="H353" s="408"/>
      <c r="I353" s="408">
        <v>2.92</v>
      </c>
      <c r="J353" s="408">
        <f>E353*D353</f>
        <v>42.464449999999999</v>
      </c>
      <c r="K353" s="399"/>
      <c r="L353" s="202">
        <f>J353</f>
        <v>42.464449999999999</v>
      </c>
      <c r="M353" s="399"/>
    </row>
    <row r="354" spans="1:14" s="240" customFormat="1" ht="15.75" customHeight="1">
      <c r="A354" s="403"/>
      <c r="B354" s="413"/>
      <c r="C354" s="404"/>
      <c r="D354" s="406"/>
      <c r="E354" s="408"/>
      <c r="F354" s="408"/>
      <c r="G354" s="408"/>
      <c r="H354" s="408"/>
      <c r="I354" s="408"/>
      <c r="J354" s="408">
        <v>0</v>
      </c>
      <c r="K354" s="399"/>
      <c r="L354" s="201"/>
      <c r="M354" s="399"/>
    </row>
    <row r="355" spans="1:14" s="240" customFormat="1" ht="15.75" customHeight="1">
      <c r="A355" s="403"/>
      <c r="B355" s="413"/>
      <c r="C355" s="404"/>
      <c r="D355" s="406"/>
      <c r="E355" s="408"/>
      <c r="F355" s="408"/>
      <c r="G355" s="408"/>
      <c r="H355" s="408"/>
      <c r="I355" s="408"/>
      <c r="J355" s="408">
        <v>0</v>
      </c>
      <c r="K355" s="399"/>
      <c r="L355" s="201"/>
      <c r="M355" s="399"/>
    </row>
    <row r="356" spans="1:14" s="240" customFormat="1" ht="15.75" customHeight="1">
      <c r="A356" s="402"/>
      <c r="B356" s="414"/>
      <c r="C356" s="411"/>
      <c r="D356" s="409"/>
      <c r="E356" s="409"/>
      <c r="F356" s="410"/>
      <c r="G356" s="410"/>
      <c r="H356" s="410"/>
      <c r="I356" s="409" t="s">
        <v>2325</v>
      </c>
      <c r="J356" s="409">
        <f>SUM(J353:J355)</f>
        <v>42.464449999999999</v>
      </c>
      <c r="K356" s="399"/>
      <c r="L356" s="201"/>
      <c r="M356" s="399"/>
    </row>
    <row r="357" spans="1:14" s="240" customFormat="1" ht="15.75" customHeight="1">
      <c r="L357" s="223"/>
      <c r="M357" s="136"/>
      <c r="N357" s="136"/>
    </row>
    <row r="358" spans="1:14" s="240" customFormat="1" ht="15.75" customHeight="1">
      <c r="A358" s="420" t="s">
        <v>2318</v>
      </c>
      <c r="B358" s="438" t="s">
        <v>2319</v>
      </c>
      <c r="C358" s="421" t="s">
        <v>23</v>
      </c>
      <c r="D358" s="426" t="s">
        <v>53</v>
      </c>
      <c r="E358" s="489" t="s">
        <v>2517</v>
      </c>
      <c r="F358" s="426" t="s">
        <v>2321</v>
      </c>
      <c r="G358" s="426" t="s">
        <v>2322</v>
      </c>
      <c r="H358" s="426" t="s">
        <v>2323</v>
      </c>
      <c r="I358" s="426" t="s">
        <v>2324</v>
      </c>
      <c r="J358" s="426" t="s">
        <v>2325</v>
      </c>
      <c r="K358" s="419"/>
      <c r="L358" s="536" t="s">
        <v>2411</v>
      </c>
      <c r="M358" s="426" t="s">
        <v>2328</v>
      </c>
    </row>
    <row r="359" spans="1:14" s="240" customFormat="1" ht="15.75" customHeight="1">
      <c r="A359" s="424" t="s">
        <v>925</v>
      </c>
      <c r="B359" s="479" t="s">
        <v>2508</v>
      </c>
      <c r="C359" s="425" t="s">
        <v>100</v>
      </c>
      <c r="D359" s="429">
        <v>3</v>
      </c>
      <c r="E359" s="429"/>
      <c r="F359" s="429"/>
      <c r="G359" s="429"/>
      <c r="H359" s="429"/>
      <c r="I359" s="429"/>
      <c r="J359" s="429">
        <v>3</v>
      </c>
      <c r="K359" s="419"/>
      <c r="L359" s="537"/>
      <c r="M359" s="427">
        <f>J359-J363</f>
        <v>3</v>
      </c>
    </row>
    <row r="360" spans="1:14" s="240" customFormat="1" ht="15.75" customHeight="1">
      <c r="A360" s="424" t="s">
        <v>2391</v>
      </c>
      <c r="B360" s="479" t="s">
        <v>2503</v>
      </c>
      <c r="C360" s="425" t="s">
        <v>100</v>
      </c>
      <c r="D360" s="428">
        <v>1</v>
      </c>
      <c r="E360" s="432">
        <v>0</v>
      </c>
      <c r="F360" s="432"/>
      <c r="G360" s="432"/>
      <c r="H360" s="432"/>
      <c r="I360" s="432"/>
      <c r="J360" s="495">
        <f>D360*E360</f>
        <v>0</v>
      </c>
      <c r="K360" s="419"/>
      <c r="L360" s="552">
        <f>J360</f>
        <v>0</v>
      </c>
      <c r="M360" s="419"/>
    </row>
    <row r="361" spans="1:14" s="240" customFormat="1" ht="15.75" customHeight="1">
      <c r="A361" s="424"/>
      <c r="B361" s="439"/>
      <c r="C361" s="425"/>
      <c r="D361" s="427"/>
      <c r="E361" s="432"/>
      <c r="F361" s="432"/>
      <c r="G361" s="432"/>
      <c r="H361" s="432"/>
      <c r="I361" s="432"/>
      <c r="J361" s="432">
        <v>0</v>
      </c>
      <c r="K361" s="419"/>
      <c r="L361" s="529"/>
      <c r="M361" s="419"/>
    </row>
    <row r="362" spans="1:14" s="240" customFormat="1" ht="15.75" customHeight="1">
      <c r="A362" s="424"/>
      <c r="B362" s="439"/>
      <c r="C362" s="425"/>
      <c r="D362" s="427"/>
      <c r="E362" s="432"/>
      <c r="F362" s="432"/>
      <c r="G362" s="432"/>
      <c r="H362" s="432"/>
      <c r="I362" s="432"/>
      <c r="J362" s="432">
        <v>0</v>
      </c>
      <c r="K362" s="419"/>
      <c r="L362" s="529"/>
      <c r="M362" s="419"/>
    </row>
    <row r="363" spans="1:14" s="240" customFormat="1" ht="15.75" customHeight="1">
      <c r="A363" s="422"/>
      <c r="B363" s="440"/>
      <c r="C363" s="436"/>
      <c r="D363" s="433"/>
      <c r="E363" s="433"/>
      <c r="F363" s="434"/>
      <c r="G363" s="434"/>
      <c r="H363" s="434"/>
      <c r="I363" s="433" t="s">
        <v>2325</v>
      </c>
      <c r="J363" s="433">
        <f>SUM(J360:J362)</f>
        <v>0</v>
      </c>
      <c r="K363" s="419"/>
      <c r="L363" s="529"/>
      <c r="M363" s="419"/>
    </row>
    <row r="364" spans="1:14" s="240" customFormat="1" ht="15.75" customHeight="1">
      <c r="A364" s="423"/>
      <c r="B364" s="441"/>
      <c r="C364" s="437"/>
      <c r="D364" s="435"/>
      <c r="E364" s="435"/>
      <c r="F364" s="430"/>
      <c r="G364" s="430"/>
      <c r="H364" s="430"/>
      <c r="I364" s="435"/>
      <c r="J364" s="435"/>
      <c r="K364" s="431"/>
      <c r="L364" s="202"/>
      <c r="M364" s="419"/>
      <c r="N364" s="419"/>
    </row>
    <row r="365" spans="1:14" s="240" customFormat="1" ht="15.75" customHeight="1">
      <c r="A365" s="443" t="s">
        <v>2318</v>
      </c>
      <c r="B365" s="456" t="s">
        <v>2319</v>
      </c>
      <c r="C365" s="444" t="s">
        <v>23</v>
      </c>
      <c r="D365" s="448" t="s">
        <v>53</v>
      </c>
      <c r="E365" s="489" t="s">
        <v>2517</v>
      </c>
      <c r="F365" s="448" t="s">
        <v>2321</v>
      </c>
      <c r="G365" s="448" t="s">
        <v>2322</v>
      </c>
      <c r="H365" s="448" t="s">
        <v>2323</v>
      </c>
      <c r="I365" s="448" t="s">
        <v>2324</v>
      </c>
      <c r="J365" s="448" t="s">
        <v>2325</v>
      </c>
      <c r="K365" s="442"/>
      <c r="L365" s="536" t="s">
        <v>2411</v>
      </c>
      <c r="M365" s="448" t="s">
        <v>2328</v>
      </c>
    </row>
    <row r="366" spans="1:14" s="240" customFormat="1" ht="15.75" customHeight="1">
      <c r="A366" s="446" t="s">
        <v>926</v>
      </c>
      <c r="B366" s="479" t="s">
        <v>2509</v>
      </c>
      <c r="C366" s="447" t="s">
        <v>100</v>
      </c>
      <c r="D366" s="451">
        <v>32</v>
      </c>
      <c r="E366" s="451"/>
      <c r="F366" s="451"/>
      <c r="G366" s="451"/>
      <c r="H366" s="451"/>
      <c r="I366" s="451"/>
      <c r="J366" s="451">
        <v>32</v>
      </c>
      <c r="K366" s="442"/>
      <c r="L366" s="537"/>
      <c r="M366" s="467">
        <f>J366-J370</f>
        <v>32</v>
      </c>
    </row>
    <row r="367" spans="1:14" s="240" customFormat="1" ht="15.75" customHeight="1">
      <c r="A367" s="446" t="s">
        <v>2391</v>
      </c>
      <c r="B367" s="479" t="s">
        <v>2504</v>
      </c>
      <c r="C367" s="447" t="s">
        <v>100</v>
      </c>
      <c r="D367" s="450">
        <v>3</v>
      </c>
      <c r="E367" s="452">
        <v>0</v>
      </c>
      <c r="F367" s="452"/>
      <c r="G367" s="452"/>
      <c r="H367" s="452"/>
      <c r="I367" s="452"/>
      <c r="J367" s="495">
        <f>D367*E367</f>
        <v>0</v>
      </c>
      <c r="K367" s="442"/>
      <c r="L367" s="552">
        <f>J367</f>
        <v>0</v>
      </c>
      <c r="M367" s="442"/>
    </row>
    <row r="368" spans="1:14" s="240" customFormat="1" ht="15.75" customHeight="1">
      <c r="A368" s="446"/>
      <c r="B368" s="457"/>
      <c r="C368" s="447"/>
      <c r="D368" s="449"/>
      <c r="E368" s="452"/>
      <c r="F368" s="452"/>
      <c r="G368" s="452"/>
      <c r="H368" s="452"/>
      <c r="I368" s="452"/>
      <c r="J368" s="452">
        <v>0</v>
      </c>
      <c r="K368" s="442"/>
      <c r="L368" s="529"/>
      <c r="M368" s="442"/>
    </row>
    <row r="369" spans="1:14" s="240" customFormat="1" ht="15.75" customHeight="1">
      <c r="A369" s="446"/>
      <c r="B369" s="457"/>
      <c r="C369" s="447"/>
      <c r="D369" s="449"/>
      <c r="E369" s="452"/>
      <c r="F369" s="452"/>
      <c r="G369" s="452"/>
      <c r="H369" s="452"/>
      <c r="I369" s="452"/>
      <c r="J369" s="452">
        <v>0</v>
      </c>
      <c r="K369" s="442"/>
      <c r="L369" s="529"/>
      <c r="M369" s="442"/>
    </row>
    <row r="370" spans="1:14" s="240" customFormat="1" ht="15.75" customHeight="1">
      <c r="A370" s="445"/>
      <c r="B370" s="458"/>
      <c r="C370" s="455"/>
      <c r="D370" s="453"/>
      <c r="E370" s="453"/>
      <c r="F370" s="454"/>
      <c r="G370" s="454"/>
      <c r="H370" s="454"/>
      <c r="I370" s="453" t="s">
        <v>2325</v>
      </c>
      <c r="J370" s="496">
        <f>SUM(J367:J369)</f>
        <v>0</v>
      </c>
      <c r="K370" s="442"/>
      <c r="L370" s="529"/>
      <c r="M370" s="442"/>
    </row>
    <row r="371" spans="1:14" s="240" customFormat="1" ht="15.75" customHeight="1">
      <c r="L371" s="223"/>
      <c r="M371" s="136"/>
      <c r="N371" s="136"/>
    </row>
    <row r="372" spans="1:14" s="240" customFormat="1" ht="15.75" customHeight="1">
      <c r="A372" s="460" t="s">
        <v>2318</v>
      </c>
      <c r="B372" s="478" t="s">
        <v>2319</v>
      </c>
      <c r="C372" s="461" t="s">
        <v>23</v>
      </c>
      <c r="D372" s="466" t="s">
        <v>53</v>
      </c>
      <c r="E372" s="489" t="s">
        <v>2517</v>
      </c>
      <c r="F372" s="466" t="s">
        <v>2321</v>
      </c>
      <c r="G372" s="466" t="s">
        <v>2322</v>
      </c>
      <c r="H372" s="466" t="s">
        <v>2323</v>
      </c>
      <c r="I372" s="466" t="s">
        <v>2324</v>
      </c>
      <c r="J372" s="466" t="s">
        <v>2325</v>
      </c>
      <c r="K372" s="459"/>
      <c r="L372" s="536" t="s">
        <v>2411</v>
      </c>
      <c r="M372" s="466" t="s">
        <v>2328</v>
      </c>
    </row>
    <row r="373" spans="1:14" s="240" customFormat="1" ht="15.75" customHeight="1">
      <c r="A373" s="464" t="s">
        <v>927</v>
      </c>
      <c r="B373" s="479" t="s">
        <v>2510</v>
      </c>
      <c r="C373" s="465" t="s">
        <v>100</v>
      </c>
      <c r="D373" s="469">
        <v>64</v>
      </c>
      <c r="E373" s="469"/>
      <c r="F373" s="469"/>
      <c r="G373" s="469"/>
      <c r="H373" s="469"/>
      <c r="I373" s="469"/>
      <c r="J373" s="469">
        <v>64</v>
      </c>
      <c r="K373" s="459"/>
      <c r="L373" s="537"/>
      <c r="M373" s="467">
        <f>J373-J377</f>
        <v>64</v>
      </c>
    </row>
    <row r="374" spans="1:14" s="240" customFormat="1" ht="15.75" customHeight="1">
      <c r="A374" s="464" t="s">
        <v>2391</v>
      </c>
      <c r="B374" s="479" t="s">
        <v>2505</v>
      </c>
      <c r="C374" s="465" t="s">
        <v>100</v>
      </c>
      <c r="D374" s="468">
        <v>5</v>
      </c>
      <c r="E374" s="472">
        <v>0</v>
      </c>
      <c r="F374" s="472"/>
      <c r="G374" s="472"/>
      <c r="H374" s="472"/>
      <c r="I374" s="472"/>
      <c r="J374" s="495">
        <f>D374*E374</f>
        <v>0</v>
      </c>
      <c r="K374" s="459"/>
      <c r="L374" s="552">
        <f>J374</f>
        <v>0</v>
      </c>
      <c r="M374" s="459"/>
    </row>
    <row r="375" spans="1:14" s="240" customFormat="1" ht="15.75" customHeight="1">
      <c r="A375" s="464"/>
      <c r="B375" s="479"/>
      <c r="C375" s="465"/>
      <c r="D375" s="467"/>
      <c r="E375" s="472"/>
      <c r="F375" s="472"/>
      <c r="G375" s="472"/>
      <c r="H375" s="472"/>
      <c r="I375" s="472"/>
      <c r="J375" s="472">
        <v>0</v>
      </c>
      <c r="K375" s="459"/>
      <c r="L375" s="529"/>
      <c r="M375" s="459"/>
    </row>
    <row r="376" spans="1:14" s="240" customFormat="1" ht="15.75" customHeight="1">
      <c r="A376" s="464"/>
      <c r="B376" s="479"/>
      <c r="C376" s="465"/>
      <c r="D376" s="467"/>
      <c r="E376" s="472"/>
      <c r="F376" s="472"/>
      <c r="G376" s="472"/>
      <c r="H376" s="472"/>
      <c r="I376" s="472"/>
      <c r="J376" s="472">
        <v>0</v>
      </c>
      <c r="K376" s="459"/>
      <c r="L376" s="529"/>
      <c r="M376" s="459"/>
    </row>
    <row r="377" spans="1:14" s="240" customFormat="1" ht="15.75" customHeight="1">
      <c r="A377" s="462"/>
      <c r="B377" s="480"/>
      <c r="C377" s="476"/>
      <c r="D377" s="473"/>
      <c r="E377" s="473"/>
      <c r="F377" s="474"/>
      <c r="G377" s="474"/>
      <c r="H377" s="474"/>
      <c r="I377" s="473" t="s">
        <v>2325</v>
      </c>
      <c r="J377" s="496">
        <f>SUM(J374:J376)</f>
        <v>0</v>
      </c>
      <c r="K377" s="459"/>
      <c r="L377" s="529"/>
      <c r="M377" s="459"/>
    </row>
    <row r="378" spans="1:14" s="240" customFormat="1" ht="15.75" customHeight="1">
      <c r="A378" s="463"/>
      <c r="B378" s="481"/>
      <c r="C378" s="477"/>
      <c r="D378" s="475"/>
      <c r="E378" s="475"/>
      <c r="F378" s="470"/>
      <c r="G378" s="470"/>
      <c r="H378" s="470"/>
      <c r="I378" s="475"/>
      <c r="J378" s="475"/>
      <c r="K378" s="471"/>
      <c r="L378" s="202"/>
      <c r="M378" s="459"/>
    </row>
    <row r="379" spans="1:14" s="240" customFormat="1" ht="15.75" customHeight="1">
      <c r="A379" s="460" t="s">
        <v>2318</v>
      </c>
      <c r="B379" s="478" t="s">
        <v>2319</v>
      </c>
      <c r="C379" s="461" t="s">
        <v>23</v>
      </c>
      <c r="D379" s="466" t="s">
        <v>53</v>
      </c>
      <c r="E379" s="489" t="s">
        <v>2517</v>
      </c>
      <c r="F379" s="466" t="s">
        <v>2321</v>
      </c>
      <c r="G379" s="466" t="s">
        <v>2322</v>
      </c>
      <c r="H379" s="466" t="s">
        <v>2323</v>
      </c>
      <c r="I379" s="466" t="s">
        <v>2324</v>
      </c>
      <c r="J379" s="466" t="s">
        <v>2325</v>
      </c>
      <c r="K379" s="459"/>
      <c r="L379" s="536" t="s">
        <v>2411</v>
      </c>
      <c r="M379" s="466" t="s">
        <v>2328</v>
      </c>
    </row>
    <row r="380" spans="1:14" s="240" customFormat="1" ht="15.75" customHeight="1">
      <c r="A380" s="464" t="s">
        <v>929</v>
      </c>
      <c r="B380" s="479" t="s">
        <v>2511</v>
      </c>
      <c r="C380" s="465" t="s">
        <v>100</v>
      </c>
      <c r="D380" s="469">
        <v>18</v>
      </c>
      <c r="E380" s="469"/>
      <c r="F380" s="469"/>
      <c r="G380" s="469"/>
      <c r="H380" s="469"/>
      <c r="I380" s="469"/>
      <c r="J380" s="469">
        <v>18</v>
      </c>
      <c r="K380" s="459"/>
      <c r="L380" s="537"/>
      <c r="M380" s="467">
        <f>J380-J384</f>
        <v>18</v>
      </c>
    </row>
    <row r="381" spans="1:14" s="240" customFormat="1" ht="15.75" customHeight="1">
      <c r="A381" s="464" t="s">
        <v>2391</v>
      </c>
      <c r="B381" s="479" t="s">
        <v>2506</v>
      </c>
      <c r="C381" s="465" t="s">
        <v>100</v>
      </c>
      <c r="D381" s="468">
        <v>2</v>
      </c>
      <c r="E381" s="472">
        <v>0</v>
      </c>
      <c r="F381" s="472"/>
      <c r="G381" s="472"/>
      <c r="H381" s="472"/>
      <c r="I381" s="472"/>
      <c r="J381" s="495">
        <f>D381*E381</f>
        <v>0</v>
      </c>
      <c r="K381" s="459"/>
      <c r="L381" s="552">
        <f>J381</f>
        <v>0</v>
      </c>
      <c r="M381" s="459"/>
    </row>
    <row r="382" spans="1:14" s="240" customFormat="1" ht="15.75" customHeight="1">
      <c r="A382" s="464"/>
      <c r="B382" s="479"/>
      <c r="C382" s="465"/>
      <c r="D382" s="467"/>
      <c r="E382" s="472"/>
      <c r="F382" s="472"/>
      <c r="G382" s="472"/>
      <c r="H382" s="472"/>
      <c r="I382" s="472"/>
      <c r="J382" s="472">
        <v>0</v>
      </c>
      <c r="K382" s="459"/>
      <c r="L382" s="529"/>
      <c r="M382" s="459"/>
    </row>
    <row r="383" spans="1:14" s="240" customFormat="1" ht="15.75" customHeight="1">
      <c r="A383" s="464"/>
      <c r="B383" s="479"/>
      <c r="C383" s="465"/>
      <c r="D383" s="467"/>
      <c r="E383" s="472"/>
      <c r="F383" s="472"/>
      <c r="G383" s="472"/>
      <c r="H383" s="472"/>
      <c r="I383" s="472"/>
      <c r="J383" s="472">
        <v>0</v>
      </c>
      <c r="K383" s="459"/>
      <c r="L383" s="529"/>
      <c r="M383" s="459"/>
    </row>
    <row r="384" spans="1:14" s="240" customFormat="1" ht="15.75" customHeight="1">
      <c r="A384" s="462"/>
      <c r="B384" s="480"/>
      <c r="C384" s="476"/>
      <c r="D384" s="473"/>
      <c r="E384" s="473"/>
      <c r="F384" s="474"/>
      <c r="G384" s="474"/>
      <c r="H384" s="474"/>
      <c r="I384" s="473" t="s">
        <v>2325</v>
      </c>
      <c r="J384" s="496">
        <f>SUM(J381:J383)</f>
        <v>0</v>
      </c>
      <c r="K384" s="459"/>
      <c r="L384" s="529"/>
      <c r="M384" s="459"/>
    </row>
    <row r="385" spans="1:14" s="240" customFormat="1" ht="15.75" customHeight="1">
      <c r="A385" s="463"/>
      <c r="B385" s="481"/>
      <c r="C385" s="477"/>
      <c r="D385" s="475"/>
      <c r="E385" s="475"/>
      <c r="F385" s="470"/>
      <c r="G385" s="470"/>
      <c r="H385" s="470"/>
      <c r="I385" s="475"/>
      <c r="J385" s="475"/>
      <c r="K385" s="471"/>
      <c r="L385" s="202"/>
      <c r="M385" s="459"/>
    </row>
    <row r="386" spans="1:14" s="240" customFormat="1" ht="15.75" customHeight="1">
      <c r="A386" s="460" t="s">
        <v>2318</v>
      </c>
      <c r="B386" s="478" t="s">
        <v>2319</v>
      </c>
      <c r="C386" s="461" t="s">
        <v>23</v>
      </c>
      <c r="D386" s="466" t="s">
        <v>53</v>
      </c>
      <c r="E386" s="489" t="s">
        <v>2517</v>
      </c>
      <c r="F386" s="466" t="s">
        <v>2321</v>
      </c>
      <c r="G386" s="466" t="s">
        <v>2322</v>
      </c>
      <c r="H386" s="466" t="s">
        <v>2323</v>
      </c>
      <c r="I386" s="466" t="s">
        <v>2324</v>
      </c>
      <c r="J386" s="466" t="s">
        <v>2325</v>
      </c>
      <c r="K386" s="459"/>
      <c r="L386" s="536" t="s">
        <v>2411</v>
      </c>
      <c r="M386" s="466" t="s">
        <v>2328</v>
      </c>
    </row>
    <row r="387" spans="1:14" s="240" customFormat="1" ht="15.75" customHeight="1">
      <c r="A387" s="464" t="s">
        <v>931</v>
      </c>
      <c r="B387" s="479" t="s">
        <v>2512</v>
      </c>
      <c r="C387" s="465" t="s">
        <v>100</v>
      </c>
      <c r="D387" s="469">
        <v>5</v>
      </c>
      <c r="E387" s="469"/>
      <c r="F387" s="469"/>
      <c r="G387" s="469"/>
      <c r="H387" s="469"/>
      <c r="I387" s="469"/>
      <c r="J387" s="469">
        <v>5</v>
      </c>
      <c r="K387" s="459"/>
      <c r="L387" s="537"/>
      <c r="M387" s="467">
        <f>J387-J391</f>
        <v>5</v>
      </c>
    </row>
    <row r="388" spans="1:14" s="240" customFormat="1" ht="15.75" customHeight="1">
      <c r="A388" s="464" t="s">
        <v>2391</v>
      </c>
      <c r="B388" s="479" t="s">
        <v>2507</v>
      </c>
      <c r="C388" s="465" t="s">
        <v>100</v>
      </c>
      <c r="D388" s="468">
        <v>1</v>
      </c>
      <c r="E388" s="472">
        <v>0</v>
      </c>
      <c r="F388" s="472"/>
      <c r="G388" s="472"/>
      <c r="H388" s="472"/>
      <c r="I388" s="472"/>
      <c r="J388" s="495">
        <f>D388*E388</f>
        <v>0</v>
      </c>
      <c r="K388" s="459"/>
      <c r="L388" s="552">
        <f>J388</f>
        <v>0</v>
      </c>
      <c r="M388" s="459"/>
    </row>
    <row r="389" spans="1:14" s="240" customFormat="1" ht="15.75" customHeight="1">
      <c r="A389" s="464"/>
      <c r="B389" s="479"/>
      <c r="C389" s="465"/>
      <c r="D389" s="467"/>
      <c r="E389" s="472"/>
      <c r="F389" s="472"/>
      <c r="G389" s="472"/>
      <c r="H389" s="472"/>
      <c r="I389" s="472"/>
      <c r="J389" s="472">
        <v>0</v>
      </c>
      <c r="K389" s="459"/>
      <c r="L389" s="529"/>
      <c r="M389" s="459"/>
    </row>
    <row r="390" spans="1:14" s="240" customFormat="1" ht="15.75" customHeight="1">
      <c r="A390" s="464"/>
      <c r="B390" s="479"/>
      <c r="C390" s="465"/>
      <c r="D390" s="467"/>
      <c r="E390" s="472"/>
      <c r="F390" s="472"/>
      <c r="G390" s="472"/>
      <c r="H390" s="472"/>
      <c r="I390" s="472"/>
      <c r="J390" s="472">
        <v>0</v>
      </c>
      <c r="K390" s="459"/>
      <c r="L390" s="529"/>
      <c r="M390" s="459"/>
    </row>
    <row r="391" spans="1:14" s="240" customFormat="1" ht="15.75" customHeight="1">
      <c r="A391" s="462"/>
      <c r="B391" s="480"/>
      <c r="C391" s="476"/>
      <c r="D391" s="473"/>
      <c r="E391" s="473"/>
      <c r="F391" s="474"/>
      <c r="G391" s="474"/>
      <c r="H391" s="474"/>
      <c r="I391" s="473" t="s">
        <v>2325</v>
      </c>
      <c r="J391" s="496">
        <f>SUM(J388:J390)</f>
        <v>0</v>
      </c>
      <c r="K391" s="459"/>
      <c r="L391" s="529"/>
      <c r="M391" s="459"/>
    </row>
    <row r="392" spans="1:14" s="240" customFormat="1" ht="15.75" customHeight="1">
      <c r="L392" s="223"/>
      <c r="M392" s="136"/>
      <c r="N392" s="136"/>
    </row>
    <row r="393" spans="1:14" s="240" customFormat="1" ht="15.75" customHeight="1">
      <c r="A393" s="483" t="s">
        <v>2318</v>
      </c>
      <c r="B393" s="501" t="s">
        <v>2319</v>
      </c>
      <c r="C393" s="484" t="s">
        <v>23</v>
      </c>
      <c r="D393" s="489" t="s">
        <v>53</v>
      </c>
      <c r="E393" s="489" t="s">
        <v>2517</v>
      </c>
      <c r="F393" s="489" t="s">
        <v>2321</v>
      </c>
      <c r="G393" s="489" t="s">
        <v>2322</v>
      </c>
      <c r="H393" s="489" t="s">
        <v>2323</v>
      </c>
      <c r="I393" s="489" t="s">
        <v>2324</v>
      </c>
      <c r="J393" s="489" t="s">
        <v>2325</v>
      </c>
      <c r="K393" s="482"/>
      <c r="L393" s="536" t="s">
        <v>2411</v>
      </c>
      <c r="M393" s="489" t="s">
        <v>2328</v>
      </c>
    </row>
    <row r="394" spans="1:14" s="240" customFormat="1" ht="15.75" customHeight="1">
      <c r="A394" s="487" t="s">
        <v>934</v>
      </c>
      <c r="B394" s="502" t="s">
        <v>767</v>
      </c>
      <c r="C394" s="488" t="s">
        <v>100</v>
      </c>
      <c r="D394" s="492">
        <v>90</v>
      </c>
      <c r="E394" s="492"/>
      <c r="F394" s="492"/>
      <c r="G394" s="492"/>
      <c r="H394" s="492"/>
      <c r="I394" s="492"/>
      <c r="J394" s="492">
        <v>90</v>
      </c>
      <c r="K394" s="482"/>
      <c r="L394" s="537"/>
      <c r="M394" s="490">
        <f>J394-J398</f>
        <v>90</v>
      </c>
    </row>
    <row r="395" spans="1:14" s="240" customFormat="1" ht="15.75" customHeight="1">
      <c r="A395" s="487" t="s">
        <v>2391</v>
      </c>
      <c r="B395" s="479" t="s">
        <v>2516</v>
      </c>
      <c r="C395" s="488" t="s">
        <v>100</v>
      </c>
      <c r="D395" s="491">
        <v>8</v>
      </c>
      <c r="E395" s="495">
        <v>0</v>
      </c>
      <c r="F395" s="495"/>
      <c r="G395" s="495"/>
      <c r="H395" s="495"/>
      <c r="I395" s="495"/>
      <c r="J395" s="495">
        <f>D395*E395</f>
        <v>0</v>
      </c>
      <c r="K395" s="482"/>
      <c r="L395" s="552">
        <f>J395</f>
        <v>0</v>
      </c>
      <c r="M395" s="482"/>
    </row>
    <row r="396" spans="1:14" s="240" customFormat="1" ht="15.75" customHeight="1">
      <c r="A396" s="487"/>
      <c r="B396" s="502"/>
      <c r="C396" s="488"/>
      <c r="D396" s="490"/>
      <c r="E396" s="495"/>
      <c r="F396" s="495"/>
      <c r="G396" s="495"/>
      <c r="H396" s="495"/>
      <c r="I396" s="495"/>
      <c r="J396" s="495">
        <v>0</v>
      </c>
      <c r="K396" s="482"/>
      <c r="L396" s="529"/>
      <c r="M396" s="482"/>
    </row>
    <row r="397" spans="1:14" s="240" customFormat="1" ht="15.75" customHeight="1">
      <c r="A397" s="487"/>
      <c r="B397" s="502"/>
      <c r="C397" s="488"/>
      <c r="D397" s="490"/>
      <c r="E397" s="495"/>
      <c r="F397" s="495"/>
      <c r="G397" s="495"/>
      <c r="H397" s="495"/>
      <c r="I397" s="495"/>
      <c r="J397" s="495">
        <v>0</v>
      </c>
      <c r="K397" s="482"/>
      <c r="L397" s="529"/>
      <c r="M397" s="482"/>
    </row>
    <row r="398" spans="1:14" s="240" customFormat="1" ht="15.75" customHeight="1">
      <c r="A398" s="485"/>
      <c r="B398" s="503"/>
      <c r="C398" s="499"/>
      <c r="D398" s="496"/>
      <c r="E398" s="496"/>
      <c r="F398" s="497"/>
      <c r="G398" s="497"/>
      <c r="H398" s="497"/>
      <c r="I398" s="496" t="s">
        <v>2325</v>
      </c>
      <c r="J398" s="496">
        <f>SUM(J395:J397)</f>
        <v>0</v>
      </c>
      <c r="K398" s="482"/>
      <c r="L398" s="529"/>
      <c r="M398" s="482"/>
    </row>
    <row r="399" spans="1:14" s="240" customFormat="1" ht="15.75" customHeight="1">
      <c r="A399" s="486"/>
      <c r="B399" s="504"/>
      <c r="C399" s="500"/>
      <c r="D399" s="498"/>
      <c r="E399" s="498"/>
      <c r="F399" s="493"/>
      <c r="G399" s="493"/>
      <c r="H399" s="493"/>
      <c r="I399" s="498"/>
      <c r="J399" s="498"/>
      <c r="K399" s="494"/>
      <c r="L399" s="202"/>
      <c r="M399" s="482"/>
    </row>
    <row r="400" spans="1:14" s="240" customFormat="1" ht="15.75" customHeight="1">
      <c r="A400" s="483" t="s">
        <v>2318</v>
      </c>
      <c r="B400" s="501" t="s">
        <v>2319</v>
      </c>
      <c r="C400" s="484" t="s">
        <v>23</v>
      </c>
      <c r="D400" s="489" t="s">
        <v>53</v>
      </c>
      <c r="E400" s="489" t="s">
        <v>2517</v>
      </c>
      <c r="F400" s="489" t="s">
        <v>2321</v>
      </c>
      <c r="G400" s="489" t="s">
        <v>2322</v>
      </c>
      <c r="H400" s="489" t="s">
        <v>2323</v>
      </c>
      <c r="I400" s="489" t="s">
        <v>2324</v>
      </c>
      <c r="J400" s="489" t="s">
        <v>2325</v>
      </c>
      <c r="K400" s="482"/>
      <c r="L400" s="536" t="s">
        <v>2411</v>
      </c>
      <c r="M400" s="489" t="s">
        <v>2328</v>
      </c>
    </row>
    <row r="401" spans="1:13" s="240" customFormat="1" ht="15.75" customHeight="1">
      <c r="A401" s="487" t="s">
        <v>935</v>
      </c>
      <c r="B401" s="502" t="s">
        <v>769</v>
      </c>
      <c r="C401" s="488" t="s">
        <v>100</v>
      </c>
      <c r="D401" s="492">
        <v>40</v>
      </c>
      <c r="E401" s="492"/>
      <c r="F401" s="492"/>
      <c r="G401" s="492"/>
      <c r="H401" s="492"/>
      <c r="I401" s="492"/>
      <c r="J401" s="492">
        <v>40</v>
      </c>
      <c r="K401" s="482"/>
      <c r="L401" s="537"/>
      <c r="M401" s="490">
        <f>J401-J405</f>
        <v>40</v>
      </c>
    </row>
    <row r="402" spans="1:13" s="240" customFormat="1" ht="15.75" customHeight="1">
      <c r="A402" s="487" t="s">
        <v>2391</v>
      </c>
      <c r="B402" s="479" t="s">
        <v>2515</v>
      </c>
      <c r="C402" s="488" t="s">
        <v>100</v>
      </c>
      <c r="D402" s="491">
        <v>1</v>
      </c>
      <c r="E402" s="495">
        <v>0</v>
      </c>
      <c r="F402" s="495"/>
      <c r="G402" s="495"/>
      <c r="H402" s="495"/>
      <c r="I402" s="495"/>
      <c r="J402" s="495">
        <f>D402*E402</f>
        <v>0</v>
      </c>
      <c r="K402" s="482"/>
      <c r="L402" s="552">
        <f>J402</f>
        <v>0</v>
      </c>
      <c r="M402" s="482"/>
    </row>
    <row r="403" spans="1:13" s="240" customFormat="1" ht="15.75" customHeight="1">
      <c r="A403" s="487"/>
      <c r="B403" s="502"/>
      <c r="C403" s="488"/>
      <c r="D403" s="490"/>
      <c r="E403" s="495"/>
      <c r="F403" s="495"/>
      <c r="G403" s="495"/>
      <c r="H403" s="495"/>
      <c r="I403" s="495"/>
      <c r="J403" s="495">
        <v>0</v>
      </c>
      <c r="K403" s="482"/>
      <c r="L403" s="529"/>
      <c r="M403" s="482"/>
    </row>
    <row r="404" spans="1:13" s="240" customFormat="1" ht="15.75" customHeight="1">
      <c r="A404" s="487"/>
      <c r="B404" s="502"/>
      <c r="C404" s="488"/>
      <c r="D404" s="490"/>
      <c r="E404" s="495"/>
      <c r="F404" s="495"/>
      <c r="G404" s="495"/>
      <c r="H404" s="495"/>
      <c r="I404" s="495"/>
      <c r="J404" s="495">
        <v>0</v>
      </c>
      <c r="K404" s="482"/>
      <c r="L404" s="529"/>
      <c r="M404" s="482"/>
    </row>
    <row r="405" spans="1:13" s="240" customFormat="1" ht="15.75" customHeight="1">
      <c r="A405" s="485"/>
      <c r="B405" s="503"/>
      <c r="C405" s="499"/>
      <c r="D405" s="496"/>
      <c r="E405" s="496"/>
      <c r="F405" s="497"/>
      <c r="G405" s="497"/>
      <c r="H405" s="497"/>
      <c r="I405" s="496" t="s">
        <v>2325</v>
      </c>
      <c r="J405" s="496">
        <f>SUM(J402:J404)</f>
        <v>0</v>
      </c>
      <c r="K405" s="482"/>
      <c r="L405" s="529"/>
      <c r="M405" s="482"/>
    </row>
    <row r="406" spans="1:13" s="240" customFormat="1" ht="15.75" customHeight="1">
      <c r="A406" s="486"/>
      <c r="B406" s="504"/>
      <c r="C406" s="500"/>
      <c r="D406" s="498"/>
      <c r="E406" s="498"/>
      <c r="F406" s="493"/>
      <c r="G406" s="493"/>
      <c r="H406" s="493"/>
      <c r="I406" s="498"/>
      <c r="J406" s="498"/>
      <c r="K406" s="494"/>
      <c r="L406" s="202"/>
      <c r="M406" s="482"/>
    </row>
    <row r="407" spans="1:13" s="240" customFormat="1" ht="15.75" customHeight="1">
      <c r="A407" s="483" t="s">
        <v>2318</v>
      </c>
      <c r="B407" s="501" t="s">
        <v>2319</v>
      </c>
      <c r="C407" s="484" t="s">
        <v>23</v>
      </c>
      <c r="D407" s="489" t="s">
        <v>53</v>
      </c>
      <c r="E407" s="489" t="s">
        <v>2517</v>
      </c>
      <c r="F407" s="489" t="s">
        <v>2321</v>
      </c>
      <c r="G407" s="489" t="s">
        <v>2322</v>
      </c>
      <c r="H407" s="489" t="s">
        <v>2323</v>
      </c>
      <c r="I407" s="489" t="s">
        <v>2324</v>
      </c>
      <c r="J407" s="489" t="s">
        <v>2325</v>
      </c>
      <c r="K407" s="482"/>
      <c r="L407" s="536" t="s">
        <v>2411</v>
      </c>
      <c r="M407" s="489" t="s">
        <v>2328</v>
      </c>
    </row>
    <row r="408" spans="1:13" s="240" customFormat="1" ht="15.75" customHeight="1">
      <c r="A408" s="487" t="s">
        <v>936</v>
      </c>
      <c r="B408" s="502" t="s">
        <v>771</v>
      </c>
      <c r="C408" s="488" t="s">
        <v>100</v>
      </c>
      <c r="D408" s="492">
        <v>39</v>
      </c>
      <c r="E408" s="492"/>
      <c r="F408" s="492"/>
      <c r="G408" s="492"/>
      <c r="H408" s="492"/>
      <c r="I408" s="492"/>
      <c r="J408" s="492">
        <v>39</v>
      </c>
      <c r="K408" s="482"/>
      <c r="L408" s="537"/>
      <c r="M408" s="490">
        <f>J408-J412</f>
        <v>39</v>
      </c>
    </row>
    <row r="409" spans="1:13" s="240" customFormat="1" ht="15.75" customHeight="1">
      <c r="A409" s="487" t="s">
        <v>2391</v>
      </c>
      <c r="B409" s="479" t="s">
        <v>2514</v>
      </c>
      <c r="C409" s="488" t="s">
        <v>100</v>
      </c>
      <c r="D409" s="491">
        <v>2</v>
      </c>
      <c r="E409" s="495">
        <v>0</v>
      </c>
      <c r="F409" s="495"/>
      <c r="G409" s="495"/>
      <c r="H409" s="495"/>
      <c r="I409" s="495"/>
      <c r="J409" s="495">
        <f>D409*E409</f>
        <v>0</v>
      </c>
      <c r="K409" s="482"/>
      <c r="L409" s="552">
        <f>J409</f>
        <v>0</v>
      </c>
      <c r="M409" s="482"/>
    </row>
    <row r="410" spans="1:13" s="240" customFormat="1" ht="15.75" customHeight="1">
      <c r="A410" s="487"/>
      <c r="B410" s="502"/>
      <c r="C410" s="488"/>
      <c r="D410" s="490"/>
      <c r="E410" s="495"/>
      <c r="F410" s="495"/>
      <c r="G410" s="495"/>
      <c r="H410" s="495"/>
      <c r="I410" s="495"/>
      <c r="J410" s="495">
        <v>0</v>
      </c>
      <c r="K410" s="482"/>
      <c r="L410" s="529"/>
      <c r="M410" s="482"/>
    </row>
    <row r="411" spans="1:13" s="240" customFormat="1" ht="15.75" customHeight="1">
      <c r="A411" s="487"/>
      <c r="B411" s="502"/>
      <c r="C411" s="488"/>
      <c r="D411" s="490"/>
      <c r="E411" s="495"/>
      <c r="F411" s="495"/>
      <c r="G411" s="495"/>
      <c r="H411" s="495"/>
      <c r="I411" s="495"/>
      <c r="J411" s="495">
        <v>0</v>
      </c>
      <c r="K411" s="482"/>
      <c r="L411" s="529"/>
      <c r="M411" s="482"/>
    </row>
    <row r="412" spans="1:13" s="240" customFormat="1" ht="15.75" customHeight="1">
      <c r="A412" s="485"/>
      <c r="B412" s="503"/>
      <c r="C412" s="499"/>
      <c r="D412" s="496"/>
      <c r="E412" s="496"/>
      <c r="F412" s="497"/>
      <c r="G412" s="497"/>
      <c r="H412" s="497"/>
      <c r="I412" s="496" t="s">
        <v>2325</v>
      </c>
      <c r="J412" s="496">
        <f>SUM(J409:J411)</f>
        <v>0</v>
      </c>
      <c r="K412" s="482"/>
      <c r="L412" s="529"/>
      <c r="M412" s="482"/>
    </row>
    <row r="413" spans="1:13" s="240" customFormat="1" ht="15.75" customHeight="1">
      <c r="A413" s="486"/>
      <c r="B413" s="504"/>
      <c r="C413" s="500"/>
      <c r="D413" s="498"/>
      <c r="E413" s="498"/>
      <c r="F413" s="493"/>
      <c r="G413" s="493"/>
      <c r="H413" s="493"/>
      <c r="I413" s="498"/>
      <c r="J413" s="498"/>
      <c r="K413" s="494"/>
      <c r="L413" s="202"/>
      <c r="M413" s="482"/>
    </row>
    <row r="414" spans="1:13" s="240" customFormat="1" ht="15.75" customHeight="1">
      <c r="A414" s="483" t="s">
        <v>2318</v>
      </c>
      <c r="B414" s="501" t="s">
        <v>2319</v>
      </c>
      <c r="C414" s="484" t="s">
        <v>23</v>
      </c>
      <c r="D414" s="489" t="s">
        <v>53</v>
      </c>
      <c r="E414" s="489" t="s">
        <v>2517</v>
      </c>
      <c r="F414" s="489" t="s">
        <v>2321</v>
      </c>
      <c r="G414" s="489" t="s">
        <v>2322</v>
      </c>
      <c r="H414" s="489" t="s">
        <v>2323</v>
      </c>
      <c r="I414" s="489" t="s">
        <v>2324</v>
      </c>
      <c r="J414" s="489" t="s">
        <v>2325</v>
      </c>
      <c r="K414" s="482"/>
      <c r="L414" s="536" t="s">
        <v>2411</v>
      </c>
      <c r="M414" s="489" t="s">
        <v>2328</v>
      </c>
    </row>
    <row r="415" spans="1:13" s="240" customFormat="1" ht="15.75" customHeight="1">
      <c r="A415" s="487" t="s">
        <v>941</v>
      </c>
      <c r="B415" s="549" t="s">
        <v>2534</v>
      </c>
      <c r="C415" s="488" t="s">
        <v>132</v>
      </c>
      <c r="D415" s="492">
        <v>265.83999999999997</v>
      </c>
      <c r="E415" s="492"/>
      <c r="F415" s="492"/>
      <c r="G415" s="492"/>
      <c r="H415" s="492"/>
      <c r="I415" s="492"/>
      <c r="J415" s="492">
        <v>265.83999999999997</v>
      </c>
      <c r="K415" s="482"/>
      <c r="L415" s="537"/>
      <c r="M415" s="490">
        <f>J415-J419</f>
        <v>253.83999999999997</v>
      </c>
    </row>
    <row r="416" spans="1:13" s="240" customFormat="1" ht="15.75" customHeight="1">
      <c r="A416" s="487" t="s">
        <v>2391</v>
      </c>
      <c r="B416" s="479" t="s">
        <v>2513</v>
      </c>
      <c r="C416" s="488" t="s">
        <v>132</v>
      </c>
      <c r="D416" s="491">
        <v>24</v>
      </c>
      <c r="E416" s="495">
        <v>0.5</v>
      </c>
      <c r="F416" s="495"/>
      <c r="G416" s="495"/>
      <c r="H416" s="495"/>
      <c r="I416" s="495"/>
      <c r="J416" s="495">
        <f>D416*E416</f>
        <v>12</v>
      </c>
      <c r="K416" s="482"/>
      <c r="L416" s="552">
        <f>J416</f>
        <v>12</v>
      </c>
      <c r="M416" s="136" t="s">
        <v>2502</v>
      </c>
    </row>
    <row r="417" spans="1:14" s="240" customFormat="1" ht="15.75" customHeight="1">
      <c r="A417" s="487"/>
      <c r="B417" s="502"/>
      <c r="C417" s="488"/>
      <c r="D417" s="490"/>
      <c r="E417" s="495"/>
      <c r="F417" s="495"/>
      <c r="G417" s="495"/>
      <c r="H417" s="495"/>
      <c r="I417" s="495"/>
      <c r="J417" s="495">
        <v>0</v>
      </c>
      <c r="K417" s="482"/>
      <c r="L417" s="529"/>
      <c r="M417" s="482"/>
    </row>
    <row r="418" spans="1:14" s="240" customFormat="1" ht="15.75" customHeight="1">
      <c r="A418" s="487"/>
      <c r="B418" s="502"/>
      <c r="C418" s="488"/>
      <c r="D418" s="490"/>
      <c r="E418" s="495"/>
      <c r="F418" s="495"/>
      <c r="G418" s="495"/>
      <c r="H418" s="495"/>
      <c r="I418" s="495"/>
      <c r="J418" s="495">
        <v>0</v>
      </c>
      <c r="K418" s="482"/>
      <c r="L418" s="529"/>
      <c r="M418" s="482"/>
    </row>
    <row r="419" spans="1:14" s="240" customFormat="1" ht="15.75" customHeight="1">
      <c r="A419" s="485"/>
      <c r="B419" s="503"/>
      <c r="C419" s="499"/>
      <c r="D419" s="496"/>
      <c r="E419" s="496"/>
      <c r="F419" s="497"/>
      <c r="G419" s="497"/>
      <c r="H419" s="497"/>
      <c r="I419" s="496" t="s">
        <v>2325</v>
      </c>
      <c r="J419" s="496">
        <f>SUM(J416:J418)</f>
        <v>12</v>
      </c>
      <c r="K419" s="482"/>
      <c r="L419" s="529"/>
      <c r="M419" s="482"/>
    </row>
    <row r="420" spans="1:14" s="240" customFormat="1" ht="15.75" customHeight="1">
      <c r="L420" s="223"/>
      <c r="M420" s="136"/>
      <c r="N420" s="136"/>
    </row>
    <row r="421" spans="1:14" s="240" customFormat="1" ht="15.75" customHeight="1">
      <c r="A421" s="506" t="s">
        <v>2318</v>
      </c>
      <c r="B421" s="524" t="s">
        <v>2319</v>
      </c>
      <c r="C421" s="507" t="s">
        <v>23</v>
      </c>
      <c r="D421" s="512" t="s">
        <v>53</v>
      </c>
      <c r="E421" s="536" t="s">
        <v>2517</v>
      </c>
      <c r="F421" s="512" t="s">
        <v>2321</v>
      </c>
      <c r="G421" s="512" t="s">
        <v>2322</v>
      </c>
      <c r="H421" s="512" t="s">
        <v>2323</v>
      </c>
      <c r="I421" s="512" t="s">
        <v>2324</v>
      </c>
      <c r="J421" s="512" t="s">
        <v>2325</v>
      </c>
      <c r="K421" s="505"/>
      <c r="L421" s="536" t="s">
        <v>2411</v>
      </c>
      <c r="M421" s="512" t="s">
        <v>2328</v>
      </c>
    </row>
    <row r="422" spans="1:14" s="240" customFormat="1" ht="15.75" customHeight="1">
      <c r="A422" s="510" t="s">
        <v>942</v>
      </c>
      <c r="B422" s="549" t="s">
        <v>2533</v>
      </c>
      <c r="C422" s="511" t="s">
        <v>132</v>
      </c>
      <c r="D422" s="515">
        <v>159.53</v>
      </c>
      <c r="E422" s="515"/>
      <c r="F422" s="515"/>
      <c r="G422" s="515"/>
      <c r="H422" s="515"/>
      <c r="I422" s="515"/>
      <c r="J422" s="515">
        <v>159.53</v>
      </c>
      <c r="K422" s="505"/>
      <c r="L422" s="537"/>
      <c r="M422" s="537">
        <f>J422-J426</f>
        <v>147.53</v>
      </c>
    </row>
    <row r="423" spans="1:14" s="240" customFormat="1" ht="15.75" customHeight="1">
      <c r="A423" s="510" t="s">
        <v>2391</v>
      </c>
      <c r="B423" s="549" t="s">
        <v>2532</v>
      </c>
      <c r="C423" s="511" t="s">
        <v>132</v>
      </c>
      <c r="D423" s="514">
        <v>24</v>
      </c>
      <c r="E423" s="518">
        <v>0.5</v>
      </c>
      <c r="F423" s="518"/>
      <c r="G423" s="518"/>
      <c r="H423" s="518"/>
      <c r="I423" s="518"/>
      <c r="J423" s="542">
        <f>D423*E423</f>
        <v>12</v>
      </c>
      <c r="K423" s="505"/>
      <c r="L423" s="552">
        <f>J423</f>
        <v>12</v>
      </c>
      <c r="M423" s="136" t="s">
        <v>2502</v>
      </c>
    </row>
    <row r="424" spans="1:14" s="240" customFormat="1" ht="15.75" customHeight="1">
      <c r="A424" s="510"/>
      <c r="B424" s="525"/>
      <c r="C424" s="511" t="s">
        <v>132</v>
      </c>
      <c r="D424" s="513"/>
      <c r="E424" s="518"/>
      <c r="F424" s="518"/>
      <c r="G424" s="518"/>
      <c r="H424" s="518"/>
      <c r="I424" s="518"/>
      <c r="J424" s="518">
        <v>0</v>
      </c>
      <c r="K424" s="505"/>
      <c r="L424" s="529"/>
      <c r="M424" s="505"/>
    </row>
    <row r="425" spans="1:14" s="240" customFormat="1" ht="15.75" customHeight="1">
      <c r="A425" s="510"/>
      <c r="B425" s="525"/>
      <c r="C425" s="511" t="s">
        <v>132</v>
      </c>
      <c r="D425" s="513"/>
      <c r="E425" s="518"/>
      <c r="F425" s="518"/>
      <c r="G425" s="518"/>
      <c r="H425" s="518"/>
      <c r="I425" s="518"/>
      <c r="J425" s="518">
        <v>0</v>
      </c>
      <c r="K425" s="505"/>
      <c r="L425" s="529"/>
      <c r="M425" s="505"/>
    </row>
    <row r="426" spans="1:14" s="240" customFormat="1" ht="15.75" customHeight="1">
      <c r="A426" s="508"/>
      <c r="B426" s="526"/>
      <c r="C426" s="522"/>
      <c r="D426" s="519"/>
      <c r="E426" s="519"/>
      <c r="F426" s="520"/>
      <c r="G426" s="520"/>
      <c r="H426" s="520"/>
      <c r="I426" s="519" t="s">
        <v>2325</v>
      </c>
      <c r="J426" s="543">
        <f>SUM(J423:J425)</f>
        <v>12</v>
      </c>
      <c r="K426" s="505"/>
      <c r="L426" s="529"/>
      <c r="M426" s="505"/>
    </row>
    <row r="427" spans="1:14" s="240" customFormat="1" ht="15.75" customHeight="1">
      <c r="A427" s="509"/>
      <c r="B427" s="527"/>
      <c r="C427" s="523"/>
      <c r="D427" s="521"/>
      <c r="E427" s="521"/>
      <c r="F427" s="516"/>
      <c r="G427" s="516"/>
      <c r="H427" s="516"/>
      <c r="I427" s="521"/>
      <c r="J427" s="521"/>
      <c r="K427" s="517"/>
      <c r="L427" s="202"/>
      <c r="M427" s="505"/>
    </row>
    <row r="428" spans="1:14" s="240" customFormat="1" ht="15.75" customHeight="1">
      <c r="A428" s="506" t="s">
        <v>2318</v>
      </c>
      <c r="B428" s="524" t="s">
        <v>2319</v>
      </c>
      <c r="C428" s="507" t="s">
        <v>23</v>
      </c>
      <c r="D428" s="512" t="s">
        <v>53</v>
      </c>
      <c r="E428" s="536" t="s">
        <v>2517</v>
      </c>
      <c r="F428" s="512" t="s">
        <v>2321</v>
      </c>
      <c r="G428" s="512" t="s">
        <v>2322</v>
      </c>
      <c r="H428" s="512" t="s">
        <v>2323</v>
      </c>
      <c r="I428" s="512" t="s">
        <v>2324</v>
      </c>
      <c r="J428" s="512" t="s">
        <v>2325</v>
      </c>
      <c r="K428" s="505"/>
      <c r="L428" s="536" t="s">
        <v>2411</v>
      </c>
      <c r="M428" s="512" t="s">
        <v>2328</v>
      </c>
    </row>
    <row r="429" spans="1:14" s="240" customFormat="1" ht="15.75" customHeight="1">
      <c r="A429" s="510" t="s">
        <v>943</v>
      </c>
      <c r="B429" s="549" t="s">
        <v>2531</v>
      </c>
      <c r="C429" s="511" t="s">
        <v>132</v>
      </c>
      <c r="D429" s="515">
        <v>208.74</v>
      </c>
      <c r="E429" s="515"/>
      <c r="F429" s="515"/>
      <c r="G429" s="515"/>
      <c r="H429" s="515"/>
      <c r="I429" s="515"/>
      <c r="J429" s="515">
        <v>208.74</v>
      </c>
      <c r="K429" s="505"/>
      <c r="L429" s="537"/>
      <c r="M429" s="537">
        <f>J429-J433</f>
        <v>196.74</v>
      </c>
    </row>
    <row r="430" spans="1:14" s="240" customFormat="1" ht="15.75" customHeight="1">
      <c r="A430" s="510" t="s">
        <v>2391</v>
      </c>
      <c r="B430" s="549" t="s">
        <v>2530</v>
      </c>
      <c r="C430" s="511" t="s">
        <v>132</v>
      </c>
      <c r="D430" s="514">
        <v>24</v>
      </c>
      <c r="E430" s="518">
        <v>0.5</v>
      </c>
      <c r="F430" s="518"/>
      <c r="G430" s="518"/>
      <c r="H430" s="518"/>
      <c r="I430" s="518"/>
      <c r="J430" s="542">
        <f>D430*E430</f>
        <v>12</v>
      </c>
      <c r="K430" s="505"/>
      <c r="L430" s="552">
        <f>J430</f>
        <v>12</v>
      </c>
      <c r="M430" s="136" t="s">
        <v>2502</v>
      </c>
    </row>
    <row r="431" spans="1:14" s="240" customFormat="1" ht="15.75" customHeight="1">
      <c r="A431" s="510"/>
      <c r="B431" s="525"/>
      <c r="C431" s="511" t="s">
        <v>132</v>
      </c>
      <c r="D431" s="513"/>
      <c r="E431" s="518"/>
      <c r="F431" s="518"/>
      <c r="G431" s="518"/>
      <c r="H431" s="518"/>
      <c r="I431" s="518"/>
      <c r="J431" s="518">
        <v>0</v>
      </c>
      <c r="K431" s="505"/>
      <c r="L431" s="529"/>
      <c r="M431" s="505"/>
    </row>
    <row r="432" spans="1:14" s="240" customFormat="1" ht="15.75" customHeight="1">
      <c r="A432" s="510"/>
      <c r="B432" s="525"/>
      <c r="C432" s="511" t="s">
        <v>132</v>
      </c>
      <c r="D432" s="513"/>
      <c r="E432" s="518"/>
      <c r="F432" s="518"/>
      <c r="G432" s="518"/>
      <c r="H432" s="518"/>
      <c r="I432" s="518"/>
      <c r="J432" s="518">
        <v>0</v>
      </c>
      <c r="K432" s="505"/>
      <c r="L432" s="529"/>
      <c r="M432" s="505"/>
    </row>
    <row r="433" spans="1:13" s="240" customFormat="1" ht="15.75" customHeight="1">
      <c r="A433" s="508"/>
      <c r="B433" s="526"/>
      <c r="C433" s="522"/>
      <c r="D433" s="519"/>
      <c r="E433" s="519"/>
      <c r="F433" s="520"/>
      <c r="G433" s="520"/>
      <c r="H433" s="520"/>
      <c r="I433" s="519" t="s">
        <v>2325</v>
      </c>
      <c r="J433" s="543">
        <f>SUM(J430:J432)</f>
        <v>12</v>
      </c>
      <c r="K433" s="505"/>
      <c r="L433" s="529"/>
      <c r="M433" s="505"/>
    </row>
    <row r="434" spans="1:13" s="240" customFormat="1" ht="15.75" customHeight="1">
      <c r="A434" s="509"/>
      <c r="B434" s="527"/>
      <c r="C434" s="523"/>
      <c r="D434" s="521"/>
      <c r="E434" s="521"/>
      <c r="F434" s="516"/>
      <c r="G434" s="516"/>
      <c r="H434" s="516"/>
      <c r="I434" s="521"/>
      <c r="J434" s="521"/>
      <c r="K434" s="517"/>
      <c r="L434" s="202"/>
      <c r="M434" s="505"/>
    </row>
    <row r="435" spans="1:13" s="240" customFormat="1" ht="15.75" customHeight="1">
      <c r="A435" s="506" t="s">
        <v>2318</v>
      </c>
      <c r="B435" s="524" t="s">
        <v>2319</v>
      </c>
      <c r="C435" s="507" t="s">
        <v>23</v>
      </c>
      <c r="D435" s="512" t="s">
        <v>53</v>
      </c>
      <c r="E435" s="536" t="s">
        <v>2517</v>
      </c>
      <c r="F435" s="512" t="s">
        <v>2321</v>
      </c>
      <c r="G435" s="512" t="s">
        <v>2322</v>
      </c>
      <c r="H435" s="512" t="s">
        <v>2323</v>
      </c>
      <c r="I435" s="512" t="s">
        <v>2324</v>
      </c>
      <c r="J435" s="512" t="s">
        <v>2325</v>
      </c>
      <c r="K435" s="505"/>
      <c r="L435" s="536" t="s">
        <v>2411</v>
      </c>
      <c r="M435" s="512" t="s">
        <v>2328</v>
      </c>
    </row>
    <row r="436" spans="1:13" s="240" customFormat="1" ht="15.75" customHeight="1">
      <c r="A436" s="510" t="s">
        <v>944</v>
      </c>
      <c r="B436" s="549" t="s">
        <v>2529</v>
      </c>
      <c r="C436" s="511" t="s">
        <v>132</v>
      </c>
      <c r="D436" s="515">
        <v>48.06</v>
      </c>
      <c r="E436" s="515"/>
      <c r="F436" s="515"/>
      <c r="G436" s="515"/>
      <c r="H436" s="515"/>
      <c r="I436" s="515"/>
      <c r="J436" s="515">
        <v>48.06</v>
      </c>
      <c r="K436" s="505"/>
      <c r="L436" s="537"/>
      <c r="M436" s="537">
        <f>J436-J440</f>
        <v>45.06</v>
      </c>
    </row>
    <row r="437" spans="1:13" s="240" customFormat="1" ht="15.75" customHeight="1">
      <c r="A437" s="510" t="s">
        <v>2391</v>
      </c>
      <c r="B437" s="549" t="s">
        <v>2528</v>
      </c>
      <c r="C437" s="511" t="s">
        <v>132</v>
      </c>
      <c r="D437" s="514">
        <v>6</v>
      </c>
      <c r="E437" s="518">
        <v>0.5</v>
      </c>
      <c r="F437" s="518"/>
      <c r="G437" s="518"/>
      <c r="H437" s="518"/>
      <c r="I437" s="518"/>
      <c r="J437" s="542">
        <f>D437*E437</f>
        <v>3</v>
      </c>
      <c r="K437" s="505"/>
      <c r="L437" s="552">
        <f>J437</f>
        <v>3</v>
      </c>
      <c r="M437" s="136" t="s">
        <v>2502</v>
      </c>
    </row>
    <row r="438" spans="1:13" s="240" customFormat="1" ht="15.75" customHeight="1">
      <c r="A438" s="510"/>
      <c r="B438" s="525"/>
      <c r="C438" s="511" t="s">
        <v>132</v>
      </c>
      <c r="D438" s="513"/>
      <c r="E438" s="518"/>
      <c r="F438" s="518"/>
      <c r="G438" s="518"/>
      <c r="H438" s="518"/>
      <c r="I438" s="518"/>
      <c r="J438" s="518">
        <v>0</v>
      </c>
      <c r="K438" s="505"/>
      <c r="L438" s="529"/>
      <c r="M438" s="505"/>
    </row>
    <row r="439" spans="1:13" s="240" customFormat="1" ht="15.75" customHeight="1">
      <c r="A439" s="510"/>
      <c r="B439" s="525"/>
      <c r="C439" s="511" t="s">
        <v>132</v>
      </c>
      <c r="D439" s="513"/>
      <c r="E439" s="518"/>
      <c r="F439" s="518"/>
      <c r="G439" s="518"/>
      <c r="H439" s="518"/>
      <c r="I439" s="518"/>
      <c r="J439" s="518">
        <v>0</v>
      </c>
      <c r="K439" s="505"/>
      <c r="L439" s="529"/>
      <c r="M439" s="505"/>
    </row>
    <row r="440" spans="1:13" s="240" customFormat="1" ht="15.75" customHeight="1">
      <c r="A440" s="508"/>
      <c r="B440" s="526"/>
      <c r="C440" s="522"/>
      <c r="D440" s="519"/>
      <c r="E440" s="519"/>
      <c r="F440" s="520"/>
      <c r="G440" s="520"/>
      <c r="H440" s="520"/>
      <c r="I440" s="519" t="s">
        <v>2325</v>
      </c>
      <c r="J440" s="543">
        <f>SUM(J437:J439)</f>
        <v>3</v>
      </c>
      <c r="K440" s="505"/>
      <c r="L440" s="529"/>
      <c r="M440" s="505"/>
    </row>
    <row r="441" spans="1:13" s="240" customFormat="1" ht="15.75" customHeight="1">
      <c r="A441" s="509"/>
      <c r="B441" s="527"/>
      <c r="C441" s="523"/>
      <c r="D441" s="521"/>
      <c r="E441" s="521"/>
      <c r="F441" s="516"/>
      <c r="G441" s="516"/>
      <c r="H441" s="516"/>
      <c r="I441" s="521"/>
      <c r="J441" s="521"/>
      <c r="K441" s="517"/>
      <c r="L441" s="202"/>
      <c r="M441" s="505"/>
    </row>
    <row r="442" spans="1:13" s="240" customFormat="1" ht="15.75" customHeight="1">
      <c r="A442" s="506" t="s">
        <v>2318</v>
      </c>
      <c r="B442" s="524" t="s">
        <v>2319</v>
      </c>
      <c r="C442" s="507" t="s">
        <v>23</v>
      </c>
      <c r="D442" s="512" t="s">
        <v>53</v>
      </c>
      <c r="E442" s="536" t="s">
        <v>2517</v>
      </c>
      <c r="F442" s="512" t="s">
        <v>2321</v>
      </c>
      <c r="G442" s="512" t="s">
        <v>2322</v>
      </c>
      <c r="H442" s="512" t="s">
        <v>2323</v>
      </c>
      <c r="I442" s="512" t="s">
        <v>2324</v>
      </c>
      <c r="J442" s="512" t="s">
        <v>2325</v>
      </c>
      <c r="K442" s="505"/>
      <c r="L442" s="536" t="s">
        <v>2411</v>
      </c>
      <c r="M442" s="512" t="s">
        <v>2328</v>
      </c>
    </row>
    <row r="443" spans="1:13" s="240" customFormat="1" ht="15.75" customHeight="1">
      <c r="A443" s="510" t="s">
        <v>947</v>
      </c>
      <c r="B443" s="525" t="s">
        <v>886</v>
      </c>
      <c r="C443" s="511" t="s">
        <v>100</v>
      </c>
      <c r="D443" s="515">
        <v>7</v>
      </c>
      <c r="E443" s="515"/>
      <c r="F443" s="515"/>
      <c r="G443" s="515"/>
      <c r="H443" s="515"/>
      <c r="I443" s="515"/>
      <c r="J443" s="515">
        <v>7</v>
      </c>
      <c r="K443" s="505"/>
      <c r="L443" s="537"/>
      <c r="M443" s="537">
        <f>J443-J447</f>
        <v>7</v>
      </c>
    </row>
    <row r="444" spans="1:13" s="240" customFormat="1" ht="15.75" customHeight="1">
      <c r="A444" s="510" t="s">
        <v>2391</v>
      </c>
      <c r="B444" s="549" t="s">
        <v>2527</v>
      </c>
      <c r="C444" s="511" t="s">
        <v>100</v>
      </c>
      <c r="D444" s="514">
        <v>8</v>
      </c>
      <c r="E444" s="518">
        <v>0</v>
      </c>
      <c r="F444" s="518"/>
      <c r="G444" s="518"/>
      <c r="H444" s="518"/>
      <c r="I444" s="518"/>
      <c r="J444" s="542">
        <f>D444*E444</f>
        <v>0</v>
      </c>
      <c r="K444" s="505"/>
      <c r="L444" s="552">
        <f>J444</f>
        <v>0</v>
      </c>
      <c r="M444" s="505"/>
    </row>
    <row r="445" spans="1:13" s="240" customFormat="1" ht="15.75" customHeight="1">
      <c r="A445" s="510"/>
      <c r="B445" s="525"/>
      <c r="C445" s="511" t="s">
        <v>100</v>
      </c>
      <c r="D445" s="513"/>
      <c r="E445" s="518"/>
      <c r="F445" s="518"/>
      <c r="G445" s="518"/>
      <c r="H445" s="518"/>
      <c r="I445" s="518"/>
      <c r="J445" s="518">
        <v>0</v>
      </c>
      <c r="K445" s="505"/>
      <c r="L445" s="529"/>
      <c r="M445" s="505"/>
    </row>
    <row r="446" spans="1:13" s="240" customFormat="1" ht="15.75" customHeight="1">
      <c r="A446" s="510"/>
      <c r="B446" s="525"/>
      <c r="C446" s="511" t="s">
        <v>100</v>
      </c>
      <c r="D446" s="513"/>
      <c r="E446" s="518"/>
      <c r="F446" s="518"/>
      <c r="G446" s="518"/>
      <c r="H446" s="518"/>
      <c r="I446" s="518"/>
      <c r="J446" s="518">
        <v>0</v>
      </c>
      <c r="K446" s="505"/>
      <c r="L446" s="529"/>
      <c r="M446" s="505"/>
    </row>
    <row r="447" spans="1:13" s="240" customFormat="1" ht="15.75" customHeight="1">
      <c r="A447" s="508"/>
      <c r="B447" s="526"/>
      <c r="C447" s="522"/>
      <c r="D447" s="519"/>
      <c r="E447" s="519"/>
      <c r="F447" s="520"/>
      <c r="G447" s="520"/>
      <c r="H447" s="520"/>
      <c r="I447" s="519" t="s">
        <v>2325</v>
      </c>
      <c r="J447" s="543">
        <f>SUM(J444:J446)</f>
        <v>0</v>
      </c>
      <c r="K447" s="505"/>
      <c r="L447" s="529"/>
      <c r="M447" s="505"/>
    </row>
    <row r="448" spans="1:13" s="240" customFormat="1" ht="15.75" customHeight="1">
      <c r="A448" s="509"/>
      <c r="B448" s="527"/>
      <c r="C448" s="523"/>
      <c r="D448" s="521"/>
      <c r="E448" s="521"/>
      <c r="F448" s="516"/>
      <c r="G448" s="516"/>
      <c r="H448" s="516"/>
      <c r="I448" s="521"/>
      <c r="J448" s="521"/>
      <c r="K448" s="517"/>
      <c r="L448" s="202"/>
      <c r="M448" s="505"/>
    </row>
    <row r="449" spans="1:13" s="240" customFormat="1" ht="15.75" customHeight="1">
      <c r="A449" s="506" t="s">
        <v>2318</v>
      </c>
      <c r="B449" s="524" t="s">
        <v>2319</v>
      </c>
      <c r="C449" s="507" t="s">
        <v>23</v>
      </c>
      <c r="D449" s="512" t="s">
        <v>53</v>
      </c>
      <c r="E449" s="536" t="s">
        <v>2517</v>
      </c>
      <c r="F449" s="512" t="s">
        <v>2321</v>
      </c>
      <c r="G449" s="512" t="s">
        <v>2322</v>
      </c>
      <c r="H449" s="512" t="s">
        <v>2323</v>
      </c>
      <c r="I449" s="512" t="s">
        <v>2324</v>
      </c>
      <c r="J449" s="512" t="s">
        <v>2325</v>
      </c>
      <c r="K449" s="505"/>
      <c r="L449" s="536" t="s">
        <v>2411</v>
      </c>
      <c r="M449" s="512" t="s">
        <v>2328</v>
      </c>
    </row>
    <row r="450" spans="1:13" s="240" customFormat="1" ht="15.75" customHeight="1">
      <c r="A450" s="510" t="s">
        <v>948</v>
      </c>
      <c r="B450" s="525" t="s">
        <v>888</v>
      </c>
      <c r="C450" s="511" t="s">
        <v>100</v>
      </c>
      <c r="D450" s="515">
        <v>8</v>
      </c>
      <c r="E450" s="515"/>
      <c r="F450" s="515"/>
      <c r="G450" s="515"/>
      <c r="H450" s="515"/>
      <c r="I450" s="515"/>
      <c r="J450" s="515">
        <v>8</v>
      </c>
      <c r="K450" s="505"/>
      <c r="L450" s="537"/>
      <c r="M450" s="537">
        <f>J450-J454</f>
        <v>8</v>
      </c>
    </row>
    <row r="451" spans="1:13" s="240" customFormat="1" ht="15.75" customHeight="1">
      <c r="A451" s="510" t="s">
        <v>2391</v>
      </c>
      <c r="B451" s="549" t="s">
        <v>2526</v>
      </c>
      <c r="C451" s="511" t="s">
        <v>100</v>
      </c>
      <c r="D451" s="514">
        <v>1</v>
      </c>
      <c r="E451" s="518">
        <v>0</v>
      </c>
      <c r="F451" s="518"/>
      <c r="G451" s="518"/>
      <c r="H451" s="518"/>
      <c r="I451" s="518"/>
      <c r="J451" s="542">
        <f>D451*E451</f>
        <v>0</v>
      </c>
      <c r="K451" s="505"/>
      <c r="L451" s="552">
        <f>J451</f>
        <v>0</v>
      </c>
      <c r="M451" s="505"/>
    </row>
    <row r="452" spans="1:13" s="240" customFormat="1" ht="15.75" customHeight="1">
      <c r="A452" s="510"/>
      <c r="B452" s="525"/>
      <c r="C452" s="511" t="s">
        <v>100</v>
      </c>
      <c r="D452" s="513"/>
      <c r="E452" s="518"/>
      <c r="F452" s="518"/>
      <c r="G452" s="518"/>
      <c r="H452" s="518"/>
      <c r="I452" s="518"/>
      <c r="J452" s="518">
        <v>0</v>
      </c>
      <c r="K452" s="505"/>
      <c r="L452" s="529"/>
      <c r="M452" s="505"/>
    </row>
    <row r="453" spans="1:13" s="240" customFormat="1" ht="15.75" customHeight="1">
      <c r="A453" s="510"/>
      <c r="B453" s="525"/>
      <c r="C453" s="511" t="s">
        <v>100</v>
      </c>
      <c r="D453" s="513"/>
      <c r="E453" s="518"/>
      <c r="F453" s="518"/>
      <c r="G453" s="518"/>
      <c r="H453" s="518"/>
      <c r="I453" s="518"/>
      <c r="J453" s="518">
        <v>0</v>
      </c>
      <c r="K453" s="505"/>
      <c r="L453" s="529"/>
      <c r="M453" s="505"/>
    </row>
    <row r="454" spans="1:13" s="240" customFormat="1" ht="15.75" customHeight="1">
      <c r="A454" s="508"/>
      <c r="B454" s="526"/>
      <c r="C454" s="522"/>
      <c r="D454" s="519"/>
      <c r="E454" s="519"/>
      <c r="F454" s="520"/>
      <c r="G454" s="520"/>
      <c r="H454" s="520"/>
      <c r="I454" s="519" t="s">
        <v>2325</v>
      </c>
      <c r="J454" s="543">
        <f>SUM(J451:J453)</f>
        <v>0</v>
      </c>
      <c r="K454" s="505"/>
      <c r="L454" s="529"/>
      <c r="M454" s="505"/>
    </row>
    <row r="455" spans="1:13" s="240" customFormat="1" ht="15.75" customHeight="1">
      <c r="L455" s="223"/>
      <c r="M455" s="136"/>
    </row>
    <row r="456" spans="1:13" s="240" customFormat="1" ht="15.75" customHeight="1">
      <c r="A456" s="530" t="s">
        <v>2318</v>
      </c>
      <c r="B456" s="548" t="s">
        <v>2319</v>
      </c>
      <c r="C456" s="531" t="s">
        <v>23</v>
      </c>
      <c r="D456" s="536" t="s">
        <v>53</v>
      </c>
      <c r="E456" s="536" t="s">
        <v>2517</v>
      </c>
      <c r="F456" s="536" t="s">
        <v>2321</v>
      </c>
      <c r="G456" s="536" t="s">
        <v>2322</v>
      </c>
      <c r="H456" s="536" t="s">
        <v>2323</v>
      </c>
      <c r="I456" s="536" t="s">
        <v>2324</v>
      </c>
      <c r="J456" s="536" t="s">
        <v>2325</v>
      </c>
      <c r="K456" s="528"/>
      <c r="L456" s="536" t="s">
        <v>2411</v>
      </c>
      <c r="M456" s="536" t="s">
        <v>2328</v>
      </c>
    </row>
    <row r="457" spans="1:13" s="240" customFormat="1" ht="15.75" customHeight="1">
      <c r="A457" s="534" t="s">
        <v>950</v>
      </c>
      <c r="B457" s="549" t="s">
        <v>795</v>
      </c>
      <c r="C457" s="535" t="s">
        <v>100</v>
      </c>
      <c r="D457" s="539">
        <v>20</v>
      </c>
      <c r="E457" s="539"/>
      <c r="F457" s="539"/>
      <c r="G457" s="539"/>
      <c r="H457" s="539"/>
      <c r="I457" s="539"/>
      <c r="J457" s="539">
        <v>20</v>
      </c>
      <c r="K457" s="528"/>
      <c r="L457" s="537"/>
      <c r="M457" s="537">
        <f>J457-J461</f>
        <v>20</v>
      </c>
    </row>
    <row r="458" spans="1:13" s="240" customFormat="1" ht="15.75" customHeight="1">
      <c r="A458" s="534" t="s">
        <v>2391</v>
      </c>
      <c r="B458" s="549" t="s">
        <v>2525</v>
      </c>
      <c r="C458" s="535" t="s">
        <v>100</v>
      </c>
      <c r="D458" s="538">
        <v>1</v>
      </c>
      <c r="E458" s="542">
        <v>0</v>
      </c>
      <c r="F458" s="542"/>
      <c r="G458" s="542"/>
      <c r="H458" s="542"/>
      <c r="I458" s="542"/>
      <c r="J458" s="542">
        <f>D458*E458</f>
        <v>0</v>
      </c>
      <c r="K458" s="528"/>
      <c r="L458" s="552">
        <f>J458</f>
        <v>0</v>
      </c>
      <c r="M458" s="528"/>
    </row>
    <row r="459" spans="1:13" s="240" customFormat="1" ht="15.75" customHeight="1">
      <c r="A459" s="534"/>
      <c r="B459" s="549"/>
      <c r="C459" s="535" t="s">
        <v>100</v>
      </c>
      <c r="D459" s="537"/>
      <c r="E459" s="542"/>
      <c r="F459" s="542"/>
      <c r="G459" s="542"/>
      <c r="H459" s="542"/>
      <c r="I459" s="542"/>
      <c r="J459" s="542">
        <v>0</v>
      </c>
      <c r="K459" s="528"/>
      <c r="L459" s="529"/>
      <c r="M459" s="528"/>
    </row>
    <row r="460" spans="1:13" s="240" customFormat="1" ht="15.75" customHeight="1">
      <c r="A460" s="534"/>
      <c r="B460" s="549"/>
      <c r="C460" s="535" t="s">
        <v>100</v>
      </c>
      <c r="D460" s="537"/>
      <c r="E460" s="542"/>
      <c r="F460" s="542"/>
      <c r="G460" s="542"/>
      <c r="H460" s="542"/>
      <c r="I460" s="542"/>
      <c r="J460" s="542">
        <v>0</v>
      </c>
      <c r="K460" s="528"/>
      <c r="L460" s="529"/>
      <c r="M460" s="528"/>
    </row>
    <row r="461" spans="1:13" s="240" customFormat="1" ht="15.75" customHeight="1">
      <c r="A461" s="532"/>
      <c r="B461" s="550"/>
      <c r="C461" s="546"/>
      <c r="D461" s="543"/>
      <c r="E461" s="543"/>
      <c r="F461" s="544"/>
      <c r="G461" s="544"/>
      <c r="H461" s="544"/>
      <c r="I461" s="543" t="s">
        <v>2325</v>
      </c>
      <c r="J461" s="543">
        <f>SUM(J458:J460)</f>
        <v>0</v>
      </c>
      <c r="K461" s="528"/>
      <c r="L461" s="529"/>
      <c r="M461" s="528"/>
    </row>
    <row r="462" spans="1:13" s="240" customFormat="1" ht="15.75" customHeight="1">
      <c r="A462" s="533"/>
      <c r="B462" s="551"/>
      <c r="C462" s="547"/>
      <c r="D462" s="545"/>
      <c r="E462" s="545"/>
      <c r="F462" s="540"/>
      <c r="G462" s="540"/>
      <c r="H462" s="540"/>
      <c r="I462" s="545"/>
      <c r="J462" s="545"/>
      <c r="K462" s="541"/>
      <c r="L462" s="202"/>
      <c r="M462" s="528"/>
    </row>
    <row r="463" spans="1:13" s="240" customFormat="1" ht="15.75" customHeight="1">
      <c r="A463" s="530" t="s">
        <v>2318</v>
      </c>
      <c r="B463" s="548" t="s">
        <v>2319</v>
      </c>
      <c r="C463" s="531" t="s">
        <v>23</v>
      </c>
      <c r="D463" s="536" t="s">
        <v>53</v>
      </c>
      <c r="E463" s="536" t="s">
        <v>2517</v>
      </c>
      <c r="F463" s="536" t="s">
        <v>2321</v>
      </c>
      <c r="G463" s="536" t="s">
        <v>2322</v>
      </c>
      <c r="H463" s="536" t="s">
        <v>2323</v>
      </c>
      <c r="I463" s="536" t="s">
        <v>2324</v>
      </c>
      <c r="J463" s="536" t="s">
        <v>2325</v>
      </c>
      <c r="K463" s="528"/>
      <c r="L463" s="536" t="s">
        <v>2411</v>
      </c>
      <c r="M463" s="536" t="s">
        <v>2328</v>
      </c>
    </row>
    <row r="464" spans="1:13" s="240" customFormat="1" ht="15.75" customHeight="1">
      <c r="A464" s="534" t="s">
        <v>952</v>
      </c>
      <c r="B464" s="549" t="s">
        <v>2523</v>
      </c>
      <c r="C464" s="535" t="s">
        <v>100</v>
      </c>
      <c r="D464" s="539">
        <v>59</v>
      </c>
      <c r="E464" s="539"/>
      <c r="F464" s="539"/>
      <c r="G464" s="539"/>
      <c r="H464" s="539"/>
      <c r="I464" s="539"/>
      <c r="J464" s="539">
        <v>59</v>
      </c>
      <c r="K464" s="528"/>
      <c r="L464" s="537"/>
      <c r="M464" s="537">
        <f>J464-J468</f>
        <v>59</v>
      </c>
    </row>
    <row r="465" spans="1:13" s="240" customFormat="1" ht="15.75" customHeight="1">
      <c r="A465" s="534" t="s">
        <v>2391</v>
      </c>
      <c r="B465" s="549" t="s">
        <v>2522</v>
      </c>
      <c r="C465" s="535" t="s">
        <v>100</v>
      </c>
      <c r="D465" s="538">
        <v>6</v>
      </c>
      <c r="E465" s="542">
        <v>0</v>
      </c>
      <c r="F465" s="542"/>
      <c r="G465" s="542"/>
      <c r="H465" s="542"/>
      <c r="I465" s="542"/>
      <c r="J465" s="542">
        <f>D465*E465</f>
        <v>0</v>
      </c>
      <c r="K465" s="528"/>
      <c r="L465" s="552">
        <f>J465</f>
        <v>0</v>
      </c>
      <c r="M465" s="528"/>
    </row>
    <row r="466" spans="1:13" s="240" customFormat="1" ht="15.75" customHeight="1">
      <c r="A466" s="534"/>
      <c r="B466" s="549"/>
      <c r="C466" s="535" t="s">
        <v>100</v>
      </c>
      <c r="D466" s="537"/>
      <c r="E466" s="542"/>
      <c r="F466" s="542"/>
      <c r="G466" s="542"/>
      <c r="H466" s="542"/>
      <c r="I466" s="542"/>
      <c r="J466" s="542">
        <v>0</v>
      </c>
      <c r="K466" s="528"/>
      <c r="L466" s="529"/>
      <c r="M466" s="528"/>
    </row>
    <row r="467" spans="1:13" s="240" customFormat="1" ht="15.75" customHeight="1">
      <c r="A467" s="534"/>
      <c r="B467" s="549"/>
      <c r="C467" s="535" t="s">
        <v>100</v>
      </c>
      <c r="D467" s="537"/>
      <c r="E467" s="542"/>
      <c r="F467" s="542"/>
      <c r="G467" s="542"/>
      <c r="H467" s="542"/>
      <c r="I467" s="542"/>
      <c r="J467" s="542">
        <v>0</v>
      </c>
      <c r="K467" s="528"/>
      <c r="L467" s="529"/>
      <c r="M467" s="528"/>
    </row>
    <row r="468" spans="1:13" s="240" customFormat="1" ht="15.75" customHeight="1">
      <c r="A468" s="532"/>
      <c r="B468" s="550"/>
      <c r="C468" s="546"/>
      <c r="D468" s="543"/>
      <c r="E468" s="543"/>
      <c r="F468" s="544"/>
      <c r="G468" s="544"/>
      <c r="H468" s="544"/>
      <c r="I468" s="543" t="s">
        <v>2325</v>
      </c>
      <c r="J468" s="543">
        <f>SUM(J465:J467)</f>
        <v>0</v>
      </c>
      <c r="K468" s="528"/>
      <c r="L468" s="529"/>
      <c r="M468" s="528"/>
    </row>
    <row r="469" spans="1:13" s="240" customFormat="1" ht="15.75" customHeight="1">
      <c r="A469" s="533"/>
      <c r="B469" s="551"/>
      <c r="C469" s="547"/>
      <c r="D469" s="545"/>
      <c r="E469" s="545"/>
      <c r="F469" s="540"/>
      <c r="G469" s="540"/>
      <c r="H469" s="540"/>
      <c r="I469" s="545"/>
      <c r="J469" s="545"/>
      <c r="K469" s="541"/>
      <c r="L469" s="202"/>
      <c r="M469" s="528"/>
    </row>
    <row r="470" spans="1:13" s="240" customFormat="1" ht="15.75" customHeight="1">
      <c r="A470" s="530" t="s">
        <v>2318</v>
      </c>
      <c r="B470" s="548" t="s">
        <v>2319</v>
      </c>
      <c r="C470" s="531" t="s">
        <v>23</v>
      </c>
      <c r="D470" s="536" t="s">
        <v>53</v>
      </c>
      <c r="E470" s="536" t="s">
        <v>2517</v>
      </c>
      <c r="F470" s="536" t="s">
        <v>2321</v>
      </c>
      <c r="G470" s="536" t="s">
        <v>2322</v>
      </c>
      <c r="H470" s="536" t="s">
        <v>2323</v>
      </c>
      <c r="I470" s="536" t="s">
        <v>2324</v>
      </c>
      <c r="J470" s="536" t="s">
        <v>2325</v>
      </c>
      <c r="K470" s="528"/>
      <c r="L470" s="536" t="s">
        <v>2411</v>
      </c>
      <c r="M470" s="536" t="s">
        <v>2328</v>
      </c>
    </row>
    <row r="471" spans="1:13" s="240" customFormat="1" ht="15.75" customHeight="1">
      <c r="A471" s="534" t="s">
        <v>954</v>
      </c>
      <c r="B471" s="549" t="s">
        <v>2524</v>
      </c>
      <c r="C471" s="535" t="s">
        <v>100</v>
      </c>
      <c r="D471" s="539">
        <v>56</v>
      </c>
      <c r="E471" s="539"/>
      <c r="F471" s="539"/>
      <c r="G471" s="539"/>
      <c r="H471" s="539"/>
      <c r="I471" s="539"/>
      <c r="J471" s="539">
        <v>56</v>
      </c>
      <c r="K471" s="528"/>
      <c r="L471" s="537"/>
      <c r="M471" s="537">
        <f>J471-J475</f>
        <v>56</v>
      </c>
    </row>
    <row r="472" spans="1:13" s="240" customFormat="1" ht="15.75" customHeight="1">
      <c r="A472" s="534" t="s">
        <v>2391</v>
      </c>
      <c r="B472" s="549" t="s">
        <v>2519</v>
      </c>
      <c r="C472" s="535" t="s">
        <v>100</v>
      </c>
      <c r="D472" s="538">
        <v>5</v>
      </c>
      <c r="E472" s="542">
        <v>0</v>
      </c>
      <c r="F472" s="542"/>
      <c r="G472" s="542"/>
      <c r="H472" s="542"/>
      <c r="I472" s="542"/>
      <c r="J472" s="542">
        <f>D472*E472</f>
        <v>0</v>
      </c>
      <c r="K472" s="528"/>
      <c r="L472" s="552">
        <f>J472</f>
        <v>0</v>
      </c>
      <c r="M472" s="528"/>
    </row>
    <row r="473" spans="1:13" s="240" customFormat="1" ht="15.75" customHeight="1">
      <c r="A473" s="534"/>
      <c r="B473" s="549"/>
      <c r="C473" s="535" t="s">
        <v>100</v>
      </c>
      <c r="D473" s="537"/>
      <c r="E473" s="542"/>
      <c r="F473" s="542"/>
      <c r="G473" s="542"/>
      <c r="H473" s="542"/>
      <c r="I473" s="542"/>
      <c r="J473" s="542">
        <v>0</v>
      </c>
      <c r="K473" s="528"/>
      <c r="L473" s="529"/>
      <c r="M473" s="528"/>
    </row>
    <row r="474" spans="1:13" s="240" customFormat="1" ht="15.75" customHeight="1">
      <c r="A474" s="534"/>
      <c r="B474" s="549"/>
      <c r="C474" s="535" t="s">
        <v>100</v>
      </c>
      <c r="D474" s="537"/>
      <c r="E474" s="542"/>
      <c r="F474" s="542"/>
      <c r="G474" s="542"/>
      <c r="H474" s="542"/>
      <c r="I474" s="542"/>
      <c r="J474" s="542">
        <v>0</v>
      </c>
      <c r="K474" s="528"/>
      <c r="L474" s="529"/>
      <c r="M474" s="528"/>
    </row>
    <row r="475" spans="1:13" s="240" customFormat="1" ht="15.75" customHeight="1">
      <c r="A475" s="532"/>
      <c r="B475" s="550"/>
      <c r="C475" s="546"/>
      <c r="D475" s="543"/>
      <c r="E475" s="543"/>
      <c r="F475" s="544"/>
      <c r="G475" s="544"/>
      <c r="H475" s="544"/>
      <c r="I475" s="543" t="s">
        <v>2325</v>
      </c>
      <c r="J475" s="543">
        <f>SUM(J472:J474)</f>
        <v>0</v>
      </c>
      <c r="K475" s="528"/>
      <c r="L475" s="529"/>
      <c r="M475" s="528"/>
    </row>
    <row r="476" spans="1:13" s="240" customFormat="1" ht="15.75" customHeight="1">
      <c r="A476" s="533"/>
      <c r="B476" s="551"/>
      <c r="C476" s="547"/>
      <c r="D476" s="545"/>
      <c r="E476" s="545"/>
      <c r="F476" s="540"/>
      <c r="G476" s="540"/>
      <c r="H476" s="540"/>
      <c r="I476" s="545"/>
      <c r="J476" s="545"/>
      <c r="K476" s="541"/>
      <c r="L476" s="202"/>
      <c r="M476" s="528"/>
    </row>
    <row r="477" spans="1:13" s="240" customFormat="1" ht="15.75" customHeight="1">
      <c r="A477" s="530" t="s">
        <v>2318</v>
      </c>
      <c r="B477" s="548" t="s">
        <v>2319</v>
      </c>
      <c r="C477" s="531" t="s">
        <v>23</v>
      </c>
      <c r="D477" s="536" t="s">
        <v>53</v>
      </c>
      <c r="E477" s="536" t="s">
        <v>2517</v>
      </c>
      <c r="F477" s="536" t="s">
        <v>2321</v>
      </c>
      <c r="G477" s="536" t="s">
        <v>2322</v>
      </c>
      <c r="H477" s="536" t="s">
        <v>2323</v>
      </c>
      <c r="I477" s="536" t="s">
        <v>2324</v>
      </c>
      <c r="J477" s="536" t="s">
        <v>2325</v>
      </c>
      <c r="K477" s="528"/>
      <c r="L477" s="536" t="s">
        <v>2411</v>
      </c>
      <c r="M477" s="536" t="s">
        <v>2328</v>
      </c>
    </row>
    <row r="478" spans="1:13" s="240" customFormat="1" ht="15.75" customHeight="1">
      <c r="A478" s="534" t="s">
        <v>958</v>
      </c>
      <c r="B478" s="549" t="s">
        <v>2518</v>
      </c>
      <c r="C478" s="535" t="s">
        <v>100</v>
      </c>
      <c r="D478" s="539">
        <v>11</v>
      </c>
      <c r="E478" s="539"/>
      <c r="F478" s="539"/>
      <c r="G478" s="539"/>
      <c r="H478" s="539"/>
      <c r="I478" s="539"/>
      <c r="J478" s="539">
        <v>11</v>
      </c>
      <c r="K478" s="528"/>
      <c r="L478" s="537"/>
      <c r="M478" s="537">
        <f>J478-J482</f>
        <v>11</v>
      </c>
    </row>
    <row r="479" spans="1:13" s="240" customFormat="1" ht="15.75" customHeight="1">
      <c r="A479" s="534" t="s">
        <v>2391</v>
      </c>
      <c r="B479" s="549" t="s">
        <v>2519</v>
      </c>
      <c r="C479" s="535" t="s">
        <v>100</v>
      </c>
      <c r="D479" s="538">
        <v>2</v>
      </c>
      <c r="E479" s="542">
        <v>0</v>
      </c>
      <c r="F479" s="542"/>
      <c r="G479" s="542"/>
      <c r="H479" s="542"/>
      <c r="I479" s="542"/>
      <c r="J479" s="542">
        <f>D479*E479</f>
        <v>0</v>
      </c>
      <c r="K479" s="528"/>
      <c r="L479" s="552">
        <f>J479</f>
        <v>0</v>
      </c>
      <c r="M479" s="528"/>
    </row>
    <row r="480" spans="1:13" s="240" customFormat="1" ht="15.75" customHeight="1">
      <c r="A480" s="534"/>
      <c r="B480" s="549"/>
      <c r="C480" s="535" t="s">
        <v>100</v>
      </c>
      <c r="D480" s="537"/>
      <c r="E480" s="542"/>
      <c r="F480" s="542"/>
      <c r="G480" s="542"/>
      <c r="H480" s="542"/>
      <c r="I480" s="542"/>
      <c r="J480" s="542">
        <v>0</v>
      </c>
      <c r="K480" s="528"/>
      <c r="L480" s="529"/>
      <c r="M480" s="528"/>
    </row>
    <row r="481" spans="1:14" s="240" customFormat="1" ht="15.75" customHeight="1">
      <c r="A481" s="534"/>
      <c r="B481" s="549"/>
      <c r="C481" s="535" t="s">
        <v>100</v>
      </c>
      <c r="D481" s="537"/>
      <c r="E481" s="542"/>
      <c r="F481" s="542"/>
      <c r="G481" s="542"/>
      <c r="H481" s="542"/>
      <c r="I481" s="542"/>
      <c r="J481" s="542">
        <v>0</v>
      </c>
      <c r="K481" s="528"/>
      <c r="L481" s="529"/>
      <c r="M481" s="528"/>
    </row>
    <row r="482" spans="1:14" s="240" customFormat="1" ht="15.75" customHeight="1">
      <c r="A482" s="532"/>
      <c r="B482" s="550"/>
      <c r="C482" s="546"/>
      <c r="D482" s="543"/>
      <c r="E482" s="543"/>
      <c r="F482" s="544"/>
      <c r="G482" s="544"/>
      <c r="H482" s="544"/>
      <c r="I482" s="543" t="s">
        <v>2325</v>
      </c>
      <c r="J482" s="543">
        <f>SUM(J479:J481)</f>
        <v>0</v>
      </c>
      <c r="K482" s="528"/>
      <c r="L482" s="529"/>
      <c r="M482" s="528"/>
    </row>
    <row r="483" spans="1:14" s="240" customFormat="1" ht="15.75" customHeight="1">
      <c r="A483" s="533"/>
      <c r="B483" s="551"/>
      <c r="C483" s="547"/>
      <c r="D483" s="545"/>
      <c r="E483" s="545"/>
      <c r="F483" s="540"/>
      <c r="G483" s="540"/>
      <c r="H483" s="540"/>
      <c r="I483" s="545"/>
      <c r="J483" s="545"/>
      <c r="K483" s="541"/>
      <c r="L483" s="202"/>
      <c r="M483" s="528"/>
    </row>
    <row r="484" spans="1:14" s="240" customFormat="1" ht="15.75" customHeight="1">
      <c r="A484" s="530" t="s">
        <v>2318</v>
      </c>
      <c r="B484" s="548" t="s">
        <v>2319</v>
      </c>
      <c r="C484" s="531" t="s">
        <v>23</v>
      </c>
      <c r="D484" s="536" t="s">
        <v>53</v>
      </c>
      <c r="E484" s="536" t="s">
        <v>2517</v>
      </c>
      <c r="F484" s="536" t="s">
        <v>2321</v>
      </c>
      <c r="G484" s="536" t="s">
        <v>2322</v>
      </c>
      <c r="H484" s="536" t="s">
        <v>2323</v>
      </c>
      <c r="I484" s="536" t="s">
        <v>2324</v>
      </c>
      <c r="J484" s="536" t="s">
        <v>2325</v>
      </c>
      <c r="K484" s="528"/>
      <c r="L484" s="536" t="s">
        <v>2411</v>
      </c>
      <c r="M484" s="536" t="s">
        <v>2328</v>
      </c>
    </row>
    <row r="485" spans="1:14" s="240" customFormat="1" ht="15.75" customHeight="1">
      <c r="A485" s="534" t="s">
        <v>961</v>
      </c>
      <c r="B485" s="549" t="s">
        <v>2521</v>
      </c>
      <c r="C485" s="535" t="s">
        <v>100</v>
      </c>
      <c r="D485" s="539">
        <v>186</v>
      </c>
      <c r="E485" s="539"/>
      <c r="F485" s="539"/>
      <c r="G485" s="539"/>
      <c r="H485" s="539"/>
      <c r="I485" s="539"/>
      <c r="J485" s="539">
        <v>186</v>
      </c>
      <c r="K485" s="528"/>
      <c r="L485" s="537"/>
      <c r="M485" s="537">
        <f>J485-J489</f>
        <v>186</v>
      </c>
    </row>
    <row r="486" spans="1:14" s="240" customFormat="1" ht="15.75" customHeight="1">
      <c r="A486" s="534" t="s">
        <v>2391</v>
      </c>
      <c r="B486" s="549" t="s">
        <v>2520</v>
      </c>
      <c r="C486" s="535" t="s">
        <v>100</v>
      </c>
      <c r="D486" s="538">
        <v>16</v>
      </c>
      <c r="E486" s="542">
        <v>0</v>
      </c>
      <c r="F486" s="542"/>
      <c r="G486" s="542"/>
      <c r="H486" s="542"/>
      <c r="I486" s="542"/>
      <c r="J486" s="542">
        <f>D486*E486</f>
        <v>0</v>
      </c>
      <c r="K486" s="528"/>
      <c r="L486" s="552">
        <f>J486</f>
        <v>0</v>
      </c>
      <c r="M486" s="528"/>
    </row>
    <row r="487" spans="1:14" s="240" customFormat="1" ht="15.75" customHeight="1">
      <c r="A487" s="534"/>
      <c r="B487" s="549"/>
      <c r="C487" s="535" t="s">
        <v>100</v>
      </c>
      <c r="D487" s="537"/>
      <c r="E487" s="542"/>
      <c r="F487" s="542"/>
      <c r="G487" s="542"/>
      <c r="H487" s="542"/>
      <c r="I487" s="542"/>
      <c r="J487" s="542">
        <v>0</v>
      </c>
      <c r="K487" s="528"/>
      <c r="L487" s="529"/>
      <c r="M487" s="528"/>
    </row>
    <row r="488" spans="1:14" s="240" customFormat="1" ht="15.75" customHeight="1">
      <c r="A488" s="534"/>
      <c r="B488" s="549"/>
      <c r="C488" s="535" t="s">
        <v>100</v>
      </c>
      <c r="D488" s="537"/>
      <c r="E488" s="542"/>
      <c r="F488" s="542"/>
      <c r="G488" s="542"/>
      <c r="H488" s="542"/>
      <c r="I488" s="542"/>
      <c r="J488" s="542">
        <v>0</v>
      </c>
      <c r="K488" s="528"/>
      <c r="L488" s="529"/>
      <c r="M488" s="528"/>
    </row>
    <row r="489" spans="1:14" s="240" customFormat="1" ht="15.75" customHeight="1">
      <c r="A489" s="532"/>
      <c r="B489" s="550"/>
      <c r="C489" s="546"/>
      <c r="D489" s="543"/>
      <c r="E489" s="543"/>
      <c r="F489" s="544"/>
      <c r="G489" s="544"/>
      <c r="H489" s="544"/>
      <c r="I489" s="543" t="s">
        <v>2325</v>
      </c>
      <c r="J489" s="543">
        <f>SUM(J486:J488)</f>
        <v>0</v>
      </c>
      <c r="K489" s="528"/>
      <c r="L489" s="529"/>
      <c r="M489" s="528"/>
    </row>
    <row r="490" spans="1:14" s="240" customFormat="1" ht="15.75" customHeight="1">
      <c r="L490" s="223"/>
      <c r="M490" s="136"/>
      <c r="N490" s="136"/>
    </row>
    <row r="491" spans="1:14" s="240" customFormat="1" ht="15.75" customHeight="1">
      <c r="A491" s="483" t="s">
        <v>2318</v>
      </c>
      <c r="B491" s="501" t="s">
        <v>2319</v>
      </c>
      <c r="C491" s="484" t="s">
        <v>23</v>
      </c>
      <c r="D491" s="489" t="s">
        <v>53</v>
      </c>
      <c r="E491" s="489" t="s">
        <v>2320</v>
      </c>
      <c r="F491" s="489" t="s">
        <v>2321</v>
      </c>
      <c r="G491" s="489" t="s">
        <v>2322</v>
      </c>
      <c r="H491" s="489" t="s">
        <v>2323</v>
      </c>
      <c r="I491" s="489" t="s">
        <v>2324</v>
      </c>
      <c r="J491" s="489" t="s">
        <v>2325</v>
      </c>
      <c r="K491" s="482"/>
      <c r="L491" s="536" t="s">
        <v>2411</v>
      </c>
      <c r="M491" s="489" t="s">
        <v>2328</v>
      </c>
    </row>
    <row r="492" spans="1:14" s="240" customFormat="1" ht="15.75" customHeight="1">
      <c r="A492" s="487" t="s">
        <v>1587</v>
      </c>
      <c r="B492" s="502" t="s">
        <v>1588</v>
      </c>
      <c r="C492" s="488" t="s">
        <v>132</v>
      </c>
      <c r="D492" s="492">
        <v>1100</v>
      </c>
      <c r="E492" s="492"/>
      <c r="F492" s="492"/>
      <c r="G492" s="492"/>
      <c r="H492" s="492"/>
      <c r="I492" s="492"/>
      <c r="J492" s="492">
        <v>1100</v>
      </c>
      <c r="K492" s="482"/>
      <c r="L492" s="537"/>
      <c r="M492" s="490">
        <f>J492-J495</f>
        <v>550</v>
      </c>
    </row>
    <row r="493" spans="1:14" s="240" customFormat="1" ht="15.75" customHeight="1">
      <c r="A493" s="487" t="s">
        <v>2391</v>
      </c>
      <c r="B493" s="502" t="s">
        <v>2500</v>
      </c>
      <c r="C493" s="488" t="s">
        <v>132</v>
      </c>
      <c r="D493" s="490">
        <v>0.5</v>
      </c>
      <c r="E493" s="495"/>
      <c r="F493" s="495"/>
      <c r="G493" s="495">
        <v>1100</v>
      </c>
      <c r="H493" s="495"/>
      <c r="I493" s="495"/>
      <c r="J493" s="495">
        <f>D493*G493</f>
        <v>550</v>
      </c>
      <c r="K493" s="482"/>
      <c r="L493" s="202">
        <f>J493</f>
        <v>550</v>
      </c>
      <c r="M493" s="136" t="s">
        <v>2502</v>
      </c>
    </row>
    <row r="494" spans="1:14" s="240" customFormat="1" ht="15.75" customHeight="1">
      <c r="A494" s="487"/>
      <c r="B494" s="502"/>
      <c r="C494" s="488" t="s">
        <v>132</v>
      </c>
      <c r="D494" s="490"/>
      <c r="E494" s="495"/>
      <c r="F494" s="495"/>
      <c r="G494" s="495">
        <v>0</v>
      </c>
      <c r="H494" s="495"/>
      <c r="I494" s="495"/>
      <c r="J494" s="495">
        <v>0</v>
      </c>
      <c r="K494" s="482"/>
      <c r="L494" s="529"/>
      <c r="M494" s="482"/>
    </row>
    <row r="495" spans="1:14" s="240" customFormat="1" ht="15.75" customHeight="1">
      <c r="A495" s="485"/>
      <c r="B495" s="503"/>
      <c r="C495" s="499"/>
      <c r="D495" s="496"/>
      <c r="E495" s="496"/>
      <c r="F495" s="497"/>
      <c r="G495" s="497"/>
      <c r="H495" s="497"/>
      <c r="I495" s="496" t="s">
        <v>2325</v>
      </c>
      <c r="J495" s="496">
        <f>SUM(J493:J494)</f>
        <v>550</v>
      </c>
      <c r="K495" s="482"/>
      <c r="L495" s="529"/>
      <c r="M495" s="482"/>
    </row>
    <row r="496" spans="1:14" s="240" customFormat="1" ht="15.75" customHeight="1">
      <c r="L496" s="223"/>
      <c r="M496" s="136"/>
      <c r="N496" s="136"/>
    </row>
    <row r="497" spans="1:14" s="240" customFormat="1" ht="15.75" customHeight="1">
      <c r="A497" s="483" t="s">
        <v>2318</v>
      </c>
      <c r="B497" s="501" t="s">
        <v>2319</v>
      </c>
      <c r="C497" s="484" t="s">
        <v>23</v>
      </c>
      <c r="D497" s="489" t="s">
        <v>53</v>
      </c>
      <c r="E497" s="489" t="s">
        <v>2320</v>
      </c>
      <c r="F497" s="489" t="s">
        <v>2321</v>
      </c>
      <c r="G497" s="489" t="s">
        <v>2322</v>
      </c>
      <c r="H497" s="489" t="s">
        <v>2323</v>
      </c>
      <c r="I497" s="489" t="s">
        <v>2324</v>
      </c>
      <c r="J497" s="489" t="s">
        <v>2325</v>
      </c>
      <c r="K497" s="482"/>
      <c r="L497" s="536" t="s">
        <v>2411</v>
      </c>
      <c r="M497" s="489" t="s">
        <v>2328</v>
      </c>
      <c r="N497" s="136"/>
    </row>
    <row r="498" spans="1:14" s="240" customFormat="1" ht="15.75" customHeight="1">
      <c r="A498" s="487" t="s">
        <v>1589</v>
      </c>
      <c r="B498" s="502" t="s">
        <v>1590</v>
      </c>
      <c r="C498" s="488" t="s">
        <v>132</v>
      </c>
      <c r="D498" s="492">
        <v>350</v>
      </c>
      <c r="E498" s="492"/>
      <c r="F498" s="492"/>
      <c r="G498" s="492"/>
      <c r="H498" s="492"/>
      <c r="I498" s="492"/>
      <c r="J498" s="492">
        <v>350</v>
      </c>
      <c r="K498" s="482"/>
      <c r="L498" s="537"/>
      <c r="M498" s="490">
        <f>J498-J501</f>
        <v>175</v>
      </c>
      <c r="N498" s="136"/>
    </row>
    <row r="499" spans="1:14" s="240" customFormat="1" ht="15.75" customHeight="1">
      <c r="A499" s="487" t="s">
        <v>2391</v>
      </c>
      <c r="B499" s="502" t="s">
        <v>2501</v>
      </c>
      <c r="C499" s="488" t="s">
        <v>132</v>
      </c>
      <c r="D499" s="490">
        <v>0.5</v>
      </c>
      <c r="E499" s="495"/>
      <c r="F499" s="495"/>
      <c r="G499" s="495">
        <v>350</v>
      </c>
      <c r="H499" s="495"/>
      <c r="I499" s="495"/>
      <c r="J499" s="495">
        <f>D499*G499</f>
        <v>175</v>
      </c>
      <c r="K499" s="482"/>
      <c r="L499" s="202">
        <f>J499</f>
        <v>175</v>
      </c>
      <c r="M499" s="136" t="s">
        <v>2502</v>
      </c>
    </row>
    <row r="500" spans="1:14" s="240" customFormat="1" ht="15.75" customHeight="1">
      <c r="A500" s="487"/>
      <c r="B500" s="502"/>
      <c r="C500" s="488" t="s">
        <v>132</v>
      </c>
      <c r="D500" s="490"/>
      <c r="E500" s="495"/>
      <c r="F500" s="495"/>
      <c r="G500" s="495">
        <v>0</v>
      </c>
      <c r="H500" s="495"/>
      <c r="I500" s="495"/>
      <c r="J500" s="495">
        <v>0</v>
      </c>
      <c r="K500" s="482"/>
      <c r="L500" s="529"/>
      <c r="M500" s="482"/>
      <c r="N500" s="136"/>
    </row>
    <row r="501" spans="1:14" s="240" customFormat="1" ht="15.75" customHeight="1">
      <c r="A501" s="485"/>
      <c r="B501" s="503"/>
      <c r="C501" s="499"/>
      <c r="D501" s="496"/>
      <c r="E501" s="496"/>
      <c r="F501" s="497"/>
      <c r="G501" s="497"/>
      <c r="H501" s="497"/>
      <c r="I501" s="496" t="s">
        <v>2325</v>
      </c>
      <c r="J501" s="496">
        <f>SUM(J499:J500)</f>
        <v>175</v>
      </c>
      <c r="K501" s="482"/>
      <c r="L501" s="529"/>
      <c r="M501" s="482"/>
      <c r="N501" s="136"/>
    </row>
    <row r="502" spans="1:14" s="240" customFormat="1" ht="15.75" customHeight="1">
      <c r="L502" s="223"/>
      <c r="M502" s="136"/>
      <c r="N502" s="136"/>
    </row>
    <row r="503" spans="1:14" ht="15.75" customHeight="1">
      <c r="A503" s="242" t="s">
        <v>2318</v>
      </c>
      <c r="B503" s="59" t="s">
        <v>2319</v>
      </c>
      <c r="C503" s="243" t="s">
        <v>23</v>
      </c>
      <c r="D503" s="61" t="s">
        <v>53</v>
      </c>
      <c r="E503" s="62" t="s">
        <v>2320</v>
      </c>
      <c r="F503" s="62" t="s">
        <v>2321</v>
      </c>
      <c r="G503" s="62" t="s">
        <v>2322</v>
      </c>
      <c r="H503" s="62" t="s">
        <v>2323</v>
      </c>
      <c r="I503" s="62" t="s">
        <v>2324</v>
      </c>
      <c r="J503" s="61" t="s">
        <v>2325</v>
      </c>
      <c r="K503" s="240"/>
      <c r="L503" s="342" t="s">
        <v>2411</v>
      </c>
      <c r="M503" s="132" t="s">
        <v>2328</v>
      </c>
      <c r="N503" s="240"/>
    </row>
    <row r="504" spans="1:14" ht="15.75" customHeight="1">
      <c r="A504" s="245" t="s">
        <v>1623</v>
      </c>
      <c r="B504" s="79" t="s">
        <v>111</v>
      </c>
      <c r="C504" s="246" t="s">
        <v>112</v>
      </c>
      <c r="D504" s="64">
        <v>22.523499999999999</v>
      </c>
      <c r="E504" s="64"/>
      <c r="F504" s="64"/>
      <c r="G504" s="64"/>
      <c r="H504" s="64"/>
      <c r="I504" s="64"/>
      <c r="J504" s="65">
        <f>D504</f>
        <v>22.523499999999999</v>
      </c>
      <c r="K504" s="240"/>
      <c r="L504" s="261"/>
      <c r="M504" s="133">
        <f>J504-J521</f>
        <v>-0.13650000000000162</v>
      </c>
      <c r="N504" s="240"/>
    </row>
    <row r="505" spans="1:14" ht="15.75" customHeight="1">
      <c r="A505" s="245" t="s">
        <v>2329</v>
      </c>
      <c r="B505" s="79" t="s">
        <v>2420</v>
      </c>
      <c r="C505" s="246" t="str">
        <f t="shared" ref="C505:C519" si="47">C504</f>
        <v>M3</v>
      </c>
      <c r="D505" s="69"/>
      <c r="E505" s="77"/>
      <c r="F505" s="77">
        <f t="shared" ref="F505:F510" si="48">G505*H505*I505</f>
        <v>3.06</v>
      </c>
      <c r="G505" s="77">
        <f>(2.89+0.85+0.37+0.99)</f>
        <v>5.1000000000000005</v>
      </c>
      <c r="H505" s="77">
        <v>0.15</v>
      </c>
      <c r="I505" s="77">
        <v>4</v>
      </c>
      <c r="J505" s="77">
        <f t="shared" ref="J505:J520" si="49">F505</f>
        <v>3.06</v>
      </c>
      <c r="K505" s="240"/>
      <c r="L505" s="594">
        <f>ROUND(SUM(J505:J512),2)</f>
        <v>22.66</v>
      </c>
      <c r="N505" s="240"/>
    </row>
    <row r="506" spans="1:14" ht="15.75" customHeight="1">
      <c r="A506" s="245" t="s">
        <v>2329</v>
      </c>
      <c r="B506" s="79" t="s">
        <v>2421</v>
      </c>
      <c r="C506" s="246" t="str">
        <f t="shared" si="47"/>
        <v>M3</v>
      </c>
      <c r="D506" s="69"/>
      <c r="E506" s="77"/>
      <c r="F506" s="77">
        <f t="shared" si="48"/>
        <v>4.2480000000000002</v>
      </c>
      <c r="G506" s="77">
        <f>0.4+0.99+0.8+0.39+3.16+0.4+0.54+0.4</f>
        <v>7.080000000000001</v>
      </c>
      <c r="H506" s="77">
        <v>0.15</v>
      </c>
      <c r="I506" s="77">
        <v>4</v>
      </c>
      <c r="J506" s="77">
        <f t="shared" si="49"/>
        <v>4.2480000000000002</v>
      </c>
      <c r="K506" s="240"/>
      <c r="L506" s="598"/>
      <c r="N506" s="240"/>
    </row>
    <row r="507" spans="1:14" ht="15.75" customHeight="1">
      <c r="A507" s="245" t="s">
        <v>2329</v>
      </c>
      <c r="B507" s="79" t="s">
        <v>2335</v>
      </c>
      <c r="C507" s="246" t="str">
        <f t="shared" si="47"/>
        <v>M3</v>
      </c>
      <c r="D507" s="69"/>
      <c r="E507" s="77"/>
      <c r="F507" s="77">
        <f t="shared" si="48"/>
        <v>4.7459999999999996</v>
      </c>
      <c r="G507" s="77">
        <f>1.37+3.28+3.26</f>
        <v>7.91</v>
      </c>
      <c r="H507" s="77">
        <v>0.15</v>
      </c>
      <c r="I507" s="77">
        <v>4</v>
      </c>
      <c r="J507" s="77">
        <f t="shared" si="49"/>
        <v>4.7459999999999996</v>
      </c>
      <c r="K507" s="240"/>
      <c r="L507" s="598"/>
      <c r="N507" s="240"/>
    </row>
    <row r="508" spans="1:14" ht="15.75" customHeight="1">
      <c r="A508" s="245" t="s">
        <v>2329</v>
      </c>
      <c r="B508" s="79" t="s">
        <v>2422</v>
      </c>
      <c r="C508" s="246" t="str">
        <f t="shared" si="47"/>
        <v>M3</v>
      </c>
      <c r="D508" s="69"/>
      <c r="E508" s="77"/>
      <c r="F508" s="77">
        <f t="shared" si="48"/>
        <v>1.3612500000000001</v>
      </c>
      <c r="G508" s="77">
        <f>0.88+0.22+0.55</f>
        <v>1.6500000000000001</v>
      </c>
      <c r="H508" s="77">
        <v>0.25</v>
      </c>
      <c r="I508" s="77">
        <v>3.3</v>
      </c>
      <c r="J508" s="77">
        <f t="shared" si="49"/>
        <v>1.3612500000000001</v>
      </c>
      <c r="K508" s="240"/>
      <c r="L508" s="598"/>
      <c r="N508" s="240"/>
    </row>
    <row r="509" spans="1:14" ht="15.75" customHeight="1">
      <c r="A509" s="245" t="s">
        <v>2329</v>
      </c>
      <c r="B509" s="79" t="s">
        <v>2423</v>
      </c>
      <c r="C509" s="246" t="str">
        <f t="shared" si="47"/>
        <v>M3</v>
      </c>
      <c r="D509" s="69"/>
      <c r="E509" s="77"/>
      <c r="F509" s="77">
        <f t="shared" si="48"/>
        <v>5.1071999999999989</v>
      </c>
      <c r="G509" s="77">
        <f>4.01+0.27+1.04</f>
        <v>5.3199999999999994</v>
      </c>
      <c r="H509" s="77">
        <v>0.24</v>
      </c>
      <c r="I509" s="77">
        <v>4</v>
      </c>
      <c r="J509" s="77">
        <f t="shared" si="49"/>
        <v>5.1071999999999989</v>
      </c>
      <c r="K509" s="240"/>
      <c r="L509" s="598"/>
      <c r="N509" s="240"/>
    </row>
    <row r="510" spans="1:14" ht="15.75" customHeight="1">
      <c r="A510" s="245" t="s">
        <v>2329</v>
      </c>
      <c r="B510" s="79" t="s">
        <v>2424</v>
      </c>
      <c r="C510" s="246" t="str">
        <f t="shared" si="47"/>
        <v>M3</v>
      </c>
      <c r="D510" s="69"/>
      <c r="E510" s="77"/>
      <c r="F510" s="77">
        <f t="shared" si="48"/>
        <v>5.2164000000000001</v>
      </c>
      <c r="G510" s="77">
        <f>3.6+1.23</f>
        <v>4.83</v>
      </c>
      <c r="H510" s="77">
        <v>0.27</v>
      </c>
      <c r="I510" s="77">
        <v>4</v>
      </c>
      <c r="J510" s="77">
        <f t="shared" si="49"/>
        <v>5.2164000000000001</v>
      </c>
      <c r="K510" s="240"/>
      <c r="L510" s="598"/>
      <c r="N510" s="240"/>
    </row>
    <row r="511" spans="1:14" ht="15.75" customHeight="1">
      <c r="A511" s="245" t="s">
        <v>2329</v>
      </c>
      <c r="B511" s="79" t="s">
        <v>2336</v>
      </c>
      <c r="C511" s="246" t="str">
        <f t="shared" si="47"/>
        <v>M3</v>
      </c>
      <c r="D511" s="69">
        <v>-2</v>
      </c>
      <c r="E511" s="77"/>
      <c r="F511" s="77">
        <f t="shared" ref="F511:F512" si="50">G511*H511*I511*D511</f>
        <v>-0.56700000000000006</v>
      </c>
      <c r="G511" s="77">
        <v>0.9</v>
      </c>
      <c r="H511" s="77">
        <v>0.15</v>
      </c>
      <c r="I511" s="77">
        <v>2.1</v>
      </c>
      <c r="J511" s="77">
        <f t="shared" si="49"/>
        <v>-0.56700000000000006</v>
      </c>
      <c r="K511" s="240"/>
      <c r="L511" s="598"/>
      <c r="N511" s="240"/>
    </row>
    <row r="512" spans="1:14" ht="15.75" customHeight="1">
      <c r="A512" s="245" t="s">
        <v>2329</v>
      </c>
      <c r="B512" s="79" t="s">
        <v>2337</v>
      </c>
      <c r="C512" s="246" t="str">
        <f t="shared" si="47"/>
        <v>M3</v>
      </c>
      <c r="D512" s="69">
        <v>-1</v>
      </c>
      <c r="E512" s="77"/>
      <c r="F512" s="77">
        <f t="shared" si="50"/>
        <v>-0.51030000000000009</v>
      </c>
      <c r="G512" s="77">
        <v>0.9</v>
      </c>
      <c r="H512" s="77">
        <v>0.27</v>
      </c>
      <c r="I512" s="77">
        <v>2.1</v>
      </c>
      <c r="J512" s="77">
        <f t="shared" si="49"/>
        <v>-0.51030000000000009</v>
      </c>
      <c r="K512" s="240"/>
      <c r="L512" s="598"/>
      <c r="N512" s="240"/>
    </row>
    <row r="513" spans="1:14" ht="15.75" customHeight="1">
      <c r="A513" s="245"/>
      <c r="B513" s="79"/>
      <c r="C513" s="246" t="str">
        <f t="shared" si="47"/>
        <v>M3</v>
      </c>
      <c r="D513" s="69"/>
      <c r="E513" s="77"/>
      <c r="F513" s="77">
        <f t="shared" ref="F513:F520" si="51">G513*H513*I513</f>
        <v>0</v>
      </c>
      <c r="G513" s="77"/>
      <c r="H513" s="77"/>
      <c r="I513" s="77"/>
      <c r="J513" s="77">
        <f t="shared" si="49"/>
        <v>0</v>
      </c>
      <c r="K513" s="240"/>
      <c r="N513" s="240"/>
    </row>
    <row r="514" spans="1:14" ht="15.75" customHeight="1">
      <c r="A514" s="245"/>
      <c r="B514" s="79"/>
      <c r="C514" s="246" t="str">
        <f t="shared" si="47"/>
        <v>M3</v>
      </c>
      <c r="D514" s="69"/>
      <c r="E514" s="77"/>
      <c r="F514" s="77">
        <f t="shared" si="51"/>
        <v>0</v>
      </c>
      <c r="G514" s="77"/>
      <c r="H514" s="77"/>
      <c r="I514" s="77"/>
      <c r="J514" s="77">
        <f t="shared" si="49"/>
        <v>0</v>
      </c>
      <c r="K514" s="240"/>
      <c r="N514" s="240"/>
    </row>
    <row r="515" spans="1:14" ht="15.75" customHeight="1">
      <c r="A515" s="245"/>
      <c r="B515" s="79"/>
      <c r="C515" s="246" t="str">
        <f t="shared" si="47"/>
        <v>M3</v>
      </c>
      <c r="D515" s="69"/>
      <c r="E515" s="77"/>
      <c r="F515" s="77">
        <f t="shared" si="51"/>
        <v>0</v>
      </c>
      <c r="G515" s="77"/>
      <c r="H515" s="77"/>
      <c r="I515" s="77"/>
      <c r="J515" s="77">
        <f t="shared" si="49"/>
        <v>0</v>
      </c>
      <c r="K515" s="240"/>
      <c r="N515" s="240"/>
    </row>
    <row r="516" spans="1:14" ht="15.75" customHeight="1">
      <c r="A516" s="245"/>
      <c r="B516" s="79"/>
      <c r="C516" s="246" t="str">
        <f t="shared" si="47"/>
        <v>M3</v>
      </c>
      <c r="D516" s="69"/>
      <c r="E516" s="77"/>
      <c r="F516" s="77">
        <f t="shared" si="51"/>
        <v>0</v>
      </c>
      <c r="G516" s="77"/>
      <c r="H516" s="77"/>
      <c r="I516" s="77"/>
      <c r="J516" s="77">
        <f t="shared" si="49"/>
        <v>0</v>
      </c>
      <c r="K516" s="240"/>
      <c r="N516" s="240"/>
    </row>
    <row r="517" spans="1:14" ht="15.75" customHeight="1">
      <c r="A517" s="245"/>
      <c r="B517" s="79"/>
      <c r="C517" s="246" t="str">
        <f t="shared" si="47"/>
        <v>M3</v>
      </c>
      <c r="D517" s="69"/>
      <c r="E517" s="77"/>
      <c r="F517" s="77">
        <f t="shared" si="51"/>
        <v>0</v>
      </c>
      <c r="G517" s="77"/>
      <c r="H517" s="77"/>
      <c r="I517" s="77"/>
      <c r="J517" s="77">
        <f t="shared" si="49"/>
        <v>0</v>
      </c>
      <c r="K517" s="240"/>
      <c r="N517" s="240"/>
    </row>
    <row r="518" spans="1:14" ht="15.75" customHeight="1">
      <c r="A518" s="245"/>
      <c r="B518" s="79"/>
      <c r="C518" s="246" t="str">
        <f t="shared" si="47"/>
        <v>M3</v>
      </c>
      <c r="D518" s="69"/>
      <c r="E518" s="77"/>
      <c r="F518" s="77">
        <f t="shared" si="51"/>
        <v>0</v>
      </c>
      <c r="G518" s="77"/>
      <c r="H518" s="77"/>
      <c r="I518" s="77"/>
      <c r="J518" s="77">
        <f t="shared" si="49"/>
        <v>0</v>
      </c>
      <c r="K518" s="240"/>
      <c r="N518" s="240"/>
    </row>
    <row r="519" spans="1:14" ht="15.75" customHeight="1">
      <c r="A519" s="245"/>
      <c r="B519" s="79"/>
      <c r="C519" s="246" t="str">
        <f t="shared" si="47"/>
        <v>M3</v>
      </c>
      <c r="D519" s="69"/>
      <c r="E519" s="77"/>
      <c r="F519" s="77">
        <f t="shared" si="51"/>
        <v>0</v>
      </c>
      <c r="G519" s="77"/>
      <c r="H519" s="77"/>
      <c r="I519" s="77"/>
      <c r="J519" s="77">
        <f t="shared" si="49"/>
        <v>0</v>
      </c>
      <c r="K519" s="240"/>
      <c r="N519" s="240"/>
    </row>
    <row r="520" spans="1:14" ht="15.75" customHeight="1">
      <c r="A520" s="245"/>
      <c r="B520" s="79"/>
      <c r="C520" s="246"/>
      <c r="D520" s="69"/>
      <c r="E520" s="77"/>
      <c r="F520" s="77">
        <f t="shared" si="51"/>
        <v>0</v>
      </c>
      <c r="G520" s="77"/>
      <c r="H520" s="77"/>
      <c r="I520" s="77"/>
      <c r="J520" s="77">
        <f t="shared" si="49"/>
        <v>0</v>
      </c>
      <c r="K520" s="240"/>
      <c r="N520" s="240"/>
    </row>
    <row r="521" spans="1:14" ht="15.75" customHeight="1">
      <c r="A521" s="244"/>
      <c r="B521" s="71"/>
      <c r="C521" s="72"/>
      <c r="D521" s="73"/>
      <c r="E521" s="73"/>
      <c r="F521" s="74"/>
      <c r="G521" s="74"/>
      <c r="H521" s="74"/>
      <c r="I521" s="75" t="s">
        <v>2325</v>
      </c>
      <c r="J521" s="76">
        <f>ROUND(SUM(J505:J520),2)</f>
        <v>22.66</v>
      </c>
      <c r="K521" s="240"/>
      <c r="N521" s="240"/>
    </row>
    <row r="522" spans="1:14" ht="15.75" customHeight="1">
      <c r="A522" s="240"/>
      <c r="B522" s="240"/>
      <c r="C522" s="240"/>
      <c r="D522" s="240"/>
      <c r="E522" s="240"/>
      <c r="F522" s="240"/>
      <c r="G522" s="240"/>
      <c r="H522" s="240"/>
      <c r="I522" s="240"/>
      <c r="J522" s="240"/>
      <c r="K522" s="240"/>
    </row>
    <row r="523" spans="1:14" ht="15.75" customHeight="1">
      <c r="A523" s="242" t="s">
        <v>2318</v>
      </c>
      <c r="B523" s="59" t="s">
        <v>2319</v>
      </c>
      <c r="C523" s="243" t="s">
        <v>23</v>
      </c>
      <c r="D523" s="61" t="s">
        <v>53</v>
      </c>
      <c r="E523" s="62" t="s">
        <v>2320</v>
      </c>
      <c r="F523" s="62" t="s">
        <v>2321</v>
      </c>
      <c r="G523" s="62" t="s">
        <v>2322</v>
      </c>
      <c r="H523" s="62" t="s">
        <v>2323</v>
      </c>
      <c r="I523" s="62" t="s">
        <v>2324</v>
      </c>
      <c r="J523" s="61" t="s">
        <v>2325</v>
      </c>
      <c r="K523" s="240"/>
      <c r="L523" s="342" t="s">
        <v>2411</v>
      </c>
      <c r="M523" s="132" t="s">
        <v>2328</v>
      </c>
      <c r="N523" s="240"/>
    </row>
    <row r="524" spans="1:14" ht="15.75" customHeight="1">
      <c r="A524" s="245" t="s">
        <v>1625</v>
      </c>
      <c r="B524" s="79" t="s">
        <v>114</v>
      </c>
      <c r="C524" s="246" t="s">
        <v>82</v>
      </c>
      <c r="D524" s="64">
        <v>66.300000000000011</v>
      </c>
      <c r="E524" s="64"/>
      <c r="F524" s="64"/>
      <c r="G524" s="64"/>
      <c r="H524" s="64"/>
      <c r="I524" s="64"/>
      <c r="J524" s="65">
        <f>D524</f>
        <v>66.300000000000011</v>
      </c>
      <c r="K524" s="240"/>
      <c r="L524" s="261"/>
      <c r="M524" s="133">
        <f>J524-J532</f>
        <v>15.160000000000011</v>
      </c>
      <c r="N524" s="240"/>
    </row>
    <row r="525" spans="1:14" ht="15.75" customHeight="1">
      <c r="A525" s="245" t="s">
        <v>2329</v>
      </c>
      <c r="B525" s="79" t="s">
        <v>2345</v>
      </c>
      <c r="C525" s="246" t="str">
        <f t="shared" ref="C525:C530" si="52">C524</f>
        <v>M2</v>
      </c>
      <c r="D525" s="69"/>
      <c r="E525" s="209">
        <f t="shared" ref="E525:E526" si="53">G525*I525</f>
        <v>37.26</v>
      </c>
      <c r="F525" s="77">
        <f t="shared" ref="F525:F531" si="54">G525*H525*I525</f>
        <v>0</v>
      </c>
      <c r="G525" s="207">
        <f>5.3+4.77+2.35</f>
        <v>12.42</v>
      </c>
      <c r="H525" s="77"/>
      <c r="I525" s="209">
        <v>3</v>
      </c>
      <c r="J525" s="77">
        <f t="shared" ref="J525:J531" si="55">E525</f>
        <v>37.26</v>
      </c>
      <c r="K525" s="240"/>
      <c r="L525" s="594">
        <f>SUM(J525:J527)</f>
        <v>50.5</v>
      </c>
      <c r="N525" s="240"/>
    </row>
    <row r="526" spans="1:14" ht="15.75" customHeight="1">
      <c r="A526" s="245" t="s">
        <v>2329</v>
      </c>
      <c r="B526" s="79" t="s">
        <v>2346</v>
      </c>
      <c r="C526" s="246" t="str">
        <f t="shared" si="52"/>
        <v>M2</v>
      </c>
      <c r="D526" s="69"/>
      <c r="E526" s="209">
        <f t="shared" si="53"/>
        <v>21.240000000000002</v>
      </c>
      <c r="F526" s="77">
        <f t="shared" si="54"/>
        <v>0</v>
      </c>
      <c r="G526" s="207">
        <f>2.35+4.73</f>
        <v>7.08</v>
      </c>
      <c r="H526" s="77"/>
      <c r="I526" s="209">
        <v>3</v>
      </c>
      <c r="J526" s="77">
        <f t="shared" si="55"/>
        <v>21.240000000000002</v>
      </c>
      <c r="K526" s="240"/>
      <c r="L526" s="598"/>
      <c r="N526" s="240"/>
    </row>
    <row r="527" spans="1:14" ht="15.75" customHeight="1">
      <c r="A527" s="245" t="s">
        <v>2329</v>
      </c>
      <c r="B527" s="79" t="s">
        <v>2338</v>
      </c>
      <c r="C527" s="246" t="str">
        <f t="shared" si="52"/>
        <v>M2</v>
      </c>
      <c r="D527" s="210">
        <v>-8</v>
      </c>
      <c r="E527" s="209">
        <f>G527*I527*D527</f>
        <v>-8</v>
      </c>
      <c r="F527" s="77">
        <f t="shared" si="54"/>
        <v>0</v>
      </c>
      <c r="G527" s="207">
        <v>0.4</v>
      </c>
      <c r="H527" s="77"/>
      <c r="I527" s="209">
        <v>2.5</v>
      </c>
      <c r="J527" s="77">
        <f t="shared" si="55"/>
        <v>-8</v>
      </c>
      <c r="K527" s="240"/>
      <c r="L527" s="598"/>
      <c r="N527" s="240"/>
    </row>
    <row r="528" spans="1:14" ht="15.75" customHeight="1">
      <c r="A528" s="245" t="s">
        <v>2391</v>
      </c>
      <c r="B528" s="252" t="s">
        <v>2425</v>
      </c>
      <c r="C528" s="246" t="s">
        <v>82</v>
      </c>
      <c r="D528" s="210">
        <v>6</v>
      </c>
      <c r="E528" s="209">
        <f>G528*I528*D528</f>
        <v>0.41999999999999993</v>
      </c>
      <c r="F528" s="77">
        <f t="shared" si="54"/>
        <v>0</v>
      </c>
      <c r="G528" s="207">
        <v>0.2</v>
      </c>
      <c r="H528" s="251"/>
      <c r="I528" s="209">
        <v>0.35</v>
      </c>
      <c r="J528" s="77">
        <f t="shared" si="55"/>
        <v>0.41999999999999993</v>
      </c>
      <c r="K528" s="240"/>
      <c r="L528" s="595">
        <f>SUM(J528:J529)</f>
        <v>0.6399999999999999</v>
      </c>
      <c r="N528" s="240"/>
    </row>
    <row r="529" spans="1:14" ht="15.75" customHeight="1">
      <c r="A529" s="245" t="s">
        <v>2391</v>
      </c>
      <c r="B529" s="252" t="s">
        <v>2425</v>
      </c>
      <c r="C529" s="246" t="s">
        <v>82</v>
      </c>
      <c r="D529" s="210">
        <v>2</v>
      </c>
      <c r="E529" s="209">
        <f>G529*I529*D529</f>
        <v>0.22000000000000003</v>
      </c>
      <c r="F529" s="77">
        <f t="shared" si="54"/>
        <v>0</v>
      </c>
      <c r="G529" s="207">
        <v>0.2</v>
      </c>
      <c r="H529" s="251"/>
      <c r="I529" s="209">
        <v>0.55000000000000004</v>
      </c>
      <c r="J529" s="77">
        <f t="shared" si="55"/>
        <v>0.22000000000000003</v>
      </c>
      <c r="K529" s="240"/>
      <c r="L529" s="595"/>
      <c r="N529" s="240"/>
    </row>
    <row r="530" spans="1:14" ht="15.75" customHeight="1">
      <c r="A530" s="245"/>
      <c r="B530" s="79"/>
      <c r="C530" s="246" t="str">
        <f t="shared" si="52"/>
        <v>M2</v>
      </c>
      <c r="D530" s="69"/>
      <c r="E530" s="77"/>
      <c r="F530" s="77">
        <f t="shared" si="54"/>
        <v>0</v>
      </c>
      <c r="G530" s="77"/>
      <c r="H530" s="77"/>
      <c r="I530" s="77"/>
      <c r="J530" s="77">
        <f t="shared" si="55"/>
        <v>0</v>
      </c>
      <c r="K530" s="240"/>
      <c r="N530" s="240"/>
    </row>
    <row r="531" spans="1:14" ht="15.75" customHeight="1">
      <c r="A531" s="245"/>
      <c r="B531" s="79"/>
      <c r="C531" s="246"/>
      <c r="D531" s="69"/>
      <c r="E531" s="77"/>
      <c r="F531" s="77">
        <f t="shared" si="54"/>
        <v>0</v>
      </c>
      <c r="G531" s="77"/>
      <c r="H531" s="77"/>
      <c r="I531" s="77"/>
      <c r="J531" s="77">
        <f t="shared" si="55"/>
        <v>0</v>
      </c>
      <c r="K531" s="240"/>
      <c r="N531" s="240"/>
    </row>
    <row r="532" spans="1:14" ht="15.75" customHeight="1">
      <c r="A532" s="244"/>
      <c r="B532" s="71"/>
      <c r="C532" s="72"/>
      <c r="D532" s="73"/>
      <c r="E532" s="73"/>
      <c r="F532" s="74"/>
      <c r="G532" s="74"/>
      <c r="H532" s="74"/>
      <c r="I532" s="75" t="s">
        <v>2325</v>
      </c>
      <c r="J532" s="76">
        <f>ROUND(SUM(J525:J531),2)</f>
        <v>51.14</v>
      </c>
      <c r="K532" s="240"/>
      <c r="N532" s="240"/>
    </row>
    <row r="533" spans="1:14" ht="15.75" customHeight="1">
      <c r="A533" s="240"/>
      <c r="B533" s="240"/>
      <c r="C533" s="240"/>
      <c r="D533" s="240"/>
      <c r="E533" s="240"/>
      <c r="F533" s="240"/>
      <c r="G533" s="240"/>
      <c r="H533" s="240"/>
      <c r="I533" s="240"/>
      <c r="J533" s="240"/>
      <c r="K533" s="240"/>
    </row>
    <row r="534" spans="1:14" ht="15.75" customHeight="1">
      <c r="A534" s="242" t="s">
        <v>2318</v>
      </c>
      <c r="B534" s="59" t="s">
        <v>2319</v>
      </c>
      <c r="C534" s="243" t="s">
        <v>23</v>
      </c>
      <c r="D534" s="61" t="s">
        <v>53</v>
      </c>
      <c r="E534" s="62" t="s">
        <v>2320</v>
      </c>
      <c r="F534" s="62" t="s">
        <v>2321</v>
      </c>
      <c r="G534" s="62" t="s">
        <v>2322</v>
      </c>
      <c r="H534" s="62" t="s">
        <v>2323</v>
      </c>
      <c r="I534" s="62" t="s">
        <v>2324</v>
      </c>
      <c r="J534" s="61" t="s">
        <v>2325</v>
      </c>
      <c r="K534" s="240"/>
      <c r="L534" s="342" t="s">
        <v>2411</v>
      </c>
      <c r="M534" s="132" t="s">
        <v>2328</v>
      </c>
      <c r="N534" s="240"/>
    </row>
    <row r="535" spans="1:14" ht="15.75" customHeight="1">
      <c r="A535" s="245" t="s">
        <v>1626</v>
      </c>
      <c r="B535" s="79" t="s">
        <v>116</v>
      </c>
      <c r="C535" s="246" t="s">
        <v>82</v>
      </c>
      <c r="D535" s="64">
        <v>786.7</v>
      </c>
      <c r="E535" s="64"/>
      <c r="F535" s="64"/>
      <c r="G535" s="64"/>
      <c r="H535" s="64"/>
      <c r="I535" s="64"/>
      <c r="J535" s="65">
        <f>D535</f>
        <v>786.7</v>
      </c>
      <c r="K535" s="240"/>
      <c r="L535" s="261"/>
      <c r="M535" s="133">
        <f>J535-J543</f>
        <v>364.14000000000004</v>
      </c>
      <c r="N535" s="240"/>
    </row>
    <row r="536" spans="1:14" ht="15.75" customHeight="1">
      <c r="A536" s="245" t="s">
        <v>2329</v>
      </c>
      <c r="B536" s="79" t="s">
        <v>2339</v>
      </c>
      <c r="C536" s="246" t="str">
        <f t="shared" ref="C536:C541" si="56">C535</f>
        <v>M2</v>
      </c>
      <c r="D536" s="69"/>
      <c r="E536" s="209">
        <v>179.58</v>
      </c>
      <c r="F536" s="77">
        <f t="shared" ref="F536:F542" si="57">G536*H536*I536</f>
        <v>0</v>
      </c>
      <c r="G536" s="209"/>
      <c r="H536" s="209"/>
      <c r="I536" s="209"/>
      <c r="J536" s="209">
        <f t="shared" ref="J536:J542" si="58">E536</f>
        <v>179.58</v>
      </c>
      <c r="K536" s="240"/>
      <c r="L536" s="223">
        <f>J536</f>
        <v>179.58</v>
      </c>
      <c r="N536" s="240"/>
    </row>
    <row r="537" spans="1:14" ht="15.75" customHeight="1">
      <c r="A537" s="245" t="s">
        <v>2391</v>
      </c>
      <c r="B537" s="253" t="s">
        <v>2426</v>
      </c>
      <c r="C537" s="246" t="s">
        <v>82</v>
      </c>
      <c r="D537" s="250">
        <v>1</v>
      </c>
      <c r="E537" s="209">
        <f>G537*H537*D537</f>
        <v>242.97839999999999</v>
      </c>
      <c r="F537" s="209">
        <v>0</v>
      </c>
      <c r="G537" s="209">
        <v>15.12</v>
      </c>
      <c r="H537" s="209">
        <v>16.07</v>
      </c>
      <c r="I537" s="209"/>
      <c r="J537" s="209">
        <f t="shared" si="58"/>
        <v>242.97839999999999</v>
      </c>
      <c r="K537" s="240"/>
      <c r="L537" s="223">
        <f>J537</f>
        <v>242.97839999999999</v>
      </c>
      <c r="N537" s="240"/>
    </row>
    <row r="538" spans="1:14" ht="15.75" customHeight="1">
      <c r="A538" s="245"/>
      <c r="B538" s="79"/>
      <c r="C538" s="246" t="str">
        <f t="shared" si="56"/>
        <v>M2</v>
      </c>
      <c r="D538" s="69"/>
      <c r="E538" s="77">
        <f>G538*I538*D538</f>
        <v>0</v>
      </c>
      <c r="F538" s="77">
        <f t="shared" si="57"/>
        <v>0</v>
      </c>
      <c r="G538" s="77"/>
      <c r="H538" s="77"/>
      <c r="I538" s="77"/>
      <c r="J538" s="77">
        <f t="shared" si="58"/>
        <v>0</v>
      </c>
      <c r="K538" s="240"/>
      <c r="N538" s="240"/>
    </row>
    <row r="539" spans="1:14" ht="15.75" customHeight="1">
      <c r="A539" s="245"/>
      <c r="B539" s="79"/>
      <c r="C539" s="246" t="str">
        <f t="shared" si="56"/>
        <v>M2</v>
      </c>
      <c r="D539" s="69"/>
      <c r="E539" s="77"/>
      <c r="F539" s="77">
        <f t="shared" si="57"/>
        <v>0</v>
      </c>
      <c r="G539" s="77"/>
      <c r="H539" s="77"/>
      <c r="I539" s="77"/>
      <c r="J539" s="77">
        <f t="shared" si="58"/>
        <v>0</v>
      </c>
      <c r="K539" s="240"/>
      <c r="N539" s="240"/>
    </row>
    <row r="540" spans="1:14" ht="15.75" customHeight="1">
      <c r="A540" s="245"/>
      <c r="B540" s="79"/>
      <c r="C540" s="246" t="str">
        <f t="shared" si="56"/>
        <v>M2</v>
      </c>
      <c r="D540" s="69"/>
      <c r="E540" s="77"/>
      <c r="F540" s="77">
        <f t="shared" si="57"/>
        <v>0</v>
      </c>
      <c r="G540" s="77"/>
      <c r="H540" s="77"/>
      <c r="I540" s="77"/>
      <c r="J540" s="77">
        <f t="shared" si="58"/>
        <v>0</v>
      </c>
      <c r="K540" s="240"/>
      <c r="N540" s="240"/>
    </row>
    <row r="541" spans="1:14" ht="15.75" customHeight="1">
      <c r="A541" s="245"/>
      <c r="B541" s="79"/>
      <c r="C541" s="246" t="str">
        <f t="shared" si="56"/>
        <v>M2</v>
      </c>
      <c r="D541" s="69"/>
      <c r="E541" s="77"/>
      <c r="F541" s="77">
        <f t="shared" si="57"/>
        <v>0</v>
      </c>
      <c r="G541" s="77"/>
      <c r="H541" s="77"/>
      <c r="I541" s="77"/>
      <c r="J541" s="77">
        <f t="shared" si="58"/>
        <v>0</v>
      </c>
      <c r="K541" s="240"/>
      <c r="N541" s="240"/>
    </row>
    <row r="542" spans="1:14" ht="15.75" customHeight="1">
      <c r="A542" s="28"/>
      <c r="B542" s="63"/>
      <c r="C542" s="29"/>
      <c r="D542" s="69"/>
      <c r="E542" s="68"/>
      <c r="F542" s="68">
        <f t="shared" si="57"/>
        <v>0</v>
      </c>
      <c r="G542" s="68"/>
      <c r="H542" s="68"/>
      <c r="I542" s="68"/>
      <c r="J542" s="68">
        <f t="shared" si="58"/>
        <v>0</v>
      </c>
      <c r="N542"/>
    </row>
    <row r="543" spans="1:14" ht="15.75" customHeight="1">
      <c r="A543" s="70"/>
      <c r="B543" s="71"/>
      <c r="C543" s="72"/>
      <c r="D543" s="73"/>
      <c r="E543" s="73"/>
      <c r="F543" s="74"/>
      <c r="G543" s="74"/>
      <c r="H543" s="74"/>
      <c r="I543" s="75" t="s">
        <v>2325</v>
      </c>
      <c r="J543" s="76">
        <f>ROUND(SUM(J536:J542),2)</f>
        <v>422.56</v>
      </c>
      <c r="N543"/>
    </row>
    <row r="544" spans="1:14" ht="15.75" customHeight="1"/>
    <row r="545" spans="1:14" ht="15.75" customHeight="1">
      <c r="A545" s="58" t="s">
        <v>2318</v>
      </c>
      <c r="B545" s="59" t="s">
        <v>2319</v>
      </c>
      <c r="C545" s="60" t="s">
        <v>23</v>
      </c>
      <c r="D545" s="61" t="s">
        <v>53</v>
      </c>
      <c r="E545" s="62" t="s">
        <v>2320</v>
      </c>
      <c r="F545" s="62" t="s">
        <v>2321</v>
      </c>
      <c r="G545" s="62" t="s">
        <v>2322</v>
      </c>
      <c r="H545" s="62" t="s">
        <v>2323</v>
      </c>
      <c r="I545" s="62" t="s">
        <v>2324</v>
      </c>
      <c r="J545" s="61" t="s">
        <v>2325</v>
      </c>
      <c r="L545" s="342" t="s">
        <v>2411</v>
      </c>
      <c r="M545" s="132" t="s">
        <v>2328</v>
      </c>
      <c r="N545"/>
    </row>
    <row r="546" spans="1:14" ht="15.75" customHeight="1">
      <c r="A546" s="28" t="s">
        <v>1628</v>
      </c>
      <c r="B546" s="63" t="s">
        <v>121</v>
      </c>
      <c r="C546" s="29" t="s">
        <v>82</v>
      </c>
      <c r="D546" s="64">
        <v>103.12</v>
      </c>
      <c r="E546" s="64"/>
      <c r="F546" s="64"/>
      <c r="G546" s="64"/>
      <c r="H546" s="64"/>
      <c r="I546" s="64"/>
      <c r="J546" s="65">
        <f>D546</f>
        <v>103.12</v>
      </c>
      <c r="L546" s="261"/>
      <c r="M546" s="133">
        <f>J546-J554</f>
        <v>81.95</v>
      </c>
      <c r="N546"/>
    </row>
    <row r="547" spans="1:14" ht="15.75" customHeight="1">
      <c r="A547" s="28" t="s">
        <v>2329</v>
      </c>
      <c r="B547" s="63" t="s">
        <v>2340</v>
      </c>
      <c r="C547" s="29" t="str">
        <f t="shared" ref="C547:C552" si="59">C546</f>
        <v>M2</v>
      </c>
      <c r="D547" s="69">
        <v>2</v>
      </c>
      <c r="E547" s="68">
        <f t="shared" ref="E547:E552" si="60">D547*G547*I547</f>
        <v>3.7800000000000002</v>
      </c>
      <c r="F547" s="68">
        <f t="shared" ref="F547:F553" si="61">G547*H547*I547</f>
        <v>0</v>
      </c>
      <c r="G547" s="68">
        <v>0.9</v>
      </c>
      <c r="H547" s="68"/>
      <c r="I547" s="68">
        <v>2.1</v>
      </c>
      <c r="J547" s="68">
        <f t="shared" ref="J547:J553" si="62">E547</f>
        <v>3.7800000000000002</v>
      </c>
      <c r="L547" s="594">
        <f>SUM(J547:J551)</f>
        <v>21.17</v>
      </c>
      <c r="N547"/>
    </row>
    <row r="548" spans="1:14" ht="15.75" customHeight="1">
      <c r="A548" s="28" t="s">
        <v>2329</v>
      </c>
      <c r="B548" s="63" t="s">
        <v>2341</v>
      </c>
      <c r="C548" s="29" t="str">
        <f t="shared" si="59"/>
        <v>M2</v>
      </c>
      <c r="D548" s="69">
        <v>1</v>
      </c>
      <c r="E548" s="68">
        <f t="shared" si="60"/>
        <v>1.8900000000000001</v>
      </c>
      <c r="F548" s="68">
        <f t="shared" si="61"/>
        <v>0</v>
      </c>
      <c r="G548" s="68">
        <v>0.9</v>
      </c>
      <c r="H548" s="68"/>
      <c r="I548" s="68">
        <v>2.1</v>
      </c>
      <c r="J548" s="68">
        <f t="shared" si="62"/>
        <v>1.8900000000000001</v>
      </c>
      <c r="L548" s="595"/>
      <c r="N548"/>
    </row>
    <row r="549" spans="1:14" ht="15.75" customHeight="1">
      <c r="A549" s="28" t="s">
        <v>2329</v>
      </c>
      <c r="B549" s="63" t="s">
        <v>2342</v>
      </c>
      <c r="C549" s="29" t="str">
        <f t="shared" si="59"/>
        <v>M2</v>
      </c>
      <c r="D549" s="69">
        <v>8</v>
      </c>
      <c r="E549" s="68">
        <f t="shared" si="60"/>
        <v>7.1999999999999993</v>
      </c>
      <c r="F549" s="68">
        <f t="shared" si="61"/>
        <v>0</v>
      </c>
      <c r="G549" s="68">
        <v>0.6</v>
      </c>
      <c r="H549" s="68"/>
      <c r="I549" s="68">
        <v>1.5</v>
      </c>
      <c r="J549" s="68">
        <f t="shared" si="62"/>
        <v>7.1999999999999993</v>
      </c>
      <c r="L549" s="595"/>
      <c r="N549"/>
    </row>
    <row r="550" spans="1:14" ht="15.75" customHeight="1">
      <c r="A550" s="28" t="s">
        <v>2329</v>
      </c>
      <c r="B550" s="79" t="s">
        <v>2343</v>
      </c>
      <c r="C550" s="29" t="str">
        <f t="shared" si="59"/>
        <v>M2</v>
      </c>
      <c r="D550" s="69">
        <v>1</v>
      </c>
      <c r="E550" s="68">
        <f t="shared" si="60"/>
        <v>3.15</v>
      </c>
      <c r="F550" s="68">
        <f t="shared" si="61"/>
        <v>0</v>
      </c>
      <c r="G550" s="68">
        <v>3.15</v>
      </c>
      <c r="H550" s="68"/>
      <c r="I550" s="68">
        <v>1</v>
      </c>
      <c r="J550" s="68">
        <f t="shared" si="62"/>
        <v>3.15</v>
      </c>
      <c r="L550" s="595"/>
      <c r="N550"/>
    </row>
    <row r="551" spans="1:14" ht="15.75" customHeight="1">
      <c r="A551" s="28" t="s">
        <v>2329</v>
      </c>
      <c r="B551" s="79" t="s">
        <v>2344</v>
      </c>
      <c r="C551" s="29" t="str">
        <f t="shared" si="59"/>
        <v>M2</v>
      </c>
      <c r="D551" s="69">
        <v>1</v>
      </c>
      <c r="E551" s="68">
        <f t="shared" si="60"/>
        <v>5.15</v>
      </c>
      <c r="F551" s="68">
        <f t="shared" si="61"/>
        <v>0</v>
      </c>
      <c r="G551" s="68">
        <v>5.15</v>
      </c>
      <c r="H551" s="68"/>
      <c r="I551" s="68">
        <v>1</v>
      </c>
      <c r="J551" s="68">
        <f t="shared" si="62"/>
        <v>5.15</v>
      </c>
      <c r="L551" s="595"/>
      <c r="N551"/>
    </row>
    <row r="552" spans="1:14" ht="15.75" customHeight="1">
      <c r="A552" s="28"/>
      <c r="B552" s="63"/>
      <c r="C552" s="29" t="str">
        <f t="shared" si="59"/>
        <v>M2</v>
      </c>
      <c r="D552" s="69"/>
      <c r="E552" s="68">
        <f t="shared" si="60"/>
        <v>0</v>
      </c>
      <c r="F552" s="68">
        <f t="shared" si="61"/>
        <v>0</v>
      </c>
      <c r="G552" s="68"/>
      <c r="H552" s="68"/>
      <c r="I552" s="68"/>
      <c r="J552" s="68">
        <f t="shared" si="62"/>
        <v>0</v>
      </c>
      <c r="N552"/>
    </row>
    <row r="553" spans="1:14" ht="15.75" customHeight="1">
      <c r="A553" s="28"/>
      <c r="B553" s="63"/>
      <c r="C553" s="29"/>
      <c r="D553" s="69"/>
      <c r="E553" s="68"/>
      <c r="F553" s="68">
        <f t="shared" si="61"/>
        <v>0</v>
      </c>
      <c r="G553" s="68"/>
      <c r="H553" s="68"/>
      <c r="I553" s="68"/>
      <c r="J553" s="68">
        <f t="shared" si="62"/>
        <v>0</v>
      </c>
      <c r="N553"/>
    </row>
    <row r="554" spans="1:14" ht="15.75" customHeight="1">
      <c r="A554" s="70"/>
      <c r="B554" s="71"/>
      <c r="C554" s="72"/>
      <c r="D554" s="73"/>
      <c r="E554" s="73"/>
      <c r="F554" s="74"/>
      <c r="G554" s="74"/>
      <c r="H554" s="74"/>
      <c r="I554" s="75" t="s">
        <v>2325</v>
      </c>
      <c r="J554" s="76">
        <f>ROUND(SUM(J547:J553),2)</f>
        <v>21.17</v>
      </c>
      <c r="N554"/>
    </row>
    <row r="555" spans="1:14" ht="15.75" customHeight="1"/>
    <row r="556" spans="1:14" ht="15.75" customHeight="1">
      <c r="A556" s="58" t="s">
        <v>2318</v>
      </c>
      <c r="B556" s="59" t="s">
        <v>2319</v>
      </c>
      <c r="C556" s="60" t="s">
        <v>23</v>
      </c>
      <c r="D556" s="61" t="s">
        <v>53</v>
      </c>
      <c r="E556" s="62" t="s">
        <v>2320</v>
      </c>
      <c r="F556" s="62" t="s">
        <v>2321</v>
      </c>
      <c r="G556" s="62" t="s">
        <v>2322</v>
      </c>
      <c r="H556" s="62" t="s">
        <v>2323</v>
      </c>
      <c r="I556" s="62" t="s">
        <v>2324</v>
      </c>
      <c r="J556" s="61" t="s">
        <v>2325</v>
      </c>
      <c r="L556" s="342" t="s">
        <v>2411</v>
      </c>
      <c r="M556" s="132" t="s">
        <v>2328</v>
      </c>
      <c r="N556"/>
    </row>
    <row r="557" spans="1:14" ht="15.75" customHeight="1">
      <c r="A557" s="28" t="s">
        <v>1629</v>
      </c>
      <c r="B557" s="63" t="s">
        <v>123</v>
      </c>
      <c r="C557" s="29" t="s">
        <v>100</v>
      </c>
      <c r="D557" s="64">
        <v>487</v>
      </c>
      <c r="E557" s="64"/>
      <c r="F557" s="64"/>
      <c r="G557" s="64"/>
      <c r="H557" s="64"/>
      <c r="I557" s="64"/>
      <c r="J557" s="65">
        <f t="shared" ref="J557:J564" si="63">D557</f>
        <v>487</v>
      </c>
      <c r="L557" s="261"/>
      <c r="M557" s="133">
        <f>J557-J565</f>
        <v>465</v>
      </c>
      <c r="N557"/>
    </row>
    <row r="558" spans="1:14" ht="15.75" customHeight="1">
      <c r="A558" s="28" t="s">
        <v>2329</v>
      </c>
      <c r="B558" s="79" t="s">
        <v>2345</v>
      </c>
      <c r="C558" s="29" t="str">
        <f t="shared" ref="C558:C563" si="64">C557</f>
        <v>UN</v>
      </c>
      <c r="D558" s="69">
        <v>9</v>
      </c>
      <c r="E558" s="68"/>
      <c r="F558" s="68"/>
      <c r="G558" s="68"/>
      <c r="H558" s="68"/>
      <c r="I558" s="68"/>
      <c r="J558" s="68">
        <f t="shared" si="63"/>
        <v>9</v>
      </c>
      <c r="L558" s="594">
        <f>SUM(J558:J561)</f>
        <v>22</v>
      </c>
      <c r="N558"/>
    </row>
    <row r="559" spans="1:14" ht="15.75" customHeight="1">
      <c r="A559" s="28" t="s">
        <v>2329</v>
      </c>
      <c r="B559" s="79" t="s">
        <v>2346</v>
      </c>
      <c r="C559" s="29" t="str">
        <f t="shared" si="64"/>
        <v>UN</v>
      </c>
      <c r="D559" s="69">
        <v>9</v>
      </c>
      <c r="E559" s="68"/>
      <c r="F559" s="68"/>
      <c r="G559" s="68"/>
      <c r="H559" s="68"/>
      <c r="I559" s="68"/>
      <c r="J559" s="68">
        <f t="shared" si="63"/>
        <v>9</v>
      </c>
      <c r="L559" s="595"/>
      <c r="N559"/>
    </row>
    <row r="560" spans="1:14" ht="15.75" customHeight="1">
      <c r="A560" s="28" t="s">
        <v>2329</v>
      </c>
      <c r="B560" s="63" t="s">
        <v>2347</v>
      </c>
      <c r="C560" s="29" t="str">
        <f t="shared" si="64"/>
        <v>UN</v>
      </c>
      <c r="D560" s="69">
        <v>2</v>
      </c>
      <c r="E560" s="68"/>
      <c r="F560" s="68"/>
      <c r="G560" s="68"/>
      <c r="H560" s="68"/>
      <c r="I560" s="68"/>
      <c r="J560" s="68">
        <f t="shared" si="63"/>
        <v>2</v>
      </c>
      <c r="L560" s="595"/>
      <c r="N560"/>
    </row>
    <row r="561" spans="1:14" ht="15.75" customHeight="1">
      <c r="A561" s="28" t="s">
        <v>2329</v>
      </c>
      <c r="B561" s="63" t="s">
        <v>2348</v>
      </c>
      <c r="C561" s="29" t="str">
        <f t="shared" si="64"/>
        <v>UN</v>
      </c>
      <c r="D561" s="69">
        <v>2</v>
      </c>
      <c r="E561" s="68"/>
      <c r="F561" s="68"/>
      <c r="G561" s="68"/>
      <c r="H561" s="68"/>
      <c r="I561" s="68"/>
      <c r="J561" s="68">
        <f t="shared" si="63"/>
        <v>2</v>
      </c>
      <c r="L561" s="595"/>
      <c r="N561"/>
    </row>
    <row r="562" spans="1:14" ht="15.75" customHeight="1">
      <c r="A562" s="28"/>
      <c r="B562" s="63"/>
      <c r="C562" s="29" t="str">
        <f t="shared" si="64"/>
        <v>UN</v>
      </c>
      <c r="D562" s="69"/>
      <c r="E562" s="68"/>
      <c r="F562" s="68"/>
      <c r="G562" s="68"/>
      <c r="H562" s="68"/>
      <c r="I562" s="68"/>
      <c r="J562" s="68">
        <f t="shared" si="63"/>
        <v>0</v>
      </c>
      <c r="N562"/>
    </row>
    <row r="563" spans="1:14" ht="15.75" customHeight="1">
      <c r="A563" s="28"/>
      <c r="B563" s="63"/>
      <c r="C563" s="29" t="str">
        <f t="shared" si="64"/>
        <v>UN</v>
      </c>
      <c r="D563" s="69"/>
      <c r="E563" s="68"/>
      <c r="F563" s="68"/>
      <c r="G563" s="68"/>
      <c r="H563" s="68"/>
      <c r="I563" s="68"/>
      <c r="J563" s="68">
        <f t="shared" si="63"/>
        <v>0</v>
      </c>
      <c r="N563"/>
    </row>
    <row r="564" spans="1:14" ht="15.75" customHeight="1">
      <c r="A564" s="28"/>
      <c r="B564" s="63"/>
      <c r="C564" s="29"/>
      <c r="D564" s="69"/>
      <c r="E564" s="68"/>
      <c r="F564" s="68">
        <f>G564*H564*I564</f>
        <v>0</v>
      </c>
      <c r="G564" s="68"/>
      <c r="H564" s="68"/>
      <c r="I564" s="68"/>
      <c r="J564" s="68">
        <f t="shared" si="63"/>
        <v>0</v>
      </c>
      <c r="N564"/>
    </row>
    <row r="565" spans="1:14" ht="15.75" customHeight="1">
      <c r="A565" s="70"/>
      <c r="B565" s="71"/>
      <c r="C565" s="72"/>
      <c r="D565" s="73"/>
      <c r="E565" s="73"/>
      <c r="F565" s="74"/>
      <c r="G565" s="74"/>
      <c r="H565" s="74"/>
      <c r="I565" s="75" t="s">
        <v>2325</v>
      </c>
      <c r="J565" s="76">
        <f>ROUND(SUM(J558:J564),2)</f>
        <v>22</v>
      </c>
      <c r="N565"/>
    </row>
    <row r="566" spans="1:14" ht="15.75" customHeight="1"/>
    <row r="567" spans="1:14" ht="15.75" customHeight="1">
      <c r="A567" s="58" t="s">
        <v>2318</v>
      </c>
      <c r="B567" s="59" t="s">
        <v>2319</v>
      </c>
      <c r="C567" s="60" t="s">
        <v>23</v>
      </c>
      <c r="D567" s="61" t="s">
        <v>53</v>
      </c>
      <c r="E567" s="62" t="s">
        <v>2320</v>
      </c>
      <c r="F567" s="62" t="s">
        <v>2321</v>
      </c>
      <c r="G567" s="62" t="s">
        <v>2322</v>
      </c>
      <c r="H567" s="62" t="s">
        <v>2323</v>
      </c>
      <c r="I567" s="62" t="s">
        <v>2324</v>
      </c>
      <c r="J567" s="61" t="s">
        <v>2325</v>
      </c>
      <c r="L567" s="342" t="s">
        <v>2411</v>
      </c>
      <c r="M567" s="132" t="s">
        <v>2328</v>
      </c>
      <c r="N567"/>
    </row>
    <row r="568" spans="1:14" ht="15.75" customHeight="1">
      <c r="A568" s="28" t="s">
        <v>1630</v>
      </c>
      <c r="B568" s="63" t="s">
        <v>125</v>
      </c>
      <c r="C568" s="29" t="s">
        <v>100</v>
      </c>
      <c r="D568" s="64">
        <v>10</v>
      </c>
      <c r="E568" s="64"/>
      <c r="F568" s="64"/>
      <c r="G568" s="64"/>
      <c r="H568" s="64"/>
      <c r="I568" s="64"/>
      <c r="J568" s="65">
        <f t="shared" ref="J568:J573" si="65">D568</f>
        <v>10</v>
      </c>
      <c r="L568" s="261"/>
      <c r="M568" s="133">
        <f>J568-J576</f>
        <v>-24</v>
      </c>
      <c r="N568"/>
    </row>
    <row r="569" spans="1:14" ht="15.75" customHeight="1">
      <c r="A569" s="28" t="s">
        <v>2329</v>
      </c>
      <c r="B569" s="79" t="s">
        <v>2345</v>
      </c>
      <c r="C569" s="29" t="str">
        <f t="shared" ref="C569:C574" si="66">C568</f>
        <v>UN</v>
      </c>
      <c r="D569" s="69">
        <v>14</v>
      </c>
      <c r="E569" s="68"/>
      <c r="F569" s="68"/>
      <c r="G569" s="68"/>
      <c r="H569" s="68"/>
      <c r="I569" s="68"/>
      <c r="J569" s="68">
        <f t="shared" si="65"/>
        <v>14</v>
      </c>
      <c r="L569" s="594">
        <f>SUM(J569:J572)</f>
        <v>34</v>
      </c>
      <c r="N569"/>
    </row>
    <row r="570" spans="1:14" ht="15.75" customHeight="1">
      <c r="A570" s="28" t="s">
        <v>2329</v>
      </c>
      <c r="B570" s="79" t="s">
        <v>2346</v>
      </c>
      <c r="C570" s="29" t="str">
        <f t="shared" si="66"/>
        <v>UN</v>
      </c>
      <c r="D570" s="69">
        <v>14</v>
      </c>
      <c r="E570" s="68"/>
      <c r="F570" s="68"/>
      <c r="G570" s="68"/>
      <c r="H570" s="68"/>
      <c r="I570" s="68"/>
      <c r="J570" s="68">
        <f t="shared" si="65"/>
        <v>14</v>
      </c>
      <c r="L570" s="595"/>
      <c r="N570"/>
    </row>
    <row r="571" spans="1:14" ht="15.75" customHeight="1">
      <c r="A571" s="28" t="s">
        <v>2329</v>
      </c>
      <c r="B571" s="63" t="s">
        <v>2347</v>
      </c>
      <c r="C571" s="29" t="str">
        <f t="shared" si="66"/>
        <v>UN</v>
      </c>
      <c r="D571" s="69">
        <v>4</v>
      </c>
      <c r="E571" s="68"/>
      <c r="F571" s="68"/>
      <c r="G571" s="68"/>
      <c r="H571" s="68"/>
      <c r="I571" s="68"/>
      <c r="J571" s="68">
        <f t="shared" si="65"/>
        <v>4</v>
      </c>
      <c r="L571" s="595"/>
      <c r="N571"/>
    </row>
    <row r="572" spans="1:14" ht="15.75" customHeight="1">
      <c r="A572" s="28" t="s">
        <v>2329</v>
      </c>
      <c r="B572" s="63" t="s">
        <v>2348</v>
      </c>
      <c r="C572" s="29" t="str">
        <f t="shared" si="66"/>
        <v>UN</v>
      </c>
      <c r="D572" s="69">
        <v>2</v>
      </c>
      <c r="E572" s="68"/>
      <c r="F572" s="68"/>
      <c r="G572" s="68"/>
      <c r="H572" s="68"/>
      <c r="I572" s="68"/>
      <c r="J572" s="68">
        <f t="shared" si="65"/>
        <v>2</v>
      </c>
      <c r="L572" s="595"/>
      <c r="N572"/>
    </row>
    <row r="573" spans="1:14" ht="15.75" customHeight="1">
      <c r="A573" s="28"/>
      <c r="B573" s="63"/>
      <c r="C573" s="29" t="str">
        <f t="shared" si="66"/>
        <v>UN</v>
      </c>
      <c r="D573" s="69"/>
      <c r="E573" s="68"/>
      <c r="F573" s="68"/>
      <c r="G573" s="68"/>
      <c r="H573" s="68"/>
      <c r="I573" s="68"/>
      <c r="J573" s="68">
        <f t="shared" si="65"/>
        <v>0</v>
      </c>
      <c r="N573"/>
    </row>
    <row r="574" spans="1:14" ht="15.75" customHeight="1">
      <c r="A574" s="28"/>
      <c r="B574" s="63"/>
      <c r="C574" s="29" t="str">
        <f t="shared" si="66"/>
        <v>UN</v>
      </c>
      <c r="D574" s="69"/>
      <c r="E574" s="68">
        <f>D574*G574*I574</f>
        <v>0</v>
      </c>
      <c r="F574" s="68">
        <f t="shared" ref="F574:F575" si="67">G574*H574*I574</f>
        <v>0</v>
      </c>
      <c r="G574" s="68"/>
      <c r="H574" s="68"/>
      <c r="I574" s="68"/>
      <c r="J574" s="68">
        <f t="shared" ref="J574:J575" si="68">E574</f>
        <v>0</v>
      </c>
      <c r="N574"/>
    </row>
    <row r="575" spans="1:14" ht="15.75" customHeight="1">
      <c r="A575" s="28"/>
      <c r="B575" s="63"/>
      <c r="C575" s="29"/>
      <c r="D575" s="69"/>
      <c r="E575" s="68"/>
      <c r="F575" s="68">
        <f t="shared" si="67"/>
        <v>0</v>
      </c>
      <c r="G575" s="68"/>
      <c r="H575" s="68"/>
      <c r="I575" s="68"/>
      <c r="J575" s="68">
        <f t="shared" si="68"/>
        <v>0</v>
      </c>
      <c r="N575"/>
    </row>
    <row r="576" spans="1:14" ht="15.75" customHeight="1">
      <c r="A576" s="70"/>
      <c r="B576" s="71"/>
      <c r="C576" s="72"/>
      <c r="D576" s="73"/>
      <c r="E576" s="73"/>
      <c r="F576" s="74"/>
      <c r="G576" s="74"/>
      <c r="H576" s="74"/>
      <c r="I576" s="75" t="s">
        <v>2325</v>
      </c>
      <c r="J576" s="76">
        <f>ROUND(SUM(J569:J575),2)</f>
        <v>34</v>
      </c>
      <c r="N576"/>
    </row>
    <row r="577" spans="1:14" ht="15.75" customHeight="1"/>
    <row r="578" spans="1:14" ht="15.75" customHeight="1">
      <c r="A578" s="58" t="s">
        <v>2318</v>
      </c>
      <c r="B578" s="59" t="s">
        <v>2319</v>
      </c>
      <c r="C578" s="60" t="s">
        <v>23</v>
      </c>
      <c r="D578" s="61" t="s">
        <v>53</v>
      </c>
      <c r="E578" s="62" t="s">
        <v>2320</v>
      </c>
      <c r="F578" s="62" t="s">
        <v>2321</v>
      </c>
      <c r="G578" s="62" t="s">
        <v>2322</v>
      </c>
      <c r="H578" s="62" t="s">
        <v>2323</v>
      </c>
      <c r="I578" s="62" t="s">
        <v>2324</v>
      </c>
      <c r="J578" s="61" t="s">
        <v>2325</v>
      </c>
      <c r="L578" s="342" t="s">
        <v>2411</v>
      </c>
      <c r="M578" s="132" t="s">
        <v>2328</v>
      </c>
      <c r="N578"/>
    </row>
    <row r="579" spans="1:14" ht="15.75" customHeight="1">
      <c r="A579" s="28" t="s">
        <v>1631</v>
      </c>
      <c r="B579" s="63" t="s">
        <v>128</v>
      </c>
      <c r="C579" s="29" t="s">
        <v>82</v>
      </c>
      <c r="D579" s="64">
        <v>20</v>
      </c>
      <c r="E579" s="64"/>
      <c r="F579" s="64"/>
      <c r="G579" s="64"/>
      <c r="H579" s="64"/>
      <c r="I579" s="64"/>
      <c r="J579" s="65">
        <f>D579</f>
        <v>20</v>
      </c>
      <c r="L579" s="261"/>
      <c r="M579" s="133">
        <f>J579-J592</f>
        <v>-16.14</v>
      </c>
      <c r="N579"/>
    </row>
    <row r="580" spans="1:14" ht="15.75" customHeight="1">
      <c r="A580" s="28" t="s">
        <v>2329</v>
      </c>
      <c r="B580" s="79" t="s">
        <v>2349</v>
      </c>
      <c r="C580" s="29" t="str">
        <f t="shared" ref="C580:C584" si="69">C579</f>
        <v>M2</v>
      </c>
      <c r="D580" s="69">
        <v>1</v>
      </c>
      <c r="E580" s="68">
        <f t="shared" ref="E580:E588" si="70">D580*G580*I580</f>
        <v>1.7600000000000002</v>
      </c>
      <c r="F580" s="68">
        <f t="shared" ref="F580:F588" si="71">G580*H580*I580</f>
        <v>0</v>
      </c>
      <c r="G580" s="68">
        <v>3.2</v>
      </c>
      <c r="H580" s="68"/>
      <c r="I580" s="68">
        <v>0.55000000000000004</v>
      </c>
      <c r="J580" s="68">
        <f t="shared" ref="J580:J588" si="72">E580</f>
        <v>1.7600000000000002</v>
      </c>
      <c r="L580" s="594">
        <f>ROUND(SUM(J580:J588),2)</f>
        <v>36.14</v>
      </c>
      <c r="N580"/>
    </row>
    <row r="581" spans="1:14" ht="15.75" customHeight="1">
      <c r="A581" s="28" t="s">
        <v>2329</v>
      </c>
      <c r="B581" s="79" t="s">
        <v>2350</v>
      </c>
      <c r="C581" s="29" t="str">
        <f t="shared" si="69"/>
        <v>M2</v>
      </c>
      <c r="D581" s="69">
        <v>1</v>
      </c>
      <c r="E581" s="68">
        <f t="shared" si="70"/>
        <v>1.125</v>
      </c>
      <c r="F581" s="68">
        <f t="shared" si="71"/>
        <v>0</v>
      </c>
      <c r="G581" s="68">
        <f>3.2+0.55</f>
        <v>3.75</v>
      </c>
      <c r="H581" s="68"/>
      <c r="I581" s="68">
        <v>0.3</v>
      </c>
      <c r="J581" s="68">
        <f t="shared" si="72"/>
        <v>1.125</v>
      </c>
      <c r="L581" s="595"/>
      <c r="N581"/>
    </row>
    <row r="582" spans="1:14" ht="15.75" customHeight="1">
      <c r="A582" s="28" t="s">
        <v>2329</v>
      </c>
      <c r="B582" s="79" t="s">
        <v>2351</v>
      </c>
      <c r="C582" s="29" t="str">
        <f t="shared" si="69"/>
        <v>M2</v>
      </c>
      <c r="D582" s="69">
        <v>1</v>
      </c>
      <c r="E582" s="68">
        <f t="shared" si="70"/>
        <v>13.24</v>
      </c>
      <c r="F582" s="68">
        <f t="shared" si="71"/>
        <v>0</v>
      </c>
      <c r="G582" s="68">
        <f>0.4+3*0.34+4*1.3</f>
        <v>6.62</v>
      </c>
      <c r="H582" s="68"/>
      <c r="I582" s="68">
        <v>2</v>
      </c>
      <c r="J582" s="68">
        <f t="shared" si="72"/>
        <v>13.24</v>
      </c>
      <c r="L582" s="595"/>
      <c r="N582"/>
    </row>
    <row r="583" spans="1:14" ht="15.75" customHeight="1">
      <c r="A583" s="28" t="s">
        <v>2329</v>
      </c>
      <c r="B583" s="63" t="s">
        <v>2352</v>
      </c>
      <c r="C583" s="29" t="str">
        <f t="shared" si="69"/>
        <v>M2</v>
      </c>
      <c r="D583" s="69">
        <v>1</v>
      </c>
      <c r="E583" s="68">
        <f t="shared" si="70"/>
        <v>2.4059999999999997</v>
      </c>
      <c r="F583" s="68">
        <f t="shared" si="71"/>
        <v>0</v>
      </c>
      <c r="G583" s="68">
        <v>4.01</v>
      </c>
      <c r="H583" s="68"/>
      <c r="I583" s="68">
        <v>0.6</v>
      </c>
      <c r="J583" s="68">
        <f t="shared" si="72"/>
        <v>2.4059999999999997</v>
      </c>
      <c r="L583" s="595"/>
      <c r="N583"/>
    </row>
    <row r="584" spans="1:14" ht="15.75" customHeight="1">
      <c r="A584" s="28" t="s">
        <v>2329</v>
      </c>
      <c r="B584" s="63" t="s">
        <v>2353</v>
      </c>
      <c r="C584" s="29" t="str">
        <f t="shared" si="69"/>
        <v>M2</v>
      </c>
      <c r="D584" s="69">
        <v>1</v>
      </c>
      <c r="E584" s="68">
        <f t="shared" si="70"/>
        <v>1.2029999999999998</v>
      </c>
      <c r="F584" s="68">
        <f t="shared" si="71"/>
        <v>0</v>
      </c>
      <c r="G584" s="68">
        <v>4.01</v>
      </c>
      <c r="H584" s="68"/>
      <c r="I584" s="68">
        <v>0.3</v>
      </c>
      <c r="J584" s="68">
        <f t="shared" si="72"/>
        <v>1.2029999999999998</v>
      </c>
      <c r="L584" s="595"/>
      <c r="N584"/>
    </row>
    <row r="585" spans="1:14" ht="15.75" customHeight="1">
      <c r="A585" s="28" t="s">
        <v>2329</v>
      </c>
      <c r="B585" s="79" t="s">
        <v>2354</v>
      </c>
      <c r="C585" s="29" t="str">
        <f>C583</f>
        <v>M2</v>
      </c>
      <c r="D585" s="69">
        <v>1</v>
      </c>
      <c r="E585" s="68">
        <f t="shared" si="70"/>
        <v>2.8600000000000003</v>
      </c>
      <c r="F585" s="68">
        <f t="shared" si="71"/>
        <v>0</v>
      </c>
      <c r="G585" s="68">
        <v>5.2</v>
      </c>
      <c r="H585" s="68"/>
      <c r="I585" s="68">
        <v>0.55000000000000004</v>
      </c>
      <c r="J585" s="68">
        <f t="shared" si="72"/>
        <v>2.8600000000000003</v>
      </c>
      <c r="L585" s="595"/>
      <c r="N585"/>
    </row>
    <row r="586" spans="1:14" ht="15.75" customHeight="1">
      <c r="A586" s="28" t="s">
        <v>2329</v>
      </c>
      <c r="B586" s="79" t="s">
        <v>2355</v>
      </c>
      <c r="C586" s="29" t="str">
        <f t="shared" ref="C586:C588" si="73">C585</f>
        <v>M2</v>
      </c>
      <c r="D586" s="69">
        <v>1</v>
      </c>
      <c r="E586" s="68">
        <f t="shared" si="70"/>
        <v>1.8900000000000001</v>
      </c>
      <c r="F586" s="68">
        <f t="shared" si="71"/>
        <v>0</v>
      </c>
      <c r="G586" s="68">
        <f>5.2+0.55*2</f>
        <v>6.3000000000000007</v>
      </c>
      <c r="H586" s="68"/>
      <c r="I586" s="68">
        <v>0.3</v>
      </c>
      <c r="J586" s="68">
        <f t="shared" si="72"/>
        <v>1.8900000000000001</v>
      </c>
      <c r="L586" s="595"/>
      <c r="N586"/>
    </row>
    <row r="587" spans="1:14" ht="15.75" customHeight="1">
      <c r="A587" s="28" t="s">
        <v>2329</v>
      </c>
      <c r="B587" s="79" t="s">
        <v>2356</v>
      </c>
      <c r="C587" s="29" t="str">
        <f t="shared" si="73"/>
        <v>M2</v>
      </c>
      <c r="D587" s="69">
        <v>1</v>
      </c>
      <c r="E587" s="68">
        <f t="shared" si="70"/>
        <v>11.059999999999999</v>
      </c>
      <c r="F587" s="68">
        <f t="shared" si="71"/>
        <v>0</v>
      </c>
      <c r="G587" s="68">
        <f>0.4+0.3+0.33*2+1.39*3</f>
        <v>5.5299999999999994</v>
      </c>
      <c r="H587" s="68"/>
      <c r="I587" s="68">
        <v>2</v>
      </c>
      <c r="J587" s="68">
        <f t="shared" si="72"/>
        <v>11.059999999999999</v>
      </c>
      <c r="L587" s="595"/>
      <c r="N587"/>
    </row>
    <row r="588" spans="1:14" ht="15.75" customHeight="1">
      <c r="A588" s="28" t="s">
        <v>2329</v>
      </c>
      <c r="B588" s="63" t="s">
        <v>2357</v>
      </c>
      <c r="C588" s="29" t="str">
        <f t="shared" si="73"/>
        <v>M2</v>
      </c>
      <c r="D588" s="69">
        <v>1</v>
      </c>
      <c r="E588" s="68">
        <f t="shared" si="70"/>
        <v>0.6</v>
      </c>
      <c r="F588" s="68">
        <f t="shared" si="71"/>
        <v>0</v>
      </c>
      <c r="G588" s="68">
        <v>0.6</v>
      </c>
      <c r="H588" s="68"/>
      <c r="I588" s="68">
        <v>1</v>
      </c>
      <c r="J588" s="68">
        <f t="shared" si="72"/>
        <v>0.6</v>
      </c>
      <c r="L588" s="595"/>
      <c r="N588"/>
    </row>
    <row r="589" spans="1:14" ht="15.75" customHeight="1">
      <c r="A589" s="28"/>
      <c r="B589" s="63"/>
      <c r="C589" s="29"/>
      <c r="D589" s="69"/>
      <c r="E589" s="68"/>
      <c r="F589" s="68"/>
      <c r="G589" s="68"/>
      <c r="H589" s="68"/>
      <c r="I589" s="68"/>
      <c r="J589" s="68"/>
      <c r="N589"/>
    </row>
    <row r="590" spans="1:14" ht="15.75" customHeight="1">
      <c r="A590" s="28"/>
      <c r="B590" s="63"/>
      <c r="C590" s="29"/>
      <c r="D590" s="69"/>
      <c r="E590" s="68">
        <f>D590*G590*I590</f>
        <v>0</v>
      </c>
      <c r="F590" s="68">
        <f t="shared" ref="F590:F591" si="74">G590*H590*I590</f>
        <v>0</v>
      </c>
      <c r="G590" s="68"/>
      <c r="H590" s="68"/>
      <c r="I590" s="68"/>
      <c r="J590" s="68">
        <f t="shared" ref="J590:J591" si="75">E590</f>
        <v>0</v>
      </c>
      <c r="N590"/>
    </row>
    <row r="591" spans="1:14" ht="15.75" customHeight="1">
      <c r="A591" s="28"/>
      <c r="B591" s="63"/>
      <c r="C591" s="29"/>
      <c r="D591" s="69"/>
      <c r="E591" s="68"/>
      <c r="F591" s="68">
        <f t="shared" si="74"/>
        <v>0</v>
      </c>
      <c r="G591" s="68"/>
      <c r="H591" s="68"/>
      <c r="I591" s="68"/>
      <c r="J591" s="68">
        <f t="shared" si="75"/>
        <v>0</v>
      </c>
      <c r="N591"/>
    </row>
    <row r="592" spans="1:14" ht="15.75" customHeight="1">
      <c r="A592" s="70"/>
      <c r="B592" s="71"/>
      <c r="C592" s="72"/>
      <c r="D592" s="73"/>
      <c r="E592" s="73"/>
      <c r="F592" s="74"/>
      <c r="G592" s="74"/>
      <c r="H592" s="74"/>
      <c r="I592" s="75" t="s">
        <v>2325</v>
      </c>
      <c r="J592" s="76">
        <f>ROUND(SUM(J580:J591),2)</f>
        <v>36.14</v>
      </c>
      <c r="N592"/>
    </row>
    <row r="593" spans="1:14" ht="15.75" customHeight="1"/>
    <row r="594" spans="1:14" ht="15.75" customHeight="1">
      <c r="A594" s="58" t="s">
        <v>2318</v>
      </c>
      <c r="B594" s="59" t="s">
        <v>2319</v>
      </c>
      <c r="C594" s="60" t="s">
        <v>23</v>
      </c>
      <c r="D594" s="61" t="s">
        <v>53</v>
      </c>
      <c r="E594" s="62" t="s">
        <v>2320</v>
      </c>
      <c r="F594" s="62" t="s">
        <v>2321</v>
      </c>
      <c r="G594" s="62" t="s">
        <v>2322</v>
      </c>
      <c r="H594" s="62" t="s">
        <v>2323</v>
      </c>
      <c r="I594" s="62" t="s">
        <v>2324</v>
      </c>
      <c r="J594" s="61" t="s">
        <v>2325</v>
      </c>
      <c r="L594" s="342" t="s">
        <v>2411</v>
      </c>
      <c r="M594" s="132" t="s">
        <v>2328</v>
      </c>
      <c r="N594"/>
    </row>
    <row r="595" spans="1:14" ht="22.5">
      <c r="A595" s="28" t="s">
        <v>1632</v>
      </c>
      <c r="B595" s="63" t="s">
        <v>1633</v>
      </c>
      <c r="C595" s="29" t="s">
        <v>82</v>
      </c>
      <c r="D595" s="64">
        <v>42.900000000000006</v>
      </c>
      <c r="E595" s="64"/>
      <c r="F595" s="64"/>
      <c r="G595" s="64"/>
      <c r="H595" s="64"/>
      <c r="I595" s="64"/>
      <c r="J595" s="65">
        <f>D595</f>
        <v>42.900000000000006</v>
      </c>
      <c r="L595" s="261"/>
      <c r="M595" s="133">
        <f>J595-J600</f>
        <v>-8.4999999999999929</v>
      </c>
      <c r="N595"/>
    </row>
    <row r="596" spans="1:14" ht="15.75" customHeight="1">
      <c r="A596" s="28" t="s">
        <v>2329</v>
      </c>
      <c r="B596" s="79" t="s">
        <v>2358</v>
      </c>
      <c r="C596" s="29" t="str">
        <f t="shared" ref="C596:C597" si="76">C595</f>
        <v>M2</v>
      </c>
      <c r="D596" s="69"/>
      <c r="E596" s="68">
        <v>26.12</v>
      </c>
      <c r="F596" s="68">
        <f t="shared" ref="F596:F599" si="77">G596*H596*I596</f>
        <v>0</v>
      </c>
      <c r="G596" s="68"/>
      <c r="H596" s="68"/>
      <c r="I596" s="68"/>
      <c r="J596" s="68">
        <f t="shared" ref="J596:J599" si="78">E596</f>
        <v>26.12</v>
      </c>
      <c r="L596" s="594">
        <f>SUM(J596:J597)</f>
        <v>51.400000000000006</v>
      </c>
      <c r="N596"/>
    </row>
    <row r="597" spans="1:14" ht="15.75" customHeight="1">
      <c r="A597" s="28" t="s">
        <v>2329</v>
      </c>
      <c r="B597" s="63" t="s">
        <v>2359</v>
      </c>
      <c r="C597" s="29" t="str">
        <f t="shared" si="76"/>
        <v>M2</v>
      </c>
      <c r="D597" s="69"/>
      <c r="E597" s="68">
        <v>25.28</v>
      </c>
      <c r="F597" s="68">
        <f t="shared" si="77"/>
        <v>0</v>
      </c>
      <c r="G597" s="68"/>
      <c r="H597" s="68"/>
      <c r="I597" s="68"/>
      <c r="J597" s="68">
        <f t="shared" si="78"/>
        <v>25.28</v>
      </c>
      <c r="L597" s="595"/>
      <c r="N597"/>
    </row>
    <row r="598" spans="1:14" ht="15.75" customHeight="1">
      <c r="A598" s="28"/>
      <c r="B598" s="63"/>
      <c r="C598" s="29"/>
      <c r="D598" s="69"/>
      <c r="E598" s="68">
        <f>D598*G598*I598</f>
        <v>0</v>
      </c>
      <c r="F598" s="68">
        <f t="shared" si="77"/>
        <v>0</v>
      </c>
      <c r="G598" s="68"/>
      <c r="H598" s="68"/>
      <c r="I598" s="68"/>
      <c r="J598" s="68">
        <f t="shared" si="78"/>
        <v>0</v>
      </c>
      <c r="N598"/>
    </row>
    <row r="599" spans="1:14" ht="15.75" customHeight="1">
      <c r="A599" s="28"/>
      <c r="B599" s="63"/>
      <c r="C599" s="29"/>
      <c r="D599" s="69"/>
      <c r="E599" s="68"/>
      <c r="F599" s="68">
        <f t="shared" si="77"/>
        <v>0</v>
      </c>
      <c r="G599" s="68"/>
      <c r="H599" s="68"/>
      <c r="I599" s="68"/>
      <c r="J599" s="68">
        <f t="shared" si="78"/>
        <v>0</v>
      </c>
      <c r="N599"/>
    </row>
    <row r="600" spans="1:14" ht="15.75" customHeight="1">
      <c r="A600" s="70"/>
      <c r="B600" s="71"/>
      <c r="C600" s="72"/>
      <c r="D600" s="73"/>
      <c r="E600" s="73"/>
      <c r="F600" s="74"/>
      <c r="G600" s="74"/>
      <c r="H600" s="74"/>
      <c r="I600" s="75" t="s">
        <v>2325</v>
      </c>
      <c r="J600" s="76">
        <f>ROUND(SUM(J596:J599),2)</f>
        <v>51.4</v>
      </c>
      <c r="N600"/>
    </row>
    <row r="601" spans="1:14" ht="15.75" customHeight="1"/>
    <row r="602" spans="1:14" ht="15.75" customHeight="1">
      <c r="A602" s="58" t="s">
        <v>2318</v>
      </c>
      <c r="B602" s="59" t="s">
        <v>2319</v>
      </c>
      <c r="C602" s="60" t="s">
        <v>23</v>
      </c>
      <c r="D602" s="61" t="s">
        <v>53</v>
      </c>
      <c r="E602" s="62" t="s">
        <v>2320</v>
      </c>
      <c r="F602" s="62" t="s">
        <v>2321</v>
      </c>
      <c r="G602" s="62" t="s">
        <v>2322</v>
      </c>
      <c r="H602" s="62" t="s">
        <v>2323</v>
      </c>
      <c r="I602" s="62" t="s">
        <v>2324</v>
      </c>
      <c r="J602" s="61" t="s">
        <v>2325</v>
      </c>
      <c r="L602" s="342" t="s">
        <v>2411</v>
      </c>
      <c r="M602" s="132" t="s">
        <v>2328</v>
      </c>
      <c r="N602"/>
    </row>
    <row r="603" spans="1:14" ht="15.75" customHeight="1">
      <c r="A603" s="28" t="s">
        <v>1634</v>
      </c>
      <c r="B603" s="63" t="s">
        <v>1637</v>
      </c>
      <c r="C603" s="29" t="s">
        <v>82</v>
      </c>
      <c r="D603" s="64">
        <v>269.77199999999999</v>
      </c>
      <c r="E603" s="64"/>
      <c r="F603" s="64"/>
      <c r="G603" s="64"/>
      <c r="H603" s="64"/>
      <c r="I603" s="64"/>
      <c r="J603" s="65">
        <f>D603</f>
        <v>269.77199999999999</v>
      </c>
      <c r="L603" s="261"/>
      <c r="M603" s="133">
        <f>J603-J607</f>
        <v>114.16199999999998</v>
      </c>
      <c r="N603"/>
    </row>
    <row r="604" spans="1:14" ht="15.75" customHeight="1">
      <c r="A604" s="28" t="s">
        <v>2329</v>
      </c>
      <c r="B604" s="63" t="s">
        <v>2360</v>
      </c>
      <c r="C604" s="29" t="str">
        <f t="shared" ref="C604:C605" si="79">C603</f>
        <v>M2</v>
      </c>
      <c r="D604" s="69">
        <v>1</v>
      </c>
      <c r="E604" s="68">
        <f t="shared" ref="E604:E605" si="80">D604*G604*I604</f>
        <v>155.60999999999996</v>
      </c>
      <c r="F604" s="68">
        <f t="shared" ref="F604:F606" si="81">G604*H604*I604</f>
        <v>0</v>
      </c>
      <c r="G604" s="68">
        <f>3.62+1.47+3.77+4.07+4.07+3.19+3.52+7.84+3.3+7.84+2.3+2.63+1.66+2.59</f>
        <v>51.86999999999999</v>
      </c>
      <c r="H604" s="68"/>
      <c r="I604" s="68">
        <v>3</v>
      </c>
      <c r="J604" s="68">
        <f t="shared" ref="J604:J606" si="82">E604</f>
        <v>155.60999999999996</v>
      </c>
      <c r="L604" s="223">
        <f>J604</f>
        <v>155.60999999999996</v>
      </c>
      <c r="N604"/>
    </row>
    <row r="605" spans="1:14" ht="15.75" customHeight="1">
      <c r="A605" s="28"/>
      <c r="B605" s="63"/>
      <c r="C605" s="29" t="str">
        <f t="shared" si="79"/>
        <v>M2</v>
      </c>
      <c r="D605" s="69"/>
      <c r="E605" s="68">
        <f t="shared" si="80"/>
        <v>0</v>
      </c>
      <c r="F605" s="68">
        <f t="shared" si="81"/>
        <v>0</v>
      </c>
      <c r="G605" s="68"/>
      <c r="H605" s="68"/>
      <c r="I605" s="68"/>
      <c r="J605" s="68">
        <f t="shared" si="82"/>
        <v>0</v>
      </c>
      <c r="N605"/>
    </row>
    <row r="606" spans="1:14" ht="15.75" customHeight="1">
      <c r="A606" s="28"/>
      <c r="B606" s="63"/>
      <c r="C606" s="29"/>
      <c r="D606" s="69"/>
      <c r="E606" s="68"/>
      <c r="F606" s="68">
        <f t="shared" si="81"/>
        <v>0</v>
      </c>
      <c r="G606" s="68"/>
      <c r="H606" s="68"/>
      <c r="I606" s="68"/>
      <c r="J606" s="68">
        <f t="shared" si="82"/>
        <v>0</v>
      </c>
      <c r="N606"/>
    </row>
    <row r="607" spans="1:14" ht="15.75" customHeight="1">
      <c r="A607" s="70"/>
      <c r="B607" s="71"/>
      <c r="C607" s="72"/>
      <c r="D607" s="73"/>
      <c r="E607" s="73"/>
      <c r="F607" s="74"/>
      <c r="G607" s="74"/>
      <c r="H607" s="74"/>
      <c r="I607" s="75" t="s">
        <v>2325</v>
      </c>
      <c r="J607" s="76">
        <f>ROUND(SUM(J604:J606),2)</f>
        <v>155.61000000000001</v>
      </c>
      <c r="N607"/>
    </row>
    <row r="608" spans="1:14" ht="15.75" customHeight="1">
      <c r="N608"/>
    </row>
    <row r="609" spans="1:14" ht="15.75" customHeight="1">
      <c r="A609" s="58" t="s">
        <v>2318</v>
      </c>
      <c r="B609" s="59" t="s">
        <v>2319</v>
      </c>
      <c r="C609" s="60" t="s">
        <v>23</v>
      </c>
      <c r="D609" s="61" t="s">
        <v>53</v>
      </c>
      <c r="E609" s="62" t="s">
        <v>2320</v>
      </c>
      <c r="F609" s="62" t="s">
        <v>2321</v>
      </c>
      <c r="G609" s="62" t="s">
        <v>2322</v>
      </c>
      <c r="H609" s="62" t="s">
        <v>2323</v>
      </c>
      <c r="I609" s="62" t="s">
        <v>2324</v>
      </c>
      <c r="J609" s="61" t="s">
        <v>2325</v>
      </c>
      <c r="L609" s="342" t="s">
        <v>2411</v>
      </c>
      <c r="M609" s="132" t="s">
        <v>2328</v>
      </c>
      <c r="N609"/>
    </row>
    <row r="610" spans="1:14" ht="15.75" customHeight="1">
      <c r="A610" s="28" t="s">
        <v>1638</v>
      </c>
      <c r="B610" s="63" t="s">
        <v>1641</v>
      </c>
      <c r="C610" s="29" t="s">
        <v>82</v>
      </c>
      <c r="D610" s="64">
        <v>272.5</v>
      </c>
      <c r="E610" s="64"/>
      <c r="F610" s="64"/>
      <c r="G610" s="64"/>
      <c r="H610" s="64"/>
      <c r="I610" s="64"/>
      <c r="J610" s="65">
        <f>D610</f>
        <v>272.5</v>
      </c>
      <c r="L610" s="261"/>
      <c r="M610" s="133">
        <f>J610-J614</f>
        <v>92.919999999999987</v>
      </c>
      <c r="N610"/>
    </row>
    <row r="611" spans="1:14" ht="15.75" customHeight="1">
      <c r="A611" s="28" t="s">
        <v>2329</v>
      </c>
      <c r="B611" s="63" t="s">
        <v>2361</v>
      </c>
      <c r="C611" s="29" t="str">
        <f t="shared" ref="C611:C612" si="83">C610</f>
        <v>M2</v>
      </c>
      <c r="D611" s="69"/>
      <c r="E611" s="68">
        <v>179.58</v>
      </c>
      <c r="F611" s="68">
        <f t="shared" ref="F611:F613" si="84">G611*H611*I611</f>
        <v>0</v>
      </c>
      <c r="G611" s="68"/>
      <c r="H611" s="68"/>
      <c r="I611" s="68"/>
      <c r="J611" s="68">
        <f t="shared" ref="J611:J613" si="85">E611</f>
        <v>179.58</v>
      </c>
      <c r="L611" s="223">
        <f>J611</f>
        <v>179.58</v>
      </c>
      <c r="N611"/>
    </row>
    <row r="612" spans="1:14" ht="15.75" customHeight="1">
      <c r="A612" s="28"/>
      <c r="B612" s="63"/>
      <c r="C612" s="29" t="str">
        <f t="shared" si="83"/>
        <v>M2</v>
      </c>
      <c r="D612" s="69"/>
      <c r="E612" s="68">
        <f>D612*G612*I612</f>
        <v>0</v>
      </c>
      <c r="F612" s="68">
        <f t="shared" si="84"/>
        <v>0</v>
      </c>
      <c r="G612" s="68"/>
      <c r="H612" s="68"/>
      <c r="I612" s="68"/>
      <c r="J612" s="68">
        <f t="shared" si="85"/>
        <v>0</v>
      </c>
      <c r="N612"/>
    </row>
    <row r="613" spans="1:14" ht="15.75" customHeight="1">
      <c r="A613" s="28"/>
      <c r="B613" s="63"/>
      <c r="C613" s="29"/>
      <c r="D613" s="69"/>
      <c r="E613" s="68"/>
      <c r="F613" s="68">
        <f t="shared" si="84"/>
        <v>0</v>
      </c>
      <c r="G613" s="68"/>
      <c r="H613" s="68"/>
      <c r="I613" s="68"/>
      <c r="J613" s="68">
        <f t="shared" si="85"/>
        <v>0</v>
      </c>
      <c r="N613"/>
    </row>
    <row r="614" spans="1:14" ht="15.75" customHeight="1">
      <c r="A614" s="70"/>
      <c r="B614" s="71"/>
      <c r="C614" s="72"/>
      <c r="D614" s="73"/>
      <c r="E614" s="73"/>
      <c r="F614" s="74"/>
      <c r="G614" s="74"/>
      <c r="H614" s="74"/>
      <c r="I614" s="75" t="s">
        <v>2325</v>
      </c>
      <c r="J614" s="76">
        <f>ROUND(SUM(J611:J613),2)</f>
        <v>179.58</v>
      </c>
      <c r="N614"/>
    </row>
    <row r="615" spans="1:14" ht="15.75" customHeight="1"/>
    <row r="616" spans="1:14" ht="15.75" customHeight="1">
      <c r="A616" s="58" t="s">
        <v>2318</v>
      </c>
      <c r="B616" s="59" t="s">
        <v>2319</v>
      </c>
      <c r="C616" s="60" t="s">
        <v>23</v>
      </c>
      <c r="D616" s="61" t="s">
        <v>53</v>
      </c>
      <c r="E616" s="62" t="s">
        <v>2320</v>
      </c>
      <c r="F616" s="62" t="s">
        <v>2321</v>
      </c>
      <c r="G616" s="62" t="s">
        <v>2322</v>
      </c>
      <c r="H616" s="62" t="s">
        <v>2323</v>
      </c>
      <c r="I616" s="62" t="s">
        <v>2324</v>
      </c>
      <c r="J616" s="61" t="s">
        <v>2325</v>
      </c>
      <c r="L616" s="342" t="s">
        <v>2411</v>
      </c>
      <c r="M616" s="132" t="s">
        <v>2328</v>
      </c>
      <c r="N616"/>
    </row>
    <row r="617" spans="1:14" ht="22.5">
      <c r="A617" s="28" t="s">
        <v>1642</v>
      </c>
      <c r="B617" s="63" t="s">
        <v>1645</v>
      </c>
      <c r="C617" s="29" t="s">
        <v>112</v>
      </c>
      <c r="D617" s="64">
        <v>134.62069999999997</v>
      </c>
      <c r="E617" s="64"/>
      <c r="F617" s="64"/>
      <c r="G617" s="64"/>
      <c r="H617" s="64"/>
      <c r="I617" s="64"/>
      <c r="J617" s="65">
        <f>D617</f>
        <v>134.62069999999997</v>
      </c>
      <c r="L617" s="261"/>
      <c r="M617" s="133">
        <f>J617-J634</f>
        <v>74.740699999999975</v>
      </c>
      <c r="N617"/>
    </row>
    <row r="618" spans="1:14" ht="15.75" customHeight="1">
      <c r="A618" s="28" t="s">
        <v>2329</v>
      </c>
      <c r="B618" s="63" t="s">
        <v>2362</v>
      </c>
      <c r="C618" s="29" t="str">
        <f t="shared" ref="C618:C632" si="86">C617</f>
        <v>M3</v>
      </c>
      <c r="D618" s="67">
        <v>1.3</v>
      </c>
      <c r="E618" s="68"/>
      <c r="F618" s="68">
        <f>SUM(J505:J512)</f>
        <v>22.661549999999998</v>
      </c>
      <c r="G618" s="68"/>
      <c r="H618" s="68"/>
      <c r="I618" s="68"/>
      <c r="J618" s="68">
        <f>F618*D618</f>
        <v>29.460014999999999</v>
      </c>
      <c r="L618" s="594">
        <f>ROUND(SUM(J618:J625),2)</f>
        <v>59.85</v>
      </c>
      <c r="N618"/>
    </row>
    <row r="619" spans="1:14" ht="15.75" customHeight="1">
      <c r="A619" s="28" t="s">
        <v>2329</v>
      </c>
      <c r="B619" s="63" t="s">
        <v>2363</v>
      </c>
      <c r="C619" s="29" t="str">
        <f t="shared" si="86"/>
        <v>M3</v>
      </c>
      <c r="D619" s="67">
        <v>1.3</v>
      </c>
      <c r="E619" s="68">
        <f>SUM(J525:J527)</f>
        <v>50.5</v>
      </c>
      <c r="F619" s="68">
        <f t="shared" ref="F619:F623" si="87">G619*H619*I619</f>
        <v>0</v>
      </c>
      <c r="G619" s="68"/>
      <c r="H619" s="68">
        <v>0.03</v>
      </c>
      <c r="I619" s="68"/>
      <c r="J619" s="68">
        <f t="shared" ref="J619:J625" si="88">D619*E619*H619</f>
        <v>1.9695</v>
      </c>
      <c r="L619" s="595"/>
      <c r="N619"/>
    </row>
    <row r="620" spans="1:14" ht="15.75" customHeight="1">
      <c r="A620" s="28" t="s">
        <v>2329</v>
      </c>
      <c r="B620" s="63" t="s">
        <v>2364</v>
      </c>
      <c r="C620" s="29" t="str">
        <f t="shared" si="86"/>
        <v>M3</v>
      </c>
      <c r="D620" s="67">
        <v>1.3</v>
      </c>
      <c r="E620" s="68">
        <f>J536</f>
        <v>179.58</v>
      </c>
      <c r="F620" s="68">
        <f t="shared" si="87"/>
        <v>0</v>
      </c>
      <c r="G620" s="68"/>
      <c r="H620" s="68">
        <v>0.01</v>
      </c>
      <c r="I620" s="68"/>
      <c r="J620" s="68">
        <f t="shared" si="88"/>
        <v>2.3345400000000005</v>
      </c>
      <c r="L620" s="595"/>
      <c r="N620"/>
    </row>
    <row r="621" spans="1:14" ht="15.75" customHeight="1">
      <c r="A621" s="28" t="s">
        <v>2329</v>
      </c>
      <c r="B621" s="63" t="s">
        <v>2365</v>
      </c>
      <c r="C621" s="29" t="str">
        <f t="shared" si="86"/>
        <v>M3</v>
      </c>
      <c r="D621" s="67">
        <v>1.3</v>
      </c>
      <c r="E621" s="68">
        <f>SUM(J547:J551)</f>
        <v>21.17</v>
      </c>
      <c r="F621" s="68">
        <f t="shared" si="87"/>
        <v>0</v>
      </c>
      <c r="G621" s="68"/>
      <c r="H621" s="68">
        <v>0.04</v>
      </c>
      <c r="I621" s="68"/>
      <c r="J621" s="68">
        <f t="shared" si="88"/>
        <v>1.1008400000000003</v>
      </c>
      <c r="L621" s="595"/>
      <c r="N621"/>
    </row>
    <row r="622" spans="1:14" ht="15.75" customHeight="1">
      <c r="A622" s="28" t="s">
        <v>2329</v>
      </c>
      <c r="B622" s="63" t="s">
        <v>2366</v>
      </c>
      <c r="C622" s="29" t="str">
        <f t="shared" si="86"/>
        <v>M3</v>
      </c>
      <c r="D622" s="67">
        <v>1.3</v>
      </c>
      <c r="E622" s="68">
        <f>SUM(J580:J588)</f>
        <v>36.143999999999998</v>
      </c>
      <c r="F622" s="68">
        <f t="shared" si="87"/>
        <v>0</v>
      </c>
      <c r="G622" s="68"/>
      <c r="H622" s="68">
        <v>0.04</v>
      </c>
      <c r="I622" s="68"/>
      <c r="J622" s="68">
        <f t="shared" si="88"/>
        <v>1.879488</v>
      </c>
      <c r="L622" s="595"/>
      <c r="N622"/>
    </row>
    <row r="623" spans="1:14" ht="15.75" customHeight="1">
      <c r="A623" s="28" t="s">
        <v>2329</v>
      </c>
      <c r="B623" s="63" t="s">
        <v>2367</v>
      </c>
      <c r="C623" s="29" t="str">
        <f t="shared" si="86"/>
        <v>M3</v>
      </c>
      <c r="D623" s="67">
        <v>1.3</v>
      </c>
      <c r="E623" s="68">
        <f>SUM(J596:J597)</f>
        <v>51.400000000000006</v>
      </c>
      <c r="F623" s="68">
        <f t="shared" si="87"/>
        <v>0</v>
      </c>
      <c r="G623" s="68"/>
      <c r="H623" s="68">
        <v>0.05</v>
      </c>
      <c r="I623" s="68"/>
      <c r="J623" s="68">
        <f t="shared" si="88"/>
        <v>3.3410000000000006</v>
      </c>
      <c r="L623" s="595"/>
      <c r="N623"/>
    </row>
    <row r="624" spans="1:14" ht="15.75" customHeight="1">
      <c r="A624" s="28" t="s">
        <v>2329</v>
      </c>
      <c r="B624" s="63" t="s">
        <v>2368</v>
      </c>
      <c r="C624" s="29" t="str">
        <f t="shared" si="86"/>
        <v>M3</v>
      </c>
      <c r="D624" s="67">
        <v>1.3</v>
      </c>
      <c r="E624" s="68">
        <f>J604</f>
        <v>155.60999999999996</v>
      </c>
      <c r="F624" s="68">
        <f t="shared" ref="F624:F625" si="89">G624*H624*I624*D624</f>
        <v>0</v>
      </c>
      <c r="G624" s="68"/>
      <c r="H624" s="68">
        <v>0.04</v>
      </c>
      <c r="I624" s="68"/>
      <c r="J624" s="68">
        <f t="shared" si="88"/>
        <v>8.0917199999999987</v>
      </c>
      <c r="L624" s="595"/>
      <c r="N624"/>
    </row>
    <row r="625" spans="1:14" ht="15.75" customHeight="1">
      <c r="A625" s="28" t="s">
        <v>2329</v>
      </c>
      <c r="B625" s="63" t="s">
        <v>2369</v>
      </c>
      <c r="C625" s="29" t="str">
        <f t="shared" si="86"/>
        <v>M3</v>
      </c>
      <c r="D625" s="67">
        <v>1.3</v>
      </c>
      <c r="E625" s="68">
        <f>J611</f>
        <v>179.58</v>
      </c>
      <c r="F625" s="68">
        <f t="shared" si="89"/>
        <v>0</v>
      </c>
      <c r="G625" s="68"/>
      <c r="H625" s="68">
        <v>0.05</v>
      </c>
      <c r="I625" s="68"/>
      <c r="J625" s="68">
        <f t="shared" si="88"/>
        <v>11.672700000000003</v>
      </c>
      <c r="L625" s="595"/>
      <c r="N625"/>
    </row>
    <row r="626" spans="1:14" ht="15.75" customHeight="1">
      <c r="A626" s="212" t="s">
        <v>2391</v>
      </c>
      <c r="B626" s="216" t="s">
        <v>2427</v>
      </c>
      <c r="C626" s="213" t="s">
        <v>112</v>
      </c>
      <c r="D626" s="214">
        <v>6</v>
      </c>
      <c r="E626" s="215"/>
      <c r="F626" s="215">
        <f>G626*H626*I626</f>
        <v>3.5000000000000005E-3</v>
      </c>
      <c r="G626" s="215">
        <v>0.2</v>
      </c>
      <c r="H626" s="215">
        <v>0.05</v>
      </c>
      <c r="I626" s="215">
        <v>0.35</v>
      </c>
      <c r="J626" s="215">
        <f>TRUNC(F626*D626,2)</f>
        <v>0.02</v>
      </c>
      <c r="L626" s="595">
        <f>SUM(J626:J627)</f>
        <v>0.03</v>
      </c>
      <c r="N626"/>
    </row>
    <row r="627" spans="1:14" ht="15.75" customHeight="1">
      <c r="A627" s="212" t="s">
        <v>2391</v>
      </c>
      <c r="B627" s="216" t="s">
        <v>2427</v>
      </c>
      <c r="C627" s="213" t="s">
        <v>112</v>
      </c>
      <c r="D627" s="214">
        <v>2</v>
      </c>
      <c r="E627" s="215"/>
      <c r="F627" s="215">
        <f>G627*H627*I627</f>
        <v>5.5000000000000014E-3</v>
      </c>
      <c r="G627" s="215">
        <v>0.2</v>
      </c>
      <c r="H627" s="215">
        <v>0.05</v>
      </c>
      <c r="I627" s="215">
        <v>0.55000000000000004</v>
      </c>
      <c r="J627" s="215">
        <f>TRUNC(F627*D627,2)</f>
        <v>0.01</v>
      </c>
      <c r="L627" s="595"/>
      <c r="N627"/>
    </row>
    <row r="628" spans="1:14" ht="15.75" customHeight="1">
      <c r="A628" s="28"/>
      <c r="B628" s="63"/>
      <c r="C628" s="29" t="str">
        <f t="shared" si="86"/>
        <v>M3</v>
      </c>
      <c r="D628" s="69"/>
      <c r="E628" s="68"/>
      <c r="F628" s="68">
        <f t="shared" ref="F628:F633" si="90">G628*H628*I628</f>
        <v>0</v>
      </c>
      <c r="G628" s="68"/>
      <c r="H628" s="68"/>
      <c r="I628" s="68"/>
      <c r="J628" s="68">
        <f t="shared" ref="J628:J633" si="91">F628</f>
        <v>0</v>
      </c>
      <c r="N628"/>
    </row>
    <row r="629" spans="1:14" ht="15.75" customHeight="1">
      <c r="A629" s="28"/>
      <c r="B629" s="63"/>
      <c r="C629" s="29" t="str">
        <f t="shared" si="86"/>
        <v>M3</v>
      </c>
      <c r="D629" s="69"/>
      <c r="E629" s="68"/>
      <c r="F629" s="68">
        <f t="shared" si="90"/>
        <v>0</v>
      </c>
      <c r="G629" s="68"/>
      <c r="H629" s="68"/>
      <c r="I629" s="68"/>
      <c r="J629" s="68">
        <f t="shared" si="91"/>
        <v>0</v>
      </c>
      <c r="N629"/>
    </row>
    <row r="630" spans="1:14" ht="15.75" customHeight="1">
      <c r="A630" s="28"/>
      <c r="B630" s="63"/>
      <c r="C630" s="29" t="str">
        <f t="shared" si="86"/>
        <v>M3</v>
      </c>
      <c r="D630" s="69"/>
      <c r="E630" s="68"/>
      <c r="F630" s="68">
        <f t="shared" si="90"/>
        <v>0</v>
      </c>
      <c r="G630" s="68"/>
      <c r="H630" s="68"/>
      <c r="I630" s="68"/>
      <c r="J630" s="68">
        <f t="shared" si="91"/>
        <v>0</v>
      </c>
      <c r="N630"/>
    </row>
    <row r="631" spans="1:14" ht="15.75" customHeight="1">
      <c r="A631" s="28"/>
      <c r="B631" s="63"/>
      <c r="C631" s="29" t="str">
        <f t="shared" si="86"/>
        <v>M3</v>
      </c>
      <c r="D631" s="69"/>
      <c r="E631" s="68"/>
      <c r="F631" s="68">
        <f t="shared" si="90"/>
        <v>0</v>
      </c>
      <c r="G631" s="68"/>
      <c r="H631" s="68"/>
      <c r="I631" s="68"/>
      <c r="J631" s="68">
        <f t="shared" si="91"/>
        <v>0</v>
      </c>
      <c r="N631"/>
    </row>
    <row r="632" spans="1:14" ht="15.75" customHeight="1">
      <c r="A632" s="28"/>
      <c r="B632" s="63"/>
      <c r="C632" s="29" t="str">
        <f t="shared" si="86"/>
        <v>M3</v>
      </c>
      <c r="D632" s="69"/>
      <c r="E632" s="68"/>
      <c r="F632" s="68">
        <f t="shared" si="90"/>
        <v>0</v>
      </c>
      <c r="G632" s="68"/>
      <c r="H632" s="68"/>
      <c r="I632" s="68"/>
      <c r="J632" s="68">
        <f t="shared" si="91"/>
        <v>0</v>
      </c>
      <c r="N632"/>
    </row>
    <row r="633" spans="1:14" ht="15.75" customHeight="1">
      <c r="A633" s="28"/>
      <c r="B633" s="63"/>
      <c r="C633" s="29"/>
      <c r="D633" s="69"/>
      <c r="E633" s="68"/>
      <c r="F633" s="68">
        <f t="shared" si="90"/>
        <v>0</v>
      </c>
      <c r="G633" s="68"/>
      <c r="H633" s="68"/>
      <c r="I633" s="68"/>
      <c r="J633" s="68">
        <f t="shared" si="91"/>
        <v>0</v>
      </c>
      <c r="N633"/>
    </row>
    <row r="634" spans="1:14" ht="15.75" customHeight="1">
      <c r="A634" s="70"/>
      <c r="B634" s="71"/>
      <c r="C634" s="72"/>
      <c r="D634" s="73"/>
      <c r="E634" s="73"/>
      <c r="F634" s="74"/>
      <c r="G634" s="74"/>
      <c r="H634" s="74"/>
      <c r="I634" s="75" t="s">
        <v>2325</v>
      </c>
      <c r="J634" s="76">
        <f>ROUND(SUM(J618:J633),2)</f>
        <v>59.88</v>
      </c>
      <c r="N634"/>
    </row>
    <row r="635" spans="1:14" ht="15.75" customHeight="1"/>
    <row r="636" spans="1:14" ht="15.75" customHeight="1">
      <c r="A636" s="58" t="s">
        <v>2318</v>
      </c>
      <c r="B636" s="59" t="s">
        <v>2319</v>
      </c>
      <c r="C636" s="60" t="s">
        <v>23</v>
      </c>
      <c r="D636" s="61" t="s">
        <v>53</v>
      </c>
      <c r="E636" s="62" t="s">
        <v>2320</v>
      </c>
      <c r="F636" s="62" t="s">
        <v>2321</v>
      </c>
      <c r="G636" s="62" t="s">
        <v>2322</v>
      </c>
      <c r="H636" s="62" t="s">
        <v>2323</v>
      </c>
      <c r="I636" s="62" t="s">
        <v>2324</v>
      </c>
      <c r="J636" s="61" t="s">
        <v>2325</v>
      </c>
      <c r="L636" s="342" t="s">
        <v>2411</v>
      </c>
      <c r="M636" s="132" t="s">
        <v>2328</v>
      </c>
      <c r="N636"/>
    </row>
    <row r="637" spans="1:14" ht="33.75">
      <c r="A637" s="28" t="s">
        <v>1646</v>
      </c>
      <c r="B637" s="63" t="s">
        <v>1648</v>
      </c>
      <c r="C637" s="29" t="s">
        <v>100</v>
      </c>
      <c r="D637" s="64">
        <v>27</v>
      </c>
      <c r="E637" s="64"/>
      <c r="F637" s="64"/>
      <c r="G637" s="64"/>
      <c r="H637" s="64"/>
      <c r="I637" s="64"/>
      <c r="J637" s="65">
        <f t="shared" ref="J637:J652" si="92">D637</f>
        <v>27</v>
      </c>
      <c r="L637" s="261"/>
      <c r="M637" s="133">
        <f>J637-J654</f>
        <v>14</v>
      </c>
      <c r="N637"/>
    </row>
    <row r="638" spans="1:14" ht="15.75" customHeight="1">
      <c r="A638" s="28" t="s">
        <v>2329</v>
      </c>
      <c r="B638" s="63" t="s">
        <v>2370</v>
      </c>
      <c r="C638" s="29" t="str">
        <f t="shared" ref="C638:C652" si="93">C637</f>
        <v>UN</v>
      </c>
      <c r="D638" s="210">
        <v>1</v>
      </c>
      <c r="E638" s="68"/>
      <c r="F638" s="68"/>
      <c r="G638" s="68"/>
      <c r="H638" s="68"/>
      <c r="I638" s="68"/>
      <c r="J638" s="68">
        <f t="shared" si="92"/>
        <v>1</v>
      </c>
      <c r="L638" s="594">
        <f>SUM(J638:J645)</f>
        <v>10</v>
      </c>
      <c r="N638"/>
    </row>
    <row r="639" spans="1:14" ht="15.75" customHeight="1">
      <c r="A639" s="28" t="s">
        <v>2329</v>
      </c>
      <c r="B639" s="63" t="s">
        <v>2371</v>
      </c>
      <c r="C639" s="29" t="str">
        <f t="shared" si="93"/>
        <v>UN</v>
      </c>
      <c r="D639" s="210">
        <v>1</v>
      </c>
      <c r="E639" s="68"/>
      <c r="F639" s="68">
        <f t="shared" ref="F639:F643" si="94">G639*H639*I639</f>
        <v>0</v>
      </c>
      <c r="G639" s="68"/>
      <c r="H639" s="68"/>
      <c r="I639" s="68"/>
      <c r="J639" s="68">
        <f t="shared" si="92"/>
        <v>1</v>
      </c>
      <c r="L639" s="595"/>
      <c r="N639"/>
    </row>
    <row r="640" spans="1:14" ht="15.75" customHeight="1">
      <c r="A640" s="28" t="s">
        <v>2329</v>
      </c>
      <c r="B640" s="63" t="s">
        <v>2372</v>
      </c>
      <c r="C640" s="29" t="str">
        <f t="shared" si="93"/>
        <v>UN</v>
      </c>
      <c r="D640" s="210">
        <v>2</v>
      </c>
      <c r="E640" s="68"/>
      <c r="F640" s="68">
        <f t="shared" si="94"/>
        <v>0</v>
      </c>
      <c r="G640" s="68"/>
      <c r="H640" s="68"/>
      <c r="I640" s="68"/>
      <c r="J640" s="68">
        <f t="shared" si="92"/>
        <v>2</v>
      </c>
      <c r="L640" s="595"/>
      <c r="N640"/>
    </row>
    <row r="641" spans="1:14" ht="15.75" customHeight="1">
      <c r="A641" s="28" t="s">
        <v>2329</v>
      </c>
      <c r="B641" s="63" t="s">
        <v>2373</v>
      </c>
      <c r="C641" s="29" t="str">
        <f t="shared" si="93"/>
        <v>UN</v>
      </c>
      <c r="D641" s="210">
        <v>2</v>
      </c>
      <c r="E641" s="68"/>
      <c r="F641" s="68">
        <f t="shared" si="94"/>
        <v>0</v>
      </c>
      <c r="G641" s="68"/>
      <c r="H641" s="68"/>
      <c r="I641" s="68"/>
      <c r="J641" s="68">
        <f t="shared" si="92"/>
        <v>2</v>
      </c>
      <c r="L641" s="595"/>
      <c r="N641"/>
    </row>
    <row r="642" spans="1:14" ht="15.75" customHeight="1">
      <c r="A642" s="28" t="s">
        <v>2329</v>
      </c>
      <c r="B642" s="63" t="s">
        <v>2374</v>
      </c>
      <c r="C642" s="29" t="str">
        <f t="shared" si="93"/>
        <v>UN</v>
      </c>
      <c r="D642" s="210">
        <v>1</v>
      </c>
      <c r="E642" s="68"/>
      <c r="F642" s="68">
        <f t="shared" si="94"/>
        <v>0</v>
      </c>
      <c r="G642" s="68"/>
      <c r="H642" s="68"/>
      <c r="I642" s="68"/>
      <c r="J642" s="68">
        <f t="shared" si="92"/>
        <v>1</v>
      </c>
      <c r="L642" s="595"/>
      <c r="N642"/>
    </row>
    <row r="643" spans="1:14" ht="15.75" customHeight="1">
      <c r="A643" s="28" t="s">
        <v>2329</v>
      </c>
      <c r="B643" s="63" t="s">
        <v>2375</v>
      </c>
      <c r="C643" s="29" t="str">
        <f t="shared" si="93"/>
        <v>UN</v>
      </c>
      <c r="D643" s="210">
        <v>1</v>
      </c>
      <c r="E643" s="68"/>
      <c r="F643" s="68">
        <f t="shared" si="94"/>
        <v>0</v>
      </c>
      <c r="G643" s="68"/>
      <c r="H643" s="68"/>
      <c r="I643" s="68"/>
      <c r="J643" s="68">
        <f t="shared" si="92"/>
        <v>1</v>
      </c>
      <c r="L643" s="595"/>
      <c r="N643"/>
    </row>
    <row r="644" spans="1:14" ht="15.75" customHeight="1">
      <c r="A644" s="28" t="s">
        <v>2329</v>
      </c>
      <c r="B644" s="63" t="s">
        <v>2376</v>
      </c>
      <c r="C644" s="29" t="str">
        <f t="shared" si="93"/>
        <v>UN</v>
      </c>
      <c r="D644" s="210">
        <v>1</v>
      </c>
      <c r="E644" s="68"/>
      <c r="F644" s="68">
        <f t="shared" ref="F644:F645" si="95">G644*H644*I644*D644</f>
        <v>0</v>
      </c>
      <c r="G644" s="68"/>
      <c r="H644" s="68"/>
      <c r="I644" s="68"/>
      <c r="J644" s="68">
        <f t="shared" si="92"/>
        <v>1</v>
      </c>
      <c r="L644" s="595"/>
      <c r="N644"/>
    </row>
    <row r="645" spans="1:14" ht="15.75" customHeight="1">
      <c r="A645" s="28" t="s">
        <v>2329</v>
      </c>
      <c r="B645" s="63" t="s">
        <v>2377</v>
      </c>
      <c r="C645" s="29" t="str">
        <f t="shared" si="93"/>
        <v>UN</v>
      </c>
      <c r="D645" s="210">
        <v>1</v>
      </c>
      <c r="E645" s="68"/>
      <c r="F645" s="68">
        <f t="shared" si="95"/>
        <v>0</v>
      </c>
      <c r="G645" s="68"/>
      <c r="H645" s="68"/>
      <c r="I645" s="68"/>
      <c r="J645" s="68">
        <f t="shared" si="92"/>
        <v>1</v>
      </c>
      <c r="L645" s="595"/>
      <c r="N645"/>
    </row>
    <row r="646" spans="1:14" ht="15.75" customHeight="1">
      <c r="A646" s="218" t="s">
        <v>2391</v>
      </c>
      <c r="B646" s="221" t="s">
        <v>2428</v>
      </c>
      <c r="C646" s="219" t="s">
        <v>100</v>
      </c>
      <c r="D646" s="220">
        <v>1</v>
      </c>
      <c r="E646" s="68"/>
      <c r="F646" s="68">
        <f t="shared" ref="F646:F653" si="96">G646*H646*I646</f>
        <v>0</v>
      </c>
      <c r="G646" s="68"/>
      <c r="H646" s="68"/>
      <c r="I646" s="68"/>
      <c r="J646" s="68">
        <f t="shared" si="92"/>
        <v>1</v>
      </c>
      <c r="L646" s="595">
        <f>SUM(J646:J648)</f>
        <v>3</v>
      </c>
      <c r="N646"/>
    </row>
    <row r="647" spans="1:14" ht="15.75" customHeight="1">
      <c r="A647" s="218" t="s">
        <v>2391</v>
      </c>
      <c r="B647" s="221" t="s">
        <v>2429</v>
      </c>
      <c r="C647" s="219" t="s">
        <v>100</v>
      </c>
      <c r="D647" s="220">
        <v>1</v>
      </c>
      <c r="E647" s="68"/>
      <c r="F647" s="68">
        <f t="shared" si="96"/>
        <v>0</v>
      </c>
      <c r="G647" s="68"/>
      <c r="H647" s="68"/>
      <c r="I647" s="68"/>
      <c r="J647" s="68">
        <f t="shared" si="92"/>
        <v>1</v>
      </c>
      <c r="L647" s="595"/>
      <c r="N647"/>
    </row>
    <row r="648" spans="1:14" ht="15.75" customHeight="1">
      <c r="A648" s="218" t="s">
        <v>2391</v>
      </c>
      <c r="B648" s="221" t="s">
        <v>2430</v>
      </c>
      <c r="C648" s="219" t="s">
        <v>100</v>
      </c>
      <c r="D648" s="220">
        <v>1</v>
      </c>
      <c r="E648" s="68"/>
      <c r="F648" s="68">
        <f t="shared" si="96"/>
        <v>0</v>
      </c>
      <c r="G648" s="68"/>
      <c r="H648" s="68"/>
      <c r="I648" s="68"/>
      <c r="J648" s="68">
        <f t="shared" si="92"/>
        <v>1</v>
      </c>
      <c r="L648" s="595"/>
      <c r="N648"/>
    </row>
    <row r="649" spans="1:14" ht="15.75" customHeight="1">
      <c r="A649" s="28"/>
      <c r="B649" s="63"/>
      <c r="C649" s="29" t="str">
        <f t="shared" si="93"/>
        <v>UN</v>
      </c>
      <c r="D649" s="69"/>
      <c r="E649" s="68"/>
      <c r="F649" s="68">
        <f t="shared" si="96"/>
        <v>0</v>
      </c>
      <c r="G649" s="68"/>
      <c r="H649" s="68"/>
      <c r="I649" s="68"/>
      <c r="J649" s="68">
        <f t="shared" si="92"/>
        <v>0</v>
      </c>
      <c r="N649"/>
    </row>
    <row r="650" spans="1:14" ht="15.75" customHeight="1">
      <c r="A650" s="28"/>
      <c r="B650" s="63"/>
      <c r="C650" s="29" t="str">
        <f t="shared" si="93"/>
        <v>UN</v>
      </c>
      <c r="D650" s="69"/>
      <c r="E650" s="68"/>
      <c r="F650" s="68">
        <f t="shared" si="96"/>
        <v>0</v>
      </c>
      <c r="G650" s="68"/>
      <c r="H650" s="68"/>
      <c r="I650" s="68"/>
      <c r="J650" s="68">
        <f t="shared" si="92"/>
        <v>0</v>
      </c>
      <c r="N650"/>
    </row>
    <row r="651" spans="1:14" ht="15.75" customHeight="1">
      <c r="A651" s="28"/>
      <c r="B651" s="63"/>
      <c r="C651" s="29" t="str">
        <f t="shared" si="93"/>
        <v>UN</v>
      </c>
      <c r="D651" s="69"/>
      <c r="E651" s="68"/>
      <c r="F651" s="68">
        <f t="shared" si="96"/>
        <v>0</v>
      </c>
      <c r="G651" s="68"/>
      <c r="H651" s="68"/>
      <c r="I651" s="68"/>
      <c r="J651" s="68">
        <f t="shared" si="92"/>
        <v>0</v>
      </c>
      <c r="N651"/>
    </row>
    <row r="652" spans="1:14" ht="15.75" customHeight="1">
      <c r="A652" s="28"/>
      <c r="B652" s="63"/>
      <c r="C652" s="29" t="str">
        <f t="shared" si="93"/>
        <v>UN</v>
      </c>
      <c r="D652" s="69"/>
      <c r="E652" s="68"/>
      <c r="F652" s="68">
        <f t="shared" si="96"/>
        <v>0</v>
      </c>
      <c r="G652" s="68"/>
      <c r="H652" s="68"/>
      <c r="I652" s="68"/>
      <c r="J652" s="68">
        <f t="shared" si="92"/>
        <v>0</v>
      </c>
      <c r="N652"/>
    </row>
    <row r="653" spans="1:14" ht="15.75" customHeight="1">
      <c r="A653" s="28"/>
      <c r="B653" s="63"/>
      <c r="C653" s="29"/>
      <c r="D653" s="69"/>
      <c r="E653" s="68"/>
      <c r="F653" s="68">
        <f t="shared" si="96"/>
        <v>0</v>
      </c>
      <c r="G653" s="68"/>
      <c r="H653" s="68"/>
      <c r="I653" s="68"/>
      <c r="J653" s="68">
        <f>F653</f>
        <v>0</v>
      </c>
      <c r="N653"/>
    </row>
    <row r="654" spans="1:14" ht="15.75" customHeight="1">
      <c r="A654" s="70"/>
      <c r="B654" s="71"/>
      <c r="C654" s="72"/>
      <c r="D654" s="73"/>
      <c r="E654" s="73"/>
      <c r="F654" s="74"/>
      <c r="G654" s="74"/>
      <c r="H654" s="74"/>
      <c r="I654" s="75" t="s">
        <v>2325</v>
      </c>
      <c r="J654" s="76">
        <f>ROUND(SUM(J638:J653),2)</f>
        <v>13</v>
      </c>
      <c r="N654"/>
    </row>
    <row r="655" spans="1:14" ht="15.75" customHeight="1"/>
    <row r="656" spans="1:14" s="217" customFormat="1" ht="15.75" customHeight="1">
      <c r="A656" s="225" t="s">
        <v>2318</v>
      </c>
      <c r="B656" s="237" t="s">
        <v>2319</v>
      </c>
      <c r="C656" s="226" t="s">
        <v>23</v>
      </c>
      <c r="D656" s="230" t="s">
        <v>53</v>
      </c>
      <c r="E656" s="230" t="s">
        <v>2320</v>
      </c>
      <c r="F656" s="230" t="s">
        <v>2321</v>
      </c>
      <c r="G656" s="230" t="s">
        <v>2322</v>
      </c>
      <c r="H656" s="230" t="s">
        <v>2323</v>
      </c>
      <c r="I656" s="230" t="s">
        <v>2324</v>
      </c>
      <c r="J656" s="230" t="s">
        <v>2325</v>
      </c>
      <c r="K656" s="224"/>
      <c r="L656" s="342" t="s">
        <v>2411</v>
      </c>
      <c r="M656" s="230" t="s">
        <v>2328</v>
      </c>
    </row>
    <row r="657" spans="1:14" s="217" customFormat="1" ht="33.75">
      <c r="A657" s="228" t="s">
        <v>1651</v>
      </c>
      <c r="B657" s="238" t="s">
        <v>1653</v>
      </c>
      <c r="C657" s="229" t="s">
        <v>1654</v>
      </c>
      <c r="D657" s="232">
        <v>5200</v>
      </c>
      <c r="E657" s="232"/>
      <c r="F657" s="232"/>
      <c r="G657" s="232"/>
      <c r="H657" s="232"/>
      <c r="I657" s="232"/>
      <c r="J657" s="232">
        <v>5200</v>
      </c>
      <c r="K657" s="224"/>
      <c r="L657" s="261"/>
      <c r="M657" s="231">
        <f>J657-J662</f>
        <v>1560.0000000000005</v>
      </c>
    </row>
    <row r="658" spans="1:14" s="217" customFormat="1" ht="15.75" customHeight="1">
      <c r="A658" s="228" t="s">
        <v>2391</v>
      </c>
      <c r="B658" s="238" t="s">
        <v>2433</v>
      </c>
      <c r="C658" s="229" t="s">
        <v>1654</v>
      </c>
      <c r="D658" s="231">
        <v>0.7</v>
      </c>
      <c r="E658" s="233"/>
      <c r="F658" s="233">
        <v>5200</v>
      </c>
      <c r="G658" s="233"/>
      <c r="H658" s="233"/>
      <c r="I658" s="233"/>
      <c r="J658" s="233">
        <f>F658*D658</f>
        <v>3639.9999999999995</v>
      </c>
      <c r="K658" s="224"/>
      <c r="L658" s="211">
        <f>SUM(J658:J658)</f>
        <v>3639.9999999999995</v>
      </c>
      <c r="M658" s="224"/>
    </row>
    <row r="659" spans="1:14" s="217" customFormat="1" ht="15.75" customHeight="1">
      <c r="A659" s="228"/>
      <c r="B659" s="238"/>
      <c r="C659" s="229" t="s">
        <v>1654</v>
      </c>
      <c r="D659" s="231"/>
      <c r="E659" s="233"/>
      <c r="F659" s="233"/>
      <c r="G659" s="233"/>
      <c r="H659" s="233"/>
      <c r="I659" s="233"/>
      <c r="J659" s="233"/>
      <c r="K659" s="224"/>
      <c r="L659" s="223"/>
      <c r="M659" s="224"/>
    </row>
    <row r="660" spans="1:14" s="217" customFormat="1" ht="15.75" customHeight="1">
      <c r="A660" s="228"/>
      <c r="B660" s="238"/>
      <c r="C660" s="229" t="s">
        <v>1654</v>
      </c>
      <c r="D660" s="231"/>
      <c r="E660" s="233"/>
      <c r="F660" s="233"/>
      <c r="G660" s="233"/>
      <c r="H660" s="233"/>
      <c r="I660" s="233"/>
      <c r="J660" s="233"/>
      <c r="K660" s="224"/>
      <c r="L660" s="223"/>
      <c r="M660" s="224"/>
    </row>
    <row r="661" spans="1:14" s="217" customFormat="1" ht="15.75" customHeight="1">
      <c r="A661" s="228"/>
      <c r="B661" s="238"/>
      <c r="C661" s="229"/>
      <c r="D661" s="231"/>
      <c r="E661" s="233"/>
      <c r="F661" s="233"/>
      <c r="G661" s="233"/>
      <c r="H661" s="233"/>
      <c r="I661" s="233"/>
      <c r="J661" s="233"/>
      <c r="K661" s="224"/>
      <c r="L661" s="223"/>
      <c r="M661" s="224"/>
    </row>
    <row r="662" spans="1:14" s="217" customFormat="1" ht="15.75" customHeight="1">
      <c r="A662" s="227"/>
      <c r="B662" s="239"/>
      <c r="C662" s="236"/>
      <c r="D662" s="234"/>
      <c r="E662" s="234"/>
      <c r="F662" s="235"/>
      <c r="G662" s="235"/>
      <c r="H662" s="235"/>
      <c r="I662" s="234" t="s">
        <v>2325</v>
      </c>
      <c r="J662" s="234">
        <f>SUM(J658:J661)</f>
        <v>3639.9999999999995</v>
      </c>
      <c r="K662" s="224"/>
      <c r="L662" s="223"/>
      <c r="M662" s="224"/>
    </row>
    <row r="663" spans="1:14" s="217" customFormat="1" ht="15.75" customHeight="1">
      <c r="L663" s="223"/>
      <c r="M663" s="136"/>
      <c r="N663" s="136"/>
    </row>
    <row r="664" spans="1:14" ht="15.75" customHeight="1">
      <c r="A664" s="58" t="s">
        <v>2318</v>
      </c>
      <c r="B664" s="59" t="s">
        <v>2319</v>
      </c>
      <c r="C664" s="60" t="s">
        <v>23</v>
      </c>
      <c r="D664" s="61" t="s">
        <v>53</v>
      </c>
      <c r="E664" s="62" t="s">
        <v>2320</v>
      </c>
      <c r="F664" s="62" t="s">
        <v>2321</v>
      </c>
      <c r="G664" s="62" t="s">
        <v>2322</v>
      </c>
      <c r="H664" s="62" t="s">
        <v>2323</v>
      </c>
      <c r="I664" s="62" t="s">
        <v>2324</v>
      </c>
      <c r="J664" s="61" t="s">
        <v>2325</v>
      </c>
      <c r="L664" s="342" t="s">
        <v>2411</v>
      </c>
      <c r="M664" s="132" t="s">
        <v>2328</v>
      </c>
      <c r="N664"/>
    </row>
    <row r="665" spans="1:14" ht="22.5">
      <c r="A665" s="33" t="s">
        <v>1662</v>
      </c>
      <c r="B665" s="63" t="s">
        <v>1663</v>
      </c>
      <c r="C665" s="29" t="s">
        <v>82</v>
      </c>
      <c r="D665" s="81">
        <v>184.85450000000003</v>
      </c>
      <c r="E665" s="64"/>
      <c r="F665" s="64"/>
      <c r="G665" s="64"/>
      <c r="H665" s="64"/>
      <c r="I665" s="64"/>
      <c r="J665" s="65">
        <f>D665</f>
        <v>184.85450000000003</v>
      </c>
      <c r="L665" s="261"/>
      <c r="M665" s="133">
        <f>J665-J682</f>
        <v>110.08450000000003</v>
      </c>
      <c r="N665"/>
    </row>
    <row r="666" spans="1:14" ht="15.75" customHeight="1">
      <c r="A666" s="28" t="s">
        <v>2329</v>
      </c>
      <c r="B666" s="63" t="s">
        <v>2378</v>
      </c>
      <c r="C666" s="29" t="str">
        <f t="shared" ref="C666:C680" si="97">C665</f>
        <v>M2</v>
      </c>
      <c r="D666" s="69">
        <v>1</v>
      </c>
      <c r="E666" s="68">
        <f t="shared" ref="E666:E667" si="98">I666*G666*D666</f>
        <v>73.472000000000008</v>
      </c>
      <c r="F666" s="68">
        <f t="shared" ref="F666:F671" si="99">G666*H666*I666</f>
        <v>0</v>
      </c>
      <c r="G666" s="68">
        <f>(3.45*2+1.39+1.2+1+1.4+1.85*2+1.98+3.6+1.79)</f>
        <v>22.96</v>
      </c>
      <c r="H666" s="68"/>
      <c r="I666" s="68">
        <v>3.2</v>
      </c>
      <c r="J666" s="208">
        <f t="shared" ref="J666:J667" si="100">E666</f>
        <v>73.472000000000008</v>
      </c>
      <c r="K666" s="222"/>
      <c r="L666" s="594">
        <f>ROUND(SUM(J666:J667),2)</f>
        <v>74.77</v>
      </c>
      <c r="N666"/>
    </row>
    <row r="667" spans="1:14" ht="15.75" customHeight="1">
      <c r="A667" s="28" t="s">
        <v>2329</v>
      </c>
      <c r="B667" s="63" t="s">
        <v>2379</v>
      </c>
      <c r="C667" s="29" t="str">
        <f t="shared" si="97"/>
        <v>M2</v>
      </c>
      <c r="D667" s="69">
        <v>1</v>
      </c>
      <c r="E667" s="68">
        <f t="shared" si="98"/>
        <v>1.3005</v>
      </c>
      <c r="F667" s="68">
        <f t="shared" si="99"/>
        <v>0</v>
      </c>
      <c r="G667" s="68">
        <v>1.53</v>
      </c>
      <c r="H667" s="68"/>
      <c r="I667" s="68">
        <v>0.85</v>
      </c>
      <c r="J667" s="208">
        <f t="shared" si="100"/>
        <v>1.3005</v>
      </c>
      <c r="K667" s="222"/>
      <c r="L667" s="595"/>
      <c r="N667"/>
    </row>
    <row r="668" spans="1:14" ht="15.75" customHeight="1">
      <c r="A668" s="28"/>
      <c r="B668" s="63"/>
      <c r="C668" s="29" t="str">
        <f t="shared" si="97"/>
        <v>M2</v>
      </c>
      <c r="D668" s="69"/>
      <c r="E668" s="68"/>
      <c r="F668" s="68">
        <f t="shared" si="99"/>
        <v>0</v>
      </c>
      <c r="G668" s="68"/>
      <c r="H668" s="68"/>
      <c r="I668" s="68"/>
      <c r="J668" s="68">
        <f t="shared" ref="J668:J680" si="101">D668</f>
        <v>0</v>
      </c>
      <c r="N668"/>
    </row>
    <row r="669" spans="1:14" ht="15.75" customHeight="1">
      <c r="A669" s="28"/>
      <c r="B669" s="63"/>
      <c r="C669" s="29" t="str">
        <f t="shared" si="97"/>
        <v>M2</v>
      </c>
      <c r="D669" s="69"/>
      <c r="E669" s="68"/>
      <c r="F669" s="68">
        <f t="shared" si="99"/>
        <v>0</v>
      </c>
      <c r="G669" s="68"/>
      <c r="H669" s="68"/>
      <c r="I669" s="68"/>
      <c r="J669" s="68">
        <f t="shared" si="101"/>
        <v>0</v>
      </c>
      <c r="N669"/>
    </row>
    <row r="670" spans="1:14" ht="15.75" customHeight="1">
      <c r="A670" s="28"/>
      <c r="B670" s="63"/>
      <c r="C670" s="29" t="str">
        <f t="shared" si="97"/>
        <v>M2</v>
      </c>
      <c r="D670" s="69"/>
      <c r="E670" s="68"/>
      <c r="F670" s="68">
        <f t="shared" si="99"/>
        <v>0</v>
      </c>
      <c r="G670" s="68"/>
      <c r="H670" s="68"/>
      <c r="I670" s="68"/>
      <c r="J670" s="68">
        <f t="shared" si="101"/>
        <v>0</v>
      </c>
      <c r="N670"/>
    </row>
    <row r="671" spans="1:14" ht="15.75" customHeight="1">
      <c r="A671" s="28"/>
      <c r="B671" s="63"/>
      <c r="C671" s="29" t="str">
        <f t="shared" si="97"/>
        <v>M2</v>
      </c>
      <c r="D671" s="69"/>
      <c r="E671" s="68"/>
      <c r="F671" s="68">
        <f t="shared" si="99"/>
        <v>0</v>
      </c>
      <c r="G671" s="68"/>
      <c r="H671" s="68"/>
      <c r="I671" s="68"/>
      <c r="J671" s="68">
        <f t="shared" si="101"/>
        <v>0</v>
      </c>
      <c r="N671"/>
    </row>
    <row r="672" spans="1:14" ht="15.75" customHeight="1">
      <c r="A672" s="28"/>
      <c r="B672" s="63"/>
      <c r="C672" s="29" t="str">
        <f t="shared" si="97"/>
        <v>M2</v>
      </c>
      <c r="D672" s="69"/>
      <c r="E672" s="68"/>
      <c r="F672" s="68">
        <f t="shared" ref="F672:F673" si="102">G672*H672*I672*D672</f>
        <v>0</v>
      </c>
      <c r="G672" s="68"/>
      <c r="H672" s="68"/>
      <c r="I672" s="68"/>
      <c r="J672" s="68">
        <f t="shared" si="101"/>
        <v>0</v>
      </c>
      <c r="N672"/>
    </row>
    <row r="673" spans="1:14" ht="15.75" customHeight="1">
      <c r="A673" s="28"/>
      <c r="B673" s="63"/>
      <c r="C673" s="29" t="str">
        <f t="shared" si="97"/>
        <v>M2</v>
      </c>
      <c r="D673" s="69"/>
      <c r="E673" s="68"/>
      <c r="F673" s="68">
        <f t="shared" si="102"/>
        <v>0</v>
      </c>
      <c r="G673" s="68"/>
      <c r="H673" s="68"/>
      <c r="I673" s="68"/>
      <c r="J673" s="68">
        <f t="shared" si="101"/>
        <v>0</v>
      </c>
      <c r="N673"/>
    </row>
    <row r="674" spans="1:14" ht="15.75" customHeight="1">
      <c r="A674" s="28"/>
      <c r="B674" s="63"/>
      <c r="C674" s="29" t="str">
        <f t="shared" si="97"/>
        <v>M2</v>
      </c>
      <c r="D674" s="69"/>
      <c r="E674" s="68"/>
      <c r="F674" s="68">
        <f t="shared" ref="F674:F681" si="103">G674*H674*I674</f>
        <v>0</v>
      </c>
      <c r="G674" s="68"/>
      <c r="H674" s="68"/>
      <c r="I674" s="68"/>
      <c r="J674" s="68">
        <f t="shared" si="101"/>
        <v>0</v>
      </c>
      <c r="N674"/>
    </row>
    <row r="675" spans="1:14" ht="15.75" customHeight="1">
      <c r="A675" s="28"/>
      <c r="B675" s="63"/>
      <c r="C675" s="29" t="str">
        <f t="shared" si="97"/>
        <v>M2</v>
      </c>
      <c r="D675" s="69"/>
      <c r="E675" s="68"/>
      <c r="F675" s="68">
        <f t="shared" si="103"/>
        <v>0</v>
      </c>
      <c r="G675" s="68"/>
      <c r="H675" s="68"/>
      <c r="I675" s="68"/>
      <c r="J675" s="68">
        <f t="shared" si="101"/>
        <v>0</v>
      </c>
      <c r="N675"/>
    </row>
    <row r="676" spans="1:14" ht="15.75" customHeight="1">
      <c r="A676" s="28"/>
      <c r="B676" s="63"/>
      <c r="C676" s="29" t="str">
        <f t="shared" si="97"/>
        <v>M2</v>
      </c>
      <c r="D676" s="69"/>
      <c r="E676" s="68"/>
      <c r="F676" s="68">
        <f t="shared" si="103"/>
        <v>0</v>
      </c>
      <c r="G676" s="68"/>
      <c r="H676" s="68"/>
      <c r="I676" s="68"/>
      <c r="J676" s="68">
        <f t="shared" si="101"/>
        <v>0</v>
      </c>
      <c r="N676"/>
    </row>
    <row r="677" spans="1:14" ht="15.75" customHeight="1">
      <c r="A677" s="28"/>
      <c r="B677" s="63"/>
      <c r="C677" s="29" t="str">
        <f t="shared" si="97"/>
        <v>M2</v>
      </c>
      <c r="D677" s="69"/>
      <c r="E677" s="68"/>
      <c r="F677" s="68">
        <f t="shared" si="103"/>
        <v>0</v>
      </c>
      <c r="G677" s="68"/>
      <c r="H677" s="68"/>
      <c r="I677" s="68"/>
      <c r="J677" s="68">
        <f t="shared" si="101"/>
        <v>0</v>
      </c>
      <c r="N677"/>
    </row>
    <row r="678" spans="1:14" ht="15.75" customHeight="1">
      <c r="A678" s="28"/>
      <c r="B678" s="63"/>
      <c r="C678" s="29" t="str">
        <f t="shared" si="97"/>
        <v>M2</v>
      </c>
      <c r="D678" s="69"/>
      <c r="E678" s="68"/>
      <c r="F678" s="68">
        <f t="shared" si="103"/>
        <v>0</v>
      </c>
      <c r="G678" s="68"/>
      <c r="H678" s="68"/>
      <c r="I678" s="68"/>
      <c r="J678" s="68">
        <f t="shared" si="101"/>
        <v>0</v>
      </c>
      <c r="N678"/>
    </row>
    <row r="679" spans="1:14" ht="15.75" customHeight="1">
      <c r="A679" s="28"/>
      <c r="B679" s="63"/>
      <c r="C679" s="29" t="str">
        <f t="shared" si="97"/>
        <v>M2</v>
      </c>
      <c r="D679" s="69"/>
      <c r="E679" s="68"/>
      <c r="F679" s="68">
        <f t="shared" si="103"/>
        <v>0</v>
      </c>
      <c r="G679" s="68"/>
      <c r="H679" s="68"/>
      <c r="I679" s="68"/>
      <c r="J679" s="68">
        <f t="shared" si="101"/>
        <v>0</v>
      </c>
      <c r="N679"/>
    </row>
    <row r="680" spans="1:14" ht="15.75" customHeight="1">
      <c r="A680" s="28"/>
      <c r="B680" s="63"/>
      <c r="C680" s="29" t="str">
        <f t="shared" si="97"/>
        <v>M2</v>
      </c>
      <c r="D680" s="69"/>
      <c r="E680" s="68"/>
      <c r="F680" s="68">
        <f t="shared" si="103"/>
        <v>0</v>
      </c>
      <c r="G680" s="68"/>
      <c r="H680" s="68"/>
      <c r="I680" s="68"/>
      <c r="J680" s="68">
        <f t="shared" si="101"/>
        <v>0</v>
      </c>
      <c r="N680"/>
    </row>
    <row r="681" spans="1:14" ht="15.75" customHeight="1">
      <c r="A681" s="28"/>
      <c r="B681" s="63"/>
      <c r="C681" s="29"/>
      <c r="D681" s="69"/>
      <c r="E681" s="68"/>
      <c r="F681" s="68">
        <f t="shared" si="103"/>
        <v>0</v>
      </c>
      <c r="G681" s="68"/>
      <c r="H681" s="68"/>
      <c r="I681" s="68"/>
      <c r="J681" s="68">
        <f>F681</f>
        <v>0</v>
      </c>
      <c r="N681"/>
    </row>
    <row r="682" spans="1:14" ht="15.75" customHeight="1">
      <c r="A682" s="70"/>
      <c r="B682" s="71"/>
      <c r="C682" s="72"/>
      <c r="D682" s="73"/>
      <c r="E682" s="73"/>
      <c r="F682" s="74"/>
      <c r="G682" s="74"/>
      <c r="H682" s="74"/>
      <c r="I682" s="75" t="s">
        <v>2325</v>
      </c>
      <c r="J682" s="76">
        <f>ROUND(SUM(J666:J681),2)</f>
        <v>74.77</v>
      </c>
      <c r="N682"/>
    </row>
    <row r="683" spans="1:14" ht="15.75" customHeight="1"/>
    <row r="684" spans="1:14" ht="15.75" customHeight="1">
      <c r="A684" s="58" t="s">
        <v>2318</v>
      </c>
      <c r="B684" s="59" t="s">
        <v>2319</v>
      </c>
      <c r="C684" s="60" t="s">
        <v>23</v>
      </c>
      <c r="D684" s="61" t="s">
        <v>53</v>
      </c>
      <c r="E684" s="62" t="s">
        <v>2320</v>
      </c>
      <c r="F684" s="62" t="s">
        <v>2321</v>
      </c>
      <c r="G684" s="62" t="s">
        <v>2322</v>
      </c>
      <c r="H684" s="62" t="s">
        <v>2323</v>
      </c>
      <c r="I684" s="62" t="s">
        <v>2324</v>
      </c>
      <c r="J684" s="61" t="s">
        <v>2325</v>
      </c>
      <c r="L684" s="342" t="s">
        <v>2411</v>
      </c>
      <c r="M684" s="132" t="s">
        <v>2328</v>
      </c>
      <c r="N684"/>
    </row>
    <row r="685" spans="1:14" ht="22.5">
      <c r="A685" s="33" t="s">
        <v>1669</v>
      </c>
      <c r="B685" s="63" t="s">
        <v>1670</v>
      </c>
      <c r="C685" s="29" t="s">
        <v>82</v>
      </c>
      <c r="D685" s="81">
        <v>380.85</v>
      </c>
      <c r="E685" s="64"/>
      <c r="F685" s="64"/>
      <c r="G685" s="64"/>
      <c r="H685" s="64"/>
      <c r="I685" s="64"/>
      <c r="J685" s="65">
        <f>D685</f>
        <v>380.85</v>
      </c>
      <c r="L685" s="261"/>
      <c r="M685" s="133">
        <f>J685-J702</f>
        <v>262.64000000000004</v>
      </c>
      <c r="N685"/>
    </row>
    <row r="686" spans="1:14" ht="15.75" customHeight="1">
      <c r="A686" s="28" t="s">
        <v>2329</v>
      </c>
      <c r="B686" s="63" t="s">
        <v>2380</v>
      </c>
      <c r="C686" s="29" t="str">
        <f t="shared" ref="C686:C700" si="104">C685</f>
        <v>M2</v>
      </c>
      <c r="D686" s="69">
        <v>0.5</v>
      </c>
      <c r="E686" s="251">
        <f>G686*I686</f>
        <v>23.363</v>
      </c>
      <c r="F686" s="68">
        <f t="shared" ref="F686:F691" si="105">G686*H686*I686</f>
        <v>0</v>
      </c>
      <c r="G686" s="68">
        <v>7.66</v>
      </c>
      <c r="H686" s="68"/>
      <c r="I686" s="68">
        <v>3.05</v>
      </c>
      <c r="J686" s="251">
        <v>11.6815</v>
      </c>
      <c r="L686" s="594">
        <f>ROUND(SUM(J686:J691),2)</f>
        <v>66</v>
      </c>
      <c r="N686"/>
    </row>
    <row r="687" spans="1:14" ht="15.75" customHeight="1">
      <c r="A687" s="28" t="s">
        <v>2329</v>
      </c>
      <c r="B687" s="63" t="s">
        <v>2381</v>
      </c>
      <c r="C687" s="29" t="str">
        <f t="shared" si="104"/>
        <v>M2</v>
      </c>
      <c r="D687" s="69">
        <v>0.5</v>
      </c>
      <c r="E687" s="251">
        <f t="shared" ref="E687:E691" si="106">G687*I687</f>
        <v>27.480499999999999</v>
      </c>
      <c r="F687" s="68">
        <f t="shared" si="105"/>
        <v>0</v>
      </c>
      <c r="G687" s="68">
        <f>4.63+4.38</f>
        <v>9.01</v>
      </c>
      <c r="H687" s="68"/>
      <c r="I687" s="68">
        <v>3.05</v>
      </c>
      <c r="J687" s="251">
        <v>13.74025</v>
      </c>
      <c r="L687" s="595"/>
      <c r="N687"/>
    </row>
    <row r="688" spans="1:14" ht="15.75" customHeight="1">
      <c r="A688" s="28" t="s">
        <v>2329</v>
      </c>
      <c r="B688" s="63" t="s">
        <v>2382</v>
      </c>
      <c r="C688" s="29" t="str">
        <f t="shared" si="104"/>
        <v>M2</v>
      </c>
      <c r="D688" s="69">
        <v>0.5</v>
      </c>
      <c r="E688" s="251">
        <f t="shared" si="106"/>
        <v>19.093</v>
      </c>
      <c r="F688" s="68">
        <f t="shared" si="105"/>
        <v>0</v>
      </c>
      <c r="G688" s="68">
        <v>6.26</v>
      </c>
      <c r="H688" s="68"/>
      <c r="I688" s="68">
        <v>3.05</v>
      </c>
      <c r="J688" s="251">
        <v>9.5465</v>
      </c>
      <c r="L688" s="595"/>
      <c r="N688"/>
    </row>
    <row r="689" spans="1:14" ht="15.75" customHeight="1">
      <c r="A689" s="28" t="s">
        <v>2329</v>
      </c>
      <c r="B689" s="63" t="s">
        <v>2383</v>
      </c>
      <c r="C689" s="29" t="str">
        <f t="shared" si="104"/>
        <v>M2</v>
      </c>
      <c r="D689" s="69">
        <v>0.5</v>
      </c>
      <c r="E689" s="251">
        <f t="shared" si="106"/>
        <v>24.521999999999995</v>
      </c>
      <c r="F689" s="68">
        <f t="shared" si="105"/>
        <v>0</v>
      </c>
      <c r="G689" s="68">
        <f>4.56+3.48</f>
        <v>8.0399999999999991</v>
      </c>
      <c r="H689" s="68"/>
      <c r="I689" s="68">
        <v>3.05</v>
      </c>
      <c r="J689" s="251">
        <v>12.260999999999997</v>
      </c>
      <c r="L689" s="595"/>
      <c r="N689"/>
    </row>
    <row r="690" spans="1:14" ht="15.75" customHeight="1">
      <c r="A690" s="28" t="s">
        <v>2329</v>
      </c>
      <c r="B690" s="63" t="s">
        <v>2384</v>
      </c>
      <c r="C690" s="29" t="str">
        <f t="shared" si="104"/>
        <v>M2</v>
      </c>
      <c r="D690" s="69">
        <v>0.5</v>
      </c>
      <c r="E690" s="251">
        <f t="shared" si="106"/>
        <v>20.953499999999998</v>
      </c>
      <c r="F690" s="68">
        <f t="shared" si="105"/>
        <v>0</v>
      </c>
      <c r="G690" s="68">
        <v>6.87</v>
      </c>
      <c r="H690" s="68"/>
      <c r="I690" s="68">
        <v>3.05</v>
      </c>
      <c r="J690" s="251">
        <v>10.476749999999999</v>
      </c>
      <c r="L690" s="595"/>
      <c r="N690"/>
    </row>
    <row r="691" spans="1:14" ht="15.75" customHeight="1">
      <c r="A691" s="28" t="s">
        <v>2329</v>
      </c>
      <c r="B691" s="63" t="s">
        <v>2347</v>
      </c>
      <c r="C691" s="29" t="str">
        <f t="shared" si="104"/>
        <v>M2</v>
      </c>
      <c r="D691" s="69">
        <v>0.5</v>
      </c>
      <c r="E691" s="251">
        <f t="shared" si="106"/>
        <v>16.591999999999999</v>
      </c>
      <c r="F691" s="68">
        <f t="shared" si="105"/>
        <v>0</v>
      </c>
      <c r="G691" s="68">
        <f>3.48+0.68+1.28</f>
        <v>5.44</v>
      </c>
      <c r="H691" s="68"/>
      <c r="I691" s="68">
        <v>3.05</v>
      </c>
      <c r="J691" s="251">
        <v>8.2959999999999994</v>
      </c>
      <c r="L691" s="595"/>
      <c r="N691"/>
    </row>
    <row r="692" spans="1:14" ht="15.75" customHeight="1">
      <c r="A692" s="245" t="s">
        <v>2391</v>
      </c>
      <c r="B692" s="252" t="s">
        <v>2434</v>
      </c>
      <c r="C692" s="246" t="s">
        <v>82</v>
      </c>
      <c r="D692" s="249">
        <v>0.5</v>
      </c>
      <c r="E692" s="251">
        <f>TRUNC(G692*I692,2)</f>
        <v>37.33</v>
      </c>
      <c r="F692" s="251"/>
      <c r="G692" s="251">
        <v>12.24</v>
      </c>
      <c r="H692" s="251"/>
      <c r="I692" s="251">
        <v>3.05</v>
      </c>
      <c r="J692" s="251">
        <f>E692*D692</f>
        <v>18.664999999999999</v>
      </c>
      <c r="L692" s="595">
        <f>TRUNC(SUM(J692:J694),2)</f>
        <v>52.21</v>
      </c>
      <c r="N692"/>
    </row>
    <row r="693" spans="1:14" ht="15.75" customHeight="1">
      <c r="A693" s="245" t="s">
        <v>2391</v>
      </c>
      <c r="B693" s="252" t="s">
        <v>2435</v>
      </c>
      <c r="C693" s="246" t="s">
        <v>82</v>
      </c>
      <c r="D693" s="249">
        <v>0.5</v>
      </c>
      <c r="E693" s="251">
        <f>TRUNC(G693*I693,2)</f>
        <v>5</v>
      </c>
      <c r="F693" s="251"/>
      <c r="G693" s="251">
        <v>1.6400000000000001</v>
      </c>
      <c r="H693" s="251"/>
      <c r="I693" s="251">
        <v>3.05</v>
      </c>
      <c r="J693" s="251">
        <f>E693*D693</f>
        <v>2.5</v>
      </c>
      <c r="L693" s="595"/>
      <c r="N693"/>
    </row>
    <row r="694" spans="1:14" ht="15.75" customHeight="1">
      <c r="A694" s="245" t="s">
        <v>2391</v>
      </c>
      <c r="B694" s="252" t="s">
        <v>2436</v>
      </c>
      <c r="C694" s="246" t="s">
        <v>82</v>
      </c>
      <c r="D694" s="249">
        <v>0.5</v>
      </c>
      <c r="E694" s="251">
        <f>TRUNC(G694*I694,2)</f>
        <v>62.09</v>
      </c>
      <c r="F694" s="251"/>
      <c r="G694" s="251">
        <v>20.36</v>
      </c>
      <c r="H694" s="251"/>
      <c r="I694" s="251">
        <v>3.05</v>
      </c>
      <c r="J694" s="251">
        <f>E694*D694</f>
        <v>31.045000000000002</v>
      </c>
      <c r="L694" s="595"/>
      <c r="N694"/>
    </row>
    <row r="695" spans="1:14" ht="15.75" customHeight="1">
      <c r="A695" s="28"/>
      <c r="B695" s="63"/>
      <c r="C695" s="29" t="str">
        <f t="shared" si="104"/>
        <v>M2</v>
      </c>
      <c r="D695" s="69"/>
      <c r="E695" s="68"/>
      <c r="F695" s="68">
        <f t="shared" ref="F695:F701" si="107">G695*H695*I695</f>
        <v>0</v>
      </c>
      <c r="G695" s="68"/>
      <c r="H695" s="68"/>
      <c r="I695" s="68"/>
      <c r="J695" s="68">
        <f t="shared" ref="J695:J700" si="108">D695</f>
        <v>0</v>
      </c>
      <c r="N695"/>
    </row>
    <row r="696" spans="1:14" ht="15.75" customHeight="1">
      <c r="A696" s="28"/>
      <c r="B696" s="63"/>
      <c r="C696" s="29" t="str">
        <f t="shared" si="104"/>
        <v>M2</v>
      </c>
      <c r="D696" s="69"/>
      <c r="E696" s="68"/>
      <c r="F696" s="68">
        <f t="shared" si="107"/>
        <v>0</v>
      </c>
      <c r="G696" s="68"/>
      <c r="H696" s="68"/>
      <c r="I696" s="68"/>
      <c r="J696" s="68">
        <f t="shared" si="108"/>
        <v>0</v>
      </c>
      <c r="N696"/>
    </row>
    <row r="697" spans="1:14" ht="15.75" customHeight="1">
      <c r="A697" s="28"/>
      <c r="B697" s="63"/>
      <c r="C697" s="29" t="str">
        <f t="shared" si="104"/>
        <v>M2</v>
      </c>
      <c r="D697" s="69"/>
      <c r="E697" s="68"/>
      <c r="F697" s="68">
        <f t="shared" si="107"/>
        <v>0</v>
      </c>
      <c r="G697" s="68"/>
      <c r="H697" s="68"/>
      <c r="I697" s="68"/>
      <c r="J697" s="68">
        <f t="shared" si="108"/>
        <v>0</v>
      </c>
      <c r="N697"/>
    </row>
    <row r="698" spans="1:14" ht="15.75" customHeight="1">
      <c r="A698" s="28"/>
      <c r="B698" s="63"/>
      <c r="C698" s="29" t="str">
        <f t="shared" si="104"/>
        <v>M2</v>
      </c>
      <c r="D698" s="69"/>
      <c r="E698" s="68"/>
      <c r="F698" s="68">
        <f t="shared" si="107"/>
        <v>0</v>
      </c>
      <c r="G698" s="68"/>
      <c r="H698" s="68"/>
      <c r="I698" s="68"/>
      <c r="J698" s="68">
        <f t="shared" si="108"/>
        <v>0</v>
      </c>
      <c r="N698"/>
    </row>
    <row r="699" spans="1:14" ht="15.75" customHeight="1">
      <c r="A699" s="28"/>
      <c r="B699" s="63"/>
      <c r="C699" s="29" t="str">
        <f t="shared" si="104"/>
        <v>M2</v>
      </c>
      <c r="D699" s="69"/>
      <c r="E699" s="68"/>
      <c r="F699" s="68">
        <f t="shared" si="107"/>
        <v>0</v>
      </c>
      <c r="G699" s="68"/>
      <c r="H699" s="68"/>
      <c r="I699" s="68"/>
      <c r="J699" s="68">
        <f t="shared" si="108"/>
        <v>0</v>
      </c>
      <c r="N699"/>
    </row>
    <row r="700" spans="1:14" ht="15.75" customHeight="1">
      <c r="A700" s="28"/>
      <c r="B700" s="63"/>
      <c r="C700" s="29" t="str">
        <f t="shared" si="104"/>
        <v>M2</v>
      </c>
      <c r="D700" s="69"/>
      <c r="E700" s="68"/>
      <c r="F700" s="68">
        <f t="shared" si="107"/>
        <v>0</v>
      </c>
      <c r="G700" s="68"/>
      <c r="H700" s="68"/>
      <c r="I700" s="68"/>
      <c r="J700" s="68">
        <f t="shared" si="108"/>
        <v>0</v>
      </c>
      <c r="N700"/>
    </row>
    <row r="701" spans="1:14" ht="15.75" customHeight="1">
      <c r="A701" s="28"/>
      <c r="B701" s="63"/>
      <c r="C701" s="29"/>
      <c r="D701" s="69"/>
      <c r="E701" s="68"/>
      <c r="F701" s="68">
        <f t="shared" si="107"/>
        <v>0</v>
      </c>
      <c r="G701" s="68"/>
      <c r="H701" s="68"/>
      <c r="I701" s="68"/>
      <c r="J701" s="68">
        <f>F701</f>
        <v>0</v>
      </c>
      <c r="N701"/>
    </row>
    <row r="702" spans="1:14" ht="15.75" customHeight="1">
      <c r="A702" s="70"/>
      <c r="B702" s="71"/>
      <c r="C702" s="72"/>
      <c r="D702" s="73"/>
      <c r="E702" s="73"/>
      <c r="F702" s="74"/>
      <c r="G702" s="74"/>
      <c r="H702" s="74"/>
      <c r="I702" s="75" t="s">
        <v>2325</v>
      </c>
      <c r="J702" s="76">
        <f>ROUND(SUM(J686:J701),2)</f>
        <v>118.21</v>
      </c>
      <c r="N702"/>
    </row>
    <row r="703" spans="1:14" ht="15.75" customHeight="1"/>
    <row r="704" spans="1:14" ht="15.75" customHeight="1">
      <c r="A704" s="58" t="s">
        <v>2318</v>
      </c>
      <c r="B704" s="59" t="s">
        <v>2319</v>
      </c>
      <c r="C704" s="60" t="s">
        <v>23</v>
      </c>
      <c r="D704" s="61" t="s">
        <v>53</v>
      </c>
      <c r="E704" s="62" t="s">
        <v>2320</v>
      </c>
      <c r="F704" s="275" t="s">
        <v>2441</v>
      </c>
      <c r="G704" s="62" t="s">
        <v>2322</v>
      </c>
      <c r="H704" s="62" t="s">
        <v>2323</v>
      </c>
      <c r="I704" s="62" t="s">
        <v>2324</v>
      </c>
      <c r="J704" s="61" t="s">
        <v>2325</v>
      </c>
      <c r="L704" s="342" t="s">
        <v>2411</v>
      </c>
      <c r="M704" s="132" t="s">
        <v>2328</v>
      </c>
      <c r="N704"/>
    </row>
    <row r="705" spans="1:14" ht="22.5">
      <c r="A705" s="33" t="s">
        <v>1707</v>
      </c>
      <c r="B705" s="63" t="s">
        <v>1708</v>
      </c>
      <c r="C705" s="29" t="s">
        <v>82</v>
      </c>
      <c r="D705" s="81">
        <v>431.59300000000007</v>
      </c>
      <c r="E705" s="64"/>
      <c r="F705" s="64"/>
      <c r="G705" s="64"/>
      <c r="H705" s="64"/>
      <c r="I705" s="64"/>
      <c r="J705" s="65">
        <f>D705</f>
        <v>431.59300000000007</v>
      </c>
      <c r="L705" s="261"/>
      <c r="M705" s="262">
        <f>J705-J722</f>
        <v>262.38300000000004</v>
      </c>
      <c r="N705"/>
    </row>
    <row r="706" spans="1:14" ht="15.75" customHeight="1">
      <c r="A706" s="28" t="s">
        <v>2329</v>
      </c>
      <c r="B706" s="63" t="s">
        <v>2385</v>
      </c>
      <c r="C706" s="29" t="str">
        <f t="shared" ref="C706:C720" si="109">C705</f>
        <v>M2</v>
      </c>
      <c r="D706" s="210"/>
      <c r="E706" s="209">
        <f>ROUND(I706*G706-F706,2)</f>
        <v>45.99</v>
      </c>
      <c r="F706" s="260">
        <f t="shared" ref="F706:F710" si="110">G706*H706*I706</f>
        <v>0</v>
      </c>
      <c r="G706" s="209">
        <f>5.3+9.78</f>
        <v>15.079999999999998</v>
      </c>
      <c r="H706" s="68"/>
      <c r="I706" s="209">
        <v>3.05</v>
      </c>
      <c r="J706" s="209">
        <f t="shared" ref="J706:J711" si="111">E706</f>
        <v>45.99</v>
      </c>
      <c r="K706" s="222"/>
      <c r="L706" s="223">
        <f>J706</f>
        <v>45.99</v>
      </c>
      <c r="N706"/>
    </row>
    <row r="707" spans="1:14" ht="15.75" customHeight="1">
      <c r="A707" s="255" t="s">
        <v>2391</v>
      </c>
      <c r="B707" s="259" t="s">
        <v>2437</v>
      </c>
      <c r="C707" s="256" t="s">
        <v>82</v>
      </c>
      <c r="D707" s="257"/>
      <c r="E707" s="209">
        <f>I707*G707-F707</f>
        <v>43.615000000000002</v>
      </c>
      <c r="F707" s="260">
        <f t="shared" si="110"/>
        <v>0</v>
      </c>
      <c r="G707" s="278">
        <v>14.3</v>
      </c>
      <c r="H707" s="258"/>
      <c r="I707" s="258">
        <v>3.05</v>
      </c>
      <c r="J707" s="209">
        <f t="shared" si="111"/>
        <v>43.615000000000002</v>
      </c>
      <c r="K707" s="222"/>
      <c r="L707" s="595">
        <f>SUM(J707:J710)</f>
        <v>123.21999999999998</v>
      </c>
      <c r="N707"/>
    </row>
    <row r="708" spans="1:14" ht="15.75" customHeight="1">
      <c r="A708" s="255" t="s">
        <v>2391</v>
      </c>
      <c r="B708" s="259" t="s">
        <v>2438</v>
      </c>
      <c r="C708" s="256" t="s">
        <v>82</v>
      </c>
      <c r="D708" s="257"/>
      <c r="E708" s="209">
        <f t="shared" ref="E708:E710" si="112">I708*G708-F708</f>
        <v>22.57</v>
      </c>
      <c r="F708" s="260">
        <f t="shared" si="110"/>
        <v>0</v>
      </c>
      <c r="G708" s="278">
        <v>7.4</v>
      </c>
      <c r="H708" s="258"/>
      <c r="I708" s="278">
        <v>3.05</v>
      </c>
      <c r="J708" s="209">
        <f t="shared" si="111"/>
        <v>22.57</v>
      </c>
      <c r="K708" s="222"/>
      <c r="L708" s="595"/>
      <c r="N708"/>
    </row>
    <row r="709" spans="1:14" ht="15.75" customHeight="1">
      <c r="A709" s="255" t="s">
        <v>2391</v>
      </c>
      <c r="B709" s="259" t="s">
        <v>2439</v>
      </c>
      <c r="C709" s="256" t="s">
        <v>82</v>
      </c>
      <c r="D709" s="257"/>
      <c r="E709" s="209">
        <f t="shared" si="112"/>
        <v>51.544999999999995</v>
      </c>
      <c r="F709" s="260">
        <f t="shared" si="110"/>
        <v>0</v>
      </c>
      <c r="G709" s="278">
        <v>16.899999999999999</v>
      </c>
      <c r="H709" s="258"/>
      <c r="I709" s="278">
        <v>3.05</v>
      </c>
      <c r="J709" s="209">
        <f t="shared" si="111"/>
        <v>51.544999999999995</v>
      </c>
      <c r="K709" s="222"/>
      <c r="L709" s="595"/>
      <c r="N709"/>
    </row>
    <row r="710" spans="1:14" ht="15.75" customHeight="1">
      <c r="A710" s="255" t="s">
        <v>2391</v>
      </c>
      <c r="B710" s="259" t="s">
        <v>2440</v>
      </c>
      <c r="C710" s="256" t="s">
        <v>82</v>
      </c>
      <c r="D710" s="257"/>
      <c r="E710" s="209">
        <f t="shared" si="112"/>
        <v>5.49</v>
      </c>
      <c r="F710" s="260">
        <f t="shared" si="110"/>
        <v>0</v>
      </c>
      <c r="G710" s="278">
        <v>1.8</v>
      </c>
      <c r="H710" s="258"/>
      <c r="I710" s="278">
        <v>3.05</v>
      </c>
      <c r="J710" s="209">
        <f t="shared" si="111"/>
        <v>5.49</v>
      </c>
      <c r="K710" s="222"/>
      <c r="L710" s="595"/>
      <c r="N710"/>
    </row>
    <row r="711" spans="1:14" ht="15.75" customHeight="1">
      <c r="A711" s="28"/>
      <c r="B711" s="63"/>
      <c r="C711" s="29" t="str">
        <f t="shared" si="109"/>
        <v>M2</v>
      </c>
      <c r="D711" s="69"/>
      <c r="E711" s="68">
        <f t="shared" ref="E711" si="113">I711*G711*D711</f>
        <v>0</v>
      </c>
      <c r="F711" s="68">
        <f t="shared" ref="F711" si="114">G711*H711*I711</f>
        <v>0</v>
      </c>
      <c r="G711" s="68"/>
      <c r="H711" s="68"/>
      <c r="I711" s="68"/>
      <c r="J711" s="68">
        <f t="shared" si="111"/>
        <v>0</v>
      </c>
      <c r="N711"/>
    </row>
    <row r="712" spans="1:14" ht="15.75" customHeight="1">
      <c r="A712" s="28"/>
      <c r="B712" s="63"/>
      <c r="C712" s="29" t="str">
        <f t="shared" si="109"/>
        <v>M2</v>
      </c>
      <c r="D712" s="69"/>
      <c r="E712" s="68"/>
      <c r="F712" s="68">
        <f t="shared" ref="F712:F713" si="115">G712*H712*I712*D712</f>
        <v>0</v>
      </c>
      <c r="G712" s="68"/>
      <c r="H712" s="68"/>
      <c r="I712" s="68"/>
      <c r="J712" s="68">
        <f t="shared" ref="J712:J720" si="116">D712</f>
        <v>0</v>
      </c>
      <c r="N712"/>
    </row>
    <row r="713" spans="1:14" ht="15.75" customHeight="1">
      <c r="A713" s="28"/>
      <c r="B713" s="63"/>
      <c r="C713" s="29" t="str">
        <f t="shared" si="109"/>
        <v>M2</v>
      </c>
      <c r="D713" s="69"/>
      <c r="E713" s="68"/>
      <c r="F713" s="68">
        <f t="shared" si="115"/>
        <v>0</v>
      </c>
      <c r="G713" s="68"/>
      <c r="H713" s="68"/>
      <c r="I713" s="68"/>
      <c r="J713" s="68">
        <f t="shared" si="116"/>
        <v>0</v>
      </c>
      <c r="N713"/>
    </row>
    <row r="714" spans="1:14" ht="15.75" customHeight="1">
      <c r="A714" s="28"/>
      <c r="B714" s="63"/>
      <c r="C714" s="29" t="str">
        <f t="shared" si="109"/>
        <v>M2</v>
      </c>
      <c r="D714" s="69"/>
      <c r="E714" s="68"/>
      <c r="F714" s="68">
        <f t="shared" ref="F714:F721" si="117">G714*H714*I714</f>
        <v>0</v>
      </c>
      <c r="G714" s="68"/>
      <c r="H714" s="68"/>
      <c r="I714" s="68"/>
      <c r="J714" s="68">
        <f t="shared" si="116"/>
        <v>0</v>
      </c>
      <c r="N714"/>
    </row>
    <row r="715" spans="1:14" ht="15.75" customHeight="1">
      <c r="A715" s="28"/>
      <c r="B715" s="63"/>
      <c r="C715" s="29" t="str">
        <f t="shared" si="109"/>
        <v>M2</v>
      </c>
      <c r="D715" s="69"/>
      <c r="E715" s="68"/>
      <c r="F715" s="68">
        <f t="shared" si="117"/>
        <v>0</v>
      </c>
      <c r="G715" s="68"/>
      <c r="H715" s="68"/>
      <c r="I715" s="68"/>
      <c r="J715" s="68">
        <f t="shared" si="116"/>
        <v>0</v>
      </c>
      <c r="N715"/>
    </row>
    <row r="716" spans="1:14" ht="15.75" customHeight="1">
      <c r="A716" s="28"/>
      <c r="B716" s="63"/>
      <c r="C716" s="29" t="str">
        <f t="shared" si="109"/>
        <v>M2</v>
      </c>
      <c r="D716" s="69"/>
      <c r="E716" s="68"/>
      <c r="F716" s="68">
        <f t="shared" si="117"/>
        <v>0</v>
      </c>
      <c r="G716" s="68"/>
      <c r="H716" s="68"/>
      <c r="I716" s="68"/>
      <c r="J716" s="68">
        <f t="shared" si="116"/>
        <v>0</v>
      </c>
      <c r="N716"/>
    </row>
    <row r="717" spans="1:14" ht="15.75" customHeight="1">
      <c r="A717" s="28"/>
      <c r="B717" s="63"/>
      <c r="C717" s="29" t="str">
        <f t="shared" si="109"/>
        <v>M2</v>
      </c>
      <c r="D717" s="69"/>
      <c r="E717" s="68"/>
      <c r="F717" s="68">
        <f t="shared" si="117"/>
        <v>0</v>
      </c>
      <c r="G717" s="68"/>
      <c r="H717" s="68"/>
      <c r="I717" s="68"/>
      <c r="J717" s="68">
        <f t="shared" si="116"/>
        <v>0</v>
      </c>
      <c r="N717"/>
    </row>
    <row r="718" spans="1:14" ht="15.75" customHeight="1">
      <c r="A718" s="28"/>
      <c r="B718" s="63"/>
      <c r="C718" s="29" t="str">
        <f t="shared" si="109"/>
        <v>M2</v>
      </c>
      <c r="D718" s="69"/>
      <c r="E718" s="68"/>
      <c r="F718" s="68">
        <f t="shared" si="117"/>
        <v>0</v>
      </c>
      <c r="G718" s="68"/>
      <c r="H718" s="68"/>
      <c r="I718" s="68"/>
      <c r="J718" s="68">
        <f t="shared" si="116"/>
        <v>0</v>
      </c>
      <c r="N718"/>
    </row>
    <row r="719" spans="1:14" ht="15.75" customHeight="1">
      <c r="A719" s="28"/>
      <c r="B719" s="63"/>
      <c r="C719" s="29" t="str">
        <f t="shared" si="109"/>
        <v>M2</v>
      </c>
      <c r="D719" s="69"/>
      <c r="E719" s="68"/>
      <c r="F719" s="68">
        <f t="shared" si="117"/>
        <v>0</v>
      </c>
      <c r="G719" s="68"/>
      <c r="H719" s="68"/>
      <c r="I719" s="68"/>
      <c r="J719" s="68">
        <f t="shared" si="116"/>
        <v>0</v>
      </c>
      <c r="N719"/>
    </row>
    <row r="720" spans="1:14" ht="15.75" customHeight="1">
      <c r="A720" s="28"/>
      <c r="B720" s="63"/>
      <c r="C720" s="29" t="str">
        <f t="shared" si="109"/>
        <v>M2</v>
      </c>
      <c r="D720" s="69"/>
      <c r="E720" s="68"/>
      <c r="F720" s="68">
        <f t="shared" si="117"/>
        <v>0</v>
      </c>
      <c r="G720" s="68"/>
      <c r="H720" s="68"/>
      <c r="I720" s="68"/>
      <c r="J720" s="68">
        <f t="shared" si="116"/>
        <v>0</v>
      </c>
      <c r="N720"/>
    </row>
    <row r="721" spans="1:14" ht="15.75" customHeight="1">
      <c r="A721" s="28"/>
      <c r="B721" s="63"/>
      <c r="C721" s="29"/>
      <c r="D721" s="69"/>
      <c r="E721" s="68"/>
      <c r="F721" s="68">
        <f t="shared" si="117"/>
        <v>0</v>
      </c>
      <c r="G721" s="68"/>
      <c r="H721" s="68"/>
      <c r="I721" s="68"/>
      <c r="J721" s="68">
        <f>F721</f>
        <v>0</v>
      </c>
      <c r="N721"/>
    </row>
    <row r="722" spans="1:14" ht="15.75" customHeight="1">
      <c r="A722" s="70"/>
      <c r="B722" s="71"/>
      <c r="C722" s="72"/>
      <c r="D722" s="73"/>
      <c r="E722" s="73"/>
      <c r="F722" s="74"/>
      <c r="G722" s="74"/>
      <c r="H722" s="74"/>
      <c r="I722" s="75" t="s">
        <v>2325</v>
      </c>
      <c r="J722" s="76">
        <f>ROUND(SUM(J706:J721),2)</f>
        <v>169.21</v>
      </c>
      <c r="N722"/>
    </row>
    <row r="723" spans="1:14" ht="15.75" customHeight="1">
      <c r="A723" s="82"/>
      <c r="B723" s="83"/>
      <c r="C723" s="84"/>
      <c r="D723" s="85"/>
      <c r="E723" s="86"/>
      <c r="F723" s="86"/>
      <c r="G723" s="86"/>
      <c r="H723" s="86"/>
      <c r="I723" s="86"/>
      <c r="J723" s="85"/>
      <c r="L723" s="349"/>
      <c r="M723" s="134"/>
      <c r="N723" s="134"/>
    </row>
    <row r="724" spans="1:14" ht="15.75" customHeight="1">
      <c r="A724" s="58" t="s">
        <v>2318</v>
      </c>
      <c r="B724" s="59" t="s">
        <v>2319</v>
      </c>
      <c r="C724" s="60" t="s">
        <v>23</v>
      </c>
      <c r="D724" s="61" t="s">
        <v>53</v>
      </c>
      <c r="E724" s="62" t="s">
        <v>2320</v>
      </c>
      <c r="F724" s="275" t="s">
        <v>2441</v>
      </c>
      <c r="G724" s="62" t="s">
        <v>2322</v>
      </c>
      <c r="H724" s="62" t="s">
        <v>2323</v>
      </c>
      <c r="I724" s="62" t="s">
        <v>2324</v>
      </c>
      <c r="J724" s="61" t="s">
        <v>2325</v>
      </c>
      <c r="L724" s="342" t="s">
        <v>2411</v>
      </c>
      <c r="M724" s="132" t="s">
        <v>2328</v>
      </c>
      <c r="N724"/>
    </row>
    <row r="725" spans="1:14" ht="33.75">
      <c r="A725" s="33" t="s">
        <v>1709</v>
      </c>
      <c r="B725" s="63" t="s">
        <v>1710</v>
      </c>
      <c r="C725" s="29" t="s">
        <v>82</v>
      </c>
      <c r="D725" s="81">
        <v>431.59300000000007</v>
      </c>
      <c r="E725" s="64"/>
      <c r="F725" s="64"/>
      <c r="G725" s="64"/>
      <c r="H725" s="64"/>
      <c r="I725" s="64"/>
      <c r="J725" s="65">
        <f>D725</f>
        <v>431.59300000000007</v>
      </c>
      <c r="L725" s="261"/>
      <c r="M725" s="133">
        <f>J725-J742</f>
        <v>262.38300000000004</v>
      </c>
      <c r="N725"/>
    </row>
    <row r="726" spans="1:14" ht="15.75" customHeight="1">
      <c r="A726" s="28" t="s">
        <v>2329</v>
      </c>
      <c r="B726" s="63" t="s">
        <v>2385</v>
      </c>
      <c r="C726" s="29" t="str">
        <f t="shared" ref="C726:C740" si="118">C725</f>
        <v>M2</v>
      </c>
      <c r="D726" s="210"/>
      <c r="E726" s="209">
        <f>ROUND(I726*G726-F726,2)</f>
        <v>45.99</v>
      </c>
      <c r="F726" s="260">
        <f t="shared" ref="F726:F731" si="119">G726*H726*I726</f>
        <v>0</v>
      </c>
      <c r="G726" s="209">
        <f>5.3+9.78</f>
        <v>15.079999999999998</v>
      </c>
      <c r="H726" s="68"/>
      <c r="I726" s="209">
        <v>3.05</v>
      </c>
      <c r="J726" s="209">
        <f t="shared" ref="J726:J731" si="120">E726</f>
        <v>45.99</v>
      </c>
      <c r="L726" s="223">
        <f>J726</f>
        <v>45.99</v>
      </c>
      <c r="N726"/>
    </row>
    <row r="727" spans="1:14" ht="15.75" customHeight="1">
      <c r="A727" s="263" t="s">
        <v>2391</v>
      </c>
      <c r="B727" s="267" t="s">
        <v>2437</v>
      </c>
      <c r="C727" s="264" t="s">
        <v>82</v>
      </c>
      <c r="D727" s="265"/>
      <c r="E727" s="209">
        <f t="shared" ref="E727:E730" si="121">I727*G727-F727</f>
        <v>43.615000000000002</v>
      </c>
      <c r="F727" s="260">
        <f t="shared" si="119"/>
        <v>0</v>
      </c>
      <c r="G727" s="278">
        <v>14.3</v>
      </c>
      <c r="H727" s="266"/>
      <c r="I727" s="278">
        <v>3.05</v>
      </c>
      <c r="J727" s="266">
        <f>E727</f>
        <v>43.615000000000002</v>
      </c>
      <c r="L727" s="595">
        <f>SUM(J727:J730)</f>
        <v>123.21999999999998</v>
      </c>
      <c r="N727"/>
    </row>
    <row r="728" spans="1:14" ht="15.75" customHeight="1">
      <c r="A728" s="263" t="s">
        <v>2391</v>
      </c>
      <c r="B728" s="267" t="s">
        <v>2438</v>
      </c>
      <c r="C728" s="264" t="s">
        <v>82</v>
      </c>
      <c r="D728" s="265"/>
      <c r="E728" s="209">
        <f t="shared" si="121"/>
        <v>22.57</v>
      </c>
      <c r="F728" s="260">
        <f t="shared" si="119"/>
        <v>0</v>
      </c>
      <c r="G728" s="278">
        <v>7.4</v>
      </c>
      <c r="H728" s="266"/>
      <c r="I728" s="278">
        <v>3.05</v>
      </c>
      <c r="J728" s="278">
        <f t="shared" ref="J728:J730" si="122">E728</f>
        <v>22.57</v>
      </c>
      <c r="L728" s="595"/>
      <c r="N728"/>
    </row>
    <row r="729" spans="1:14" ht="15.75" customHeight="1">
      <c r="A729" s="263" t="s">
        <v>2391</v>
      </c>
      <c r="B729" s="267" t="s">
        <v>2439</v>
      </c>
      <c r="C729" s="264" t="s">
        <v>82</v>
      </c>
      <c r="D729" s="265"/>
      <c r="E729" s="209">
        <f t="shared" si="121"/>
        <v>51.544999999999995</v>
      </c>
      <c r="F729" s="260">
        <f t="shared" si="119"/>
        <v>0</v>
      </c>
      <c r="G729" s="278">
        <v>16.899999999999999</v>
      </c>
      <c r="H729" s="266"/>
      <c r="I729" s="278">
        <v>3.05</v>
      </c>
      <c r="J729" s="278">
        <f t="shared" si="122"/>
        <v>51.544999999999995</v>
      </c>
      <c r="L729" s="595"/>
      <c r="N729"/>
    </row>
    <row r="730" spans="1:14" ht="15.75" customHeight="1">
      <c r="A730" s="263" t="s">
        <v>2391</v>
      </c>
      <c r="B730" s="267" t="s">
        <v>2440</v>
      </c>
      <c r="C730" s="264" t="s">
        <v>82</v>
      </c>
      <c r="D730" s="265"/>
      <c r="E730" s="209">
        <f t="shared" si="121"/>
        <v>5.49</v>
      </c>
      <c r="F730" s="260">
        <f t="shared" si="119"/>
        <v>0</v>
      </c>
      <c r="G730" s="278">
        <v>1.8</v>
      </c>
      <c r="H730" s="266"/>
      <c r="I730" s="278">
        <v>3.05</v>
      </c>
      <c r="J730" s="278">
        <f t="shared" si="122"/>
        <v>5.49</v>
      </c>
      <c r="L730" s="595"/>
      <c r="N730"/>
    </row>
    <row r="731" spans="1:14" ht="15.75" customHeight="1">
      <c r="A731" s="28"/>
      <c r="B731" s="63"/>
      <c r="C731" s="29" t="str">
        <f t="shared" si="118"/>
        <v>M2</v>
      </c>
      <c r="D731" s="69"/>
      <c r="E731" s="68">
        <f t="shared" ref="E731" si="123">I731*G731*D731</f>
        <v>0</v>
      </c>
      <c r="F731" s="260">
        <f t="shared" si="119"/>
        <v>0</v>
      </c>
      <c r="G731" s="68"/>
      <c r="H731" s="68"/>
      <c r="I731" s="68"/>
      <c r="J731" s="68">
        <f t="shared" si="120"/>
        <v>0</v>
      </c>
      <c r="N731"/>
    </row>
    <row r="732" spans="1:14" ht="15.75" customHeight="1">
      <c r="A732" s="28"/>
      <c r="B732" s="63"/>
      <c r="C732" s="29" t="str">
        <f t="shared" si="118"/>
        <v>M2</v>
      </c>
      <c r="D732" s="69"/>
      <c r="E732" s="68"/>
      <c r="F732" s="260">
        <f t="shared" ref="F732:F733" si="124">G732*H732*I732*D732</f>
        <v>0</v>
      </c>
      <c r="G732" s="68"/>
      <c r="H732" s="68"/>
      <c r="I732" s="68"/>
      <c r="J732" s="68">
        <f t="shared" ref="J732:J740" si="125">D732</f>
        <v>0</v>
      </c>
      <c r="N732"/>
    </row>
    <row r="733" spans="1:14" ht="15.75" customHeight="1">
      <c r="A733" s="28"/>
      <c r="B733" s="63"/>
      <c r="C733" s="29" t="str">
        <f t="shared" si="118"/>
        <v>M2</v>
      </c>
      <c r="D733" s="69"/>
      <c r="E733" s="68"/>
      <c r="F733" s="260">
        <f t="shared" si="124"/>
        <v>0</v>
      </c>
      <c r="G733" s="68"/>
      <c r="H733" s="68"/>
      <c r="I733" s="68"/>
      <c r="J733" s="68">
        <f t="shared" si="125"/>
        <v>0</v>
      </c>
      <c r="N733"/>
    </row>
    <row r="734" spans="1:14" ht="15.75" customHeight="1">
      <c r="A734" s="28"/>
      <c r="B734" s="63"/>
      <c r="C734" s="29" t="str">
        <f t="shared" si="118"/>
        <v>M2</v>
      </c>
      <c r="D734" s="69"/>
      <c r="E734" s="68"/>
      <c r="F734" s="260">
        <f t="shared" ref="F734:F741" si="126">G734*H734*I734</f>
        <v>0</v>
      </c>
      <c r="G734" s="68"/>
      <c r="H734" s="68"/>
      <c r="I734" s="68"/>
      <c r="J734" s="68">
        <f t="shared" si="125"/>
        <v>0</v>
      </c>
      <c r="N734"/>
    </row>
    <row r="735" spans="1:14" ht="15.75" customHeight="1">
      <c r="A735" s="28"/>
      <c r="B735" s="63"/>
      <c r="C735" s="29" t="str">
        <f t="shared" si="118"/>
        <v>M2</v>
      </c>
      <c r="D735" s="69"/>
      <c r="E735" s="68"/>
      <c r="F735" s="260">
        <f t="shared" si="126"/>
        <v>0</v>
      </c>
      <c r="G735" s="68"/>
      <c r="H735" s="68"/>
      <c r="I735" s="68"/>
      <c r="J735" s="68">
        <f t="shared" si="125"/>
        <v>0</v>
      </c>
      <c r="N735"/>
    </row>
    <row r="736" spans="1:14" ht="15.75" customHeight="1">
      <c r="A736" s="28"/>
      <c r="B736" s="63"/>
      <c r="C736" s="29" t="str">
        <f t="shared" si="118"/>
        <v>M2</v>
      </c>
      <c r="D736" s="69"/>
      <c r="E736" s="68"/>
      <c r="F736" s="260">
        <f t="shared" si="126"/>
        <v>0</v>
      </c>
      <c r="G736" s="68"/>
      <c r="H736" s="68"/>
      <c r="I736" s="68"/>
      <c r="J736" s="68">
        <f t="shared" si="125"/>
        <v>0</v>
      </c>
      <c r="N736"/>
    </row>
    <row r="737" spans="1:14" ht="15.75" customHeight="1">
      <c r="A737" s="28"/>
      <c r="B737" s="63"/>
      <c r="C737" s="29" t="str">
        <f t="shared" si="118"/>
        <v>M2</v>
      </c>
      <c r="D737" s="69"/>
      <c r="E737" s="68"/>
      <c r="F737" s="260">
        <f t="shared" si="126"/>
        <v>0</v>
      </c>
      <c r="G737" s="68"/>
      <c r="H737" s="68"/>
      <c r="I737" s="68"/>
      <c r="J737" s="68">
        <f t="shared" si="125"/>
        <v>0</v>
      </c>
      <c r="N737"/>
    </row>
    <row r="738" spans="1:14" ht="15.75" customHeight="1">
      <c r="A738" s="28"/>
      <c r="B738" s="63"/>
      <c r="C738" s="29" t="str">
        <f t="shared" si="118"/>
        <v>M2</v>
      </c>
      <c r="D738" s="69"/>
      <c r="E738" s="68"/>
      <c r="F738" s="260">
        <f t="shared" si="126"/>
        <v>0</v>
      </c>
      <c r="G738" s="68"/>
      <c r="H738" s="68"/>
      <c r="I738" s="68"/>
      <c r="J738" s="68">
        <f t="shared" si="125"/>
        <v>0</v>
      </c>
      <c r="N738"/>
    </row>
    <row r="739" spans="1:14" ht="15.75" customHeight="1">
      <c r="A739" s="28"/>
      <c r="B739" s="63"/>
      <c r="C739" s="29" t="str">
        <f t="shared" si="118"/>
        <v>M2</v>
      </c>
      <c r="D739" s="69"/>
      <c r="E739" s="68"/>
      <c r="F739" s="260">
        <f t="shared" si="126"/>
        <v>0</v>
      </c>
      <c r="G739" s="68"/>
      <c r="H739" s="68"/>
      <c r="I739" s="68"/>
      <c r="J739" s="68">
        <f t="shared" si="125"/>
        <v>0</v>
      </c>
      <c r="N739"/>
    </row>
    <row r="740" spans="1:14" ht="15.75" customHeight="1">
      <c r="A740" s="28"/>
      <c r="B740" s="63"/>
      <c r="C740" s="29" t="str">
        <f t="shared" si="118"/>
        <v>M2</v>
      </c>
      <c r="D740" s="69"/>
      <c r="E740" s="68"/>
      <c r="F740" s="260">
        <f t="shared" si="126"/>
        <v>0</v>
      </c>
      <c r="G740" s="68"/>
      <c r="H740" s="68"/>
      <c r="I740" s="68"/>
      <c r="J740" s="68">
        <f t="shared" si="125"/>
        <v>0</v>
      </c>
      <c r="N740"/>
    </row>
    <row r="741" spans="1:14" ht="15.75" customHeight="1">
      <c r="A741" s="28"/>
      <c r="B741" s="63"/>
      <c r="C741" s="29"/>
      <c r="D741" s="69"/>
      <c r="E741" s="68"/>
      <c r="F741" s="260">
        <f t="shared" si="126"/>
        <v>0</v>
      </c>
      <c r="G741" s="68"/>
      <c r="H741" s="68"/>
      <c r="I741" s="68"/>
      <c r="J741" s="68">
        <f>F741</f>
        <v>0</v>
      </c>
      <c r="N741"/>
    </row>
    <row r="742" spans="1:14" ht="15.75" customHeight="1">
      <c r="A742" s="70"/>
      <c r="B742" s="71"/>
      <c r="C742" s="72"/>
      <c r="D742" s="73"/>
      <c r="E742" s="73"/>
      <c r="F742" s="74"/>
      <c r="G742" s="74"/>
      <c r="H742" s="74"/>
      <c r="I742" s="75" t="s">
        <v>2325</v>
      </c>
      <c r="J742" s="76">
        <f>ROUND(SUM(J726:J741),2)</f>
        <v>169.21</v>
      </c>
      <c r="N742"/>
    </row>
    <row r="743" spans="1:14" ht="15.75" customHeight="1">
      <c r="A743" s="82"/>
      <c r="B743" s="83"/>
      <c r="C743" s="84"/>
      <c r="D743" s="85"/>
      <c r="E743" s="86"/>
      <c r="F743" s="86"/>
      <c r="G743" s="86"/>
      <c r="H743" s="86"/>
      <c r="I743" s="86"/>
      <c r="J743" s="85"/>
      <c r="L743" s="349"/>
      <c r="M743" s="134"/>
      <c r="N743" s="134"/>
    </row>
    <row r="744" spans="1:14" s="240" customFormat="1" ht="15.75" customHeight="1">
      <c r="A744" s="269" t="s">
        <v>2318</v>
      </c>
      <c r="B744" s="282" t="s">
        <v>2319</v>
      </c>
      <c r="C744" s="270" t="s">
        <v>23</v>
      </c>
      <c r="D744" s="275" t="s">
        <v>53</v>
      </c>
      <c r="E744" s="275" t="s">
        <v>2320</v>
      </c>
      <c r="F744" s="275" t="s">
        <v>2441</v>
      </c>
      <c r="G744" s="275" t="s">
        <v>2322</v>
      </c>
      <c r="H744" s="275" t="s">
        <v>2323</v>
      </c>
      <c r="I744" s="275" t="s">
        <v>2324</v>
      </c>
      <c r="J744" s="275" t="s">
        <v>2325</v>
      </c>
      <c r="K744" s="268"/>
      <c r="L744" s="345" t="s">
        <v>2411</v>
      </c>
      <c r="M744" s="275" t="s">
        <v>2328</v>
      </c>
    </row>
    <row r="745" spans="1:14" s="240" customFormat="1" ht="22.5">
      <c r="A745" s="274" t="s">
        <v>1718</v>
      </c>
      <c r="B745" s="283" t="s">
        <v>1719</v>
      </c>
      <c r="C745" s="273" t="s">
        <v>82</v>
      </c>
      <c r="D745" s="277">
        <v>122.7</v>
      </c>
      <c r="E745" s="277"/>
      <c r="F745" s="277"/>
      <c r="G745" s="277"/>
      <c r="H745" s="277"/>
      <c r="I745" s="277"/>
      <c r="J745" s="277">
        <v>122.7</v>
      </c>
      <c r="K745" s="268"/>
      <c r="L745" s="346"/>
      <c r="M745" s="276">
        <f>J745-J754</f>
        <v>43.489999999999995</v>
      </c>
    </row>
    <row r="746" spans="1:14" s="240" customFormat="1" ht="15.75" customHeight="1">
      <c r="A746" s="272" t="s">
        <v>2391</v>
      </c>
      <c r="B746" s="283" t="s">
        <v>2437</v>
      </c>
      <c r="C746" s="273" t="s">
        <v>82</v>
      </c>
      <c r="D746" s="276">
        <v>0.7</v>
      </c>
      <c r="E746" s="278">
        <f>G746*I746-F746</f>
        <v>39.660000000000004</v>
      </c>
      <c r="F746" s="278">
        <f>2.1*0.9+2.25*0.6</f>
        <v>3.24</v>
      </c>
      <c r="G746" s="278">
        <v>14.3</v>
      </c>
      <c r="H746" s="278"/>
      <c r="I746" s="278">
        <v>3</v>
      </c>
      <c r="J746" s="278">
        <f>TRUNC(E746*D746,2)</f>
        <v>27.76</v>
      </c>
      <c r="K746" s="268"/>
      <c r="L746" s="592">
        <f>SUM(J746:J749)</f>
        <v>79.210000000000008</v>
      </c>
      <c r="M746" s="268"/>
    </row>
    <row r="747" spans="1:14" s="240" customFormat="1" ht="15.75" customHeight="1">
      <c r="A747" s="272" t="s">
        <v>2391</v>
      </c>
      <c r="B747" s="283" t="s">
        <v>2438</v>
      </c>
      <c r="C747" s="273" t="s">
        <v>82</v>
      </c>
      <c r="D747" s="276">
        <v>0.7</v>
      </c>
      <c r="E747" s="278">
        <f>G747*I747-F747</f>
        <v>17.400000000000002</v>
      </c>
      <c r="F747" s="278">
        <f>2*2.25*0.6+2.1*1</f>
        <v>4.8</v>
      </c>
      <c r="G747" s="278">
        <v>7.4</v>
      </c>
      <c r="H747" s="278"/>
      <c r="I747" s="278">
        <v>3</v>
      </c>
      <c r="J747" s="278">
        <f>TRUNC(E747*D747,2)</f>
        <v>12.18</v>
      </c>
      <c r="K747" s="268"/>
      <c r="L747" s="593"/>
      <c r="M747" s="268"/>
    </row>
    <row r="748" spans="1:14" s="240" customFormat="1" ht="15.75" customHeight="1">
      <c r="A748" s="272" t="s">
        <v>2391</v>
      </c>
      <c r="B748" s="283" t="s">
        <v>2439</v>
      </c>
      <c r="C748" s="273" t="s">
        <v>82</v>
      </c>
      <c r="D748" s="276">
        <v>0.7</v>
      </c>
      <c r="E748" s="278">
        <f>G748*I748</f>
        <v>50.699999999999996</v>
      </c>
      <c r="F748" s="278">
        <f>3*2.25*0.6+2.1*0.9</f>
        <v>5.9399999999999995</v>
      </c>
      <c r="G748" s="278">
        <v>16.899999999999999</v>
      </c>
      <c r="H748" s="278"/>
      <c r="I748" s="278">
        <v>3</v>
      </c>
      <c r="J748" s="278">
        <f>TRUNC(E748*D748,2)</f>
        <v>35.49</v>
      </c>
      <c r="K748" s="268"/>
      <c r="L748" s="593"/>
      <c r="M748" s="268"/>
    </row>
    <row r="749" spans="1:14" s="240" customFormat="1" ht="15.75" customHeight="1">
      <c r="A749" s="272" t="s">
        <v>2391</v>
      </c>
      <c r="B749" s="283" t="s">
        <v>2440</v>
      </c>
      <c r="C749" s="273" t="s">
        <v>82</v>
      </c>
      <c r="D749" s="276">
        <v>0.7</v>
      </c>
      <c r="E749" s="278">
        <f>G749*I749</f>
        <v>5.4</v>
      </c>
      <c r="F749" s="278"/>
      <c r="G749" s="278">
        <v>1.8</v>
      </c>
      <c r="H749" s="278"/>
      <c r="I749" s="278">
        <v>3</v>
      </c>
      <c r="J749" s="278">
        <f>TRUNC(E749*D749,2)</f>
        <v>3.78</v>
      </c>
      <c r="K749" s="268"/>
      <c r="L749" s="593"/>
      <c r="M749" s="268"/>
    </row>
    <row r="750" spans="1:14" s="240" customFormat="1" ht="15.75" customHeight="1">
      <c r="A750" s="272"/>
      <c r="B750" s="283"/>
      <c r="C750" s="273" t="s">
        <v>82</v>
      </c>
      <c r="D750" s="276"/>
      <c r="E750" s="278"/>
      <c r="F750" s="278"/>
      <c r="G750" s="278"/>
      <c r="H750" s="278"/>
      <c r="I750" s="278"/>
      <c r="J750" s="278">
        <v>0</v>
      </c>
      <c r="K750" s="268"/>
      <c r="L750" s="347"/>
      <c r="M750" s="268"/>
    </row>
    <row r="751" spans="1:14" s="240" customFormat="1" ht="15.75" customHeight="1">
      <c r="A751" s="272"/>
      <c r="B751" s="283"/>
      <c r="C751" s="273" t="s">
        <v>82</v>
      </c>
      <c r="D751" s="276"/>
      <c r="E751" s="278"/>
      <c r="F751" s="278"/>
      <c r="G751" s="278"/>
      <c r="H751" s="278"/>
      <c r="I751" s="278"/>
      <c r="J751" s="278">
        <v>0</v>
      </c>
      <c r="K751" s="268"/>
      <c r="L751" s="347"/>
      <c r="M751" s="268"/>
    </row>
    <row r="752" spans="1:14" s="240" customFormat="1" ht="15.75" customHeight="1">
      <c r="A752" s="272"/>
      <c r="B752" s="283"/>
      <c r="C752" s="273" t="s">
        <v>82</v>
      </c>
      <c r="D752" s="276"/>
      <c r="E752" s="278"/>
      <c r="F752" s="278"/>
      <c r="G752" s="278"/>
      <c r="H752" s="278"/>
      <c r="I752" s="278"/>
      <c r="J752" s="278">
        <v>0</v>
      </c>
      <c r="K752" s="268"/>
      <c r="L752" s="347"/>
      <c r="M752" s="268"/>
    </row>
    <row r="753" spans="1:14" s="240" customFormat="1" ht="15.75" customHeight="1">
      <c r="A753" s="272"/>
      <c r="B753" s="283"/>
      <c r="C753" s="273" t="s">
        <v>82</v>
      </c>
      <c r="D753" s="276"/>
      <c r="E753" s="278"/>
      <c r="F753" s="278"/>
      <c r="G753" s="278"/>
      <c r="H753" s="278"/>
      <c r="I753" s="278"/>
      <c r="J753" s="278">
        <v>0</v>
      </c>
      <c r="K753" s="268"/>
      <c r="L753" s="347"/>
      <c r="M753" s="268"/>
    </row>
    <row r="754" spans="1:14" s="240" customFormat="1" ht="15.75" customHeight="1">
      <c r="A754" s="271"/>
      <c r="B754" s="284"/>
      <c r="C754" s="281"/>
      <c r="D754" s="279"/>
      <c r="E754" s="279"/>
      <c r="F754" s="280"/>
      <c r="G754" s="280"/>
      <c r="H754" s="280"/>
      <c r="I754" s="279" t="s">
        <v>2325</v>
      </c>
      <c r="J754" s="279">
        <f>SUM(J746:J753)</f>
        <v>79.210000000000008</v>
      </c>
      <c r="K754" s="268"/>
      <c r="L754" s="347"/>
      <c r="M754" s="268"/>
    </row>
    <row r="755" spans="1:14" s="240" customFormat="1" ht="15.75" customHeight="1">
      <c r="A755" s="247"/>
      <c r="B755" s="83"/>
      <c r="C755" s="248"/>
      <c r="D755" s="85"/>
      <c r="E755" s="86"/>
      <c r="F755" s="86"/>
      <c r="G755" s="86"/>
      <c r="H755" s="86"/>
      <c r="I755" s="86"/>
      <c r="J755" s="85"/>
      <c r="L755" s="349"/>
      <c r="M755" s="134"/>
      <c r="N755" s="134"/>
    </row>
    <row r="756" spans="1:14" ht="15.75" customHeight="1">
      <c r="A756" s="58" t="s">
        <v>2318</v>
      </c>
      <c r="B756" s="59" t="s">
        <v>2319</v>
      </c>
      <c r="C756" s="60" t="s">
        <v>23</v>
      </c>
      <c r="D756" s="61" t="s">
        <v>53</v>
      </c>
      <c r="E756" s="62" t="s">
        <v>2320</v>
      </c>
      <c r="F756" s="62" t="s">
        <v>2321</v>
      </c>
      <c r="G756" s="62" t="s">
        <v>2322</v>
      </c>
      <c r="H756" s="62" t="s">
        <v>2323</v>
      </c>
      <c r="I756" s="62" t="s">
        <v>2324</v>
      </c>
      <c r="J756" s="61" t="s">
        <v>2325</v>
      </c>
      <c r="L756" s="342" t="s">
        <v>2411</v>
      </c>
      <c r="M756" s="132" t="s">
        <v>2328</v>
      </c>
      <c r="N756"/>
    </row>
    <row r="757" spans="1:14" ht="15.75" customHeight="1">
      <c r="A757" s="33" t="s">
        <v>1725</v>
      </c>
      <c r="B757" s="63" t="s">
        <v>1702</v>
      </c>
      <c r="C757" s="29" t="s">
        <v>82</v>
      </c>
      <c r="D757" s="81">
        <v>60</v>
      </c>
      <c r="E757" s="64"/>
      <c r="F757" s="64"/>
      <c r="G757" s="64"/>
      <c r="H757" s="64"/>
      <c r="I757" s="64"/>
      <c r="J757" s="65">
        <f>D757</f>
        <v>60</v>
      </c>
      <c r="L757" s="261"/>
      <c r="M757" s="133">
        <f>J757-J770</f>
        <v>-10.469999999999999</v>
      </c>
      <c r="N757"/>
    </row>
    <row r="758" spans="1:14" ht="15.75" customHeight="1">
      <c r="A758" s="28" t="s">
        <v>2329</v>
      </c>
      <c r="B758" s="63" t="s">
        <v>2347</v>
      </c>
      <c r="C758" s="285" t="s">
        <v>82</v>
      </c>
      <c r="D758" s="210">
        <v>1</v>
      </c>
      <c r="E758" s="68">
        <f>D758*H758*G758</f>
        <v>19.368299999999998</v>
      </c>
      <c r="F758" s="68">
        <f t="shared" ref="F758:F759" si="127">G758*H758*I758</f>
        <v>0</v>
      </c>
      <c r="G758" s="68">
        <v>4.83</v>
      </c>
      <c r="H758" s="68">
        <v>4.01</v>
      </c>
      <c r="I758" s="68"/>
      <c r="J758" s="209">
        <f t="shared" ref="J758:J760" si="128">E758</f>
        <v>19.368299999999998</v>
      </c>
      <c r="L758" s="594">
        <f>ROUND(SUM(J758:J760),2)</f>
        <v>26.87</v>
      </c>
      <c r="N758"/>
    </row>
    <row r="759" spans="1:14" ht="15.75" customHeight="1">
      <c r="A759" s="28" t="s">
        <v>2329</v>
      </c>
      <c r="B759" s="63" t="s">
        <v>2386</v>
      </c>
      <c r="C759" s="285" t="s">
        <v>82</v>
      </c>
      <c r="D759" s="69"/>
      <c r="E759" s="77">
        <v>4.4000000000000004</v>
      </c>
      <c r="F759" s="68">
        <f t="shared" si="127"/>
        <v>0</v>
      </c>
      <c r="G759" s="68"/>
      <c r="H759" s="68"/>
      <c r="I759" s="68"/>
      <c r="J759" s="209">
        <f t="shared" si="128"/>
        <v>4.4000000000000004</v>
      </c>
      <c r="L759" s="595"/>
      <c r="N759"/>
    </row>
    <row r="760" spans="1:14" ht="15.75" customHeight="1">
      <c r="A760" s="28" t="s">
        <v>2329</v>
      </c>
      <c r="B760" s="63" t="s">
        <v>2387</v>
      </c>
      <c r="C760" s="285" t="s">
        <v>82</v>
      </c>
      <c r="D760" s="69"/>
      <c r="E760" s="77">
        <v>3.1</v>
      </c>
      <c r="F760" s="68">
        <f t="shared" ref="F760" si="129">G760*H760*I760*D760</f>
        <v>0</v>
      </c>
      <c r="G760" s="68"/>
      <c r="H760" s="68"/>
      <c r="I760" s="68"/>
      <c r="J760" s="209">
        <f t="shared" si="128"/>
        <v>3.1</v>
      </c>
      <c r="L760" s="595"/>
      <c r="N760"/>
    </row>
    <row r="761" spans="1:14" ht="15.75" customHeight="1">
      <c r="A761" s="286" t="s">
        <v>2442</v>
      </c>
      <c r="B761" s="290" t="s">
        <v>2437</v>
      </c>
      <c r="C761" s="287" t="s">
        <v>82</v>
      </c>
      <c r="D761" s="288">
        <v>1</v>
      </c>
      <c r="E761" s="289">
        <v>9.5</v>
      </c>
      <c r="F761" s="289"/>
      <c r="G761" s="289"/>
      <c r="H761" s="289"/>
      <c r="I761" s="289"/>
      <c r="J761" s="289">
        <f>E761</f>
        <v>9.5</v>
      </c>
      <c r="L761" s="595">
        <f>ROUND(SUM(J761:J765),2)</f>
        <v>43.6</v>
      </c>
      <c r="N761"/>
    </row>
    <row r="762" spans="1:14" ht="15.75" customHeight="1">
      <c r="A762" s="286" t="s">
        <v>2442</v>
      </c>
      <c r="B762" s="290" t="s">
        <v>2438</v>
      </c>
      <c r="C762" s="287" t="s">
        <v>82</v>
      </c>
      <c r="D762" s="288">
        <v>1</v>
      </c>
      <c r="E762" s="289">
        <f>G762*H762</f>
        <v>3.4</v>
      </c>
      <c r="F762" s="289"/>
      <c r="G762" s="289">
        <v>1.7</v>
      </c>
      <c r="H762" s="289">
        <v>2</v>
      </c>
      <c r="I762" s="289"/>
      <c r="J762" s="289">
        <f t="shared" ref="J762:J765" si="130">E762</f>
        <v>3.4</v>
      </c>
      <c r="L762" s="595"/>
      <c r="N762"/>
    </row>
    <row r="763" spans="1:14" ht="15.75" customHeight="1">
      <c r="A763" s="286" t="s">
        <v>2442</v>
      </c>
      <c r="B763" s="290" t="s">
        <v>2439</v>
      </c>
      <c r="C763" s="287" t="s">
        <v>82</v>
      </c>
      <c r="D763" s="288">
        <v>1</v>
      </c>
      <c r="E763" s="289">
        <v>9.6</v>
      </c>
      <c r="F763" s="289"/>
      <c r="G763" s="289"/>
      <c r="H763" s="289"/>
      <c r="I763" s="289"/>
      <c r="J763" s="289">
        <f t="shared" si="130"/>
        <v>9.6</v>
      </c>
      <c r="L763" s="595"/>
      <c r="N763"/>
    </row>
    <row r="764" spans="1:14" ht="15.75" customHeight="1">
      <c r="A764" s="286" t="s">
        <v>2442</v>
      </c>
      <c r="B764" s="290" t="s">
        <v>2443</v>
      </c>
      <c r="C764" s="287" t="s">
        <v>82</v>
      </c>
      <c r="D764" s="288">
        <v>1</v>
      </c>
      <c r="E764" s="289">
        <v>15.8</v>
      </c>
      <c r="F764" s="289"/>
      <c r="G764" s="289"/>
      <c r="H764" s="289"/>
      <c r="I764" s="289"/>
      <c r="J764" s="289">
        <f t="shared" si="130"/>
        <v>15.8</v>
      </c>
      <c r="L764" s="595"/>
      <c r="N764"/>
    </row>
    <row r="765" spans="1:14" ht="15.75" customHeight="1">
      <c r="A765" s="286" t="s">
        <v>2442</v>
      </c>
      <c r="B765" s="290" t="s">
        <v>2444</v>
      </c>
      <c r="C765" s="287" t="s">
        <v>82</v>
      </c>
      <c r="D765" s="288">
        <v>1</v>
      </c>
      <c r="E765" s="289">
        <v>5.3</v>
      </c>
      <c r="F765" s="289"/>
      <c r="G765" s="289"/>
      <c r="H765" s="289"/>
      <c r="I765" s="289"/>
      <c r="J765" s="289">
        <f t="shared" si="130"/>
        <v>5.3</v>
      </c>
      <c r="L765" s="595"/>
      <c r="N765"/>
    </row>
    <row r="766" spans="1:14" ht="15.75" customHeight="1">
      <c r="A766" s="28"/>
      <c r="B766" s="63"/>
      <c r="C766" s="285" t="s">
        <v>82</v>
      </c>
      <c r="D766" s="69"/>
      <c r="E766" s="68"/>
      <c r="F766" s="68">
        <f t="shared" ref="F766:F769" si="131">G766*H766*I766</f>
        <v>0</v>
      </c>
      <c r="G766" s="68"/>
      <c r="H766" s="68"/>
      <c r="I766" s="68"/>
      <c r="J766" s="68">
        <f t="shared" ref="J766:J768" si="132">D766</f>
        <v>0</v>
      </c>
      <c r="N766"/>
    </row>
    <row r="767" spans="1:14" ht="15.75" customHeight="1">
      <c r="A767" s="28"/>
      <c r="B767" s="63"/>
      <c r="C767" s="285" t="s">
        <v>82</v>
      </c>
      <c r="D767" s="69"/>
      <c r="E767" s="68"/>
      <c r="F767" s="68">
        <f t="shared" si="131"/>
        <v>0</v>
      </c>
      <c r="G767" s="68"/>
      <c r="H767" s="68"/>
      <c r="I767" s="68"/>
      <c r="J767" s="68">
        <f t="shared" si="132"/>
        <v>0</v>
      </c>
      <c r="N767"/>
    </row>
    <row r="768" spans="1:14" ht="15.75" customHeight="1">
      <c r="A768" s="28"/>
      <c r="B768" s="63"/>
      <c r="C768" s="285" t="s">
        <v>82</v>
      </c>
      <c r="D768" s="69"/>
      <c r="E768" s="68"/>
      <c r="F768" s="68">
        <f t="shared" si="131"/>
        <v>0</v>
      </c>
      <c r="G768" s="68"/>
      <c r="H768" s="68"/>
      <c r="I768" s="68"/>
      <c r="J768" s="68">
        <f t="shared" si="132"/>
        <v>0</v>
      </c>
      <c r="N768"/>
    </row>
    <row r="769" spans="1:14" ht="15.75" customHeight="1">
      <c r="A769" s="28"/>
      <c r="B769" s="63"/>
      <c r="C769" s="285" t="s">
        <v>82</v>
      </c>
      <c r="D769" s="69"/>
      <c r="E769" s="68"/>
      <c r="F769" s="68">
        <f t="shared" si="131"/>
        <v>0</v>
      </c>
      <c r="G769" s="68"/>
      <c r="H769" s="68"/>
      <c r="I769" s="68"/>
      <c r="J769" s="68">
        <f>F769</f>
        <v>0</v>
      </c>
      <c r="N769"/>
    </row>
    <row r="770" spans="1:14" ht="15.75" customHeight="1">
      <c r="A770" s="70"/>
      <c r="B770" s="71"/>
      <c r="C770" s="72"/>
      <c r="D770" s="73"/>
      <c r="E770" s="73"/>
      <c r="F770" s="74"/>
      <c r="G770" s="74"/>
      <c r="H770" s="74"/>
      <c r="I770" s="75" t="s">
        <v>2325</v>
      </c>
      <c r="J770" s="76">
        <f>ROUND(SUM(J758:J769),2)</f>
        <v>70.47</v>
      </c>
      <c r="N770"/>
    </row>
    <row r="771" spans="1:14" ht="15.75" customHeight="1"/>
    <row r="772" spans="1:14" ht="15.75" customHeight="1">
      <c r="A772" s="292" t="s">
        <v>2318</v>
      </c>
      <c r="B772" s="305" t="s">
        <v>2319</v>
      </c>
      <c r="C772" s="293" t="s">
        <v>23</v>
      </c>
      <c r="D772" s="298" t="s">
        <v>53</v>
      </c>
      <c r="E772" s="298" t="s">
        <v>2320</v>
      </c>
      <c r="F772" s="298" t="s">
        <v>2321</v>
      </c>
      <c r="G772" s="298" t="s">
        <v>2322</v>
      </c>
      <c r="H772" s="298" t="s">
        <v>2323</v>
      </c>
      <c r="I772" s="298" t="s">
        <v>2324</v>
      </c>
      <c r="J772" s="298" t="s">
        <v>2325</v>
      </c>
      <c r="K772" s="291"/>
      <c r="L772" s="345" t="s">
        <v>2411</v>
      </c>
      <c r="M772" s="298" t="s">
        <v>2328</v>
      </c>
      <c r="N772"/>
    </row>
    <row r="773" spans="1:14" ht="22.5">
      <c r="A773" s="297" t="s">
        <v>1731</v>
      </c>
      <c r="B773" s="306" t="s">
        <v>1732</v>
      </c>
      <c r="C773" s="296" t="s">
        <v>82</v>
      </c>
      <c r="D773" s="300">
        <v>27.32</v>
      </c>
      <c r="E773" s="300"/>
      <c r="F773" s="300"/>
      <c r="G773" s="300"/>
      <c r="H773" s="300"/>
      <c r="I773" s="300"/>
      <c r="J773" s="300">
        <v>27.32</v>
      </c>
      <c r="K773" s="291"/>
      <c r="L773" s="346"/>
      <c r="M773" s="299">
        <f>J773-J780</f>
        <v>11.57</v>
      </c>
      <c r="N773"/>
    </row>
    <row r="774" spans="1:14" ht="15.75" customHeight="1">
      <c r="A774" s="295" t="s">
        <v>2391</v>
      </c>
      <c r="B774" s="306" t="s">
        <v>2437</v>
      </c>
      <c r="C774" s="296" t="s">
        <v>82</v>
      </c>
      <c r="D774" s="299">
        <v>0.7</v>
      </c>
      <c r="E774" s="301">
        <v>9.5</v>
      </c>
      <c r="F774" s="301"/>
      <c r="G774" s="301"/>
      <c r="H774" s="301"/>
      <c r="I774" s="301"/>
      <c r="J774" s="301">
        <f>E774*D774</f>
        <v>6.6499999999999995</v>
      </c>
      <c r="K774" s="291"/>
      <c r="L774" s="592">
        <f>SUM(J774:J776)</f>
        <v>15.75</v>
      </c>
      <c r="M774" s="291"/>
      <c r="N774"/>
    </row>
    <row r="775" spans="1:14" ht="15.75" customHeight="1">
      <c r="A775" s="295" t="s">
        <v>2391</v>
      </c>
      <c r="B775" s="306" t="s">
        <v>2438</v>
      </c>
      <c r="C775" s="296" t="s">
        <v>82</v>
      </c>
      <c r="D775" s="299">
        <v>0.7</v>
      </c>
      <c r="E775" s="301">
        <f>G775*H775</f>
        <v>3.4</v>
      </c>
      <c r="F775" s="301"/>
      <c r="G775" s="301">
        <v>1.7</v>
      </c>
      <c r="H775" s="301">
        <v>2</v>
      </c>
      <c r="I775" s="301"/>
      <c r="J775" s="301">
        <f>E775*D775</f>
        <v>2.38</v>
      </c>
      <c r="K775" s="291"/>
      <c r="L775" s="593"/>
      <c r="M775" s="291"/>
      <c r="N775"/>
    </row>
    <row r="776" spans="1:14" ht="15.75" customHeight="1">
      <c r="A776" s="295" t="s">
        <v>2391</v>
      </c>
      <c r="B776" s="306" t="s">
        <v>2439</v>
      </c>
      <c r="C776" s="296" t="s">
        <v>82</v>
      </c>
      <c r="D776" s="299">
        <v>0.7</v>
      </c>
      <c r="E776" s="301">
        <v>9.6</v>
      </c>
      <c r="F776" s="301"/>
      <c r="G776" s="301"/>
      <c r="H776" s="301"/>
      <c r="I776" s="301"/>
      <c r="J776" s="301">
        <f>E776*D776</f>
        <v>6.72</v>
      </c>
      <c r="K776" s="291"/>
      <c r="L776" s="593"/>
      <c r="M776" s="291"/>
      <c r="N776"/>
    </row>
    <row r="777" spans="1:14" ht="15.75" customHeight="1">
      <c r="A777" s="295"/>
      <c r="B777" s="306"/>
      <c r="C777" s="296" t="s">
        <v>82</v>
      </c>
      <c r="D777" s="299"/>
      <c r="E777" s="301"/>
      <c r="F777" s="301"/>
      <c r="G777" s="301"/>
      <c r="H777" s="301"/>
      <c r="I777" s="301"/>
      <c r="J777" s="301">
        <v>0</v>
      </c>
      <c r="K777" s="291"/>
      <c r="L777" s="347"/>
      <c r="M777" s="291"/>
      <c r="N777"/>
    </row>
    <row r="778" spans="1:14" ht="15.75" customHeight="1">
      <c r="A778" s="295"/>
      <c r="B778" s="306"/>
      <c r="C778" s="296" t="s">
        <v>82</v>
      </c>
      <c r="D778" s="299"/>
      <c r="E778" s="301"/>
      <c r="F778" s="301"/>
      <c r="G778" s="301"/>
      <c r="H778" s="301"/>
      <c r="I778" s="301"/>
      <c r="J778" s="301">
        <v>0</v>
      </c>
      <c r="K778" s="291"/>
      <c r="L778" s="347"/>
      <c r="M778" s="291"/>
      <c r="N778"/>
    </row>
    <row r="779" spans="1:14" ht="15.75" customHeight="1">
      <c r="A779" s="295"/>
      <c r="B779" s="306"/>
      <c r="C779" s="296" t="s">
        <v>82</v>
      </c>
      <c r="D779" s="299"/>
      <c r="E779" s="301"/>
      <c r="F779" s="301"/>
      <c r="G779" s="301"/>
      <c r="H779" s="301"/>
      <c r="I779" s="301"/>
      <c r="J779" s="301">
        <v>0</v>
      </c>
      <c r="K779" s="291"/>
      <c r="L779" s="347"/>
      <c r="M779" s="291"/>
      <c r="N779"/>
    </row>
    <row r="780" spans="1:14" ht="15.75" customHeight="1">
      <c r="A780" s="294"/>
      <c r="B780" s="307"/>
      <c r="C780" s="304"/>
      <c r="D780" s="302"/>
      <c r="E780" s="302"/>
      <c r="F780" s="303"/>
      <c r="G780" s="303"/>
      <c r="H780" s="303"/>
      <c r="I780" s="302" t="s">
        <v>2325</v>
      </c>
      <c r="J780" s="302">
        <f>SUM(J774:J779)</f>
        <v>15.75</v>
      </c>
      <c r="K780" s="291"/>
      <c r="L780" s="347"/>
      <c r="M780" s="291"/>
      <c r="N780"/>
    </row>
    <row r="781" spans="1:14" ht="15.75" customHeight="1"/>
    <row r="782" spans="1:14" ht="15.75" customHeight="1">
      <c r="A782" s="309" t="s">
        <v>2318</v>
      </c>
      <c r="B782" s="335" t="s">
        <v>2319</v>
      </c>
      <c r="C782" s="310" t="s">
        <v>23</v>
      </c>
      <c r="D782" s="319" t="s">
        <v>53</v>
      </c>
      <c r="E782" s="319" t="s">
        <v>2320</v>
      </c>
      <c r="F782" s="319" t="s">
        <v>2321</v>
      </c>
      <c r="G782" s="319" t="s">
        <v>2322</v>
      </c>
      <c r="H782" s="319" t="s">
        <v>2323</v>
      </c>
      <c r="I782" s="319" t="s">
        <v>2324</v>
      </c>
      <c r="J782" s="319" t="s">
        <v>2325</v>
      </c>
      <c r="K782" s="308"/>
      <c r="L782" s="345" t="s">
        <v>2411</v>
      </c>
      <c r="M782" s="319" t="s">
        <v>2328</v>
      </c>
      <c r="N782"/>
    </row>
    <row r="783" spans="1:14">
      <c r="A783" s="315" t="s">
        <v>1788</v>
      </c>
      <c r="B783" s="336" t="s">
        <v>1789</v>
      </c>
      <c r="C783" s="314" t="s">
        <v>100</v>
      </c>
      <c r="D783" s="322">
        <v>11</v>
      </c>
      <c r="E783" s="322"/>
      <c r="F783" s="322"/>
      <c r="G783" s="322"/>
      <c r="H783" s="322"/>
      <c r="I783" s="322"/>
      <c r="J783" s="322">
        <v>11</v>
      </c>
      <c r="K783" s="308"/>
      <c r="L783" s="346"/>
      <c r="M783" s="320">
        <f>J783-J787</f>
        <v>5</v>
      </c>
      <c r="N783"/>
    </row>
    <row r="784" spans="1:14" ht="15.75" customHeight="1">
      <c r="A784" s="313" t="s">
        <v>2391</v>
      </c>
      <c r="B784" s="336" t="s">
        <v>2445</v>
      </c>
      <c r="C784" s="314" t="s">
        <v>100</v>
      </c>
      <c r="D784" s="320">
        <v>6</v>
      </c>
      <c r="E784" s="326"/>
      <c r="F784" s="326"/>
      <c r="G784" s="326"/>
      <c r="H784" s="326"/>
      <c r="I784" s="326"/>
      <c r="J784" s="326">
        <v>6</v>
      </c>
      <c r="K784" s="308"/>
      <c r="L784" s="347">
        <v>6</v>
      </c>
      <c r="M784" s="308"/>
      <c r="N784"/>
    </row>
    <row r="785" spans="1:14" ht="15.75" customHeight="1">
      <c r="A785" s="313"/>
      <c r="B785" s="336"/>
      <c r="C785" s="314" t="s">
        <v>100</v>
      </c>
      <c r="D785" s="320"/>
      <c r="E785" s="326"/>
      <c r="F785" s="326"/>
      <c r="G785" s="326"/>
      <c r="H785" s="326"/>
      <c r="I785" s="326"/>
      <c r="J785" s="326"/>
      <c r="K785" s="308"/>
      <c r="L785" s="347"/>
      <c r="M785" s="308"/>
      <c r="N785"/>
    </row>
    <row r="786" spans="1:14" ht="15.75" customHeight="1">
      <c r="A786" s="313"/>
      <c r="B786" s="336"/>
      <c r="C786" s="314" t="s">
        <v>100</v>
      </c>
      <c r="D786" s="320"/>
      <c r="E786" s="326"/>
      <c r="F786" s="326"/>
      <c r="G786" s="326"/>
      <c r="H786" s="326"/>
      <c r="I786" s="326"/>
      <c r="J786" s="326"/>
      <c r="K786" s="308"/>
      <c r="L786" s="347"/>
      <c r="M786" s="308"/>
      <c r="N786"/>
    </row>
    <row r="787" spans="1:14" ht="15.75" customHeight="1">
      <c r="A787" s="311"/>
      <c r="B787" s="337"/>
      <c r="C787" s="331"/>
      <c r="D787" s="327"/>
      <c r="E787" s="327"/>
      <c r="F787" s="328"/>
      <c r="G787" s="328"/>
      <c r="H787" s="328"/>
      <c r="I787" s="327" t="s">
        <v>2325</v>
      </c>
      <c r="J787" s="327">
        <f>SUM(J784:J786)</f>
        <v>6</v>
      </c>
      <c r="K787" s="308"/>
      <c r="L787" s="347"/>
      <c r="M787" s="308"/>
      <c r="N787"/>
    </row>
    <row r="788" spans="1:14" ht="15.75" customHeight="1">
      <c r="A788" s="324"/>
      <c r="B788" s="334"/>
      <c r="C788" s="330"/>
      <c r="D788" s="325"/>
      <c r="E788" s="325"/>
      <c r="F788" s="325"/>
      <c r="G788" s="325"/>
      <c r="H788" s="325"/>
      <c r="I788" s="325"/>
      <c r="J788" s="325"/>
      <c r="K788" s="325"/>
      <c r="L788" s="347"/>
      <c r="M788" s="308"/>
      <c r="N788"/>
    </row>
    <row r="789" spans="1:14" ht="15.75" customHeight="1">
      <c r="A789" s="309" t="s">
        <v>2318</v>
      </c>
      <c r="B789" s="335" t="s">
        <v>2319</v>
      </c>
      <c r="C789" s="310" t="s">
        <v>23</v>
      </c>
      <c r="D789" s="319" t="s">
        <v>53</v>
      </c>
      <c r="E789" s="319" t="s">
        <v>2320</v>
      </c>
      <c r="F789" s="319" t="s">
        <v>2321</v>
      </c>
      <c r="G789" s="319" t="s">
        <v>2322</v>
      </c>
      <c r="H789" s="319" t="s">
        <v>2323</v>
      </c>
      <c r="I789" s="319" t="s">
        <v>2324</v>
      </c>
      <c r="J789" s="319" t="s">
        <v>2325</v>
      </c>
      <c r="K789" s="308"/>
      <c r="L789" s="345" t="s">
        <v>2411</v>
      </c>
      <c r="M789" s="319" t="s">
        <v>2328</v>
      </c>
      <c r="N789"/>
    </row>
    <row r="790" spans="1:14" ht="15.75" customHeight="1">
      <c r="A790" s="315" t="s">
        <v>1809</v>
      </c>
      <c r="B790" s="336" t="s">
        <v>1810</v>
      </c>
      <c r="C790" s="314" t="s">
        <v>100</v>
      </c>
      <c r="D790" s="322">
        <v>2</v>
      </c>
      <c r="E790" s="322"/>
      <c r="F790" s="322"/>
      <c r="G790" s="322"/>
      <c r="H790" s="322"/>
      <c r="I790" s="322"/>
      <c r="J790" s="322">
        <v>2</v>
      </c>
      <c r="K790" s="308"/>
      <c r="L790" s="346"/>
      <c r="M790" s="320">
        <f>J790-J795</f>
        <v>0</v>
      </c>
      <c r="N790"/>
    </row>
    <row r="791" spans="1:14" ht="15.75" customHeight="1">
      <c r="A791" s="313" t="s">
        <v>2391</v>
      </c>
      <c r="B791" s="336" t="s">
        <v>2461</v>
      </c>
      <c r="C791" s="314" t="s">
        <v>100</v>
      </c>
      <c r="D791" s="320">
        <v>1</v>
      </c>
      <c r="E791" s="326"/>
      <c r="F791" s="326"/>
      <c r="G791" s="326"/>
      <c r="H791" s="326"/>
      <c r="I791" s="326"/>
      <c r="J791" s="326">
        <v>1</v>
      </c>
      <c r="K791" s="308"/>
      <c r="L791" s="592">
        <f>SUM(J791:J792)</f>
        <v>2</v>
      </c>
      <c r="M791" s="308"/>
      <c r="N791"/>
    </row>
    <row r="792" spans="1:14" ht="15.75" customHeight="1">
      <c r="A792" s="313" t="s">
        <v>2391</v>
      </c>
      <c r="B792" s="336" t="s">
        <v>2462</v>
      </c>
      <c r="C792" s="314" t="s">
        <v>100</v>
      </c>
      <c r="D792" s="320">
        <v>1</v>
      </c>
      <c r="E792" s="326"/>
      <c r="F792" s="326"/>
      <c r="G792" s="326"/>
      <c r="H792" s="326"/>
      <c r="I792" s="326"/>
      <c r="J792" s="326">
        <v>1</v>
      </c>
      <c r="K792" s="308"/>
      <c r="L792" s="593"/>
      <c r="M792" s="308"/>
      <c r="N792"/>
    </row>
    <row r="793" spans="1:14" ht="15.75" customHeight="1">
      <c r="A793" s="313"/>
      <c r="B793" s="336"/>
      <c r="C793" s="314" t="s">
        <v>100</v>
      </c>
      <c r="D793" s="320"/>
      <c r="E793" s="326"/>
      <c r="F793" s="326"/>
      <c r="G793" s="326"/>
      <c r="H793" s="326"/>
      <c r="I793" s="326"/>
      <c r="J793" s="326"/>
      <c r="K793" s="308"/>
      <c r="L793" s="347"/>
      <c r="M793" s="308"/>
      <c r="N793"/>
    </row>
    <row r="794" spans="1:14" ht="15.75" customHeight="1">
      <c r="A794" s="313"/>
      <c r="B794" s="336"/>
      <c r="C794" s="314" t="s">
        <v>100</v>
      </c>
      <c r="D794" s="320"/>
      <c r="E794" s="326"/>
      <c r="F794" s="326"/>
      <c r="G794" s="326"/>
      <c r="H794" s="326"/>
      <c r="I794" s="326"/>
      <c r="J794" s="326"/>
      <c r="K794" s="308"/>
      <c r="L794" s="347"/>
      <c r="M794" s="308"/>
      <c r="N794"/>
    </row>
    <row r="795" spans="1:14" ht="15.75" customHeight="1">
      <c r="A795" s="311"/>
      <c r="B795" s="337"/>
      <c r="C795" s="331"/>
      <c r="D795" s="327"/>
      <c r="E795" s="327"/>
      <c r="F795" s="328"/>
      <c r="G795" s="328"/>
      <c r="H795" s="328"/>
      <c r="I795" s="327" t="s">
        <v>2325</v>
      </c>
      <c r="J795" s="327">
        <f>SUM(J791:J794)</f>
        <v>2</v>
      </c>
      <c r="K795" s="308"/>
      <c r="L795" s="347"/>
      <c r="M795" s="308"/>
      <c r="N795"/>
    </row>
    <row r="796" spans="1:14" ht="15.75" customHeight="1">
      <c r="A796" s="324"/>
      <c r="B796" s="334"/>
      <c r="C796" s="330"/>
      <c r="D796" s="325"/>
      <c r="E796" s="325"/>
      <c r="F796" s="325"/>
      <c r="G796" s="325"/>
      <c r="H796" s="325"/>
      <c r="I796" s="325"/>
      <c r="J796" s="325"/>
      <c r="K796" s="325"/>
      <c r="L796" s="347"/>
      <c r="M796" s="308"/>
      <c r="N796"/>
    </row>
    <row r="797" spans="1:14" ht="15.75" customHeight="1">
      <c r="A797" s="309" t="s">
        <v>2318</v>
      </c>
      <c r="B797" s="335" t="s">
        <v>2319</v>
      </c>
      <c r="C797" s="310" t="s">
        <v>23</v>
      </c>
      <c r="D797" s="319" t="s">
        <v>53</v>
      </c>
      <c r="E797" s="319" t="s">
        <v>2320</v>
      </c>
      <c r="F797" s="319" t="s">
        <v>2321</v>
      </c>
      <c r="G797" s="319" t="s">
        <v>2322</v>
      </c>
      <c r="H797" s="319" t="s">
        <v>2323</v>
      </c>
      <c r="I797" s="319" t="s">
        <v>2324</v>
      </c>
      <c r="J797" s="319" t="s">
        <v>2325</v>
      </c>
      <c r="K797" s="308"/>
      <c r="L797" s="345" t="s">
        <v>2411</v>
      </c>
      <c r="M797" s="319" t="s">
        <v>2328</v>
      </c>
      <c r="N797"/>
    </row>
    <row r="798" spans="1:14" ht="15.75" customHeight="1">
      <c r="A798" s="315" t="s">
        <v>1813</v>
      </c>
      <c r="B798" s="336" t="s">
        <v>1814</v>
      </c>
      <c r="C798" s="314" t="s">
        <v>132</v>
      </c>
      <c r="D798" s="322">
        <v>33</v>
      </c>
      <c r="E798" s="322"/>
      <c r="F798" s="322"/>
      <c r="G798" s="322"/>
      <c r="H798" s="322"/>
      <c r="I798" s="322"/>
      <c r="J798" s="322">
        <v>33</v>
      </c>
      <c r="K798" s="308"/>
      <c r="L798" s="346"/>
      <c r="M798" s="320">
        <f>J798-J802</f>
        <v>26</v>
      </c>
      <c r="N798"/>
    </row>
    <row r="799" spans="1:14" ht="15.75" customHeight="1">
      <c r="A799" s="313" t="s">
        <v>2391</v>
      </c>
      <c r="B799" s="336" t="s">
        <v>2446</v>
      </c>
      <c r="C799" s="314" t="s">
        <v>132</v>
      </c>
      <c r="D799" s="320">
        <v>7</v>
      </c>
      <c r="E799" s="326"/>
      <c r="F799" s="326"/>
      <c r="G799" s="326"/>
      <c r="H799" s="326"/>
      <c r="I799" s="326"/>
      <c r="J799" s="326">
        <v>7</v>
      </c>
      <c r="K799" s="308"/>
      <c r="L799" s="347">
        <f>J799</f>
        <v>7</v>
      </c>
      <c r="M799" s="308"/>
      <c r="N799"/>
    </row>
    <row r="800" spans="1:14" ht="15.75" customHeight="1">
      <c r="A800" s="313"/>
      <c r="B800" s="336"/>
      <c r="C800" s="314" t="s">
        <v>132</v>
      </c>
      <c r="D800" s="320"/>
      <c r="E800" s="326"/>
      <c r="F800" s="326"/>
      <c r="G800" s="326"/>
      <c r="H800" s="326"/>
      <c r="I800" s="326"/>
      <c r="J800" s="326"/>
      <c r="K800" s="308"/>
      <c r="L800" s="347"/>
      <c r="M800" s="308"/>
      <c r="N800"/>
    </row>
    <row r="801" spans="1:14" ht="15.75" customHeight="1">
      <c r="A801" s="313"/>
      <c r="B801" s="336"/>
      <c r="C801" s="314" t="s">
        <v>132</v>
      </c>
      <c r="D801" s="320"/>
      <c r="E801" s="326"/>
      <c r="F801" s="326"/>
      <c r="G801" s="326"/>
      <c r="H801" s="326"/>
      <c r="I801" s="326"/>
      <c r="J801" s="326"/>
      <c r="K801" s="308"/>
      <c r="L801" s="347"/>
      <c r="M801" s="308"/>
      <c r="N801"/>
    </row>
    <row r="802" spans="1:14" ht="15.75" customHeight="1">
      <c r="A802" s="311"/>
      <c r="B802" s="337"/>
      <c r="C802" s="331"/>
      <c r="D802" s="327"/>
      <c r="E802" s="327"/>
      <c r="F802" s="328"/>
      <c r="G802" s="328"/>
      <c r="H802" s="328"/>
      <c r="I802" s="327" t="s">
        <v>2325</v>
      </c>
      <c r="J802" s="327">
        <f>SUM(J799:J801)</f>
        <v>7</v>
      </c>
      <c r="K802" s="308"/>
      <c r="L802" s="347"/>
      <c r="M802" s="308"/>
      <c r="N802"/>
    </row>
    <row r="803" spans="1:14" ht="15.75" customHeight="1">
      <c r="A803" s="308"/>
      <c r="B803" s="308"/>
      <c r="C803" s="308"/>
      <c r="D803" s="308"/>
      <c r="E803" s="308"/>
      <c r="F803" s="308"/>
      <c r="G803" s="308"/>
      <c r="H803" s="308"/>
      <c r="I803" s="308"/>
      <c r="J803" s="308"/>
      <c r="K803" s="308"/>
      <c r="L803" s="347"/>
      <c r="M803" s="308"/>
      <c r="N803"/>
    </row>
    <row r="804" spans="1:14" ht="15.75" customHeight="1">
      <c r="A804" s="309" t="s">
        <v>2318</v>
      </c>
      <c r="B804" s="335" t="s">
        <v>2319</v>
      </c>
      <c r="C804" s="310" t="s">
        <v>23</v>
      </c>
      <c r="D804" s="319" t="s">
        <v>53</v>
      </c>
      <c r="E804" s="319" t="s">
        <v>2320</v>
      </c>
      <c r="F804" s="319" t="s">
        <v>2321</v>
      </c>
      <c r="G804" s="319" t="s">
        <v>2322</v>
      </c>
      <c r="H804" s="319" t="s">
        <v>2323</v>
      </c>
      <c r="I804" s="319" t="s">
        <v>2324</v>
      </c>
      <c r="J804" s="319" t="s">
        <v>2325</v>
      </c>
      <c r="K804" s="308"/>
      <c r="L804" s="345" t="s">
        <v>2411</v>
      </c>
      <c r="M804" s="319" t="s">
        <v>2328</v>
      </c>
      <c r="N804"/>
    </row>
    <row r="805" spans="1:14" ht="15.75" customHeight="1">
      <c r="A805" s="315" t="s">
        <v>1817</v>
      </c>
      <c r="B805" s="336" t="s">
        <v>1818</v>
      </c>
      <c r="C805" s="314" t="s">
        <v>132</v>
      </c>
      <c r="D805" s="322">
        <v>54</v>
      </c>
      <c r="E805" s="322"/>
      <c r="F805" s="322"/>
      <c r="G805" s="322"/>
      <c r="H805" s="322"/>
      <c r="I805" s="322"/>
      <c r="J805" s="322">
        <v>54</v>
      </c>
      <c r="K805" s="308"/>
      <c r="L805" s="346"/>
      <c r="M805" s="320">
        <f>J805-J810</f>
        <v>51</v>
      </c>
      <c r="N805"/>
    </row>
    <row r="806" spans="1:14" ht="15.75" customHeight="1">
      <c r="A806" s="313" t="s">
        <v>2391</v>
      </c>
      <c r="B806" s="549" t="s">
        <v>2537</v>
      </c>
      <c r="C806" s="314" t="s">
        <v>132</v>
      </c>
      <c r="D806" s="320">
        <v>3</v>
      </c>
      <c r="E806" s="326"/>
      <c r="F806" s="326"/>
      <c r="G806" s="326"/>
      <c r="H806" s="326"/>
      <c r="I806" s="326"/>
      <c r="J806" s="326">
        <v>3</v>
      </c>
      <c r="K806" s="308"/>
      <c r="L806" s="347">
        <f>J806</f>
        <v>3</v>
      </c>
      <c r="M806" s="308"/>
      <c r="N806"/>
    </row>
    <row r="807" spans="1:14" ht="15.75" customHeight="1">
      <c r="A807" s="313"/>
      <c r="B807" s="336"/>
      <c r="C807" s="314" t="s">
        <v>132</v>
      </c>
      <c r="D807" s="320"/>
      <c r="E807" s="326"/>
      <c r="F807" s="326"/>
      <c r="G807" s="326"/>
      <c r="H807" s="326"/>
      <c r="I807" s="326"/>
      <c r="J807" s="326"/>
      <c r="K807" s="308"/>
      <c r="L807" s="347"/>
      <c r="M807" s="308"/>
      <c r="N807"/>
    </row>
    <row r="808" spans="1:14" ht="15.75" customHeight="1">
      <c r="A808" s="313"/>
      <c r="B808" s="336"/>
      <c r="C808" s="314" t="s">
        <v>132</v>
      </c>
      <c r="D808" s="320"/>
      <c r="E808" s="326"/>
      <c r="F808" s="326"/>
      <c r="G808" s="326"/>
      <c r="H808" s="326"/>
      <c r="I808" s="326"/>
      <c r="J808" s="326"/>
      <c r="K808" s="308"/>
      <c r="L808" s="347"/>
      <c r="M808" s="308"/>
      <c r="N808"/>
    </row>
    <row r="809" spans="1:14" ht="15.75" customHeight="1">
      <c r="A809" s="313"/>
      <c r="B809" s="336"/>
      <c r="C809" s="314" t="s">
        <v>132</v>
      </c>
      <c r="D809" s="320"/>
      <c r="E809" s="326"/>
      <c r="F809" s="326"/>
      <c r="G809" s="326"/>
      <c r="H809" s="326"/>
      <c r="I809" s="326"/>
      <c r="J809" s="326"/>
      <c r="K809" s="308"/>
      <c r="L809" s="347"/>
      <c r="M809" s="308"/>
      <c r="N809"/>
    </row>
    <row r="810" spans="1:14" ht="15.75" customHeight="1">
      <c r="A810" s="311"/>
      <c r="B810" s="337"/>
      <c r="C810" s="331"/>
      <c r="D810" s="327"/>
      <c r="E810" s="327"/>
      <c r="F810" s="328"/>
      <c r="G810" s="328"/>
      <c r="H810" s="328"/>
      <c r="I810" s="327" t="s">
        <v>2325</v>
      </c>
      <c r="J810" s="327">
        <f>SUM(J806:J809)</f>
        <v>3</v>
      </c>
      <c r="K810" s="308"/>
      <c r="L810" s="347"/>
      <c r="M810" s="308"/>
      <c r="N810"/>
    </row>
    <row r="811" spans="1:14" ht="15.75" customHeight="1">
      <c r="A811" s="312"/>
      <c r="B811" s="338"/>
      <c r="C811" s="332"/>
      <c r="D811" s="329"/>
      <c r="E811" s="329"/>
      <c r="F811" s="323"/>
      <c r="G811" s="323"/>
      <c r="H811" s="323"/>
      <c r="I811" s="329"/>
      <c r="J811" s="329"/>
      <c r="K811" s="325"/>
      <c r="L811" s="347"/>
      <c r="M811" s="308"/>
      <c r="N811"/>
    </row>
    <row r="812" spans="1:14" ht="15.75" customHeight="1">
      <c r="A812" s="309" t="s">
        <v>2318</v>
      </c>
      <c r="B812" s="335" t="s">
        <v>2319</v>
      </c>
      <c r="C812" s="310" t="s">
        <v>23</v>
      </c>
      <c r="D812" s="319" t="s">
        <v>53</v>
      </c>
      <c r="E812" s="319" t="s">
        <v>2320</v>
      </c>
      <c r="F812" s="319" t="s">
        <v>2321</v>
      </c>
      <c r="G812" s="319" t="s">
        <v>2322</v>
      </c>
      <c r="H812" s="319" t="s">
        <v>2323</v>
      </c>
      <c r="I812" s="319" t="s">
        <v>2324</v>
      </c>
      <c r="J812" s="319" t="s">
        <v>2325</v>
      </c>
      <c r="K812" s="308"/>
      <c r="L812" s="345" t="s">
        <v>2411</v>
      </c>
      <c r="M812" s="319" t="s">
        <v>2328</v>
      </c>
      <c r="N812"/>
    </row>
    <row r="813" spans="1:14" ht="15.75" customHeight="1">
      <c r="A813" s="315" t="s">
        <v>1823</v>
      </c>
      <c r="B813" s="336" t="s">
        <v>1824</v>
      </c>
      <c r="C813" s="314" t="s">
        <v>100</v>
      </c>
      <c r="D813" s="322">
        <v>10</v>
      </c>
      <c r="E813" s="322"/>
      <c r="F813" s="322"/>
      <c r="G813" s="322"/>
      <c r="H813" s="322"/>
      <c r="I813" s="322"/>
      <c r="J813" s="322">
        <v>10</v>
      </c>
      <c r="K813" s="308"/>
      <c r="L813" s="346"/>
      <c r="M813" s="320">
        <f>J813-J819</f>
        <v>7</v>
      </c>
      <c r="N813"/>
    </row>
    <row r="814" spans="1:14" ht="15.75" customHeight="1">
      <c r="A814" s="313" t="s">
        <v>2391</v>
      </c>
      <c r="B814" s="336" t="s">
        <v>2464</v>
      </c>
      <c r="C814" s="314" t="s">
        <v>100</v>
      </c>
      <c r="D814" s="320">
        <v>1</v>
      </c>
      <c r="E814" s="326"/>
      <c r="F814" s="326"/>
      <c r="G814" s="326"/>
      <c r="H814" s="326"/>
      <c r="I814" s="326"/>
      <c r="J814" s="326">
        <v>1</v>
      </c>
      <c r="K814" s="308"/>
      <c r="L814" s="592">
        <f>SUM(J814:J815)</f>
        <v>3</v>
      </c>
      <c r="M814" s="308"/>
      <c r="N814"/>
    </row>
    <row r="815" spans="1:14" ht="15.75" customHeight="1">
      <c r="A815" s="313" t="s">
        <v>2391</v>
      </c>
      <c r="B815" s="336" t="s">
        <v>2463</v>
      </c>
      <c r="C815" s="314" t="s">
        <v>100</v>
      </c>
      <c r="D815" s="320">
        <v>2</v>
      </c>
      <c r="E815" s="326"/>
      <c r="F815" s="326"/>
      <c r="G815" s="326"/>
      <c r="H815" s="326"/>
      <c r="I815" s="326"/>
      <c r="J815" s="326">
        <v>2</v>
      </c>
      <c r="K815" s="308"/>
      <c r="L815" s="593"/>
      <c r="M815" s="308"/>
      <c r="N815"/>
    </row>
    <row r="816" spans="1:14" ht="15.75" customHeight="1">
      <c r="A816" s="313"/>
      <c r="B816" s="336"/>
      <c r="C816" s="314" t="s">
        <v>100</v>
      </c>
      <c r="D816" s="320"/>
      <c r="E816" s="326"/>
      <c r="F816" s="326"/>
      <c r="G816" s="326"/>
      <c r="H816" s="326"/>
      <c r="I816" s="326"/>
      <c r="J816" s="326"/>
      <c r="K816" s="308"/>
      <c r="L816" s="347"/>
      <c r="M816" s="308"/>
      <c r="N816"/>
    </row>
    <row r="817" spans="1:14" ht="15.75" customHeight="1">
      <c r="A817" s="313"/>
      <c r="B817" s="336"/>
      <c r="C817" s="314" t="s">
        <v>100</v>
      </c>
      <c r="D817" s="320"/>
      <c r="E817" s="326"/>
      <c r="F817" s="326"/>
      <c r="G817" s="326"/>
      <c r="H817" s="326"/>
      <c r="I817" s="326"/>
      <c r="J817" s="326"/>
      <c r="K817" s="308"/>
      <c r="L817" s="347"/>
      <c r="M817" s="308"/>
      <c r="N817"/>
    </row>
    <row r="818" spans="1:14" ht="15.75" customHeight="1">
      <c r="A818" s="313"/>
      <c r="B818" s="336"/>
      <c r="C818" s="314" t="s">
        <v>100</v>
      </c>
      <c r="D818" s="320"/>
      <c r="E818" s="326"/>
      <c r="F818" s="326"/>
      <c r="G818" s="326"/>
      <c r="H818" s="326"/>
      <c r="I818" s="326"/>
      <c r="J818" s="326"/>
      <c r="K818" s="308"/>
      <c r="L818" s="347"/>
      <c r="M818" s="308"/>
      <c r="N818"/>
    </row>
    <row r="819" spans="1:14" ht="15.75" customHeight="1">
      <c r="A819" s="311"/>
      <c r="B819" s="337"/>
      <c r="C819" s="331"/>
      <c r="D819" s="327"/>
      <c r="E819" s="327"/>
      <c r="F819" s="328"/>
      <c r="G819" s="328"/>
      <c r="H819" s="328"/>
      <c r="I819" s="327" t="s">
        <v>2325</v>
      </c>
      <c r="J819" s="327">
        <f>SUM(J814:J818)</f>
        <v>3</v>
      </c>
      <c r="K819" s="308"/>
      <c r="L819" s="347"/>
      <c r="M819" s="308"/>
      <c r="N819"/>
    </row>
    <row r="820" spans="1:14" ht="15.75" customHeight="1">
      <c r="A820" s="312"/>
      <c r="B820" s="338"/>
      <c r="C820" s="332"/>
      <c r="D820" s="329"/>
      <c r="E820" s="329"/>
      <c r="F820" s="323"/>
      <c r="G820" s="323"/>
      <c r="H820" s="323"/>
      <c r="I820" s="329"/>
      <c r="J820" s="329"/>
      <c r="K820" s="325"/>
      <c r="L820" s="347"/>
      <c r="M820" s="308"/>
      <c r="N820"/>
    </row>
    <row r="821" spans="1:14" ht="15.75" customHeight="1">
      <c r="A821" s="309" t="s">
        <v>2318</v>
      </c>
      <c r="B821" s="335" t="s">
        <v>2319</v>
      </c>
      <c r="C821" s="310" t="s">
        <v>23</v>
      </c>
      <c r="D821" s="319" t="s">
        <v>53</v>
      </c>
      <c r="E821" s="319" t="s">
        <v>2320</v>
      </c>
      <c r="F821" s="319" t="s">
        <v>2321</v>
      </c>
      <c r="G821" s="319" t="s">
        <v>2322</v>
      </c>
      <c r="H821" s="319" t="s">
        <v>2323</v>
      </c>
      <c r="I821" s="319" t="s">
        <v>2324</v>
      </c>
      <c r="J821" s="319" t="s">
        <v>2325</v>
      </c>
      <c r="K821" s="308"/>
      <c r="L821" s="345" t="s">
        <v>2411</v>
      </c>
      <c r="M821" s="319" t="s">
        <v>2328</v>
      </c>
      <c r="N821"/>
    </row>
    <row r="822" spans="1:14" ht="15.75" customHeight="1">
      <c r="A822" s="315" t="s">
        <v>1835</v>
      </c>
      <c r="B822" s="336" t="s">
        <v>1836</v>
      </c>
      <c r="C822" s="314" t="s">
        <v>100</v>
      </c>
      <c r="D822" s="322">
        <v>7</v>
      </c>
      <c r="E822" s="322"/>
      <c r="F822" s="322"/>
      <c r="G822" s="322"/>
      <c r="H822" s="322"/>
      <c r="I822" s="322"/>
      <c r="J822" s="322">
        <v>7</v>
      </c>
      <c r="K822" s="308"/>
      <c r="L822" s="346"/>
      <c r="M822" s="320">
        <f>J822-J829</f>
        <v>2</v>
      </c>
      <c r="N822"/>
    </row>
    <row r="823" spans="1:14" ht="15.75" customHeight="1">
      <c r="A823" s="313" t="s">
        <v>2391</v>
      </c>
      <c r="B823" s="336" t="s">
        <v>2465</v>
      </c>
      <c r="C823" s="314" t="s">
        <v>100</v>
      </c>
      <c r="D823" s="320">
        <v>2</v>
      </c>
      <c r="E823" s="326"/>
      <c r="F823" s="326"/>
      <c r="G823" s="326"/>
      <c r="H823" s="326"/>
      <c r="I823" s="326"/>
      <c r="J823" s="326">
        <v>2</v>
      </c>
      <c r="K823" s="308"/>
      <c r="L823" s="592">
        <f>SUM(J823:J825)</f>
        <v>5</v>
      </c>
      <c r="M823" s="308"/>
      <c r="N823"/>
    </row>
    <row r="824" spans="1:14" ht="15.75" customHeight="1">
      <c r="A824" s="313" t="s">
        <v>2391</v>
      </c>
      <c r="B824" s="336" t="s">
        <v>2466</v>
      </c>
      <c r="C824" s="314" t="s">
        <v>100</v>
      </c>
      <c r="D824" s="320">
        <v>1</v>
      </c>
      <c r="E824" s="326"/>
      <c r="F824" s="326"/>
      <c r="G824" s="326"/>
      <c r="H824" s="326"/>
      <c r="I824" s="326"/>
      <c r="J824" s="326">
        <v>1</v>
      </c>
      <c r="K824" s="308"/>
      <c r="L824" s="593"/>
      <c r="M824" s="308"/>
      <c r="N824"/>
    </row>
    <row r="825" spans="1:14" ht="15.75" customHeight="1">
      <c r="A825" s="313" t="s">
        <v>2391</v>
      </c>
      <c r="B825" s="336" t="s">
        <v>2467</v>
      </c>
      <c r="C825" s="314" t="s">
        <v>100</v>
      </c>
      <c r="D825" s="320">
        <v>2</v>
      </c>
      <c r="E825" s="326"/>
      <c r="F825" s="326"/>
      <c r="G825" s="326"/>
      <c r="H825" s="326"/>
      <c r="I825" s="326"/>
      <c r="J825" s="326">
        <v>2</v>
      </c>
      <c r="K825" s="308"/>
      <c r="L825" s="593"/>
      <c r="M825" s="308"/>
      <c r="N825"/>
    </row>
    <row r="826" spans="1:14" ht="15.75" customHeight="1">
      <c r="A826" s="313"/>
      <c r="B826" s="336"/>
      <c r="C826" s="314" t="s">
        <v>100</v>
      </c>
      <c r="D826" s="320"/>
      <c r="E826" s="326"/>
      <c r="F826" s="326"/>
      <c r="G826" s="326"/>
      <c r="H826" s="326"/>
      <c r="I826" s="326"/>
      <c r="J826" s="326"/>
      <c r="K826" s="308"/>
      <c r="L826" s="347"/>
      <c r="M826" s="308"/>
      <c r="N826"/>
    </row>
    <row r="827" spans="1:14" ht="15.75" customHeight="1">
      <c r="A827" s="313"/>
      <c r="B827" s="336"/>
      <c r="C827" s="314" t="s">
        <v>100</v>
      </c>
      <c r="D827" s="320"/>
      <c r="E827" s="326"/>
      <c r="F827" s="326"/>
      <c r="G827" s="326"/>
      <c r="H827" s="326"/>
      <c r="I827" s="326"/>
      <c r="J827" s="326"/>
      <c r="K827" s="308"/>
      <c r="L827" s="347"/>
      <c r="M827" s="308"/>
      <c r="N827"/>
    </row>
    <row r="828" spans="1:14" ht="15.75" customHeight="1">
      <c r="A828" s="313"/>
      <c r="B828" s="336"/>
      <c r="C828" s="314" t="s">
        <v>100</v>
      </c>
      <c r="D828" s="320"/>
      <c r="E828" s="326"/>
      <c r="F828" s="326"/>
      <c r="G828" s="326"/>
      <c r="H828" s="326"/>
      <c r="I828" s="326"/>
      <c r="J828" s="326"/>
      <c r="K828" s="308"/>
      <c r="L828" s="347"/>
      <c r="M828" s="308"/>
      <c r="N828"/>
    </row>
    <row r="829" spans="1:14" ht="15.75" customHeight="1">
      <c r="A829" s="311"/>
      <c r="B829" s="337"/>
      <c r="C829" s="331"/>
      <c r="D829" s="327"/>
      <c r="E829" s="327"/>
      <c r="F829" s="328"/>
      <c r="G829" s="328"/>
      <c r="H829" s="328"/>
      <c r="I829" s="327" t="s">
        <v>2325</v>
      </c>
      <c r="J829" s="327">
        <f>SUM(J823:J828)</f>
        <v>5</v>
      </c>
      <c r="K829" s="308"/>
      <c r="L829" s="347"/>
      <c r="M829" s="308"/>
      <c r="N829"/>
    </row>
    <row r="830" spans="1:14" ht="15.75" customHeight="1">
      <c r="A830" s="308"/>
      <c r="B830" s="308"/>
      <c r="C830" s="308"/>
      <c r="D830" s="308"/>
      <c r="E830" s="308"/>
      <c r="F830" s="308"/>
      <c r="G830" s="308"/>
      <c r="H830" s="308"/>
      <c r="I830" s="308"/>
      <c r="J830" s="308"/>
      <c r="K830" s="308"/>
      <c r="L830" s="347"/>
      <c r="M830" s="308"/>
      <c r="N830"/>
    </row>
    <row r="831" spans="1:14" ht="15.75" customHeight="1">
      <c r="A831" s="309" t="s">
        <v>2318</v>
      </c>
      <c r="B831" s="335" t="s">
        <v>2319</v>
      </c>
      <c r="C831" s="310" t="s">
        <v>23</v>
      </c>
      <c r="D831" s="319" t="s">
        <v>53</v>
      </c>
      <c r="E831" s="319" t="s">
        <v>2320</v>
      </c>
      <c r="F831" s="319" t="s">
        <v>2321</v>
      </c>
      <c r="G831" s="319" t="s">
        <v>2322</v>
      </c>
      <c r="H831" s="319" t="s">
        <v>2323</v>
      </c>
      <c r="I831" s="319" t="s">
        <v>2324</v>
      </c>
      <c r="J831" s="319" t="s">
        <v>2325</v>
      </c>
      <c r="K831" s="308"/>
      <c r="L831" s="345" t="s">
        <v>2411</v>
      </c>
      <c r="M831" s="319" t="s">
        <v>2328</v>
      </c>
      <c r="N831"/>
    </row>
    <row r="832" spans="1:14" ht="15.75" customHeight="1">
      <c r="A832" s="315" t="s">
        <v>1885</v>
      </c>
      <c r="B832" s="336" t="s">
        <v>1886</v>
      </c>
      <c r="C832" s="314" t="s">
        <v>100</v>
      </c>
      <c r="D832" s="322">
        <v>33</v>
      </c>
      <c r="E832" s="322"/>
      <c r="F832" s="322"/>
      <c r="G832" s="322"/>
      <c r="H832" s="322"/>
      <c r="I832" s="322"/>
      <c r="J832" s="322">
        <v>33</v>
      </c>
      <c r="K832" s="308"/>
      <c r="L832" s="346"/>
      <c r="M832" s="320">
        <f>J832-J841</f>
        <v>7.5</v>
      </c>
      <c r="N832"/>
    </row>
    <row r="833" spans="1:14" ht="15.75" customHeight="1">
      <c r="A833" s="313" t="s">
        <v>2391</v>
      </c>
      <c r="B833" s="336" t="s">
        <v>2468</v>
      </c>
      <c r="C833" s="314" t="s">
        <v>100</v>
      </c>
      <c r="D833" s="320">
        <v>0.5</v>
      </c>
      <c r="E833" s="326">
        <v>9</v>
      </c>
      <c r="F833" s="326"/>
      <c r="G833" s="326"/>
      <c r="H833" s="326"/>
      <c r="I833" s="326"/>
      <c r="J833" s="326">
        <f t="shared" ref="J833:J838" si="133">D833*E833</f>
        <v>4.5</v>
      </c>
      <c r="K833" s="308"/>
      <c r="L833" s="592">
        <f>SUM(J833:J838)</f>
        <v>25.5</v>
      </c>
      <c r="M833" s="308"/>
      <c r="N833"/>
    </row>
    <row r="834" spans="1:14" ht="15.75" customHeight="1">
      <c r="A834" s="313" t="s">
        <v>2391</v>
      </c>
      <c r="B834" s="336" t="s">
        <v>2447</v>
      </c>
      <c r="C834" s="314" t="s">
        <v>100</v>
      </c>
      <c r="D834" s="320">
        <v>0.5</v>
      </c>
      <c r="E834" s="326">
        <v>10</v>
      </c>
      <c r="F834" s="326"/>
      <c r="G834" s="326"/>
      <c r="H834" s="326"/>
      <c r="I834" s="326"/>
      <c r="J834" s="326">
        <f t="shared" si="133"/>
        <v>5</v>
      </c>
      <c r="K834" s="308"/>
      <c r="L834" s="593"/>
      <c r="M834" s="308"/>
      <c r="N834"/>
    </row>
    <row r="835" spans="1:14" ht="15.75" customHeight="1">
      <c r="A835" s="313" t="s">
        <v>2391</v>
      </c>
      <c r="B835" s="336" t="s">
        <v>2347</v>
      </c>
      <c r="C835" s="314" t="s">
        <v>100</v>
      </c>
      <c r="D835" s="320">
        <v>0.5</v>
      </c>
      <c r="E835" s="326">
        <v>6</v>
      </c>
      <c r="F835" s="326"/>
      <c r="G835" s="326"/>
      <c r="H835" s="326"/>
      <c r="I835" s="326"/>
      <c r="J835" s="326">
        <f t="shared" si="133"/>
        <v>3</v>
      </c>
      <c r="K835" s="308"/>
      <c r="L835" s="593"/>
      <c r="M835" s="308"/>
      <c r="N835"/>
    </row>
    <row r="836" spans="1:14" ht="15.75" customHeight="1">
      <c r="A836" s="313" t="s">
        <v>2391</v>
      </c>
      <c r="B836" s="336" t="s">
        <v>2448</v>
      </c>
      <c r="C836" s="314" t="s">
        <v>100</v>
      </c>
      <c r="D836" s="320">
        <v>0.5</v>
      </c>
      <c r="E836" s="326">
        <v>6</v>
      </c>
      <c r="F836" s="326"/>
      <c r="G836" s="326"/>
      <c r="H836" s="326"/>
      <c r="I836" s="326"/>
      <c r="J836" s="326">
        <f t="shared" si="133"/>
        <v>3</v>
      </c>
      <c r="K836" s="308"/>
      <c r="L836" s="593"/>
      <c r="M836" s="308"/>
      <c r="N836"/>
    </row>
    <row r="837" spans="1:14" ht="15.75" customHeight="1">
      <c r="A837" s="313" t="s">
        <v>2391</v>
      </c>
      <c r="B837" s="336" t="s">
        <v>2449</v>
      </c>
      <c r="C837" s="314" t="s">
        <v>100</v>
      </c>
      <c r="D837" s="320">
        <v>0.5</v>
      </c>
      <c r="E837" s="326">
        <v>12</v>
      </c>
      <c r="F837" s="326"/>
      <c r="G837" s="326"/>
      <c r="H837" s="326"/>
      <c r="I837" s="326"/>
      <c r="J837" s="326">
        <f t="shared" si="133"/>
        <v>6</v>
      </c>
      <c r="K837" s="308"/>
      <c r="L837" s="593"/>
      <c r="M837" s="308"/>
      <c r="N837"/>
    </row>
    <row r="838" spans="1:14" ht="15.75" customHeight="1">
      <c r="A838" s="313" t="s">
        <v>2391</v>
      </c>
      <c r="B838" s="339" t="s">
        <v>2450</v>
      </c>
      <c r="C838" s="316" t="s">
        <v>100</v>
      </c>
      <c r="D838" s="320">
        <v>0.5</v>
      </c>
      <c r="E838" s="326">
        <v>8</v>
      </c>
      <c r="F838" s="326"/>
      <c r="G838" s="326"/>
      <c r="H838" s="326"/>
      <c r="I838" s="326"/>
      <c r="J838" s="326">
        <f t="shared" si="133"/>
        <v>4</v>
      </c>
      <c r="K838" s="308"/>
      <c r="L838" s="593"/>
      <c r="M838" s="308"/>
      <c r="N838"/>
    </row>
    <row r="839" spans="1:14" ht="15.75" customHeight="1">
      <c r="A839" s="313"/>
      <c r="B839" s="336"/>
      <c r="C839" s="316" t="s">
        <v>100</v>
      </c>
      <c r="D839" s="321"/>
      <c r="E839" s="326"/>
      <c r="F839" s="326"/>
      <c r="G839" s="326"/>
      <c r="H839" s="326"/>
      <c r="I839" s="326"/>
      <c r="J839" s="326"/>
      <c r="K839" s="308"/>
      <c r="L839" s="347"/>
      <c r="M839" s="308"/>
      <c r="N839"/>
    </row>
    <row r="840" spans="1:14" ht="15.75" customHeight="1">
      <c r="A840" s="313"/>
      <c r="B840" s="336"/>
      <c r="C840" s="314" t="s">
        <v>100</v>
      </c>
      <c r="D840" s="321"/>
      <c r="E840" s="326"/>
      <c r="F840" s="326"/>
      <c r="G840" s="326"/>
      <c r="H840" s="326"/>
      <c r="I840" s="326"/>
      <c r="J840" s="326"/>
      <c r="K840" s="308"/>
      <c r="L840" s="347"/>
      <c r="M840" s="308"/>
      <c r="N840"/>
    </row>
    <row r="841" spans="1:14" ht="15.75" customHeight="1">
      <c r="A841" s="317"/>
      <c r="B841" s="340"/>
      <c r="C841" s="333"/>
      <c r="D841" s="327"/>
      <c r="E841" s="327"/>
      <c r="F841" s="328"/>
      <c r="G841" s="328"/>
      <c r="H841" s="328"/>
      <c r="I841" s="327" t="s">
        <v>2325</v>
      </c>
      <c r="J841" s="327">
        <f>SUM(J833:J840)</f>
        <v>25.5</v>
      </c>
      <c r="K841" s="308"/>
      <c r="L841" s="347"/>
      <c r="M841" s="308"/>
      <c r="N841"/>
    </row>
    <row r="842" spans="1:14" ht="15.75" customHeight="1">
      <c r="A842" s="308"/>
      <c r="B842" s="308"/>
      <c r="C842" s="308"/>
      <c r="D842" s="308"/>
      <c r="E842" s="308"/>
      <c r="F842" s="308"/>
      <c r="G842" s="308"/>
      <c r="H842" s="308"/>
      <c r="I842" s="308"/>
      <c r="J842" s="308"/>
      <c r="K842" s="308"/>
      <c r="L842" s="347"/>
      <c r="M842" s="308"/>
      <c r="N842"/>
    </row>
    <row r="843" spans="1:14" ht="15.75" customHeight="1">
      <c r="A843" s="309" t="s">
        <v>2318</v>
      </c>
      <c r="B843" s="335" t="s">
        <v>2319</v>
      </c>
      <c r="C843" s="310" t="s">
        <v>23</v>
      </c>
      <c r="D843" s="319" t="s">
        <v>53</v>
      </c>
      <c r="E843" s="319" t="s">
        <v>2320</v>
      </c>
      <c r="F843" s="319" t="s">
        <v>2321</v>
      </c>
      <c r="G843" s="319" t="s">
        <v>2322</v>
      </c>
      <c r="H843" s="319" t="s">
        <v>2323</v>
      </c>
      <c r="I843" s="319" t="s">
        <v>2324</v>
      </c>
      <c r="J843" s="319" t="s">
        <v>2325</v>
      </c>
      <c r="K843" s="308"/>
      <c r="L843" s="345" t="s">
        <v>2411</v>
      </c>
      <c r="M843" s="319" t="s">
        <v>2328</v>
      </c>
      <c r="N843"/>
    </row>
    <row r="844" spans="1:14" ht="15.75" customHeight="1">
      <c r="A844" s="315" t="s">
        <v>1889</v>
      </c>
      <c r="B844" s="336" t="s">
        <v>1890</v>
      </c>
      <c r="C844" s="314" t="s">
        <v>100</v>
      </c>
      <c r="D844" s="322">
        <v>16</v>
      </c>
      <c r="E844" s="322"/>
      <c r="F844" s="322"/>
      <c r="G844" s="322"/>
      <c r="H844" s="322"/>
      <c r="I844" s="322"/>
      <c r="J844" s="322">
        <v>16</v>
      </c>
      <c r="K844" s="308"/>
      <c r="L844" s="346"/>
      <c r="M844" s="320">
        <f>J844-J848</f>
        <v>13</v>
      </c>
      <c r="N844"/>
    </row>
    <row r="845" spans="1:14" ht="15.75" customHeight="1">
      <c r="A845" s="313" t="s">
        <v>2391</v>
      </c>
      <c r="B845" s="336" t="s">
        <v>2451</v>
      </c>
      <c r="C845" s="314" t="s">
        <v>100</v>
      </c>
      <c r="D845" s="320">
        <v>3</v>
      </c>
      <c r="E845" s="326"/>
      <c r="F845" s="326"/>
      <c r="G845" s="326"/>
      <c r="H845" s="326"/>
      <c r="I845" s="326"/>
      <c r="J845" s="326">
        <v>3</v>
      </c>
      <c r="K845" s="308"/>
      <c r="L845" s="347">
        <f>J845</f>
        <v>3</v>
      </c>
      <c r="M845" s="308"/>
      <c r="N845"/>
    </row>
    <row r="846" spans="1:14" ht="15.75" customHeight="1">
      <c r="A846" s="313"/>
      <c r="B846" s="336"/>
      <c r="C846" s="316" t="s">
        <v>100</v>
      </c>
      <c r="D846" s="321"/>
      <c r="E846" s="326"/>
      <c r="F846" s="326"/>
      <c r="G846" s="326"/>
      <c r="H846" s="326"/>
      <c r="I846" s="326"/>
      <c r="J846" s="326"/>
      <c r="K846" s="308"/>
      <c r="L846" s="347"/>
      <c r="M846" s="308"/>
      <c r="N846"/>
    </row>
    <row r="847" spans="1:14" ht="15.75" customHeight="1">
      <c r="A847" s="313"/>
      <c r="B847" s="336"/>
      <c r="C847" s="314" t="s">
        <v>100</v>
      </c>
      <c r="D847" s="321"/>
      <c r="E847" s="326"/>
      <c r="F847" s="326"/>
      <c r="G847" s="326"/>
      <c r="H847" s="326"/>
      <c r="I847" s="326"/>
      <c r="J847" s="326"/>
      <c r="K847" s="308"/>
      <c r="L847" s="347"/>
      <c r="M847" s="308"/>
      <c r="N847"/>
    </row>
    <row r="848" spans="1:14" ht="15.75" customHeight="1">
      <c r="A848" s="317"/>
      <c r="B848" s="340"/>
      <c r="C848" s="333"/>
      <c r="D848" s="327"/>
      <c r="E848" s="327"/>
      <c r="F848" s="328"/>
      <c r="G848" s="328"/>
      <c r="H848" s="328"/>
      <c r="I848" s="327" t="s">
        <v>2325</v>
      </c>
      <c r="J848" s="327">
        <f>SUM(J845:J847)</f>
        <v>3</v>
      </c>
      <c r="K848" s="308"/>
      <c r="L848" s="347"/>
      <c r="M848" s="308"/>
      <c r="N848"/>
    </row>
    <row r="849" spans="1:14" ht="15.75" customHeight="1">
      <c r="A849" s="308"/>
      <c r="B849" s="308"/>
      <c r="C849" s="308"/>
      <c r="D849" s="308"/>
      <c r="E849" s="308"/>
      <c r="F849" s="308"/>
      <c r="G849" s="308"/>
      <c r="H849" s="308"/>
      <c r="I849" s="308"/>
      <c r="J849" s="308"/>
      <c r="K849" s="308"/>
      <c r="L849" s="347"/>
      <c r="M849" s="308"/>
      <c r="N849"/>
    </row>
    <row r="850" spans="1:14" ht="15.75" customHeight="1">
      <c r="A850" s="309" t="s">
        <v>2318</v>
      </c>
      <c r="B850" s="335" t="s">
        <v>2319</v>
      </c>
      <c r="C850" s="310" t="s">
        <v>23</v>
      </c>
      <c r="D850" s="319" t="s">
        <v>53</v>
      </c>
      <c r="E850" s="319" t="s">
        <v>2320</v>
      </c>
      <c r="F850" s="319" t="s">
        <v>2321</v>
      </c>
      <c r="G850" s="319" t="s">
        <v>2322</v>
      </c>
      <c r="H850" s="319" t="s">
        <v>2323</v>
      </c>
      <c r="I850" s="319" t="s">
        <v>2324</v>
      </c>
      <c r="J850" s="319" t="s">
        <v>2325</v>
      </c>
      <c r="K850" s="308"/>
      <c r="L850" s="345" t="s">
        <v>2411</v>
      </c>
      <c r="M850" s="319" t="s">
        <v>2328</v>
      </c>
      <c r="N850"/>
    </row>
    <row r="851" spans="1:14" ht="15.75" customHeight="1">
      <c r="A851" s="315" t="s">
        <v>1891</v>
      </c>
      <c r="B851" s="336" t="s">
        <v>2452</v>
      </c>
      <c r="C851" s="314" t="s">
        <v>100</v>
      </c>
      <c r="D851" s="322">
        <v>21</v>
      </c>
      <c r="E851" s="322"/>
      <c r="F851" s="322"/>
      <c r="G851" s="322"/>
      <c r="H851" s="322"/>
      <c r="I851" s="322"/>
      <c r="J851" s="322">
        <v>21</v>
      </c>
      <c r="K851" s="308"/>
      <c r="L851" s="346"/>
      <c r="M851" s="320">
        <f>J851-J863</f>
        <v>10</v>
      </c>
      <c r="N851"/>
    </row>
    <row r="852" spans="1:14" ht="15.75" customHeight="1">
      <c r="A852" s="313" t="s">
        <v>2391</v>
      </c>
      <c r="B852" s="336" t="s">
        <v>2386</v>
      </c>
      <c r="C852" s="314" t="s">
        <v>100</v>
      </c>
      <c r="D852" s="320">
        <v>1</v>
      </c>
      <c r="E852" s="326"/>
      <c r="F852" s="326"/>
      <c r="G852" s="326"/>
      <c r="H852" s="326"/>
      <c r="I852" s="326"/>
      <c r="J852" s="326">
        <v>1</v>
      </c>
      <c r="K852" s="308"/>
      <c r="L852" s="592">
        <f>SUM(J852:J860)</f>
        <v>11</v>
      </c>
      <c r="M852" s="308"/>
      <c r="N852"/>
    </row>
    <row r="853" spans="1:14" ht="15.75" customHeight="1">
      <c r="A853" s="313" t="s">
        <v>2391</v>
      </c>
      <c r="B853" s="336" t="s">
        <v>2437</v>
      </c>
      <c r="C853" s="314" t="s">
        <v>100</v>
      </c>
      <c r="D853" s="320">
        <v>1</v>
      </c>
      <c r="E853" s="326"/>
      <c r="F853" s="326"/>
      <c r="G853" s="326"/>
      <c r="H853" s="326"/>
      <c r="I853" s="326"/>
      <c r="J853" s="326">
        <v>1</v>
      </c>
      <c r="K853" s="308"/>
      <c r="L853" s="593"/>
      <c r="M853" s="308"/>
      <c r="N853"/>
    </row>
    <row r="854" spans="1:14" ht="15.75" customHeight="1">
      <c r="A854" s="313" t="s">
        <v>2391</v>
      </c>
      <c r="B854" s="336" t="s">
        <v>2439</v>
      </c>
      <c r="C854" s="314" t="s">
        <v>100</v>
      </c>
      <c r="D854" s="320">
        <v>1</v>
      </c>
      <c r="E854" s="326"/>
      <c r="F854" s="326"/>
      <c r="G854" s="326"/>
      <c r="H854" s="326"/>
      <c r="I854" s="326"/>
      <c r="J854" s="326">
        <v>1</v>
      </c>
      <c r="K854" s="308"/>
      <c r="L854" s="593"/>
      <c r="M854" s="308"/>
      <c r="N854"/>
    </row>
    <row r="855" spans="1:14" ht="15.75" customHeight="1">
      <c r="A855" s="313" t="s">
        <v>2391</v>
      </c>
      <c r="B855" s="336" t="s">
        <v>2440</v>
      </c>
      <c r="C855" s="314" t="s">
        <v>100</v>
      </c>
      <c r="D855" s="320">
        <v>2</v>
      </c>
      <c r="E855" s="326"/>
      <c r="F855" s="326"/>
      <c r="G855" s="326"/>
      <c r="H855" s="326"/>
      <c r="I855" s="326"/>
      <c r="J855" s="326">
        <v>2</v>
      </c>
      <c r="K855" s="308"/>
      <c r="L855" s="593"/>
      <c r="M855" s="308"/>
      <c r="N855"/>
    </row>
    <row r="856" spans="1:14" ht="15.75" customHeight="1">
      <c r="A856" s="313" t="s">
        <v>2391</v>
      </c>
      <c r="B856" s="336" t="s">
        <v>2453</v>
      </c>
      <c r="C856" s="314" t="s">
        <v>100</v>
      </c>
      <c r="D856" s="320">
        <v>1</v>
      </c>
      <c r="E856" s="326"/>
      <c r="F856" s="326"/>
      <c r="G856" s="326"/>
      <c r="H856" s="326"/>
      <c r="I856" s="326"/>
      <c r="J856" s="326">
        <v>1</v>
      </c>
      <c r="K856" s="308"/>
      <c r="L856" s="593"/>
      <c r="M856" s="308"/>
      <c r="N856"/>
    </row>
    <row r="857" spans="1:14" ht="15.75" customHeight="1">
      <c r="A857" s="313" t="s">
        <v>2391</v>
      </c>
      <c r="B857" s="336" t="s">
        <v>2454</v>
      </c>
      <c r="C857" s="314" t="s">
        <v>100</v>
      </c>
      <c r="D857" s="320">
        <v>1</v>
      </c>
      <c r="E857" s="326"/>
      <c r="F857" s="326"/>
      <c r="G857" s="326"/>
      <c r="H857" s="326"/>
      <c r="I857" s="326"/>
      <c r="J857" s="326">
        <v>1</v>
      </c>
      <c r="K857" s="308"/>
      <c r="L857" s="593"/>
      <c r="M857" s="308"/>
      <c r="N857"/>
    </row>
    <row r="858" spans="1:14" ht="15.75" customHeight="1">
      <c r="A858" s="313" t="s">
        <v>2391</v>
      </c>
      <c r="B858" s="339" t="s">
        <v>2455</v>
      </c>
      <c r="C858" s="316" t="s">
        <v>100</v>
      </c>
      <c r="D858" s="320">
        <v>1</v>
      </c>
      <c r="E858" s="326"/>
      <c r="F858" s="326"/>
      <c r="G858" s="326"/>
      <c r="H858" s="326"/>
      <c r="I858" s="326"/>
      <c r="J858" s="326">
        <v>1</v>
      </c>
      <c r="K858" s="308"/>
      <c r="L858" s="593"/>
      <c r="M858" s="308"/>
      <c r="N858"/>
    </row>
    <row r="859" spans="1:14" ht="15.75" customHeight="1">
      <c r="A859" s="313" t="s">
        <v>2391</v>
      </c>
      <c r="B859" s="336" t="s">
        <v>2456</v>
      </c>
      <c r="C859" s="316" t="s">
        <v>100</v>
      </c>
      <c r="D859" s="321">
        <v>2</v>
      </c>
      <c r="E859" s="326"/>
      <c r="F859" s="326"/>
      <c r="G859" s="326"/>
      <c r="H859" s="326"/>
      <c r="I859" s="326"/>
      <c r="J859" s="326">
        <v>2</v>
      </c>
      <c r="K859" s="308"/>
      <c r="L859" s="593"/>
      <c r="M859" s="308"/>
      <c r="N859"/>
    </row>
    <row r="860" spans="1:14" ht="15.75" customHeight="1">
      <c r="A860" s="313" t="s">
        <v>2391</v>
      </c>
      <c r="B860" s="336" t="s">
        <v>2380</v>
      </c>
      <c r="C860" s="316" t="s">
        <v>100</v>
      </c>
      <c r="D860" s="321">
        <v>1</v>
      </c>
      <c r="E860" s="326"/>
      <c r="F860" s="326"/>
      <c r="G860" s="326"/>
      <c r="H860" s="326"/>
      <c r="I860" s="326"/>
      <c r="J860" s="326">
        <v>1</v>
      </c>
      <c r="K860" s="308"/>
      <c r="L860" s="593"/>
      <c r="M860" s="308"/>
      <c r="N860"/>
    </row>
    <row r="861" spans="1:14" ht="15.75" customHeight="1">
      <c r="A861" s="313"/>
      <c r="B861" s="339"/>
      <c r="C861" s="316" t="s">
        <v>100</v>
      </c>
      <c r="D861" s="321"/>
      <c r="E861" s="326"/>
      <c r="F861" s="326"/>
      <c r="G861" s="326"/>
      <c r="H861" s="326"/>
      <c r="I861" s="326"/>
      <c r="J861" s="326"/>
      <c r="K861" s="308"/>
      <c r="L861" s="347"/>
      <c r="M861" s="308"/>
      <c r="N861"/>
    </row>
    <row r="862" spans="1:14" ht="15.75" customHeight="1">
      <c r="A862" s="313"/>
      <c r="B862" s="336"/>
      <c r="C862" s="314" t="s">
        <v>100</v>
      </c>
      <c r="D862" s="321"/>
      <c r="E862" s="326"/>
      <c r="F862" s="326"/>
      <c r="G862" s="326"/>
      <c r="H862" s="326"/>
      <c r="I862" s="326"/>
      <c r="J862" s="326"/>
      <c r="K862" s="308"/>
      <c r="L862" s="347"/>
      <c r="M862" s="308"/>
      <c r="N862"/>
    </row>
    <row r="863" spans="1:14" ht="15.75" customHeight="1">
      <c r="A863" s="317"/>
      <c r="B863" s="340"/>
      <c r="C863" s="333"/>
      <c r="D863" s="327"/>
      <c r="E863" s="327"/>
      <c r="F863" s="328"/>
      <c r="G863" s="328"/>
      <c r="H863" s="328"/>
      <c r="I863" s="327" t="s">
        <v>2325</v>
      </c>
      <c r="J863" s="327">
        <f>SUM(J852:J860)</f>
        <v>11</v>
      </c>
      <c r="K863" s="308"/>
      <c r="L863" s="347"/>
      <c r="M863" s="308"/>
      <c r="N863"/>
    </row>
    <row r="864" spans="1:14" ht="15.75" customHeight="1">
      <c r="A864" s="308"/>
      <c r="B864" s="308"/>
      <c r="C864" s="308"/>
      <c r="D864" s="308"/>
      <c r="E864" s="308"/>
      <c r="F864" s="308"/>
      <c r="G864" s="308"/>
      <c r="H864" s="308"/>
      <c r="I864" s="308"/>
      <c r="J864" s="308"/>
      <c r="K864" s="308"/>
      <c r="L864" s="347"/>
      <c r="M864" s="308"/>
      <c r="N864"/>
    </row>
    <row r="865" spans="1:14" ht="15.75" customHeight="1">
      <c r="A865" s="309" t="s">
        <v>2318</v>
      </c>
      <c r="B865" s="335" t="s">
        <v>2319</v>
      </c>
      <c r="C865" s="310" t="s">
        <v>23</v>
      </c>
      <c r="D865" s="319" t="s">
        <v>53</v>
      </c>
      <c r="E865" s="319" t="s">
        <v>2320</v>
      </c>
      <c r="F865" s="319" t="s">
        <v>2321</v>
      </c>
      <c r="G865" s="319" t="s">
        <v>2322</v>
      </c>
      <c r="H865" s="319" t="s">
        <v>2323</v>
      </c>
      <c r="I865" s="319" t="s">
        <v>2324</v>
      </c>
      <c r="J865" s="319" t="s">
        <v>2325</v>
      </c>
      <c r="K865" s="308"/>
      <c r="L865" s="345" t="s">
        <v>2411</v>
      </c>
      <c r="M865" s="319" t="s">
        <v>2328</v>
      </c>
      <c r="N865"/>
    </row>
    <row r="866" spans="1:14" ht="15.75" customHeight="1">
      <c r="A866" s="315" t="s">
        <v>1893</v>
      </c>
      <c r="B866" s="336" t="s">
        <v>1894</v>
      </c>
      <c r="C866" s="314" t="s">
        <v>100</v>
      </c>
      <c r="D866" s="322">
        <v>18</v>
      </c>
      <c r="E866" s="322"/>
      <c r="F866" s="322"/>
      <c r="G866" s="322"/>
      <c r="H866" s="322"/>
      <c r="I866" s="322"/>
      <c r="J866" s="322">
        <v>18</v>
      </c>
      <c r="K866" s="308"/>
      <c r="L866" s="346"/>
      <c r="M866" s="320">
        <f>J866-J872</f>
        <v>13</v>
      </c>
      <c r="N866"/>
    </row>
    <row r="867" spans="1:14" ht="15.75" customHeight="1">
      <c r="A867" s="313" t="s">
        <v>2391</v>
      </c>
      <c r="B867" s="336" t="s">
        <v>2469</v>
      </c>
      <c r="C867" s="314" t="s">
        <v>100</v>
      </c>
      <c r="D867" s="320">
        <v>1</v>
      </c>
      <c r="E867" s="326"/>
      <c r="F867" s="326"/>
      <c r="G867" s="326"/>
      <c r="H867" s="326"/>
      <c r="I867" s="326"/>
      <c r="J867" s="326">
        <v>1</v>
      </c>
      <c r="K867" s="308"/>
      <c r="L867" s="592">
        <f>SUM(J867:J869)</f>
        <v>5</v>
      </c>
      <c r="M867" s="308"/>
      <c r="N867"/>
    </row>
    <row r="868" spans="1:14" ht="15.75" customHeight="1">
      <c r="A868" s="313" t="s">
        <v>2391</v>
      </c>
      <c r="B868" s="336" t="s">
        <v>2457</v>
      </c>
      <c r="C868" s="314" t="s">
        <v>100</v>
      </c>
      <c r="D868" s="320">
        <v>1</v>
      </c>
      <c r="E868" s="326"/>
      <c r="F868" s="326"/>
      <c r="G868" s="326"/>
      <c r="H868" s="326"/>
      <c r="I868" s="326"/>
      <c r="J868" s="326">
        <v>1</v>
      </c>
      <c r="K868" s="308"/>
      <c r="L868" s="593"/>
      <c r="M868" s="308"/>
      <c r="N868"/>
    </row>
    <row r="869" spans="1:14" ht="15.75" customHeight="1">
      <c r="A869" s="313" t="s">
        <v>2391</v>
      </c>
      <c r="B869" s="336" t="s">
        <v>2456</v>
      </c>
      <c r="C869" s="314" t="s">
        <v>100</v>
      </c>
      <c r="D869" s="320">
        <v>3</v>
      </c>
      <c r="E869" s="326"/>
      <c r="F869" s="326"/>
      <c r="G869" s="326"/>
      <c r="H869" s="326"/>
      <c r="I869" s="326"/>
      <c r="J869" s="326">
        <v>3</v>
      </c>
      <c r="K869" s="308"/>
      <c r="L869" s="593"/>
      <c r="M869" s="308"/>
      <c r="N869"/>
    </row>
    <row r="870" spans="1:14" ht="15.75" customHeight="1">
      <c r="A870" s="313"/>
      <c r="B870" s="336"/>
      <c r="C870" s="314" t="s">
        <v>100</v>
      </c>
      <c r="D870" s="320"/>
      <c r="E870" s="326"/>
      <c r="F870" s="326"/>
      <c r="G870" s="326"/>
      <c r="H870" s="326"/>
      <c r="I870" s="326"/>
      <c r="J870" s="326">
        <v>0</v>
      </c>
      <c r="K870" s="308"/>
      <c r="L870" s="347"/>
      <c r="M870" s="308"/>
      <c r="N870"/>
    </row>
    <row r="871" spans="1:14" ht="15.75" customHeight="1">
      <c r="A871" s="313"/>
      <c r="B871" s="336"/>
      <c r="C871" s="314" t="s">
        <v>100</v>
      </c>
      <c r="D871" s="320"/>
      <c r="E871" s="326"/>
      <c r="F871" s="326"/>
      <c r="G871" s="326"/>
      <c r="H871" s="326"/>
      <c r="I871" s="326"/>
      <c r="J871" s="326">
        <v>0</v>
      </c>
      <c r="K871" s="308"/>
      <c r="L871" s="347"/>
      <c r="M871" s="308"/>
      <c r="N871"/>
    </row>
    <row r="872" spans="1:14" ht="15.75" customHeight="1">
      <c r="A872" s="317"/>
      <c r="B872" s="340"/>
      <c r="C872" s="333"/>
      <c r="D872" s="327"/>
      <c r="E872" s="327"/>
      <c r="F872" s="328"/>
      <c r="G872" s="328"/>
      <c r="H872" s="328"/>
      <c r="I872" s="327" t="s">
        <v>2325</v>
      </c>
      <c r="J872" s="327">
        <v>5</v>
      </c>
      <c r="K872" s="308"/>
      <c r="L872" s="347"/>
      <c r="M872" s="308"/>
      <c r="N872"/>
    </row>
    <row r="873" spans="1:14" ht="15.75" customHeight="1">
      <c r="A873" s="308"/>
      <c r="B873" s="308"/>
      <c r="C873" s="308"/>
      <c r="D873" s="308"/>
      <c r="E873" s="308"/>
      <c r="F873" s="308"/>
      <c r="G873" s="308"/>
      <c r="H873" s="308"/>
      <c r="I873" s="308"/>
      <c r="J873" s="308"/>
      <c r="K873" s="308"/>
      <c r="L873" s="347"/>
      <c r="M873" s="308"/>
      <c r="N873"/>
    </row>
    <row r="874" spans="1:14" ht="15.75" customHeight="1">
      <c r="A874" s="309" t="s">
        <v>2318</v>
      </c>
      <c r="B874" s="335" t="s">
        <v>2319</v>
      </c>
      <c r="C874" s="310" t="s">
        <v>23</v>
      </c>
      <c r="D874" s="319" t="s">
        <v>53</v>
      </c>
      <c r="E874" s="319" t="s">
        <v>2320</v>
      </c>
      <c r="F874" s="319" t="s">
        <v>2321</v>
      </c>
      <c r="G874" s="319" t="s">
        <v>2322</v>
      </c>
      <c r="H874" s="319" t="s">
        <v>2323</v>
      </c>
      <c r="I874" s="319" t="s">
        <v>2324</v>
      </c>
      <c r="J874" s="319" t="s">
        <v>2325</v>
      </c>
      <c r="K874" s="308"/>
      <c r="L874" s="345" t="s">
        <v>2411</v>
      </c>
      <c r="M874" s="319" t="s">
        <v>2328</v>
      </c>
      <c r="N874"/>
    </row>
    <row r="875" spans="1:14" ht="22.5">
      <c r="A875" s="315" t="s">
        <v>1907</v>
      </c>
      <c r="B875" s="336" t="s">
        <v>1908</v>
      </c>
      <c r="C875" s="314" t="s">
        <v>132</v>
      </c>
      <c r="D875" s="322">
        <v>186</v>
      </c>
      <c r="E875" s="322"/>
      <c r="F875" s="322"/>
      <c r="G875" s="322"/>
      <c r="H875" s="322"/>
      <c r="I875" s="322"/>
      <c r="J875" s="322">
        <v>186</v>
      </c>
      <c r="K875" s="308"/>
      <c r="L875" s="346"/>
      <c r="M875" s="320">
        <f>J875-J880</f>
        <v>-36</v>
      </c>
      <c r="N875"/>
    </row>
    <row r="876" spans="1:14" ht="15.75" customHeight="1">
      <c r="A876" s="313" t="s">
        <v>2391</v>
      </c>
      <c r="B876" s="336" t="s">
        <v>2470</v>
      </c>
      <c r="C876" s="314" t="s">
        <v>132</v>
      </c>
      <c r="D876" s="320">
        <v>222</v>
      </c>
      <c r="E876" s="326"/>
      <c r="F876" s="326"/>
      <c r="G876" s="326"/>
      <c r="H876" s="326"/>
      <c r="I876" s="326"/>
      <c r="J876" s="326">
        <v>222</v>
      </c>
      <c r="K876" s="308"/>
      <c r="L876" s="347">
        <f>J876</f>
        <v>222</v>
      </c>
      <c r="M876" s="308"/>
      <c r="N876"/>
    </row>
    <row r="877" spans="1:14" ht="15.75" customHeight="1">
      <c r="A877" s="313"/>
      <c r="B877" s="336"/>
      <c r="C877" s="314" t="s">
        <v>132</v>
      </c>
      <c r="D877" s="320"/>
      <c r="E877" s="326"/>
      <c r="F877" s="326"/>
      <c r="G877" s="326"/>
      <c r="H877" s="326"/>
      <c r="I877" s="326"/>
      <c r="J877" s="326"/>
      <c r="K877" s="308"/>
      <c r="L877" s="347"/>
      <c r="M877" s="308"/>
      <c r="N877"/>
    </row>
    <row r="878" spans="1:14" ht="15.75" customHeight="1">
      <c r="A878" s="313"/>
      <c r="B878" s="336"/>
      <c r="C878" s="314" t="s">
        <v>132</v>
      </c>
      <c r="D878" s="320"/>
      <c r="E878" s="326"/>
      <c r="F878" s="326"/>
      <c r="G878" s="326"/>
      <c r="H878" s="326"/>
      <c r="I878" s="326"/>
      <c r="J878" s="326"/>
      <c r="K878" s="308"/>
      <c r="L878" s="347"/>
      <c r="M878" s="308"/>
      <c r="N878"/>
    </row>
    <row r="879" spans="1:14" ht="15.75" customHeight="1">
      <c r="A879" s="313"/>
      <c r="B879" s="336"/>
      <c r="C879" s="314" t="s">
        <v>132</v>
      </c>
      <c r="D879" s="320"/>
      <c r="E879" s="326"/>
      <c r="F879" s="326"/>
      <c r="G879" s="326"/>
      <c r="H879" s="326"/>
      <c r="I879" s="326"/>
      <c r="J879" s="326"/>
      <c r="K879" s="308"/>
      <c r="L879" s="347"/>
      <c r="M879" s="308"/>
      <c r="N879"/>
    </row>
    <row r="880" spans="1:14" ht="15.75" customHeight="1">
      <c r="A880" s="317"/>
      <c r="B880" s="340"/>
      <c r="C880" s="333"/>
      <c r="D880" s="327"/>
      <c r="E880" s="327"/>
      <c r="F880" s="328"/>
      <c r="G880" s="328"/>
      <c r="H880" s="328"/>
      <c r="I880" s="327" t="s">
        <v>2325</v>
      </c>
      <c r="J880" s="327">
        <f>SUM(J876:J879)</f>
        <v>222</v>
      </c>
      <c r="K880" s="308"/>
      <c r="L880" s="347"/>
      <c r="M880" s="308"/>
      <c r="N880"/>
    </row>
    <row r="881" spans="1:14" ht="15.75" customHeight="1">
      <c r="A881" s="308"/>
      <c r="B881" s="308"/>
      <c r="C881" s="308"/>
      <c r="D881" s="308"/>
      <c r="E881" s="308"/>
      <c r="F881" s="308"/>
      <c r="G881" s="308"/>
      <c r="H881" s="308"/>
      <c r="I881" s="308"/>
      <c r="J881" s="308"/>
      <c r="K881" s="308"/>
      <c r="L881" s="347"/>
      <c r="M881" s="308"/>
      <c r="N881"/>
    </row>
    <row r="882" spans="1:14" ht="15.75" customHeight="1">
      <c r="A882" s="309" t="s">
        <v>2318</v>
      </c>
      <c r="B882" s="335" t="s">
        <v>2319</v>
      </c>
      <c r="C882" s="310" t="s">
        <v>23</v>
      </c>
      <c r="D882" s="319" t="s">
        <v>53</v>
      </c>
      <c r="E882" s="319" t="s">
        <v>2320</v>
      </c>
      <c r="F882" s="319" t="s">
        <v>2321</v>
      </c>
      <c r="G882" s="319" t="s">
        <v>2322</v>
      </c>
      <c r="H882" s="319" t="s">
        <v>2323</v>
      </c>
      <c r="I882" s="319" t="s">
        <v>2324</v>
      </c>
      <c r="J882" s="319" t="s">
        <v>2325</v>
      </c>
      <c r="K882" s="308"/>
      <c r="L882" s="345" t="s">
        <v>2411</v>
      </c>
      <c r="M882" s="319" t="s">
        <v>2328</v>
      </c>
      <c r="N882"/>
    </row>
    <row r="883" spans="1:14" ht="15.75" customHeight="1">
      <c r="A883" s="315" t="s">
        <v>1909</v>
      </c>
      <c r="B883" s="336" t="s">
        <v>1910</v>
      </c>
      <c r="C883" s="314" t="s">
        <v>132</v>
      </c>
      <c r="D883" s="322">
        <v>180</v>
      </c>
      <c r="E883" s="322"/>
      <c r="F883" s="322"/>
      <c r="G883" s="322"/>
      <c r="H883" s="322"/>
      <c r="I883" s="322"/>
      <c r="J883" s="322">
        <v>180</v>
      </c>
      <c r="K883" s="308"/>
      <c r="L883" s="346"/>
      <c r="M883" s="320">
        <f>J883-J888</f>
        <v>-20</v>
      </c>
      <c r="N883"/>
    </row>
    <row r="884" spans="1:14" ht="15.75" customHeight="1">
      <c r="A884" s="313" t="s">
        <v>2391</v>
      </c>
      <c r="B884" s="336" t="s">
        <v>2471</v>
      </c>
      <c r="C884" s="314" t="s">
        <v>132</v>
      </c>
      <c r="D884" s="320">
        <v>200</v>
      </c>
      <c r="E884" s="326"/>
      <c r="F884" s="326"/>
      <c r="G884" s="326"/>
      <c r="H884" s="326"/>
      <c r="I884" s="326"/>
      <c r="J884" s="326">
        <v>200</v>
      </c>
      <c r="K884" s="308"/>
      <c r="L884" s="347">
        <f>J884</f>
        <v>200</v>
      </c>
      <c r="M884" s="308"/>
      <c r="N884"/>
    </row>
    <row r="885" spans="1:14" ht="15.75" customHeight="1">
      <c r="A885" s="313"/>
      <c r="B885" s="336"/>
      <c r="C885" s="314" t="s">
        <v>132</v>
      </c>
      <c r="D885" s="320"/>
      <c r="E885" s="326"/>
      <c r="F885" s="326"/>
      <c r="G885" s="326"/>
      <c r="H885" s="326"/>
      <c r="I885" s="326"/>
      <c r="J885" s="326">
        <v>0</v>
      </c>
      <c r="K885" s="308"/>
      <c r="L885" s="347"/>
      <c r="M885" s="308"/>
      <c r="N885"/>
    </row>
    <row r="886" spans="1:14" ht="15.75" customHeight="1">
      <c r="A886" s="313"/>
      <c r="B886" s="336"/>
      <c r="C886" s="314" t="s">
        <v>132</v>
      </c>
      <c r="D886" s="320"/>
      <c r="E886" s="326"/>
      <c r="F886" s="326"/>
      <c r="G886" s="326"/>
      <c r="H886" s="326"/>
      <c r="I886" s="326"/>
      <c r="J886" s="326">
        <v>0</v>
      </c>
      <c r="K886" s="308"/>
      <c r="L886" s="347"/>
      <c r="M886" s="308"/>
      <c r="N886"/>
    </row>
    <row r="887" spans="1:14" ht="15.75" customHeight="1">
      <c r="A887" s="313"/>
      <c r="B887" s="336"/>
      <c r="C887" s="314" t="s">
        <v>132</v>
      </c>
      <c r="D887" s="320"/>
      <c r="E887" s="326"/>
      <c r="F887" s="326"/>
      <c r="G887" s="326"/>
      <c r="H887" s="326"/>
      <c r="I887" s="326"/>
      <c r="J887" s="326">
        <v>0</v>
      </c>
      <c r="K887" s="308"/>
      <c r="L887" s="347"/>
      <c r="M887" s="308"/>
      <c r="N887"/>
    </row>
    <row r="888" spans="1:14" ht="15.75" customHeight="1">
      <c r="A888" s="317"/>
      <c r="B888" s="340"/>
      <c r="C888" s="333"/>
      <c r="D888" s="327"/>
      <c r="E888" s="327"/>
      <c r="F888" s="328"/>
      <c r="G888" s="328"/>
      <c r="H888" s="328"/>
      <c r="I888" s="327" t="s">
        <v>2325</v>
      </c>
      <c r="J888" s="327">
        <f>SUM(J884:J887)</f>
        <v>200</v>
      </c>
      <c r="K888" s="308"/>
      <c r="L888" s="347"/>
      <c r="M888" s="308"/>
      <c r="N888"/>
    </row>
    <row r="889" spans="1:14" ht="15.75" customHeight="1">
      <c r="A889" s="308"/>
      <c r="B889" s="308"/>
      <c r="C889" s="308"/>
      <c r="D889" s="308"/>
      <c r="E889" s="308"/>
      <c r="F889" s="308"/>
      <c r="G889" s="308"/>
      <c r="H889" s="308"/>
      <c r="I889" s="308"/>
      <c r="J889" s="308"/>
      <c r="K889" s="308"/>
      <c r="L889" s="347"/>
      <c r="M889" s="308"/>
      <c r="N889"/>
    </row>
    <row r="890" spans="1:14" ht="15.75" customHeight="1">
      <c r="A890" s="309" t="s">
        <v>2318</v>
      </c>
      <c r="B890" s="335" t="s">
        <v>2319</v>
      </c>
      <c r="C890" s="310" t="s">
        <v>23</v>
      </c>
      <c r="D890" s="319" t="s">
        <v>53</v>
      </c>
      <c r="E890" s="319" t="s">
        <v>2320</v>
      </c>
      <c r="F890" s="319" t="s">
        <v>2321</v>
      </c>
      <c r="G890" s="319" t="s">
        <v>2322</v>
      </c>
      <c r="H890" s="319" t="s">
        <v>2323</v>
      </c>
      <c r="I890" s="319" t="s">
        <v>2324</v>
      </c>
      <c r="J890" s="319" t="s">
        <v>2325</v>
      </c>
      <c r="K890" s="308"/>
      <c r="L890" s="345" t="s">
        <v>2411</v>
      </c>
      <c r="M890" s="319" t="s">
        <v>2328</v>
      </c>
      <c r="N890"/>
    </row>
    <row r="891" spans="1:14" ht="15.75" customHeight="1">
      <c r="A891" s="315" t="s">
        <v>1917</v>
      </c>
      <c r="B891" s="336" t="s">
        <v>1918</v>
      </c>
      <c r="C891" s="314" t="s">
        <v>132</v>
      </c>
      <c r="D891" s="322">
        <v>1600</v>
      </c>
      <c r="E891" s="322"/>
      <c r="F891" s="322"/>
      <c r="G891" s="322"/>
      <c r="H891" s="322"/>
      <c r="I891" s="322"/>
      <c r="J891" s="322">
        <v>1600</v>
      </c>
      <c r="K891" s="308"/>
      <c r="L891" s="346"/>
      <c r="M891" s="320">
        <f>J891-J895</f>
        <v>1300</v>
      </c>
      <c r="N891"/>
    </row>
    <row r="892" spans="1:14" ht="15.75" customHeight="1">
      <c r="A892" s="313" t="s">
        <v>2391</v>
      </c>
      <c r="B892" s="336" t="s">
        <v>2472</v>
      </c>
      <c r="C892" s="314" t="s">
        <v>132</v>
      </c>
      <c r="D892" s="205">
        <v>0.5</v>
      </c>
      <c r="E892" s="326"/>
      <c r="F892" s="326"/>
      <c r="G892" s="326">
        <v>600</v>
      </c>
      <c r="H892" s="326"/>
      <c r="I892" s="326"/>
      <c r="J892" s="326">
        <f>G892*D892</f>
        <v>300</v>
      </c>
      <c r="K892" s="308"/>
      <c r="L892" s="347">
        <f>J892</f>
        <v>300</v>
      </c>
      <c r="M892" s="308"/>
      <c r="N892"/>
    </row>
    <row r="893" spans="1:14" ht="15.75" customHeight="1">
      <c r="A893" s="313"/>
      <c r="B893" s="336"/>
      <c r="C893" s="314" t="s">
        <v>132</v>
      </c>
      <c r="D893" s="320"/>
      <c r="E893" s="326"/>
      <c r="F893" s="326"/>
      <c r="G893" s="326"/>
      <c r="H893" s="326"/>
      <c r="I893" s="326"/>
      <c r="J893" s="326">
        <v>0</v>
      </c>
      <c r="K893" s="308"/>
      <c r="L893" s="347"/>
      <c r="M893" s="308"/>
      <c r="N893"/>
    </row>
    <row r="894" spans="1:14" ht="15.75" customHeight="1">
      <c r="A894" s="313"/>
      <c r="B894" s="336"/>
      <c r="C894" s="314" t="s">
        <v>132</v>
      </c>
      <c r="D894" s="320"/>
      <c r="E894" s="326"/>
      <c r="F894" s="326"/>
      <c r="G894" s="326"/>
      <c r="H894" s="326"/>
      <c r="I894" s="326"/>
      <c r="J894" s="326">
        <v>0</v>
      </c>
      <c r="K894" s="308"/>
      <c r="L894" s="347"/>
      <c r="M894" s="308"/>
      <c r="N894"/>
    </row>
    <row r="895" spans="1:14" ht="15.75" customHeight="1">
      <c r="A895" s="317"/>
      <c r="B895" s="340"/>
      <c r="C895" s="333"/>
      <c r="D895" s="327"/>
      <c r="E895" s="327"/>
      <c r="F895" s="328"/>
      <c r="G895" s="328"/>
      <c r="H895" s="328"/>
      <c r="I895" s="327" t="s">
        <v>2325</v>
      </c>
      <c r="J895" s="327">
        <f>SUM(J892:J894)</f>
        <v>300</v>
      </c>
      <c r="K895" s="308"/>
      <c r="L895" s="347"/>
      <c r="M895" s="308"/>
      <c r="N895"/>
    </row>
    <row r="896" spans="1:14" ht="15.75" customHeight="1">
      <c r="A896" s="308"/>
      <c r="B896" s="308"/>
      <c r="C896" s="308"/>
      <c r="D896" s="308"/>
      <c r="E896" s="308"/>
      <c r="F896" s="308"/>
      <c r="G896" s="308"/>
      <c r="H896" s="308"/>
      <c r="I896" s="308"/>
      <c r="J896" s="308"/>
      <c r="K896" s="308"/>
      <c r="L896" s="347"/>
      <c r="M896" s="308"/>
      <c r="N896"/>
    </row>
    <row r="897" spans="1:14" ht="15.75" customHeight="1">
      <c r="A897" s="309" t="s">
        <v>2318</v>
      </c>
      <c r="B897" s="335" t="s">
        <v>2319</v>
      </c>
      <c r="C897" s="310" t="s">
        <v>23</v>
      </c>
      <c r="D897" s="319" t="s">
        <v>53</v>
      </c>
      <c r="E897" s="319" t="s">
        <v>2320</v>
      </c>
      <c r="F897" s="319" t="s">
        <v>2321</v>
      </c>
      <c r="G897" s="319" t="s">
        <v>2322</v>
      </c>
      <c r="H897" s="319" t="s">
        <v>2323</v>
      </c>
      <c r="I897" s="319" t="s">
        <v>2324</v>
      </c>
      <c r="J897" s="319" t="s">
        <v>2325</v>
      </c>
      <c r="K897" s="308"/>
      <c r="L897" s="345" t="s">
        <v>2411</v>
      </c>
      <c r="M897" s="319" t="s">
        <v>2328</v>
      </c>
      <c r="N897"/>
    </row>
    <row r="898" spans="1:14" ht="22.5">
      <c r="A898" s="315" t="s">
        <v>1950</v>
      </c>
      <c r="B898" s="336" t="s">
        <v>1953</v>
      </c>
      <c r="C898" s="314" t="s">
        <v>100</v>
      </c>
      <c r="D898" s="322">
        <v>1</v>
      </c>
      <c r="E898" s="322"/>
      <c r="F898" s="322"/>
      <c r="G898" s="322"/>
      <c r="H898" s="322"/>
      <c r="I898" s="322"/>
      <c r="J898" s="322">
        <v>1</v>
      </c>
      <c r="K898" s="308"/>
      <c r="L898" s="346"/>
      <c r="M898" s="320">
        <f>J898-J900</f>
        <v>0</v>
      </c>
      <c r="N898"/>
    </row>
    <row r="899" spans="1:14" ht="15.75" customHeight="1">
      <c r="A899" s="313" t="s">
        <v>2391</v>
      </c>
      <c r="B899" s="336" t="s">
        <v>2473</v>
      </c>
      <c r="C899" s="314" t="s">
        <v>100</v>
      </c>
      <c r="D899" s="320">
        <v>1</v>
      </c>
      <c r="E899" s="326"/>
      <c r="F899" s="326"/>
      <c r="G899" s="326"/>
      <c r="H899" s="326"/>
      <c r="I899" s="326"/>
      <c r="J899" s="326">
        <f>D899</f>
        <v>1</v>
      </c>
      <c r="K899" s="308"/>
      <c r="L899" s="347">
        <f>J899</f>
        <v>1</v>
      </c>
      <c r="M899" s="308"/>
      <c r="N899"/>
    </row>
    <row r="900" spans="1:14" ht="15.75" customHeight="1">
      <c r="A900" s="317"/>
      <c r="B900" s="340"/>
      <c r="C900" s="333"/>
      <c r="D900" s="327"/>
      <c r="E900" s="327"/>
      <c r="F900" s="328"/>
      <c r="G900" s="328"/>
      <c r="H900" s="328"/>
      <c r="I900" s="327" t="s">
        <v>2325</v>
      </c>
      <c r="J900" s="327">
        <f>SUM(J899:J899)</f>
        <v>1</v>
      </c>
      <c r="K900" s="308"/>
      <c r="L900" s="347"/>
      <c r="M900" s="308"/>
      <c r="N900"/>
    </row>
    <row r="901" spans="1:14" ht="15.75" customHeight="1">
      <c r="A901" s="308"/>
      <c r="B901" s="308"/>
      <c r="C901" s="308"/>
      <c r="D901" s="308"/>
      <c r="E901" s="308"/>
      <c r="F901" s="308"/>
      <c r="G901" s="308"/>
      <c r="H901" s="308"/>
      <c r="I901" s="308"/>
      <c r="J901" s="308"/>
      <c r="K901" s="308"/>
      <c r="L901" s="347"/>
      <c r="M901" s="308"/>
      <c r="N901"/>
    </row>
    <row r="902" spans="1:14" ht="15.75" customHeight="1">
      <c r="A902" s="309" t="s">
        <v>2318</v>
      </c>
      <c r="B902" s="335" t="s">
        <v>2319</v>
      </c>
      <c r="C902" s="310" t="s">
        <v>23</v>
      </c>
      <c r="D902" s="319" t="s">
        <v>53</v>
      </c>
      <c r="E902" s="319" t="s">
        <v>2320</v>
      </c>
      <c r="F902" s="319" t="s">
        <v>2321</v>
      </c>
      <c r="G902" s="319" t="s">
        <v>2322</v>
      </c>
      <c r="H902" s="319" t="s">
        <v>2323</v>
      </c>
      <c r="I902" s="319" t="s">
        <v>2324</v>
      </c>
      <c r="J902" s="319" t="s">
        <v>2325</v>
      </c>
      <c r="K902" s="308"/>
      <c r="L902" s="345" t="s">
        <v>2411</v>
      </c>
      <c r="M902" s="319" t="s">
        <v>2328</v>
      </c>
      <c r="N902"/>
    </row>
    <row r="903" spans="1:14" ht="22.5">
      <c r="A903" s="315" t="s">
        <v>1954</v>
      </c>
      <c r="B903" s="336" t="s">
        <v>1956</v>
      </c>
      <c r="C903" s="314" t="s">
        <v>100</v>
      </c>
      <c r="D903" s="322">
        <v>3</v>
      </c>
      <c r="E903" s="322"/>
      <c r="F903" s="322"/>
      <c r="G903" s="322"/>
      <c r="H903" s="322"/>
      <c r="I903" s="322"/>
      <c r="J903" s="322">
        <v>3</v>
      </c>
      <c r="K903" s="308"/>
      <c r="L903" s="346"/>
      <c r="M903" s="320">
        <f>J903-J905</f>
        <v>0</v>
      </c>
      <c r="N903"/>
    </row>
    <row r="904" spans="1:14" ht="15.75" customHeight="1">
      <c r="A904" s="313" t="s">
        <v>2391</v>
      </c>
      <c r="B904" s="336" t="s">
        <v>2474</v>
      </c>
      <c r="C904" s="314" t="s">
        <v>100</v>
      </c>
      <c r="D904" s="320">
        <v>3</v>
      </c>
      <c r="E904" s="326"/>
      <c r="F904" s="326"/>
      <c r="G904" s="326"/>
      <c r="H904" s="326"/>
      <c r="I904" s="326"/>
      <c r="J904" s="326">
        <f>D904</f>
        <v>3</v>
      </c>
      <c r="K904" s="308"/>
      <c r="L904" s="347">
        <f>J904</f>
        <v>3</v>
      </c>
      <c r="M904" s="308"/>
      <c r="N904"/>
    </row>
    <row r="905" spans="1:14" ht="15.75" customHeight="1">
      <c r="A905" s="317"/>
      <c r="B905" s="340"/>
      <c r="C905" s="333"/>
      <c r="D905" s="327"/>
      <c r="E905" s="327"/>
      <c r="F905" s="328"/>
      <c r="G905" s="328"/>
      <c r="H905" s="328"/>
      <c r="I905" s="327" t="s">
        <v>2325</v>
      </c>
      <c r="J905" s="327">
        <f>SUM(J904:J904)</f>
        <v>3</v>
      </c>
      <c r="K905" s="308"/>
      <c r="L905" s="347"/>
      <c r="M905" s="308"/>
      <c r="N905"/>
    </row>
    <row r="906" spans="1:14" ht="15.75" customHeight="1">
      <c r="A906" s="308"/>
      <c r="B906" s="308"/>
      <c r="C906" s="308"/>
      <c r="D906" s="308"/>
      <c r="E906" s="308"/>
      <c r="F906" s="308"/>
      <c r="G906" s="308"/>
      <c r="H906" s="308"/>
      <c r="I906" s="308"/>
      <c r="J906" s="308"/>
      <c r="K906" s="308"/>
      <c r="L906" s="347"/>
      <c r="M906" s="308"/>
      <c r="N906"/>
    </row>
    <row r="907" spans="1:14" ht="15.75" customHeight="1">
      <c r="A907" s="309" t="s">
        <v>2318</v>
      </c>
      <c r="B907" s="335" t="s">
        <v>2319</v>
      </c>
      <c r="C907" s="310" t="s">
        <v>23</v>
      </c>
      <c r="D907" s="319" t="s">
        <v>53</v>
      </c>
      <c r="E907" s="319" t="s">
        <v>2320</v>
      </c>
      <c r="F907" s="319" t="s">
        <v>2321</v>
      </c>
      <c r="G907" s="319" t="s">
        <v>2322</v>
      </c>
      <c r="H907" s="319" t="s">
        <v>2323</v>
      </c>
      <c r="I907" s="319" t="s">
        <v>2324</v>
      </c>
      <c r="J907" s="319" t="s">
        <v>2325</v>
      </c>
      <c r="K907" s="308"/>
      <c r="L907" s="345" t="s">
        <v>2411</v>
      </c>
      <c r="M907" s="319" t="s">
        <v>2328</v>
      </c>
      <c r="N907"/>
    </row>
    <row r="908" spans="1:14" ht="22.5">
      <c r="A908" s="315" t="s">
        <v>1957</v>
      </c>
      <c r="B908" s="336" t="s">
        <v>1959</v>
      </c>
      <c r="C908" s="314" t="s">
        <v>100</v>
      </c>
      <c r="D908" s="322">
        <v>1</v>
      </c>
      <c r="E908" s="322"/>
      <c r="F908" s="322"/>
      <c r="G908" s="322"/>
      <c r="H908" s="322"/>
      <c r="I908" s="322"/>
      <c r="J908" s="322">
        <v>1</v>
      </c>
      <c r="K908" s="308"/>
      <c r="L908" s="346"/>
      <c r="M908" s="320">
        <f>J908-J910</f>
        <v>0</v>
      </c>
      <c r="N908"/>
    </row>
    <row r="909" spans="1:14" ht="15.75" customHeight="1">
      <c r="A909" s="313" t="s">
        <v>2391</v>
      </c>
      <c r="B909" s="336" t="s">
        <v>2475</v>
      </c>
      <c r="C909" s="314" t="s">
        <v>100</v>
      </c>
      <c r="D909" s="320">
        <v>1</v>
      </c>
      <c r="E909" s="326"/>
      <c r="F909" s="326"/>
      <c r="G909" s="326"/>
      <c r="H909" s="326"/>
      <c r="I909" s="326"/>
      <c r="J909" s="326">
        <f>D909</f>
        <v>1</v>
      </c>
      <c r="K909" s="308"/>
      <c r="L909" s="347">
        <f>J909</f>
        <v>1</v>
      </c>
      <c r="M909" s="308"/>
      <c r="N909"/>
    </row>
    <row r="910" spans="1:14" ht="15.75" customHeight="1">
      <c r="A910" s="317"/>
      <c r="B910" s="340"/>
      <c r="C910" s="333"/>
      <c r="D910" s="327"/>
      <c r="E910" s="327"/>
      <c r="F910" s="328"/>
      <c r="G910" s="328"/>
      <c r="H910" s="328"/>
      <c r="I910" s="327" t="s">
        <v>2325</v>
      </c>
      <c r="J910" s="327">
        <f>SUM(J909)</f>
        <v>1</v>
      </c>
      <c r="K910" s="308"/>
      <c r="L910" s="347"/>
      <c r="M910" s="308"/>
      <c r="N910"/>
    </row>
    <row r="911" spans="1:14" ht="15.75" customHeight="1">
      <c r="A911" s="308"/>
      <c r="B911" s="308"/>
      <c r="C911" s="308"/>
      <c r="D911" s="308"/>
      <c r="E911" s="308"/>
      <c r="F911" s="308"/>
      <c r="G911" s="308"/>
      <c r="H911" s="308"/>
      <c r="I911" s="308"/>
      <c r="J911" s="308"/>
      <c r="K911" s="308"/>
      <c r="L911" s="347"/>
      <c r="M911" s="308"/>
      <c r="N911"/>
    </row>
    <row r="912" spans="1:14" ht="15.75" customHeight="1">
      <c r="A912" s="309" t="s">
        <v>2318</v>
      </c>
      <c r="B912" s="335" t="s">
        <v>2319</v>
      </c>
      <c r="C912" s="310" t="s">
        <v>23</v>
      </c>
      <c r="D912" s="319" t="s">
        <v>53</v>
      </c>
      <c r="E912" s="319" t="s">
        <v>2320</v>
      </c>
      <c r="F912" s="319" t="s">
        <v>2321</v>
      </c>
      <c r="G912" s="319" t="s">
        <v>2322</v>
      </c>
      <c r="H912" s="319" t="s">
        <v>2323</v>
      </c>
      <c r="I912" s="319" t="s">
        <v>2324</v>
      </c>
      <c r="J912" s="319" t="s">
        <v>2325</v>
      </c>
      <c r="K912" s="308"/>
      <c r="L912" s="345" t="s">
        <v>2411</v>
      </c>
      <c r="M912" s="319" t="s">
        <v>2328</v>
      </c>
      <c r="N912"/>
    </row>
    <row r="913" spans="1:14" ht="22.5">
      <c r="A913" s="315" t="s">
        <v>1960</v>
      </c>
      <c r="B913" s="336" t="s">
        <v>1962</v>
      </c>
      <c r="C913" s="314" t="s">
        <v>100</v>
      </c>
      <c r="D913" s="322">
        <v>5</v>
      </c>
      <c r="E913" s="322"/>
      <c r="F913" s="322"/>
      <c r="G913" s="322"/>
      <c r="H913" s="322"/>
      <c r="I913" s="322"/>
      <c r="J913" s="322">
        <v>5</v>
      </c>
      <c r="K913" s="308"/>
      <c r="L913" s="346"/>
      <c r="M913" s="320">
        <f>J913-J915</f>
        <v>0</v>
      </c>
      <c r="N913"/>
    </row>
    <row r="914" spans="1:14" ht="15.75" customHeight="1">
      <c r="A914" s="313" t="s">
        <v>2391</v>
      </c>
      <c r="B914" s="336" t="s">
        <v>2476</v>
      </c>
      <c r="C914" s="314" t="s">
        <v>100</v>
      </c>
      <c r="D914" s="320">
        <v>5</v>
      </c>
      <c r="E914" s="326"/>
      <c r="F914" s="326"/>
      <c r="G914" s="326"/>
      <c r="H914" s="326"/>
      <c r="I914" s="326"/>
      <c r="J914" s="326">
        <f>D914</f>
        <v>5</v>
      </c>
      <c r="K914" s="308"/>
      <c r="L914" s="347">
        <f>J914</f>
        <v>5</v>
      </c>
      <c r="M914" s="308"/>
      <c r="N914"/>
    </row>
    <row r="915" spans="1:14" ht="15.75" customHeight="1">
      <c r="A915" s="317"/>
      <c r="B915" s="340"/>
      <c r="C915" s="333"/>
      <c r="D915" s="327"/>
      <c r="E915" s="327"/>
      <c r="F915" s="328"/>
      <c r="G915" s="328"/>
      <c r="H915" s="328"/>
      <c r="I915" s="327" t="s">
        <v>2325</v>
      </c>
      <c r="J915" s="327">
        <v>5</v>
      </c>
      <c r="K915" s="308"/>
      <c r="L915" s="347"/>
      <c r="M915" s="308"/>
      <c r="N915"/>
    </row>
    <row r="916" spans="1:14" ht="15.75" customHeight="1">
      <c r="A916" s="308"/>
      <c r="B916" s="308"/>
      <c r="C916" s="308"/>
      <c r="D916" s="308"/>
      <c r="E916" s="308"/>
      <c r="F916" s="308"/>
      <c r="G916" s="308"/>
      <c r="H916" s="308"/>
      <c r="I916" s="308"/>
      <c r="J916" s="308"/>
      <c r="K916" s="308"/>
      <c r="L916" s="347"/>
      <c r="M916" s="308"/>
      <c r="N916"/>
    </row>
    <row r="917" spans="1:14" ht="15.75" customHeight="1">
      <c r="A917" s="309" t="s">
        <v>2318</v>
      </c>
      <c r="B917" s="335" t="s">
        <v>2319</v>
      </c>
      <c r="C917" s="310" t="s">
        <v>23</v>
      </c>
      <c r="D917" s="319" t="s">
        <v>53</v>
      </c>
      <c r="E917" s="319" t="s">
        <v>2320</v>
      </c>
      <c r="F917" s="319" t="s">
        <v>2321</v>
      </c>
      <c r="G917" s="319" t="s">
        <v>2322</v>
      </c>
      <c r="H917" s="319" t="s">
        <v>2323</v>
      </c>
      <c r="I917" s="319" t="s">
        <v>2324</v>
      </c>
      <c r="J917" s="319" t="s">
        <v>2325</v>
      </c>
      <c r="K917" s="308"/>
      <c r="L917" s="345" t="s">
        <v>2411</v>
      </c>
      <c r="M917" s="319" t="s">
        <v>2328</v>
      </c>
      <c r="N917"/>
    </row>
    <row r="918" spans="1:14" ht="22.5">
      <c r="A918" s="315" t="s">
        <v>1963</v>
      </c>
      <c r="B918" s="336" t="s">
        <v>1965</v>
      </c>
      <c r="C918" s="314" t="s">
        <v>100</v>
      </c>
      <c r="D918" s="322">
        <v>2</v>
      </c>
      <c r="E918" s="322"/>
      <c r="F918" s="322"/>
      <c r="G918" s="322"/>
      <c r="H918" s="322"/>
      <c r="I918" s="322"/>
      <c r="J918" s="322">
        <v>2</v>
      </c>
      <c r="K918" s="308"/>
      <c r="L918" s="346"/>
      <c r="M918" s="320">
        <f>J918-J920</f>
        <v>2</v>
      </c>
      <c r="N918"/>
    </row>
    <row r="919" spans="1:14" ht="15.75" customHeight="1">
      <c r="A919" s="313"/>
      <c r="B919" s="336" t="s">
        <v>2477</v>
      </c>
      <c r="C919" s="314" t="s">
        <v>100</v>
      </c>
      <c r="D919" s="320"/>
      <c r="E919" s="326"/>
      <c r="F919" s="326"/>
      <c r="G919" s="326"/>
      <c r="H919" s="326"/>
      <c r="I919" s="326"/>
      <c r="J919" s="326">
        <v>0</v>
      </c>
      <c r="K919" s="308"/>
      <c r="L919" s="347">
        <f>J919</f>
        <v>0</v>
      </c>
      <c r="M919" s="308"/>
      <c r="N919"/>
    </row>
    <row r="920" spans="1:14" ht="15.75" customHeight="1">
      <c r="A920" s="317"/>
      <c r="B920" s="340"/>
      <c r="C920" s="333"/>
      <c r="D920" s="327"/>
      <c r="E920" s="327"/>
      <c r="F920" s="328"/>
      <c r="G920" s="328"/>
      <c r="H920" s="328"/>
      <c r="I920" s="327" t="s">
        <v>2325</v>
      </c>
      <c r="J920" s="327">
        <v>0</v>
      </c>
      <c r="K920" s="308"/>
      <c r="L920" s="347"/>
      <c r="M920" s="308"/>
      <c r="N920"/>
    </row>
    <row r="921" spans="1:14" ht="15.75" customHeight="1">
      <c r="A921" s="308"/>
      <c r="B921" s="308"/>
      <c r="C921" s="308"/>
      <c r="D921" s="308"/>
      <c r="E921" s="308"/>
      <c r="F921" s="308"/>
      <c r="G921" s="308"/>
      <c r="H921" s="308"/>
      <c r="I921" s="308"/>
      <c r="J921" s="308"/>
      <c r="K921" s="308"/>
      <c r="L921" s="347"/>
      <c r="M921" s="308"/>
      <c r="N921"/>
    </row>
    <row r="922" spans="1:14" ht="15.75" customHeight="1">
      <c r="A922" s="309" t="s">
        <v>2318</v>
      </c>
      <c r="B922" s="335" t="s">
        <v>2319</v>
      </c>
      <c r="C922" s="310" t="s">
        <v>23</v>
      </c>
      <c r="D922" s="319" t="s">
        <v>53</v>
      </c>
      <c r="E922" s="319" t="s">
        <v>2320</v>
      </c>
      <c r="F922" s="319" t="s">
        <v>2321</v>
      </c>
      <c r="G922" s="319" t="s">
        <v>2322</v>
      </c>
      <c r="H922" s="319" t="s">
        <v>2323</v>
      </c>
      <c r="I922" s="319" t="s">
        <v>2324</v>
      </c>
      <c r="J922" s="319" t="s">
        <v>2325</v>
      </c>
      <c r="K922" s="308"/>
      <c r="L922" s="345" t="s">
        <v>2411</v>
      </c>
      <c r="M922" s="319" t="s">
        <v>2328</v>
      </c>
      <c r="N922"/>
    </row>
    <row r="923" spans="1:14" ht="15.75" customHeight="1">
      <c r="A923" s="315" t="s">
        <v>1966</v>
      </c>
      <c r="B923" s="336" t="s">
        <v>1968</v>
      </c>
      <c r="C923" s="314" t="s">
        <v>100</v>
      </c>
      <c r="D923" s="322">
        <v>22</v>
      </c>
      <c r="E923" s="322"/>
      <c r="F923" s="322"/>
      <c r="G923" s="322"/>
      <c r="H923" s="322"/>
      <c r="I923" s="322"/>
      <c r="J923" s="322">
        <v>22</v>
      </c>
      <c r="K923" s="308"/>
      <c r="L923" s="346"/>
      <c r="M923" s="320">
        <f>J923-J925</f>
        <v>22</v>
      </c>
      <c r="N923"/>
    </row>
    <row r="924" spans="1:14" ht="15.75" customHeight="1">
      <c r="A924" s="313"/>
      <c r="B924" s="336" t="s">
        <v>2458</v>
      </c>
      <c r="C924" s="314" t="s">
        <v>100</v>
      </c>
      <c r="D924" s="320"/>
      <c r="E924" s="326"/>
      <c r="F924" s="326"/>
      <c r="G924" s="326"/>
      <c r="H924" s="326"/>
      <c r="I924" s="326"/>
      <c r="J924" s="326">
        <v>0</v>
      </c>
      <c r="K924" s="308"/>
      <c r="L924" s="347">
        <f>J924</f>
        <v>0</v>
      </c>
      <c r="M924" s="308"/>
      <c r="N924"/>
    </row>
    <row r="925" spans="1:14" ht="15.75" customHeight="1">
      <c r="A925" s="317"/>
      <c r="B925" s="340"/>
      <c r="C925" s="333"/>
      <c r="D925" s="327"/>
      <c r="E925" s="327"/>
      <c r="F925" s="328"/>
      <c r="G925" s="328"/>
      <c r="H925" s="328"/>
      <c r="I925" s="327" t="s">
        <v>2325</v>
      </c>
      <c r="J925" s="327">
        <f>SUM(J924:J924)</f>
        <v>0</v>
      </c>
      <c r="K925" s="308"/>
      <c r="L925" s="347"/>
      <c r="M925" s="308"/>
      <c r="N925"/>
    </row>
    <row r="926" spans="1:14" ht="15.75" customHeight="1">
      <c r="A926" s="308"/>
      <c r="B926" s="308"/>
      <c r="C926" s="308"/>
      <c r="D926" s="308"/>
      <c r="E926" s="308"/>
      <c r="F926" s="308"/>
      <c r="G926" s="308"/>
      <c r="H926" s="308"/>
      <c r="I926" s="308"/>
      <c r="J926" s="308"/>
      <c r="K926" s="308"/>
      <c r="L926" s="347"/>
      <c r="M926" s="308"/>
      <c r="N926"/>
    </row>
    <row r="927" spans="1:14" ht="15.75" customHeight="1">
      <c r="A927" s="309" t="s">
        <v>2318</v>
      </c>
      <c r="B927" s="335" t="s">
        <v>2319</v>
      </c>
      <c r="C927" s="310" t="s">
        <v>23</v>
      </c>
      <c r="D927" s="319" t="s">
        <v>53</v>
      </c>
      <c r="E927" s="319" t="s">
        <v>2320</v>
      </c>
      <c r="F927" s="319" t="s">
        <v>2321</v>
      </c>
      <c r="G927" s="319" t="s">
        <v>2322</v>
      </c>
      <c r="H927" s="319" t="s">
        <v>2323</v>
      </c>
      <c r="I927" s="319" t="s">
        <v>2324</v>
      </c>
      <c r="J927" s="319" t="s">
        <v>2325</v>
      </c>
      <c r="K927" s="308"/>
      <c r="L927" s="345" t="s">
        <v>2411</v>
      </c>
      <c r="M927" s="319" t="s">
        <v>2328</v>
      </c>
      <c r="N927"/>
    </row>
    <row r="928" spans="1:14" ht="15.75" customHeight="1">
      <c r="A928" s="315" t="s">
        <v>1969</v>
      </c>
      <c r="B928" s="336" t="s">
        <v>1971</v>
      </c>
      <c r="C928" s="314" t="s">
        <v>100</v>
      </c>
      <c r="D928" s="322">
        <v>1</v>
      </c>
      <c r="E928" s="322"/>
      <c r="F928" s="322"/>
      <c r="G928" s="322"/>
      <c r="H928" s="322"/>
      <c r="I928" s="322"/>
      <c r="J928" s="322">
        <v>1</v>
      </c>
      <c r="K928" s="308"/>
      <c r="L928" s="346"/>
      <c r="M928" s="320">
        <f>J928-J930</f>
        <v>0</v>
      </c>
      <c r="N928"/>
    </row>
    <row r="929" spans="1:14" ht="15.75" customHeight="1">
      <c r="A929" s="313" t="s">
        <v>2391</v>
      </c>
      <c r="B929" s="336" t="s">
        <v>2478</v>
      </c>
      <c r="C929" s="314" t="s">
        <v>100</v>
      </c>
      <c r="D929" s="320">
        <v>1</v>
      </c>
      <c r="E929" s="326"/>
      <c r="F929" s="326"/>
      <c r="G929" s="326"/>
      <c r="H929" s="326"/>
      <c r="I929" s="326"/>
      <c r="J929" s="326">
        <f>D929</f>
        <v>1</v>
      </c>
      <c r="K929" s="308"/>
      <c r="L929" s="415">
        <f>J929</f>
        <v>1</v>
      </c>
      <c r="M929" s="200"/>
      <c r="N929"/>
    </row>
    <row r="930" spans="1:14" ht="15.75" customHeight="1">
      <c r="A930" s="317"/>
      <c r="B930" s="340"/>
      <c r="C930" s="333"/>
      <c r="D930" s="327"/>
      <c r="E930" s="327"/>
      <c r="F930" s="328"/>
      <c r="G930" s="328"/>
      <c r="H930" s="328"/>
      <c r="I930" s="327" t="s">
        <v>2325</v>
      </c>
      <c r="J930" s="327">
        <f>SUM(J929)</f>
        <v>1</v>
      </c>
      <c r="K930" s="308"/>
      <c r="L930" s="347"/>
      <c r="M930" s="308"/>
      <c r="N930"/>
    </row>
    <row r="931" spans="1:14" ht="15.75" customHeight="1">
      <c r="A931" s="200" t="s">
        <v>2538</v>
      </c>
      <c r="B931" s="308"/>
      <c r="C931" s="308"/>
      <c r="D931" s="308"/>
      <c r="E931" s="308"/>
      <c r="F931" s="308"/>
      <c r="G931" s="308"/>
      <c r="H931" s="308"/>
      <c r="I931" s="308"/>
      <c r="J931" s="308"/>
      <c r="K931" s="308"/>
      <c r="L931" s="347"/>
      <c r="M931" s="308"/>
      <c r="N931"/>
    </row>
    <row r="932" spans="1:14" s="240" customFormat="1" ht="15.75" customHeight="1">
      <c r="A932" s="200"/>
      <c r="B932" s="528"/>
      <c r="C932" s="528"/>
      <c r="D932" s="528"/>
      <c r="E932" s="528"/>
      <c r="F932" s="528"/>
      <c r="G932" s="528"/>
      <c r="H932" s="528"/>
      <c r="I932" s="528"/>
      <c r="J932" s="528"/>
      <c r="K932" s="528"/>
      <c r="L932" s="348"/>
      <c r="M932" s="528"/>
    </row>
    <row r="933" spans="1:14" ht="15.75" customHeight="1">
      <c r="A933" s="309" t="s">
        <v>2318</v>
      </c>
      <c r="B933" s="335" t="s">
        <v>2319</v>
      </c>
      <c r="C933" s="310" t="s">
        <v>23</v>
      </c>
      <c r="D933" s="319" t="s">
        <v>53</v>
      </c>
      <c r="E933" s="319" t="s">
        <v>2320</v>
      </c>
      <c r="F933" s="319" t="s">
        <v>2321</v>
      </c>
      <c r="G933" s="319" t="s">
        <v>2322</v>
      </c>
      <c r="H933" s="319" t="s">
        <v>2323</v>
      </c>
      <c r="I933" s="319" t="s">
        <v>2324</v>
      </c>
      <c r="J933" s="319" t="s">
        <v>2325</v>
      </c>
      <c r="K933" s="308"/>
      <c r="L933" s="345" t="s">
        <v>2411</v>
      </c>
      <c r="M933" s="319" t="s">
        <v>2328</v>
      </c>
      <c r="N933"/>
    </row>
    <row r="934" spans="1:14" ht="15.75" customHeight="1">
      <c r="A934" s="315" t="s">
        <v>1972</v>
      </c>
      <c r="B934" s="336" t="s">
        <v>1974</v>
      </c>
      <c r="C934" s="314" t="s">
        <v>100</v>
      </c>
      <c r="D934" s="322">
        <v>1</v>
      </c>
      <c r="E934" s="322"/>
      <c r="F934" s="322"/>
      <c r="G934" s="322"/>
      <c r="H934" s="322"/>
      <c r="I934" s="322"/>
      <c r="J934" s="322">
        <v>1</v>
      </c>
      <c r="K934" s="308"/>
      <c r="L934" s="346"/>
      <c r="M934" s="320">
        <f>J934-J936</f>
        <v>0</v>
      </c>
      <c r="N934"/>
    </row>
    <row r="935" spans="1:14" ht="15.75" customHeight="1">
      <c r="A935" s="313" t="s">
        <v>2391</v>
      </c>
      <c r="B935" s="336" t="s">
        <v>2478</v>
      </c>
      <c r="C935" s="314" t="s">
        <v>100</v>
      </c>
      <c r="D935" s="320">
        <v>1</v>
      </c>
      <c r="E935" s="326"/>
      <c r="F935" s="326"/>
      <c r="G935" s="326"/>
      <c r="H935" s="326"/>
      <c r="I935" s="326"/>
      <c r="J935" s="326">
        <f>D935</f>
        <v>1</v>
      </c>
      <c r="K935" s="308"/>
      <c r="L935" s="415">
        <f>J935</f>
        <v>1</v>
      </c>
      <c r="M935" s="200"/>
      <c r="N935"/>
    </row>
    <row r="936" spans="1:14" ht="15.75" customHeight="1">
      <c r="A936" s="317"/>
      <c r="B936" s="340"/>
      <c r="C936" s="333"/>
      <c r="D936" s="327"/>
      <c r="E936" s="327"/>
      <c r="F936" s="328"/>
      <c r="G936" s="328"/>
      <c r="H936" s="328"/>
      <c r="I936" s="327" t="s">
        <v>2325</v>
      </c>
      <c r="J936" s="327">
        <f>SUM(J935)</f>
        <v>1</v>
      </c>
      <c r="K936" s="308"/>
      <c r="L936" s="347"/>
      <c r="M936" s="308"/>
      <c r="N936"/>
    </row>
    <row r="937" spans="1:14" ht="15.75" customHeight="1">
      <c r="A937" s="200" t="s">
        <v>2539</v>
      </c>
      <c r="B937" s="308"/>
      <c r="C937" s="308"/>
      <c r="D937" s="308"/>
      <c r="E937" s="308"/>
      <c r="F937" s="308"/>
      <c r="G937" s="308"/>
      <c r="H937" s="308"/>
      <c r="I937" s="308"/>
      <c r="J937" s="308"/>
      <c r="K937" s="308"/>
      <c r="L937" s="347"/>
      <c r="M937" s="308"/>
      <c r="N937"/>
    </row>
    <row r="938" spans="1:14" s="240" customFormat="1" ht="15.75" customHeight="1">
      <c r="A938" s="200"/>
      <c r="B938" s="528"/>
      <c r="C938" s="528"/>
      <c r="D938" s="528"/>
      <c r="E938" s="528"/>
      <c r="F938" s="528"/>
      <c r="G938" s="528"/>
      <c r="H938" s="528"/>
      <c r="I938" s="528"/>
      <c r="J938" s="528"/>
      <c r="K938" s="528"/>
      <c r="L938" s="348"/>
      <c r="M938" s="528"/>
    </row>
    <row r="939" spans="1:14" ht="15.75" customHeight="1">
      <c r="A939" s="309" t="s">
        <v>2318</v>
      </c>
      <c r="B939" s="335" t="s">
        <v>2319</v>
      </c>
      <c r="C939" s="310" t="s">
        <v>23</v>
      </c>
      <c r="D939" s="319" t="s">
        <v>53</v>
      </c>
      <c r="E939" s="319" t="s">
        <v>2320</v>
      </c>
      <c r="F939" s="319" t="s">
        <v>2321</v>
      </c>
      <c r="G939" s="319" t="s">
        <v>2322</v>
      </c>
      <c r="H939" s="319" t="s">
        <v>2323</v>
      </c>
      <c r="I939" s="319" t="s">
        <v>2324</v>
      </c>
      <c r="J939" s="319" t="s">
        <v>2325</v>
      </c>
      <c r="K939" s="308"/>
      <c r="L939" s="345" t="s">
        <v>2411</v>
      </c>
      <c r="M939" s="319" t="s">
        <v>2328</v>
      </c>
      <c r="N939"/>
    </row>
    <row r="940" spans="1:14" ht="33.75">
      <c r="A940" s="318" t="s">
        <v>1989</v>
      </c>
      <c r="B940" s="336" t="s">
        <v>1991</v>
      </c>
      <c r="C940" s="314" t="s">
        <v>100</v>
      </c>
      <c r="D940" s="322">
        <v>11</v>
      </c>
      <c r="E940" s="322"/>
      <c r="F940" s="322"/>
      <c r="G940" s="322"/>
      <c r="H940" s="322"/>
      <c r="I940" s="322"/>
      <c r="J940" s="322">
        <v>11</v>
      </c>
      <c r="K940" s="308"/>
      <c r="L940" s="346"/>
      <c r="M940" s="320">
        <f>J940-J942</f>
        <v>0</v>
      </c>
      <c r="N940"/>
    </row>
    <row r="941" spans="1:14" ht="15.75" customHeight="1">
      <c r="A941" s="313" t="s">
        <v>2391</v>
      </c>
      <c r="B941" s="336" t="s">
        <v>2459</v>
      </c>
      <c r="C941" s="314" t="s">
        <v>100</v>
      </c>
      <c r="D941" s="320">
        <v>11</v>
      </c>
      <c r="E941" s="326"/>
      <c r="F941" s="326"/>
      <c r="G941" s="326"/>
      <c r="H941" s="326"/>
      <c r="I941" s="326"/>
      <c r="J941" s="326">
        <f>D941</f>
        <v>11</v>
      </c>
      <c r="K941" s="308"/>
      <c r="L941" s="347">
        <f>J941</f>
        <v>11</v>
      </c>
      <c r="M941" s="308"/>
      <c r="N941"/>
    </row>
    <row r="942" spans="1:14" ht="15.75" customHeight="1">
      <c r="A942" s="317"/>
      <c r="B942" s="340"/>
      <c r="C942" s="333"/>
      <c r="D942" s="327"/>
      <c r="E942" s="327"/>
      <c r="F942" s="328"/>
      <c r="G942" s="328"/>
      <c r="H942" s="328"/>
      <c r="I942" s="327" t="s">
        <v>2325</v>
      </c>
      <c r="J942" s="327">
        <f>SUM(J941)</f>
        <v>11</v>
      </c>
      <c r="K942" s="308"/>
      <c r="L942" s="347"/>
      <c r="M942" s="308"/>
      <c r="N942"/>
    </row>
    <row r="943" spans="1:14" ht="15.75" customHeight="1">
      <c r="A943" s="308"/>
      <c r="B943" s="308"/>
      <c r="C943" s="308"/>
      <c r="D943" s="308"/>
      <c r="E943" s="308"/>
      <c r="F943" s="308"/>
      <c r="G943" s="308"/>
      <c r="H943" s="308"/>
      <c r="I943" s="308"/>
      <c r="J943" s="308"/>
      <c r="K943" s="308"/>
      <c r="L943" s="347"/>
      <c r="M943" s="308"/>
      <c r="N943"/>
    </row>
    <row r="944" spans="1:14" ht="15.75" customHeight="1">
      <c r="A944" s="309" t="s">
        <v>2318</v>
      </c>
      <c r="B944" s="335" t="s">
        <v>2319</v>
      </c>
      <c r="C944" s="310" t="s">
        <v>23</v>
      </c>
      <c r="D944" s="319" t="s">
        <v>53</v>
      </c>
      <c r="E944" s="319" t="s">
        <v>2320</v>
      </c>
      <c r="F944" s="319" t="s">
        <v>2321</v>
      </c>
      <c r="G944" s="319" t="s">
        <v>2322</v>
      </c>
      <c r="H944" s="319" t="s">
        <v>2323</v>
      </c>
      <c r="I944" s="319" t="s">
        <v>2324</v>
      </c>
      <c r="J944" s="319" t="s">
        <v>2325</v>
      </c>
      <c r="K944" s="308"/>
      <c r="L944" s="345" t="s">
        <v>2411</v>
      </c>
      <c r="M944" s="319" t="s">
        <v>2328</v>
      </c>
      <c r="N944"/>
    </row>
    <row r="945" spans="1:14" ht="22.5">
      <c r="A945" s="318" t="s">
        <v>1992</v>
      </c>
      <c r="B945" s="336" t="s">
        <v>1994</v>
      </c>
      <c r="C945" s="314" t="s">
        <v>100</v>
      </c>
      <c r="D945" s="322">
        <v>22</v>
      </c>
      <c r="E945" s="322"/>
      <c r="F945" s="322"/>
      <c r="G945" s="322"/>
      <c r="H945" s="322"/>
      <c r="I945" s="322"/>
      <c r="J945" s="322">
        <v>22</v>
      </c>
      <c r="K945" s="308"/>
      <c r="L945" s="346"/>
      <c r="M945" s="320">
        <f>J945-J947</f>
        <v>0</v>
      </c>
      <c r="N945"/>
    </row>
    <row r="946" spans="1:14" ht="15.75" customHeight="1">
      <c r="A946" s="313" t="s">
        <v>2391</v>
      </c>
      <c r="B946" s="336" t="s">
        <v>2460</v>
      </c>
      <c r="C946" s="314" t="s">
        <v>100</v>
      </c>
      <c r="D946" s="320">
        <v>22</v>
      </c>
      <c r="E946" s="326"/>
      <c r="F946" s="326"/>
      <c r="G946" s="326"/>
      <c r="H946" s="326"/>
      <c r="I946" s="326"/>
      <c r="J946" s="326">
        <f>D946</f>
        <v>22</v>
      </c>
      <c r="K946" s="308"/>
      <c r="L946" s="347">
        <f>J946</f>
        <v>22</v>
      </c>
      <c r="M946" s="308"/>
      <c r="N946"/>
    </row>
    <row r="947" spans="1:14" ht="15.75" customHeight="1">
      <c r="A947" s="317"/>
      <c r="B947" s="340"/>
      <c r="C947" s="333"/>
      <c r="D947" s="327"/>
      <c r="E947" s="327"/>
      <c r="F947" s="328"/>
      <c r="G947" s="328"/>
      <c r="H947" s="328"/>
      <c r="I947" s="327" t="s">
        <v>2325</v>
      </c>
      <c r="J947" s="327">
        <f>SUM(J946)</f>
        <v>22</v>
      </c>
      <c r="K947" s="308"/>
      <c r="L947" s="347"/>
      <c r="M947" s="308"/>
      <c r="N947"/>
    </row>
    <row r="948" spans="1:14" ht="15.75" customHeight="1">
      <c r="A948" s="308"/>
      <c r="B948" s="308"/>
      <c r="C948" s="308"/>
      <c r="D948" s="308"/>
      <c r="E948" s="308"/>
      <c r="F948" s="308"/>
      <c r="G948" s="308"/>
      <c r="H948" s="308"/>
      <c r="I948" s="308"/>
      <c r="J948" s="308"/>
      <c r="K948" s="308"/>
      <c r="L948" s="347"/>
      <c r="M948" s="308"/>
      <c r="N948"/>
    </row>
    <row r="949" spans="1:14" ht="15.75" customHeight="1">
      <c r="A949" s="309" t="s">
        <v>2318</v>
      </c>
      <c r="B949" s="335" t="s">
        <v>2319</v>
      </c>
      <c r="C949" s="310" t="s">
        <v>23</v>
      </c>
      <c r="D949" s="319" t="s">
        <v>53</v>
      </c>
      <c r="E949" s="319" t="s">
        <v>2320</v>
      </c>
      <c r="F949" s="319" t="s">
        <v>2321</v>
      </c>
      <c r="G949" s="319" t="s">
        <v>2322</v>
      </c>
      <c r="H949" s="319" t="s">
        <v>2323</v>
      </c>
      <c r="I949" s="319" t="s">
        <v>2324</v>
      </c>
      <c r="J949" s="319" t="s">
        <v>2325</v>
      </c>
      <c r="K949" s="308"/>
      <c r="L949" s="345" t="s">
        <v>2411</v>
      </c>
      <c r="M949" s="319" t="s">
        <v>2328</v>
      </c>
      <c r="N949"/>
    </row>
    <row r="950" spans="1:14" ht="22.5">
      <c r="A950" s="315" t="s">
        <v>2093</v>
      </c>
      <c r="B950" s="336" t="s">
        <v>2480</v>
      </c>
      <c r="C950" s="314" t="s">
        <v>100</v>
      </c>
      <c r="D950" s="322">
        <v>1</v>
      </c>
      <c r="E950" s="322"/>
      <c r="F950" s="322"/>
      <c r="G950" s="322"/>
      <c r="H950" s="322"/>
      <c r="I950" s="322"/>
      <c r="J950" s="322">
        <v>1</v>
      </c>
      <c r="K950" s="308"/>
      <c r="L950" s="346"/>
      <c r="M950" s="320">
        <f>J950-J952</f>
        <v>0</v>
      </c>
      <c r="N950"/>
    </row>
    <row r="951" spans="1:14" ht="15.75" customHeight="1">
      <c r="A951" s="313" t="s">
        <v>2391</v>
      </c>
      <c r="B951" s="336" t="s">
        <v>2479</v>
      </c>
      <c r="C951" s="314" t="s">
        <v>100</v>
      </c>
      <c r="D951" s="320">
        <v>1</v>
      </c>
      <c r="E951" s="326"/>
      <c r="F951" s="326"/>
      <c r="G951" s="326"/>
      <c r="H951" s="326"/>
      <c r="I951" s="326"/>
      <c r="J951" s="326">
        <f>D951</f>
        <v>1</v>
      </c>
      <c r="K951" s="308"/>
      <c r="L951" s="347">
        <f>J951</f>
        <v>1</v>
      </c>
      <c r="M951" s="308"/>
      <c r="N951"/>
    </row>
    <row r="952" spans="1:14" ht="15.75" customHeight="1">
      <c r="A952" s="317"/>
      <c r="B952" s="340"/>
      <c r="C952" s="333"/>
      <c r="D952" s="327"/>
      <c r="E952" s="327"/>
      <c r="F952" s="328"/>
      <c r="G952" s="328"/>
      <c r="H952" s="328"/>
      <c r="I952" s="327" t="s">
        <v>2325</v>
      </c>
      <c r="J952" s="327">
        <f>SUM(J951:J951)</f>
        <v>1</v>
      </c>
      <c r="K952" s="308"/>
      <c r="L952" s="347"/>
      <c r="M952" s="308"/>
      <c r="N952"/>
    </row>
    <row r="953" spans="1:14" ht="15.75" customHeight="1">
      <c r="A953" s="308"/>
      <c r="B953" s="308"/>
      <c r="C953" s="308"/>
      <c r="D953" s="308"/>
      <c r="E953" s="308"/>
      <c r="F953" s="308"/>
      <c r="G953" s="308"/>
      <c r="H953" s="308"/>
      <c r="I953" s="308"/>
      <c r="J953" s="308"/>
      <c r="K953" s="308"/>
      <c r="L953" s="347"/>
      <c r="M953" s="308"/>
      <c r="N953"/>
    </row>
    <row r="954" spans="1:14" ht="15.75" customHeight="1">
      <c r="A954" s="309" t="s">
        <v>2318</v>
      </c>
      <c r="B954" s="335" t="s">
        <v>2319</v>
      </c>
      <c r="C954" s="310" t="s">
        <v>23</v>
      </c>
      <c r="D954" s="319" t="s">
        <v>53</v>
      </c>
      <c r="E954" s="319" t="s">
        <v>2320</v>
      </c>
      <c r="F954" s="319" t="s">
        <v>2321</v>
      </c>
      <c r="G954" s="319" t="s">
        <v>2322</v>
      </c>
      <c r="H954" s="319" t="s">
        <v>2323</v>
      </c>
      <c r="I954" s="319" t="s">
        <v>2324</v>
      </c>
      <c r="J954" s="319" t="s">
        <v>2325</v>
      </c>
      <c r="K954" s="308"/>
      <c r="L954" s="345" t="s">
        <v>2411</v>
      </c>
      <c r="M954" s="319" t="s">
        <v>2328</v>
      </c>
      <c r="N954"/>
    </row>
    <row r="955" spans="1:14" ht="22.5">
      <c r="A955" s="315" t="s">
        <v>2099</v>
      </c>
      <c r="B955" s="336" t="s">
        <v>2482</v>
      </c>
      <c r="C955" s="314" t="s">
        <v>100</v>
      </c>
      <c r="D955" s="322">
        <v>2</v>
      </c>
      <c r="E955" s="322"/>
      <c r="F955" s="322"/>
      <c r="G955" s="322"/>
      <c r="H955" s="322"/>
      <c r="I955" s="322"/>
      <c r="J955" s="322">
        <v>2</v>
      </c>
      <c r="K955" s="308"/>
      <c r="L955" s="346"/>
      <c r="M955" s="320">
        <f>J955-J957</f>
        <v>-2</v>
      </c>
      <c r="N955"/>
    </row>
    <row r="956" spans="1:14" ht="15.75" customHeight="1">
      <c r="A956" s="313" t="s">
        <v>2391</v>
      </c>
      <c r="B956" s="336" t="s">
        <v>2481</v>
      </c>
      <c r="C956" s="314" t="s">
        <v>100</v>
      </c>
      <c r="D956" s="320">
        <v>4</v>
      </c>
      <c r="E956" s="326"/>
      <c r="F956" s="326"/>
      <c r="G956" s="326"/>
      <c r="H956" s="326"/>
      <c r="I956" s="326"/>
      <c r="J956" s="326">
        <f>D956</f>
        <v>4</v>
      </c>
      <c r="K956" s="308"/>
      <c r="L956" s="347">
        <f>J956</f>
        <v>4</v>
      </c>
      <c r="M956" s="308"/>
      <c r="N956"/>
    </row>
    <row r="957" spans="1:14" ht="15.75" customHeight="1">
      <c r="A957" s="317"/>
      <c r="B957" s="340"/>
      <c r="C957" s="333"/>
      <c r="D957" s="327"/>
      <c r="E957" s="327"/>
      <c r="F957" s="328"/>
      <c r="G957" s="328"/>
      <c r="H957" s="328"/>
      <c r="I957" s="327" t="s">
        <v>2325</v>
      </c>
      <c r="J957" s="327">
        <f>SUM(J956:J956)</f>
        <v>4</v>
      </c>
      <c r="K957" s="308"/>
      <c r="L957" s="347"/>
      <c r="M957" s="308"/>
      <c r="N957"/>
    </row>
    <row r="958" spans="1:14" ht="15.75" customHeight="1">
      <c r="A958" s="308"/>
      <c r="B958" s="308"/>
      <c r="C958" s="308"/>
      <c r="D958" s="308"/>
      <c r="E958" s="308"/>
      <c r="F958" s="308"/>
      <c r="G958" s="308"/>
      <c r="H958" s="308"/>
      <c r="I958" s="308"/>
      <c r="J958" s="308"/>
      <c r="K958" s="308"/>
      <c r="L958" s="347"/>
      <c r="M958" s="308"/>
      <c r="N958"/>
    </row>
    <row r="959" spans="1:14" ht="15.75" customHeight="1">
      <c r="A959" s="309" t="s">
        <v>2318</v>
      </c>
      <c r="B959" s="335" t="s">
        <v>2319</v>
      </c>
      <c r="C959" s="310" t="s">
        <v>23</v>
      </c>
      <c r="D959" s="319" t="s">
        <v>53</v>
      </c>
      <c r="E959" s="319" t="s">
        <v>2320</v>
      </c>
      <c r="F959" s="319" t="s">
        <v>2321</v>
      </c>
      <c r="G959" s="319" t="s">
        <v>2322</v>
      </c>
      <c r="H959" s="319" t="s">
        <v>2323</v>
      </c>
      <c r="I959" s="319" t="s">
        <v>2324</v>
      </c>
      <c r="J959" s="319" t="s">
        <v>2325</v>
      </c>
      <c r="K959" s="308"/>
      <c r="L959" s="345" t="s">
        <v>2411</v>
      </c>
      <c r="M959" s="319" t="s">
        <v>2328</v>
      </c>
      <c r="N959"/>
    </row>
    <row r="960" spans="1:14" ht="22.5">
      <c r="A960" s="315" t="s">
        <v>2101</v>
      </c>
      <c r="B960" s="336" t="s">
        <v>2484</v>
      </c>
      <c r="C960" s="314" t="s">
        <v>100</v>
      </c>
      <c r="D960" s="322">
        <v>10</v>
      </c>
      <c r="E960" s="322"/>
      <c r="F960" s="322"/>
      <c r="G960" s="322"/>
      <c r="H960" s="322"/>
      <c r="I960" s="322"/>
      <c r="J960" s="322">
        <v>10</v>
      </c>
      <c r="K960" s="308"/>
      <c r="L960" s="346"/>
      <c r="M960" s="320">
        <f>J960-J962</f>
        <v>6</v>
      </c>
      <c r="N960"/>
    </row>
    <row r="961" spans="1:14" ht="15.75" customHeight="1">
      <c r="A961" s="313" t="s">
        <v>2391</v>
      </c>
      <c r="B961" s="336" t="s">
        <v>2483</v>
      </c>
      <c r="C961" s="314" t="s">
        <v>100</v>
      </c>
      <c r="D961" s="320">
        <v>4</v>
      </c>
      <c r="E961" s="326"/>
      <c r="F961" s="326"/>
      <c r="G961" s="326"/>
      <c r="H961" s="326"/>
      <c r="I961" s="326"/>
      <c r="J961" s="326">
        <f>D961</f>
        <v>4</v>
      </c>
      <c r="K961" s="308"/>
      <c r="L961" s="347">
        <f>J961</f>
        <v>4</v>
      </c>
      <c r="M961" s="308"/>
      <c r="N961"/>
    </row>
    <row r="962" spans="1:14" ht="15.75" customHeight="1">
      <c r="A962" s="317"/>
      <c r="B962" s="340"/>
      <c r="C962" s="333"/>
      <c r="D962" s="327"/>
      <c r="E962" s="327"/>
      <c r="F962" s="328"/>
      <c r="G962" s="328"/>
      <c r="H962" s="328"/>
      <c r="I962" s="327" t="s">
        <v>2325</v>
      </c>
      <c r="J962" s="327">
        <f>SUM(J961:J961)</f>
        <v>4</v>
      </c>
      <c r="K962" s="308"/>
      <c r="L962" s="347"/>
      <c r="M962" s="308"/>
      <c r="N962"/>
    </row>
    <row r="963" spans="1:14" ht="15.75" customHeight="1">
      <c r="A963" s="308"/>
      <c r="B963" s="308"/>
      <c r="C963" s="308"/>
      <c r="D963" s="308"/>
      <c r="E963" s="308"/>
      <c r="F963" s="308"/>
      <c r="G963" s="308"/>
      <c r="H963" s="308"/>
      <c r="I963" s="308"/>
      <c r="J963" s="308"/>
      <c r="K963" s="308"/>
      <c r="L963" s="347"/>
      <c r="M963" s="308"/>
      <c r="N963"/>
    </row>
    <row r="964" spans="1:14" ht="15.75" customHeight="1">
      <c r="A964" s="309" t="s">
        <v>2318</v>
      </c>
      <c r="B964" s="335" t="s">
        <v>2319</v>
      </c>
      <c r="C964" s="310" t="s">
        <v>23</v>
      </c>
      <c r="D964" s="319" t="s">
        <v>53</v>
      </c>
      <c r="E964" s="319" t="s">
        <v>2320</v>
      </c>
      <c r="F964" s="319" t="s">
        <v>2321</v>
      </c>
      <c r="G964" s="319" t="s">
        <v>2322</v>
      </c>
      <c r="H964" s="319" t="s">
        <v>2323</v>
      </c>
      <c r="I964" s="319" t="s">
        <v>2324</v>
      </c>
      <c r="J964" s="319" t="s">
        <v>2325</v>
      </c>
      <c r="K964" s="308"/>
      <c r="L964" s="345" t="s">
        <v>2411</v>
      </c>
      <c r="M964" s="319" t="s">
        <v>2328</v>
      </c>
      <c r="N964"/>
    </row>
    <row r="965" spans="1:14" ht="15.75" customHeight="1">
      <c r="A965" s="315" t="s">
        <v>2114</v>
      </c>
      <c r="B965" s="336" t="s">
        <v>2116</v>
      </c>
      <c r="C965" s="314" t="s">
        <v>100</v>
      </c>
      <c r="D965" s="322">
        <v>15</v>
      </c>
      <c r="E965" s="322"/>
      <c r="F965" s="322"/>
      <c r="G965" s="322"/>
      <c r="H965" s="322"/>
      <c r="I965" s="322"/>
      <c r="J965" s="322">
        <v>15</v>
      </c>
      <c r="K965" s="308"/>
      <c r="L965" s="346"/>
      <c r="M965" s="320">
        <f>J965-J969</f>
        <v>7</v>
      </c>
      <c r="N965"/>
    </row>
    <row r="966" spans="1:14" ht="15.75" customHeight="1">
      <c r="A966" s="313" t="s">
        <v>2391</v>
      </c>
      <c r="B966" s="336" t="s">
        <v>2485</v>
      </c>
      <c r="C966" s="314" t="s">
        <v>100</v>
      </c>
      <c r="D966" s="320">
        <v>8</v>
      </c>
      <c r="E966" s="326"/>
      <c r="F966" s="326"/>
      <c r="G966" s="326"/>
      <c r="H966" s="326"/>
      <c r="I966" s="326"/>
      <c r="J966" s="326">
        <f>D966</f>
        <v>8</v>
      </c>
      <c r="K966" s="308"/>
      <c r="L966" s="347">
        <f>J966</f>
        <v>8</v>
      </c>
      <c r="M966" s="308"/>
      <c r="N966"/>
    </row>
    <row r="967" spans="1:14" ht="15.75" customHeight="1">
      <c r="A967" s="313"/>
      <c r="B967" s="336"/>
      <c r="C967" s="314" t="s">
        <v>100</v>
      </c>
      <c r="D967" s="320"/>
      <c r="E967" s="326"/>
      <c r="F967" s="326"/>
      <c r="G967" s="326"/>
      <c r="H967" s="326"/>
      <c r="I967" s="326"/>
      <c r="J967" s="326">
        <v>0</v>
      </c>
      <c r="K967" s="308"/>
      <c r="L967" s="347"/>
      <c r="M967" s="308"/>
      <c r="N967"/>
    </row>
    <row r="968" spans="1:14" ht="15.75" customHeight="1">
      <c r="A968" s="313"/>
      <c r="B968" s="336"/>
      <c r="C968" s="314" t="s">
        <v>100</v>
      </c>
      <c r="D968" s="320"/>
      <c r="E968" s="326"/>
      <c r="F968" s="326"/>
      <c r="G968" s="326"/>
      <c r="H968" s="326"/>
      <c r="I968" s="326"/>
      <c r="J968" s="326">
        <v>0</v>
      </c>
      <c r="K968" s="308"/>
      <c r="L968" s="347"/>
      <c r="M968" s="308"/>
      <c r="N968"/>
    </row>
    <row r="969" spans="1:14" ht="15.75" customHeight="1">
      <c r="A969" s="317"/>
      <c r="B969" s="340"/>
      <c r="C969" s="333"/>
      <c r="D969" s="327"/>
      <c r="E969" s="327"/>
      <c r="F969" s="328"/>
      <c r="G969" s="328"/>
      <c r="H969" s="328"/>
      <c r="I969" s="327" t="s">
        <v>2325</v>
      </c>
      <c r="J969" s="327">
        <f>SUM(J966:J968)</f>
        <v>8</v>
      </c>
      <c r="K969" s="308"/>
      <c r="L969" s="347"/>
      <c r="M969" s="308"/>
      <c r="N969"/>
    </row>
    <row r="970" spans="1:14" ht="15.75" customHeight="1">
      <c r="A970" s="308"/>
      <c r="B970" s="308"/>
      <c r="C970" s="308"/>
      <c r="D970" s="308"/>
      <c r="E970" s="308"/>
      <c r="F970" s="308"/>
      <c r="G970" s="308"/>
      <c r="H970" s="308"/>
      <c r="I970" s="308"/>
      <c r="J970" s="308"/>
      <c r="K970" s="308"/>
      <c r="L970" s="347"/>
      <c r="M970" s="308"/>
      <c r="N970"/>
    </row>
    <row r="971" spans="1:14" ht="15.75" customHeight="1">
      <c r="A971" s="309" t="s">
        <v>2318</v>
      </c>
      <c r="B971" s="335" t="s">
        <v>2319</v>
      </c>
      <c r="C971" s="310" t="s">
        <v>23</v>
      </c>
      <c r="D971" s="319" t="s">
        <v>53</v>
      </c>
      <c r="E971" s="319" t="s">
        <v>2320</v>
      </c>
      <c r="F971" s="319" t="s">
        <v>2321</v>
      </c>
      <c r="G971" s="319" t="s">
        <v>2322</v>
      </c>
      <c r="H971" s="319" t="s">
        <v>2323</v>
      </c>
      <c r="I971" s="319" t="s">
        <v>2324</v>
      </c>
      <c r="J971" s="319" t="s">
        <v>2325</v>
      </c>
      <c r="K971" s="308"/>
      <c r="L971" s="345" t="s">
        <v>2411</v>
      </c>
      <c r="M971" s="319" t="s">
        <v>2328</v>
      </c>
      <c r="N971"/>
    </row>
    <row r="972" spans="1:14" ht="15.75" customHeight="1">
      <c r="A972" s="315" t="s">
        <v>2117</v>
      </c>
      <c r="B972" s="336" t="s">
        <v>2119</v>
      </c>
      <c r="C972" s="314" t="s">
        <v>100</v>
      </c>
      <c r="D972" s="322">
        <v>7</v>
      </c>
      <c r="E972" s="322"/>
      <c r="F972" s="322"/>
      <c r="G972" s="322"/>
      <c r="H972" s="322"/>
      <c r="I972" s="322"/>
      <c r="J972" s="322">
        <v>7</v>
      </c>
      <c r="K972" s="308"/>
      <c r="L972" s="346"/>
      <c r="M972" s="320">
        <f>J972-J976</f>
        <v>3</v>
      </c>
      <c r="N972"/>
    </row>
    <row r="973" spans="1:14" ht="15.75" customHeight="1">
      <c r="A973" s="313" t="s">
        <v>2391</v>
      </c>
      <c r="B973" s="336" t="s">
        <v>2485</v>
      </c>
      <c r="C973" s="314" t="s">
        <v>100</v>
      </c>
      <c r="D973" s="320">
        <v>4</v>
      </c>
      <c r="E973" s="326"/>
      <c r="F973" s="326"/>
      <c r="G973" s="326"/>
      <c r="H973" s="326"/>
      <c r="I973" s="326"/>
      <c r="J973" s="326">
        <f>D973</f>
        <v>4</v>
      </c>
      <c r="K973" s="308"/>
      <c r="L973" s="347">
        <f>J973</f>
        <v>4</v>
      </c>
      <c r="M973" s="308"/>
      <c r="N973"/>
    </row>
    <row r="974" spans="1:14" ht="15.75" customHeight="1">
      <c r="A974" s="313"/>
      <c r="B974" s="336"/>
      <c r="C974" s="314" t="s">
        <v>100</v>
      </c>
      <c r="D974" s="320"/>
      <c r="E974" s="326"/>
      <c r="F974" s="326"/>
      <c r="G974" s="326"/>
      <c r="H974" s="326"/>
      <c r="I974" s="326"/>
      <c r="J974" s="326">
        <v>0</v>
      </c>
      <c r="K974" s="308"/>
      <c r="L974" s="347"/>
      <c r="M974" s="308"/>
      <c r="N974"/>
    </row>
    <row r="975" spans="1:14" ht="15.75" customHeight="1">
      <c r="A975" s="313"/>
      <c r="B975" s="336"/>
      <c r="C975" s="314" t="s">
        <v>100</v>
      </c>
      <c r="D975" s="320"/>
      <c r="E975" s="326"/>
      <c r="F975" s="326"/>
      <c r="G975" s="326"/>
      <c r="H975" s="326"/>
      <c r="I975" s="326"/>
      <c r="J975" s="326">
        <v>0</v>
      </c>
      <c r="K975" s="308"/>
      <c r="L975" s="347"/>
      <c r="M975" s="308"/>
      <c r="N975"/>
    </row>
    <row r="976" spans="1:14" ht="15.75" customHeight="1">
      <c r="A976" s="317"/>
      <c r="B976" s="340"/>
      <c r="C976" s="333"/>
      <c r="D976" s="327"/>
      <c r="E976" s="327"/>
      <c r="F976" s="328"/>
      <c r="G976" s="328"/>
      <c r="H976" s="328"/>
      <c r="I976" s="327" t="s">
        <v>2325</v>
      </c>
      <c r="J976" s="327">
        <f>SUM(J973:J975)</f>
        <v>4</v>
      </c>
      <c r="K976" s="308"/>
      <c r="L976" s="347"/>
      <c r="M976" s="308"/>
      <c r="N976"/>
    </row>
    <row r="977" spans="1:14" ht="15.75" customHeight="1">
      <c r="A977" s="308"/>
      <c r="B977" s="308"/>
      <c r="C977" s="308"/>
      <c r="D977" s="308"/>
      <c r="E977" s="308"/>
      <c r="F977" s="308"/>
      <c r="G977" s="308"/>
      <c r="H977" s="308"/>
      <c r="I977" s="308"/>
      <c r="J977" s="308"/>
      <c r="K977" s="308"/>
      <c r="L977" s="347"/>
      <c r="M977" s="308"/>
      <c r="N977"/>
    </row>
    <row r="978" spans="1:14" ht="15.75" customHeight="1">
      <c r="A978" s="309" t="s">
        <v>2318</v>
      </c>
      <c r="B978" s="335" t="s">
        <v>2319</v>
      </c>
      <c r="C978" s="310" t="s">
        <v>23</v>
      </c>
      <c r="D978" s="319" t="s">
        <v>53</v>
      </c>
      <c r="E978" s="319" t="s">
        <v>2320</v>
      </c>
      <c r="F978" s="319" t="s">
        <v>2321</v>
      </c>
      <c r="G978" s="319" t="s">
        <v>2322</v>
      </c>
      <c r="H978" s="319" t="s">
        <v>2323</v>
      </c>
      <c r="I978" s="319" t="s">
        <v>2324</v>
      </c>
      <c r="J978" s="319" t="s">
        <v>2325</v>
      </c>
      <c r="K978" s="308"/>
      <c r="L978" s="345" t="s">
        <v>2411</v>
      </c>
      <c r="M978" s="319" t="s">
        <v>2328</v>
      </c>
      <c r="N978"/>
    </row>
    <row r="979" spans="1:14" ht="22.5">
      <c r="A979" s="315" t="s">
        <v>2132</v>
      </c>
      <c r="B979" s="336" t="s">
        <v>2134</v>
      </c>
      <c r="C979" s="314" t="s">
        <v>100</v>
      </c>
      <c r="D979" s="322">
        <v>5</v>
      </c>
      <c r="E979" s="322"/>
      <c r="F979" s="322"/>
      <c r="G979" s="322"/>
      <c r="H979" s="322"/>
      <c r="I979" s="322"/>
      <c r="J979" s="322">
        <v>5</v>
      </c>
      <c r="K979" s="308"/>
      <c r="L979" s="346"/>
      <c r="M979" s="320">
        <f>J979-J983</f>
        <v>4</v>
      </c>
      <c r="N979"/>
    </row>
    <row r="980" spans="1:14" ht="15.75" customHeight="1">
      <c r="A980" s="313" t="s">
        <v>2391</v>
      </c>
      <c r="B980" s="336" t="s">
        <v>2486</v>
      </c>
      <c r="C980" s="314" t="s">
        <v>100</v>
      </c>
      <c r="D980" s="320">
        <v>1</v>
      </c>
      <c r="E980" s="326"/>
      <c r="F980" s="326"/>
      <c r="G980" s="326"/>
      <c r="H980" s="326"/>
      <c r="I980" s="326"/>
      <c r="J980" s="326">
        <f>D980</f>
        <v>1</v>
      </c>
      <c r="K980" s="308"/>
      <c r="L980" s="347">
        <f>J980</f>
        <v>1</v>
      </c>
      <c r="M980" s="308"/>
      <c r="N980"/>
    </row>
    <row r="981" spans="1:14" ht="15.75" customHeight="1">
      <c r="A981" s="313"/>
      <c r="B981" s="336"/>
      <c r="C981" s="314" t="s">
        <v>100</v>
      </c>
      <c r="D981" s="320"/>
      <c r="E981" s="326"/>
      <c r="F981" s="326"/>
      <c r="G981" s="326"/>
      <c r="H981" s="326"/>
      <c r="I981" s="326"/>
      <c r="J981" s="326">
        <v>0</v>
      </c>
      <c r="K981" s="308"/>
      <c r="L981" s="347"/>
      <c r="M981" s="308"/>
      <c r="N981"/>
    </row>
    <row r="982" spans="1:14" ht="15.75" customHeight="1">
      <c r="A982" s="313"/>
      <c r="B982" s="336"/>
      <c r="C982" s="314" t="s">
        <v>100</v>
      </c>
      <c r="D982" s="320"/>
      <c r="E982" s="326"/>
      <c r="F982" s="326"/>
      <c r="G982" s="326"/>
      <c r="H982" s="326"/>
      <c r="I982" s="326"/>
      <c r="J982" s="326">
        <v>0</v>
      </c>
      <c r="K982" s="308"/>
      <c r="L982" s="347"/>
      <c r="M982" s="308"/>
      <c r="N982"/>
    </row>
    <row r="983" spans="1:14" ht="15.75" customHeight="1">
      <c r="A983" s="317"/>
      <c r="B983" s="340"/>
      <c r="C983" s="333"/>
      <c r="D983" s="327"/>
      <c r="E983" s="327"/>
      <c r="F983" s="328"/>
      <c r="G983" s="328"/>
      <c r="H983" s="328"/>
      <c r="I983" s="327" t="s">
        <v>2325</v>
      </c>
      <c r="J983" s="327">
        <f>SUM(J980:J982)</f>
        <v>1</v>
      </c>
      <c r="K983" s="308"/>
      <c r="L983" s="347"/>
      <c r="M983" s="308"/>
      <c r="N983"/>
    </row>
    <row r="984" spans="1:14" ht="15.75" customHeight="1">
      <c r="A984" s="308"/>
      <c r="B984" s="308"/>
      <c r="C984" s="308"/>
      <c r="D984" s="308"/>
      <c r="E984" s="308"/>
      <c r="F984" s="308"/>
      <c r="G984" s="308"/>
      <c r="H984" s="308"/>
      <c r="I984" s="308"/>
      <c r="J984" s="308"/>
      <c r="K984" s="308"/>
      <c r="L984" s="347"/>
      <c r="M984" s="308"/>
      <c r="N984"/>
    </row>
    <row r="985" spans="1:14" ht="15.75" customHeight="1">
      <c r="A985" s="309" t="s">
        <v>2318</v>
      </c>
      <c r="B985" s="335" t="s">
        <v>2319</v>
      </c>
      <c r="C985" s="310" t="s">
        <v>23</v>
      </c>
      <c r="D985" s="319" t="s">
        <v>53</v>
      </c>
      <c r="E985" s="319" t="s">
        <v>2320</v>
      </c>
      <c r="F985" s="319" t="s">
        <v>2321</v>
      </c>
      <c r="G985" s="319" t="s">
        <v>2322</v>
      </c>
      <c r="H985" s="319" t="s">
        <v>2323</v>
      </c>
      <c r="I985" s="319" t="s">
        <v>2324</v>
      </c>
      <c r="J985" s="319" t="s">
        <v>2325</v>
      </c>
      <c r="K985" s="308"/>
      <c r="L985" s="345" t="s">
        <v>2411</v>
      </c>
      <c r="M985" s="319" t="s">
        <v>2328</v>
      </c>
      <c r="N985"/>
    </row>
    <row r="986" spans="1:14" ht="22.5">
      <c r="A986" s="315" t="s">
        <v>2141</v>
      </c>
      <c r="B986" s="336" t="s">
        <v>2143</v>
      </c>
      <c r="C986" s="314" t="s">
        <v>100</v>
      </c>
      <c r="D986" s="322">
        <v>21</v>
      </c>
      <c r="E986" s="322"/>
      <c r="F986" s="322"/>
      <c r="G986" s="322"/>
      <c r="H986" s="322"/>
      <c r="I986" s="322"/>
      <c r="J986" s="322">
        <v>21</v>
      </c>
      <c r="K986" s="308"/>
      <c r="L986" s="346"/>
      <c r="M986" s="320">
        <f>J986-J990</f>
        <v>14</v>
      </c>
      <c r="N986"/>
    </row>
    <row r="987" spans="1:14" ht="15.75" customHeight="1">
      <c r="A987" s="313" t="s">
        <v>2391</v>
      </c>
      <c r="B987" s="336" t="s">
        <v>2487</v>
      </c>
      <c r="C987" s="314" t="s">
        <v>100</v>
      </c>
      <c r="D987" s="320">
        <v>7</v>
      </c>
      <c r="E987" s="326"/>
      <c r="F987" s="326"/>
      <c r="G987" s="326"/>
      <c r="H987" s="326"/>
      <c r="I987" s="326"/>
      <c r="J987" s="326">
        <f>D987</f>
        <v>7</v>
      </c>
      <c r="K987" s="308"/>
      <c r="L987" s="347">
        <f>J987</f>
        <v>7</v>
      </c>
      <c r="M987" s="308"/>
      <c r="N987"/>
    </row>
    <row r="988" spans="1:14" ht="15.75" customHeight="1">
      <c r="A988" s="313"/>
      <c r="B988" s="336"/>
      <c r="C988" s="314" t="s">
        <v>100</v>
      </c>
      <c r="D988" s="320"/>
      <c r="E988" s="326"/>
      <c r="F988" s="326"/>
      <c r="G988" s="326"/>
      <c r="H988" s="326"/>
      <c r="I988" s="326"/>
      <c r="J988" s="326">
        <v>0</v>
      </c>
      <c r="K988" s="308"/>
      <c r="L988" s="347"/>
      <c r="M988" s="308"/>
      <c r="N988"/>
    </row>
    <row r="989" spans="1:14" ht="15.75" customHeight="1">
      <c r="A989" s="313"/>
      <c r="B989" s="336"/>
      <c r="C989" s="314" t="s">
        <v>100</v>
      </c>
      <c r="D989" s="320"/>
      <c r="E989" s="326"/>
      <c r="F989" s="326"/>
      <c r="G989" s="326"/>
      <c r="H989" s="326"/>
      <c r="I989" s="326"/>
      <c r="J989" s="326">
        <v>0</v>
      </c>
      <c r="K989" s="308"/>
      <c r="L989" s="347"/>
      <c r="M989" s="308"/>
      <c r="N989"/>
    </row>
    <row r="990" spans="1:14" ht="15.75" customHeight="1">
      <c r="A990" s="317"/>
      <c r="B990" s="340"/>
      <c r="C990" s="333"/>
      <c r="D990" s="327"/>
      <c r="E990" s="327"/>
      <c r="F990" s="328"/>
      <c r="G990" s="328"/>
      <c r="H990" s="328"/>
      <c r="I990" s="327" t="s">
        <v>2325</v>
      </c>
      <c r="J990" s="327">
        <f>SUM(J987:J989)</f>
        <v>7</v>
      </c>
      <c r="K990" s="308"/>
      <c r="L990" s="347"/>
      <c r="M990" s="308"/>
      <c r="N990"/>
    </row>
    <row r="991" spans="1:14" ht="15.75" customHeight="1">
      <c r="A991" s="308"/>
      <c r="B991" s="308"/>
      <c r="C991" s="308"/>
      <c r="D991" s="308"/>
      <c r="E991" s="308"/>
      <c r="F991" s="308"/>
      <c r="G991" s="308"/>
      <c r="H991" s="308"/>
      <c r="I991" s="308"/>
      <c r="J991" s="308"/>
      <c r="K991" s="308"/>
      <c r="L991" s="347"/>
      <c r="M991" s="308"/>
      <c r="N991"/>
    </row>
    <row r="992" spans="1:14" ht="15.75" customHeight="1">
      <c r="A992" s="309" t="s">
        <v>2318</v>
      </c>
      <c r="B992" s="335" t="s">
        <v>2319</v>
      </c>
      <c r="C992" s="310" t="s">
        <v>23</v>
      </c>
      <c r="D992" s="319" t="s">
        <v>53</v>
      </c>
      <c r="E992" s="319" t="s">
        <v>2320</v>
      </c>
      <c r="F992" s="319" t="s">
        <v>2321</v>
      </c>
      <c r="G992" s="319" t="s">
        <v>2322</v>
      </c>
      <c r="H992" s="319" t="s">
        <v>2323</v>
      </c>
      <c r="I992" s="319" t="s">
        <v>2324</v>
      </c>
      <c r="J992" s="319" t="s">
        <v>2325</v>
      </c>
      <c r="K992" s="308"/>
      <c r="L992" s="345" t="s">
        <v>2411</v>
      </c>
      <c r="M992" s="319" t="s">
        <v>2328</v>
      </c>
      <c r="N992"/>
    </row>
    <row r="993" spans="1:14" ht="15.75" customHeight="1">
      <c r="A993" s="315" t="s">
        <v>2144</v>
      </c>
      <c r="B993" s="336" t="s">
        <v>2146</v>
      </c>
      <c r="C993" s="314" t="s">
        <v>100</v>
      </c>
      <c r="D993" s="322">
        <v>6</v>
      </c>
      <c r="E993" s="322"/>
      <c r="F993" s="322"/>
      <c r="G993" s="322"/>
      <c r="H993" s="322"/>
      <c r="I993" s="322"/>
      <c r="J993" s="322">
        <v>6</v>
      </c>
      <c r="K993" s="308"/>
      <c r="L993" s="346"/>
      <c r="M993" s="320">
        <f>J993-J997</f>
        <v>4</v>
      </c>
      <c r="N993"/>
    </row>
    <row r="994" spans="1:14" ht="15.75" customHeight="1">
      <c r="A994" s="313" t="s">
        <v>2391</v>
      </c>
      <c r="B994" s="336" t="s">
        <v>2488</v>
      </c>
      <c r="C994" s="314" t="s">
        <v>100</v>
      </c>
      <c r="D994" s="320">
        <v>2</v>
      </c>
      <c r="E994" s="326"/>
      <c r="F994" s="326"/>
      <c r="G994" s="326"/>
      <c r="H994" s="326"/>
      <c r="I994" s="326"/>
      <c r="J994" s="326">
        <f>D994</f>
        <v>2</v>
      </c>
      <c r="K994" s="308"/>
      <c r="L994" s="347">
        <f>J994</f>
        <v>2</v>
      </c>
      <c r="M994" s="308"/>
      <c r="N994"/>
    </row>
    <row r="995" spans="1:14" ht="15.75" customHeight="1">
      <c r="A995" s="313"/>
      <c r="B995" s="336"/>
      <c r="C995" s="314" t="s">
        <v>100</v>
      </c>
      <c r="D995" s="320"/>
      <c r="E995" s="326"/>
      <c r="F995" s="326"/>
      <c r="G995" s="326"/>
      <c r="H995" s="326"/>
      <c r="I995" s="326"/>
      <c r="J995" s="326">
        <v>0</v>
      </c>
      <c r="K995" s="308"/>
      <c r="L995" s="347"/>
      <c r="M995" s="308"/>
      <c r="N995"/>
    </row>
    <row r="996" spans="1:14" ht="15.75" customHeight="1">
      <c r="A996" s="313"/>
      <c r="B996" s="336"/>
      <c r="C996" s="314" t="s">
        <v>100</v>
      </c>
      <c r="D996" s="320"/>
      <c r="E996" s="326"/>
      <c r="F996" s="326"/>
      <c r="G996" s="326"/>
      <c r="H996" s="326"/>
      <c r="I996" s="326"/>
      <c r="J996" s="326">
        <v>0</v>
      </c>
      <c r="K996" s="308"/>
      <c r="L996" s="347"/>
      <c r="M996" s="308"/>
      <c r="N996"/>
    </row>
    <row r="997" spans="1:14" ht="15.75" customHeight="1">
      <c r="A997" s="317"/>
      <c r="B997" s="340"/>
      <c r="C997" s="333"/>
      <c r="D997" s="327"/>
      <c r="E997" s="327"/>
      <c r="F997" s="328"/>
      <c r="G997" s="328"/>
      <c r="H997" s="328"/>
      <c r="I997" s="327" t="s">
        <v>2325</v>
      </c>
      <c r="J997" s="327">
        <f>SUM(J994:J996)</f>
        <v>2</v>
      </c>
      <c r="K997" s="308"/>
      <c r="L997" s="347"/>
      <c r="M997" s="308"/>
      <c r="N997"/>
    </row>
    <row r="998" spans="1:14" ht="15.75" customHeight="1"/>
    <row r="999" spans="1:14" ht="15.75" customHeight="1"/>
    <row r="1000" spans="1:14" ht="15.75" customHeight="1"/>
    <row r="1001" spans="1:14" ht="15.75" customHeight="1"/>
    <row r="1002" spans="1:14" ht="15.75" customHeight="1"/>
    <row r="1003" spans="1:14" ht="15.75" customHeight="1"/>
    <row r="1004" spans="1:14" ht="15.75" customHeight="1"/>
    <row r="1005" spans="1:14" ht="15.75" customHeight="1"/>
    <row r="1006" spans="1:14" ht="15.75" customHeight="1"/>
    <row r="1007" spans="1:14" ht="15.75" customHeight="1"/>
    <row r="1008" spans="1:14"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sheetData>
  <mergeCells count="40">
    <mergeCell ref="L618:L625"/>
    <mergeCell ref="L626:L627"/>
    <mergeCell ref="L638:L645"/>
    <mergeCell ref="L646:L648"/>
    <mergeCell ref="L666:L667"/>
    <mergeCell ref="L558:L561"/>
    <mergeCell ref="L569:L572"/>
    <mergeCell ref="L580:L588"/>
    <mergeCell ref="L505:L512"/>
    <mergeCell ref="L596:L597"/>
    <mergeCell ref="L314:L315"/>
    <mergeCell ref="L323:L324"/>
    <mergeCell ref="L525:L527"/>
    <mergeCell ref="L528:L529"/>
    <mergeCell ref="L547:L551"/>
    <mergeCell ref="L254:L255"/>
    <mergeCell ref="L263:L264"/>
    <mergeCell ref="L288:L289"/>
    <mergeCell ref="L297:L298"/>
    <mergeCell ref="L305:L306"/>
    <mergeCell ref="A7:N7"/>
    <mergeCell ref="L218:L219"/>
    <mergeCell ref="L227:L228"/>
    <mergeCell ref="L236:L237"/>
    <mergeCell ref="L245:L246"/>
    <mergeCell ref="L175:L178"/>
    <mergeCell ref="L686:L691"/>
    <mergeCell ref="L692:L694"/>
    <mergeCell ref="L707:L710"/>
    <mergeCell ref="L727:L730"/>
    <mergeCell ref="L746:L749"/>
    <mergeCell ref="L823:L825"/>
    <mergeCell ref="L833:L838"/>
    <mergeCell ref="L852:L860"/>
    <mergeCell ref="L867:L869"/>
    <mergeCell ref="L758:L760"/>
    <mergeCell ref="L761:L765"/>
    <mergeCell ref="L774:L776"/>
    <mergeCell ref="L791:L792"/>
    <mergeCell ref="L814:L815"/>
  </mergeCells>
  <printOptions horizontalCentered="1"/>
  <pageMargins left="0.51181102362204722" right="0.51181102362204722" top="0.39370078740157483" bottom="0.39370078740157483" header="0" footer="0"/>
  <pageSetup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MEDIÇÃO 02</vt:lpstr>
      <vt:lpstr>MEMÓRIA DE CÁLCULO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Francis Araújo</cp:lastModifiedBy>
  <dcterms:created xsi:type="dcterms:W3CDTF">2023-07-05T17:10:02Z</dcterms:created>
  <dcterms:modified xsi:type="dcterms:W3CDTF">2023-09-15T16:39:29Z</dcterms:modified>
</cp:coreProperties>
</file>