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fpbjusbr-my.sharepoint.com/personal/albertino_pierre_jfpb_jus_br/Documents/MANUTENÇÃO PREDIAL - 2025/"/>
    </mc:Choice>
  </mc:AlternateContent>
  <xr:revisionPtr revIDLastSave="1088" documentId="8_{C6E01D23-6851-44ED-B850-DA58C05F1BFC}" xr6:coauthVersionLast="47" xr6:coauthVersionMax="47" xr10:uidLastSave="{7E6F9240-08EF-423C-8F31-8B1D40579392}"/>
  <bookViews>
    <workbookView xWindow="28680" yWindow="-120" windowWidth="29040" windowHeight="15720" tabRatio="908" firstSheet="1" activeTab="1" xr2:uid="{00000000-000D-0000-FFFF-FFFF00000000}"/>
  </bookViews>
  <sheets>
    <sheet name="Capa Planilha de Custos" sheetId="75" r:id="rId1"/>
    <sheet name="Consolidado Geral" sheetId="81" r:id="rId2"/>
    <sheet name="Técnico de Edificações" sheetId="110" r:id="rId3"/>
    <sheet name="Técnico Eletricista JPA" sheetId="91" r:id="rId4"/>
    <sheet name="Técnico Eletricista CGE" sheetId="114" r:id="rId5"/>
    <sheet name="Ajudante de Eletricista JPA" sheetId="109" r:id="rId6"/>
    <sheet name="Ajudante de Eletricista CGE" sheetId="115" r:id="rId7"/>
    <sheet name="Técnico em Manutenção JPA" sheetId="111" r:id="rId8"/>
    <sheet name="Técnico em Manutenção CGE" sheetId="116" r:id="rId9"/>
    <sheet name="Ajudante de Manutenção JPA" sheetId="113" r:id="rId10"/>
  </sheets>
  <definedNames>
    <definedName name="_xlnm.Print_Area" localSheetId="6">'Ajudante de Eletricista CGE'!$A$1:$AJ$196</definedName>
    <definedName name="_xlnm.Print_Area" localSheetId="5">'Ajudante de Eletricista JPA'!$A$1:$AJ$196</definedName>
    <definedName name="_xlnm.Print_Area" localSheetId="9">'Ajudante de Manutenção JPA'!$A$1:$AJ$196</definedName>
    <definedName name="_xlnm.Print_Area" localSheetId="4">'Técnico Eletricista CGE'!$A$1:$AJ$196</definedName>
    <definedName name="_xlnm.Print_Area" localSheetId="3">'Técnico Eletricista JPA'!$A$1:$AJ$196</definedName>
    <definedName name="_xlnm.Print_Area" localSheetId="8">'Técnico em Manutenção CGE'!$A$1:$AJ$196</definedName>
    <definedName name="_xlnm.Print_Area" localSheetId="7">'Técnico em Manutenção JPA'!$A$1:$AJ$196</definedName>
    <definedName name="_xlnm.Print_Area" localSheetId="2">'Técnico de Edificações'!$A$1:$AJ$196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5" i="113" l="1"/>
  <c r="AD57" i="113"/>
  <c r="AD57" i="116"/>
  <c r="AD57" i="111"/>
  <c r="AB172" i="116"/>
  <c r="A172" i="116"/>
  <c r="AD135" i="116"/>
  <c r="AD123" i="116"/>
  <c r="AD128" i="116" s="1"/>
  <c r="Y106" i="116"/>
  <c r="Y81" i="116"/>
  <c r="Y69" i="116"/>
  <c r="AD55" i="116"/>
  <c r="AB172" i="115"/>
  <c r="A172" i="115"/>
  <c r="AD135" i="115"/>
  <c r="AD123" i="115"/>
  <c r="AD128" i="115" s="1"/>
  <c r="Y106" i="115"/>
  <c r="Y81" i="115"/>
  <c r="Y69" i="115"/>
  <c r="AD55" i="115"/>
  <c r="AB172" i="114"/>
  <c r="A172" i="114"/>
  <c r="AD135" i="114"/>
  <c r="AD123" i="114"/>
  <c r="AD128" i="114" s="1"/>
  <c r="Y106" i="114"/>
  <c r="Y81" i="114"/>
  <c r="Y69" i="114"/>
  <c r="AD55" i="114"/>
  <c r="AD67" i="113"/>
  <c r="Y69" i="113"/>
  <c r="AD69" i="113"/>
  <c r="AD73" i="113"/>
  <c r="AD74" i="113"/>
  <c r="AD75" i="113"/>
  <c r="AD76" i="113"/>
  <c r="AD77" i="113"/>
  <c r="AD78" i="113"/>
  <c r="AD79" i="113"/>
  <c r="AD80" i="113"/>
  <c r="Y81" i="113"/>
  <c r="Y117" i="113" s="1"/>
  <c r="AD81" i="113"/>
  <c r="AD93" i="113"/>
  <c r="AD94" i="113"/>
  <c r="AD100" i="113"/>
  <c r="AD101" i="113"/>
  <c r="AD102" i="113"/>
  <c r="AD103" i="113"/>
  <c r="AD104" i="113"/>
  <c r="AD105" i="113"/>
  <c r="Y106" i="113"/>
  <c r="AD111" i="113"/>
  <c r="AD112" i="113"/>
  <c r="AD113" i="113"/>
  <c r="AD114" i="113"/>
  <c r="AD115" i="113"/>
  <c r="AD116" i="113"/>
  <c r="AD123" i="113"/>
  <c r="AD128" i="113"/>
  <c r="AD135" i="113"/>
  <c r="AD156" i="113" s="1"/>
  <c r="A172" i="113"/>
  <c r="AB172" i="113"/>
  <c r="AD55" i="111"/>
  <c r="AD67" i="111"/>
  <c r="Y69" i="111"/>
  <c r="AD69" i="111"/>
  <c r="AD73" i="111"/>
  <c r="AD74" i="111"/>
  <c r="AD75" i="111"/>
  <c r="AD76" i="111"/>
  <c r="AD77" i="111"/>
  <c r="AD78" i="111"/>
  <c r="AD79" i="111"/>
  <c r="AD80" i="111"/>
  <c r="Y81" i="111"/>
  <c r="Y117" i="111" s="1"/>
  <c r="AD81" i="111"/>
  <c r="AD93" i="111"/>
  <c r="AD94" i="111"/>
  <c r="AD100" i="111"/>
  <c r="AD101" i="111"/>
  <c r="AD102" i="111"/>
  <c r="AD103" i="111"/>
  <c r="AD104" i="111"/>
  <c r="AD105" i="111"/>
  <c r="Y106" i="111"/>
  <c r="AD111" i="111"/>
  <c r="AD112" i="111"/>
  <c r="AD113" i="111"/>
  <c r="AD114" i="111"/>
  <c r="AD115" i="111"/>
  <c r="AD116" i="111"/>
  <c r="AD123" i="111"/>
  <c r="AD128" i="111"/>
  <c r="AD135" i="111"/>
  <c r="AD156" i="111" s="1"/>
  <c r="A172" i="111"/>
  <c r="AB172" i="111"/>
  <c r="AB172" i="110"/>
  <c r="A172" i="110"/>
  <c r="AD135" i="110"/>
  <c r="AD123" i="110"/>
  <c r="AD128" i="110" s="1"/>
  <c r="Y106" i="110"/>
  <c r="Y81" i="110"/>
  <c r="Y69" i="110"/>
  <c r="AD55" i="110"/>
  <c r="AB172" i="109"/>
  <c r="A172" i="109"/>
  <c r="AD135" i="109"/>
  <c r="AD123" i="109"/>
  <c r="AD128" i="109" s="1"/>
  <c r="Y106" i="109"/>
  <c r="Y81" i="109"/>
  <c r="Y69" i="109"/>
  <c r="AD55" i="109"/>
  <c r="AD85" i="109" s="1"/>
  <c r="AD89" i="109" s="1"/>
  <c r="AD95" i="109" s="1"/>
  <c r="AD61" i="113" l="1"/>
  <c r="AD62" i="113" s="1"/>
  <c r="AD152" i="113" s="1"/>
  <c r="AD85" i="113"/>
  <c r="AD89" i="113" s="1"/>
  <c r="AD95" i="113" s="1"/>
  <c r="AD96" i="113" s="1"/>
  <c r="AD153" i="113" s="1"/>
  <c r="AD61" i="116"/>
  <c r="AD85" i="116"/>
  <c r="AD89" i="116" s="1"/>
  <c r="AD95" i="116" s="1"/>
  <c r="AD61" i="111"/>
  <c r="AD62" i="111" s="1"/>
  <c r="AD152" i="111" s="1"/>
  <c r="AD85" i="111"/>
  <c r="AD89" i="111" s="1"/>
  <c r="AD95" i="111" s="1"/>
  <c r="AD61" i="115"/>
  <c r="AD85" i="115"/>
  <c r="AD89" i="115" s="1"/>
  <c r="AD95" i="115" s="1"/>
  <c r="AD56" i="109"/>
  <c r="AD61" i="109"/>
  <c r="AD61" i="114"/>
  <c r="AD85" i="114"/>
  <c r="AD89" i="114" s="1"/>
  <c r="AD95" i="114" s="1"/>
  <c r="AD85" i="110"/>
  <c r="AD89" i="110" s="1"/>
  <c r="AD95" i="110" s="1"/>
  <c r="AD61" i="110"/>
  <c r="AD116" i="116"/>
  <c r="AD115" i="116"/>
  <c r="AD114" i="116"/>
  <c r="AD113" i="116"/>
  <c r="AD112" i="116"/>
  <c r="AD111" i="116"/>
  <c r="AD105" i="116"/>
  <c r="AD104" i="116"/>
  <c r="AD103" i="116"/>
  <c r="AD102" i="116"/>
  <c r="AD101" i="116"/>
  <c r="AD100" i="116"/>
  <c r="AD106" i="116" s="1"/>
  <c r="AD154" i="116" s="1"/>
  <c r="AD80" i="116"/>
  <c r="AD79" i="116"/>
  <c r="AD78" i="116"/>
  <c r="AD77" i="116"/>
  <c r="AD76" i="116"/>
  <c r="AD75" i="116"/>
  <c r="AD74" i="116"/>
  <c r="AD73" i="116"/>
  <c r="AD81" i="116" s="1"/>
  <c r="AD94" i="116" s="1"/>
  <c r="AD67" i="116"/>
  <c r="AD69" i="116" s="1"/>
  <c r="AD93" i="116" s="1"/>
  <c r="AD96" i="116" s="1"/>
  <c r="AD153" i="116" s="1"/>
  <c r="AD62" i="116"/>
  <c r="AD152" i="116" s="1"/>
  <c r="Y117" i="116"/>
  <c r="AD156" i="116"/>
  <c r="AD96" i="111"/>
  <c r="AD153" i="111" s="1"/>
  <c r="AD56" i="115"/>
  <c r="Y117" i="115"/>
  <c r="AD156" i="115"/>
  <c r="AD56" i="114"/>
  <c r="Y117" i="114"/>
  <c r="AD156" i="114"/>
  <c r="AD106" i="113"/>
  <c r="AD154" i="113"/>
  <c r="AD117" i="113"/>
  <c r="AD118" i="113" s="1"/>
  <c r="AD127" i="113" s="1"/>
  <c r="AD129" i="113" s="1"/>
  <c r="AD155" i="113" s="1"/>
  <c r="AD157" i="113" s="1"/>
  <c r="Y118" i="113"/>
  <c r="AD106" i="111"/>
  <c r="AD154" i="111"/>
  <c r="AD117" i="111"/>
  <c r="AD118" i="111" s="1"/>
  <c r="AD127" i="111" s="1"/>
  <c r="AD129" i="111" s="1"/>
  <c r="AD155" i="111" s="1"/>
  <c r="AD157" i="111" s="1"/>
  <c r="Y118" i="111"/>
  <c r="AD116" i="110"/>
  <c r="AD115" i="110"/>
  <c r="AD114" i="110"/>
  <c r="AD113" i="110"/>
  <c r="AD112" i="110"/>
  <c r="AD111" i="110"/>
  <c r="AD105" i="110"/>
  <c r="AD104" i="110"/>
  <c r="AD103" i="110"/>
  <c r="AD102" i="110"/>
  <c r="AD101" i="110"/>
  <c r="AD100" i="110"/>
  <c r="AD106" i="110" s="1"/>
  <c r="AD154" i="110" s="1"/>
  <c r="AD80" i="110"/>
  <c r="AD79" i="110"/>
  <c r="AD78" i="110"/>
  <c r="AD77" i="110"/>
  <c r="AD76" i="110"/>
  <c r="AD75" i="110"/>
  <c r="AD74" i="110"/>
  <c r="AD73" i="110"/>
  <c r="AD81" i="110" s="1"/>
  <c r="AD94" i="110" s="1"/>
  <c r="AD67" i="110"/>
  <c r="AD69" i="110" s="1"/>
  <c r="AD93" i="110" s="1"/>
  <c r="AD96" i="110" s="1"/>
  <c r="AD153" i="110" s="1"/>
  <c r="AD62" i="110"/>
  <c r="AD152" i="110" s="1"/>
  <c r="Y117" i="110"/>
  <c r="AD156" i="110"/>
  <c r="AD116" i="109"/>
  <c r="AD115" i="109"/>
  <c r="AD114" i="109"/>
  <c r="AD113" i="109"/>
  <c r="AD112" i="109"/>
  <c r="AD111" i="109"/>
  <c r="AD105" i="109"/>
  <c r="AD104" i="109"/>
  <c r="AD103" i="109"/>
  <c r="AD102" i="109"/>
  <c r="AD101" i="109"/>
  <c r="AD100" i="109"/>
  <c r="AD106" i="109" s="1"/>
  <c r="AD154" i="109" s="1"/>
  <c r="AD80" i="109"/>
  <c r="AD79" i="109"/>
  <c r="AD78" i="109"/>
  <c r="AD77" i="109"/>
  <c r="AD76" i="109"/>
  <c r="AD75" i="109"/>
  <c r="AD74" i="109"/>
  <c r="AD73" i="109"/>
  <c r="AD81" i="109" s="1"/>
  <c r="AD94" i="109" s="1"/>
  <c r="AD67" i="109"/>
  <c r="AD69" i="109" s="1"/>
  <c r="AD93" i="109" s="1"/>
  <c r="AD62" i="109"/>
  <c r="AD152" i="109" s="1"/>
  <c r="Y117" i="109"/>
  <c r="AD156" i="109"/>
  <c r="Y118" i="116" l="1"/>
  <c r="AD117" i="116"/>
  <c r="AD118" i="116"/>
  <c r="AD127" i="116" s="1"/>
  <c r="AD129" i="116" s="1"/>
  <c r="Y118" i="115"/>
  <c r="AD117" i="115"/>
  <c r="AD116" i="115"/>
  <c r="AD115" i="115"/>
  <c r="AD114" i="115"/>
  <c r="AD113" i="115"/>
  <c r="AD112" i="115"/>
  <c r="AD111" i="115"/>
  <c r="AD118" i="115" s="1"/>
  <c r="AD127" i="115" s="1"/>
  <c r="AD129" i="115" s="1"/>
  <c r="AD155" i="115" s="1"/>
  <c r="AD105" i="115"/>
  <c r="AD104" i="115"/>
  <c r="AD103" i="115"/>
  <c r="AD102" i="115"/>
  <c r="AD101" i="115"/>
  <c r="AD100" i="115"/>
  <c r="AD106" i="115" s="1"/>
  <c r="AD154" i="115" s="1"/>
  <c r="AD80" i="115"/>
  <c r="AD79" i="115"/>
  <c r="AD78" i="115"/>
  <c r="AD77" i="115"/>
  <c r="AD76" i="115"/>
  <c r="AD75" i="115"/>
  <c r="AD74" i="115"/>
  <c r="AD73" i="115"/>
  <c r="AD81" i="115" s="1"/>
  <c r="AD94" i="115" s="1"/>
  <c r="AD67" i="115"/>
  <c r="AD69" i="115" s="1"/>
  <c r="AD93" i="115" s="1"/>
  <c r="AD96" i="115" s="1"/>
  <c r="AD62" i="115"/>
  <c r="AD152" i="115" s="1"/>
  <c r="Y118" i="114"/>
  <c r="AD117" i="114"/>
  <c r="AD116" i="114"/>
  <c r="AD115" i="114"/>
  <c r="AD114" i="114"/>
  <c r="AD113" i="114"/>
  <c r="AD112" i="114"/>
  <c r="AD111" i="114"/>
  <c r="AD118" i="114" s="1"/>
  <c r="AD127" i="114" s="1"/>
  <c r="AD129" i="114" s="1"/>
  <c r="AD155" i="114" s="1"/>
  <c r="AD105" i="114"/>
  <c r="AD104" i="114"/>
  <c r="AD103" i="114"/>
  <c r="AD102" i="114"/>
  <c r="AD101" i="114"/>
  <c r="AD100" i="114"/>
  <c r="AD106" i="114" s="1"/>
  <c r="AD154" i="114" s="1"/>
  <c r="AD80" i="114"/>
  <c r="AD79" i="114"/>
  <c r="AD78" i="114"/>
  <c r="AD77" i="114"/>
  <c r="AD76" i="114"/>
  <c r="AD75" i="114"/>
  <c r="AD74" i="114"/>
  <c r="AD73" i="114"/>
  <c r="AD81" i="114" s="1"/>
  <c r="AD94" i="114" s="1"/>
  <c r="AD67" i="114"/>
  <c r="AD69" i="114" s="1"/>
  <c r="AD93" i="114" s="1"/>
  <c r="AD96" i="114" s="1"/>
  <c r="AD62" i="114"/>
  <c r="AD152" i="114" s="1"/>
  <c r="AD96" i="109"/>
  <c r="AD153" i="109" s="1"/>
  <c r="AD140" i="113"/>
  <c r="AD139" i="113"/>
  <c r="AD140" i="111"/>
  <c r="AD139" i="111"/>
  <c r="Y118" i="110"/>
  <c r="AD117" i="110"/>
  <c r="AD118" i="110"/>
  <c r="AD127" i="110" s="1"/>
  <c r="AD129" i="110" s="1"/>
  <c r="Y118" i="109"/>
  <c r="AD117" i="109"/>
  <c r="AD118" i="109" s="1"/>
  <c r="AD127" i="109" s="1"/>
  <c r="AD129" i="109" s="1"/>
  <c r="AD155" i="116" l="1"/>
  <c r="AD157" i="116" s="1"/>
  <c r="AD140" i="116"/>
  <c r="AD139" i="116"/>
  <c r="AD153" i="115"/>
  <c r="AD157" i="115" s="1"/>
  <c r="AD140" i="115"/>
  <c r="AD139" i="115"/>
  <c r="AD153" i="114"/>
  <c r="AD157" i="114" s="1"/>
  <c r="AD140" i="114"/>
  <c r="AD139" i="114"/>
  <c r="AD159" i="113"/>
  <c r="AD159" i="111"/>
  <c r="AD155" i="110"/>
  <c r="AD157" i="110" s="1"/>
  <c r="AD140" i="110"/>
  <c r="AD139" i="110"/>
  <c r="AD155" i="109"/>
  <c r="AD157" i="109" s="1"/>
  <c r="AD140" i="109"/>
  <c r="AD139" i="109"/>
  <c r="AD159" i="116" l="1"/>
  <c r="AD159" i="115"/>
  <c r="AD159" i="114"/>
  <c r="AD146" i="113"/>
  <c r="AD158" i="113"/>
  <c r="M172" i="113"/>
  <c r="W172" i="113" s="1"/>
  <c r="AE172" i="113" s="1"/>
  <c r="AE184" i="113" s="1"/>
  <c r="AD193" i="113" s="1"/>
  <c r="E21" i="81" s="1"/>
  <c r="AD143" i="113"/>
  <c r="AD144" i="113"/>
  <c r="AD145" i="113"/>
  <c r="AD146" i="111"/>
  <c r="AD158" i="111"/>
  <c r="M172" i="111"/>
  <c r="W172" i="111" s="1"/>
  <c r="AE172" i="111" s="1"/>
  <c r="AE184" i="111" s="1"/>
  <c r="AD193" i="111" s="1"/>
  <c r="E20" i="81" s="1"/>
  <c r="AD143" i="111"/>
  <c r="AD144" i="111"/>
  <c r="AD145" i="111"/>
  <c r="AD159" i="110"/>
  <c r="AD159" i="109"/>
  <c r="AD195" i="113" l="1"/>
  <c r="M172" i="116"/>
  <c r="W172" i="116" s="1"/>
  <c r="AE172" i="116" s="1"/>
  <c r="AE184" i="116" s="1"/>
  <c r="AD193" i="116" s="1"/>
  <c r="E23" i="81" s="1"/>
  <c r="AD158" i="116"/>
  <c r="AD146" i="116"/>
  <c r="AD145" i="116"/>
  <c r="AD144" i="116"/>
  <c r="AD143" i="116"/>
  <c r="AD147" i="116" s="1"/>
  <c r="AD195" i="111"/>
  <c r="M172" i="115"/>
  <c r="W172" i="115" s="1"/>
  <c r="AE172" i="115" s="1"/>
  <c r="AE184" i="115" s="1"/>
  <c r="AD193" i="115" s="1"/>
  <c r="E24" i="81" s="1"/>
  <c r="AD158" i="115"/>
  <c r="AD146" i="115"/>
  <c r="AD145" i="115"/>
  <c r="AD144" i="115"/>
  <c r="AD143" i="115"/>
  <c r="AD147" i="115" s="1"/>
  <c r="M172" i="114"/>
  <c r="W172" i="114" s="1"/>
  <c r="AE172" i="114" s="1"/>
  <c r="AE184" i="114" s="1"/>
  <c r="AD193" i="114" s="1"/>
  <c r="E22" i="81" s="1"/>
  <c r="AD158" i="114"/>
  <c r="AD146" i="114"/>
  <c r="AD145" i="114"/>
  <c r="AD144" i="114"/>
  <c r="AD143" i="114"/>
  <c r="AD147" i="114" s="1"/>
  <c r="AD147" i="113"/>
  <c r="AD147" i="111"/>
  <c r="M172" i="110"/>
  <c r="W172" i="110" s="1"/>
  <c r="AE172" i="110" s="1"/>
  <c r="AE184" i="110" s="1"/>
  <c r="AD193" i="110" s="1"/>
  <c r="E17" i="81" s="1"/>
  <c r="AD158" i="110"/>
  <c r="AD146" i="110"/>
  <c r="AD145" i="110"/>
  <c r="AD144" i="110"/>
  <c r="AD143" i="110"/>
  <c r="AD147" i="110" s="1"/>
  <c r="M172" i="109"/>
  <c r="W172" i="109" s="1"/>
  <c r="AE172" i="109" s="1"/>
  <c r="AE184" i="109" s="1"/>
  <c r="AD193" i="109" s="1"/>
  <c r="E19" i="81" s="1"/>
  <c r="AD158" i="109"/>
  <c r="AD146" i="109"/>
  <c r="AD145" i="109"/>
  <c r="AD144" i="109"/>
  <c r="AD143" i="109"/>
  <c r="AD147" i="109" s="1"/>
  <c r="AD195" i="116" l="1"/>
  <c r="AD195" i="115"/>
  <c r="AD195" i="114"/>
  <c r="AD195" i="110"/>
  <c r="AD195" i="109"/>
  <c r="AB172" i="91"/>
  <c r="A172" i="91"/>
  <c r="AD123" i="91"/>
  <c r="AD128" i="91" s="1"/>
  <c r="Y106" i="91"/>
  <c r="Y81" i="91"/>
  <c r="Y69" i="91"/>
  <c r="AD55" i="91"/>
  <c r="AD61" i="91" l="1"/>
  <c r="AD85" i="91"/>
  <c r="AD56" i="91"/>
  <c r="AD116" i="91" s="1"/>
  <c r="Y117" i="91"/>
  <c r="Y118" i="91" s="1"/>
  <c r="AD73" i="91"/>
  <c r="AD100" i="91"/>
  <c r="AD102" i="91"/>
  <c r="AD113" i="91"/>
  <c r="AD112" i="91"/>
  <c r="AD115" i="91"/>
  <c r="AD62" i="91"/>
  <c r="AD152" i="91" s="1"/>
  <c r="AD104" i="91"/>
  <c r="AD76" i="91"/>
  <c r="AD101" i="91"/>
  <c r="AD80" i="91"/>
  <c r="AD75" i="91"/>
  <c r="AD103" i="91"/>
  <c r="AD89" i="91"/>
  <c r="AD95" i="91" s="1"/>
  <c r="AD74" i="91"/>
  <c r="AD114" i="91"/>
  <c r="AD78" i="91"/>
  <c r="AD105" i="91" l="1"/>
  <c r="AD106" i="91" s="1"/>
  <c r="AD154" i="91" s="1"/>
  <c r="AD67" i="91"/>
  <c r="AD69" i="91" s="1"/>
  <c r="AD93" i="91" s="1"/>
  <c r="AD77" i="91"/>
  <c r="AD117" i="91"/>
  <c r="AD79" i="91"/>
  <c r="AD111" i="91"/>
  <c r="AD81" i="91"/>
  <c r="AD94" i="91" s="1"/>
  <c r="AD118" i="91" l="1"/>
  <c r="AD127" i="91" s="1"/>
  <c r="AD129" i="91" s="1"/>
  <c r="AD155" i="91" s="1"/>
  <c r="AD96" i="91"/>
  <c r="AD153" i="91" s="1"/>
  <c r="F21" i="81" l="1"/>
  <c r="G21" i="81" s="1"/>
  <c r="F17" i="81"/>
  <c r="G17" i="81" s="1"/>
  <c r="AD135" i="91"/>
  <c r="AD139" i="91" s="1"/>
  <c r="AD140" i="91" l="1"/>
  <c r="AD156" i="91"/>
  <c r="AD157" i="91" s="1"/>
  <c r="AD159" i="91" l="1"/>
  <c r="M172" i="91" l="1"/>
  <c r="W172" i="91" s="1"/>
  <c r="AE172" i="91" s="1"/>
  <c r="AE184" i="91" s="1"/>
  <c r="AD193" i="91" s="1"/>
  <c r="E18" i="81" s="1"/>
  <c r="AD145" i="91"/>
  <c r="AD144" i="91"/>
  <c r="AD143" i="91"/>
  <c r="AD146" i="91"/>
  <c r="AD158" i="91"/>
  <c r="AD195" i="91"/>
  <c r="F22" i="81" l="1"/>
  <c r="G22" i="81" s="1"/>
  <c r="AD147" i="91"/>
  <c r="F20" i="81"/>
  <c r="G20" i="81" s="1"/>
  <c r="F24" i="81"/>
  <c r="G24" i="81" s="1"/>
  <c r="F23" i="81" l="1"/>
  <c r="G23" i="81" s="1"/>
  <c r="E25" i="81"/>
  <c r="F19" i="81" l="1"/>
  <c r="G19" i="81" s="1"/>
  <c r="F18" i="81"/>
  <c r="F25" i="81" l="1"/>
  <c r="G18" i="81"/>
  <c r="G25" i="81" l="1"/>
</calcChain>
</file>

<file path=xl/sharedStrings.xml><?xml version="1.0" encoding="utf-8"?>
<sst xmlns="http://schemas.openxmlformats.org/spreadsheetml/2006/main" count="2003" uniqueCount="226">
  <si>
    <t>PODER JUDUCIÁRIO FEDERAL</t>
  </si>
  <si>
    <t>JUSTIÇA FEDERAL DE PRIMEIRA INSTÂNCIA - SEÇÃO JUDICIÁRIA DA PARAÍBA</t>
  </si>
  <si>
    <t>SECRETARIA ADMINISTRATIVA</t>
  </si>
  <si>
    <t>NÚCLEO DE ADMINISTRAÇÃO</t>
  </si>
  <si>
    <t>Nº DO PROCESSO:</t>
  </si>
  <si>
    <t>OBJETO:</t>
  </si>
  <si>
    <t>CONTRATAÇÃO DE EMPRESA ESPECIALIZADA NA MANUTENÇÃO PREDIAL RESIDENTE E SERVIÇOS EVENTUAIS DA SEÇÃO JUDICIÁRIA EM JOÃO PESSOA E DEMAIS SUBSEÇÕES JUDICIÁRIAS DA PARAÍBA</t>
  </si>
  <si>
    <t>NOME DA PLANILHA:</t>
  </si>
  <si>
    <t>PLANILHA DE CUSTOS E FORMAÇÃO DE PREÇOS DE SERVIÇOS CONTÍNUOS DE ENGENHARIA E MANUTENÇÃO</t>
  </si>
  <si>
    <t>MODALIDADE DE LICITAÇÃO:</t>
  </si>
  <si>
    <t>PREGÃO ELETRÔNICO</t>
  </si>
  <si>
    <t>REGIME DE CONTRATAÇÃO:</t>
  </si>
  <si>
    <t>PREÇO GLOBAL E PREÇO UNITÁRIO</t>
  </si>
  <si>
    <t>PRAZO DO CONTRATO:</t>
  </si>
  <si>
    <t>36 MESES</t>
  </si>
  <si>
    <t>CONVENÇÕES COLETIVAS UTILIZADAS:</t>
  </si>
  <si>
    <t>- JOÃO PESSOA: CCT PB000200/2023 e TA PB000170/2024 (Conciliação nos autos da RPP 0000453-36.2025.5.13.0000 (CEJUSC-JT 2º grau - TRT13))
- CAMPINA GRANDE: CCT PB000114/2025</t>
  </si>
  <si>
    <t>ORÇAMENTO ESTIMATIVO</t>
  </si>
  <si>
    <t>PRAZO INICIAL (ANOS):</t>
  </si>
  <si>
    <t>GRUPO</t>
  </si>
  <si>
    <t>ITEM</t>
  </si>
  <si>
    <t>DESCRIÇÃO DO OBJETO</t>
  </si>
  <si>
    <t>VALOR MENSAL</t>
  </si>
  <si>
    <t>VALOR ANUAL</t>
  </si>
  <si>
    <t>VALOR CONTRATO</t>
  </si>
  <si>
    <t>SEQ.</t>
  </si>
  <si>
    <t>CUSTOS FIXOS</t>
  </si>
  <si>
    <t>PROFISSIONAL NÍVEL TÉCNICO</t>
  </si>
  <si>
    <t>PROFISSIONAL ELETRICISTA - JOÃO PESSOA</t>
  </si>
  <si>
    <t>AJUDANTE/AUXILIAR DE ELETRICISTA (ARTÍFICE) - JOÃO PESSOA</t>
  </si>
  <si>
    <t>PROFISSIONAL DE MANUTENÇÃO (ARTÍFICE) - JOÃO PESSOA</t>
  </si>
  <si>
    <t>AJUDANTE/AUXILIAR DE ARTÍFICE - JOAO PESSOA</t>
  </si>
  <si>
    <t>PROFISSIONAL ELETRICISTA - CAMPINA GRANDE</t>
  </si>
  <si>
    <t>PROFISSIONAL DE MANUTENÇÃO (ARTÍFICE) - CAMPINA GRANDE</t>
  </si>
  <si>
    <t>AJUDANTE/AUXILIAR DE ELETRICISTA (ARTÍFICE) - CAMPINA GRANDE</t>
  </si>
  <si>
    <t>TOTAL CUSTOS FIXOS (I)</t>
  </si>
  <si>
    <t>PLANILHA DE CUSTOS E FORMAÇÃO DE PREÇOS - IN 05/2017 - SEGES/MP</t>
  </si>
  <si>
    <t>(DE ACORDO COM A LEI 13.467/2017)</t>
  </si>
  <si>
    <t>PROFISSIONAL NÍVEL TÉCNICO - NÚCLEO JOÃO PESSOA</t>
  </si>
  <si>
    <t>Licitação nº ___/20____ - ___________________</t>
  </si>
  <si>
    <t>Dia ___/___/20___, às ___:___ horas</t>
  </si>
  <si>
    <t>Discriminação dos Serviços (dados referentes à contratação):</t>
  </si>
  <si>
    <t>A</t>
  </si>
  <si>
    <t>Data de apresentação da proposta (dia/mês/ano) - Revisão</t>
  </si>
  <si>
    <t>__/___/20____</t>
  </si>
  <si>
    <t>B</t>
  </si>
  <si>
    <t>Município/UF</t>
  </si>
  <si>
    <t>João Pessoa</t>
  </si>
  <si>
    <t>C</t>
  </si>
  <si>
    <t>Ano Acordo, Convenção ou Sentença Normativa em Dissídio Coletivo</t>
  </si>
  <si>
    <t>PB000200/2023
TA PB000170/2024</t>
  </si>
  <si>
    <t>Conciliação nos autos da RPP 0000453-36.2025.5.13.0000 (CEJUSC-JT 2º grau - TRT13)</t>
  </si>
  <si>
    <t>D</t>
  </si>
  <si>
    <t>Nº de meses de execução contratual</t>
  </si>
  <si>
    <t>Identificação do Serviço:</t>
  </si>
  <si>
    <t>Local Sede do Serviço</t>
  </si>
  <si>
    <t>NÚCLEO JOÃO PESSOA</t>
  </si>
  <si>
    <t>Tipo de serviço</t>
  </si>
  <si>
    <t>Unid</t>
  </si>
  <si>
    <t>Quant.</t>
  </si>
  <si>
    <t>SERVIÇOS TÉCNICOS DE EDIFICAÇÕES</t>
  </si>
  <si>
    <t>POSTO</t>
  </si>
  <si>
    <t>1. MÓDULOS</t>
  </si>
  <si>
    <t>Mão-de-obra vinculada à execução contratual:</t>
  </si>
  <si>
    <t>Dados complementares para composição dos custos referente à mão de obra</t>
  </si>
  <si>
    <t>Tipo de serviço (mesmo serviço com características distintas)</t>
  </si>
  <si>
    <t>Manutenção</t>
  </si>
  <si>
    <t>Classificação Brasileira de Ocupações (CBO)</t>
  </si>
  <si>
    <t>3121-05</t>
  </si>
  <si>
    <t>Salário - SINAPI</t>
  </si>
  <si>
    <t>Categoria profissional (Vinculada à execução contratual)</t>
  </si>
  <si>
    <t>Técnico de Edificações</t>
  </si>
  <si>
    <t>Data base da categoria (dia/mês/ano)</t>
  </si>
  <si>
    <r>
      <rPr>
        <b/>
        <sz val="10"/>
        <color rgb="FF002060"/>
        <rFont val="Times New Roman"/>
        <family val="1"/>
      </rPr>
      <t>MÓDULO 1:</t>
    </r>
    <r>
      <rPr>
        <b/>
        <sz val="10"/>
        <color theme="1"/>
        <rFont val="Times New Roman"/>
        <family val="1"/>
      </rPr>
      <t xml:space="preserve"> COMPOSIÇÃO DA REMUNERAÇÃO</t>
    </r>
  </si>
  <si>
    <t>Composição da Remuneração</t>
  </si>
  <si>
    <t>Percentual</t>
  </si>
  <si>
    <t>Valor</t>
  </si>
  <si>
    <t>Adicional de Risco de Vida</t>
  </si>
  <si>
    <t>Adicional de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</si>
  <si>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</si>
  <si>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</si>
  <si>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</si>
  <si>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</si>
  <si>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</si>
  <si>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</si>
  <si>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(Gratificação)</t>
  </si>
  <si>
    <t>Subtotal</t>
  </si>
  <si>
    <r>
      <rPr>
        <b/>
        <sz val="10"/>
        <color rgb="FF002060"/>
        <rFont val="Times New Roman"/>
        <family val="1"/>
      </rPr>
      <t>MÓDULO 2:</t>
    </r>
    <r>
      <rPr>
        <b/>
        <sz val="10"/>
        <color theme="1"/>
        <rFont val="Times New Roman"/>
        <family val="1"/>
      </rPr>
      <t xml:space="preserve"> ENCARGOS E BENEFÍCIOS ANUAIS, MENSAIS E DIÁRIOS</t>
    </r>
  </si>
  <si>
    <r>
      <rPr>
        <b/>
        <sz val="10"/>
        <color rgb="FF002060"/>
        <rFont val="Times New Roman"/>
      </rPr>
      <t>Submódulo 2.1:</t>
    </r>
    <r>
      <rPr>
        <b/>
        <sz val="10"/>
        <color rgb="FF000000"/>
        <rFont val="Times New Roman"/>
      </rPr>
      <t xml:space="preserve"> 13º Salário</t>
    </r>
  </si>
  <si>
    <t>2.1</t>
  </si>
  <si>
    <t>13º Salário</t>
  </si>
  <si>
    <t xml:space="preserve">Subtotal </t>
  </si>
  <si>
    <r>
      <rPr>
        <b/>
        <sz val="10"/>
        <color rgb="FF002060"/>
        <rFont val="Times New Roman"/>
        <family val="1"/>
      </rPr>
      <t>Submódulo 2.2:</t>
    </r>
    <r>
      <rPr>
        <b/>
        <sz val="10"/>
        <color theme="1"/>
        <rFont val="Times New Roman"/>
        <family val="1"/>
      </rPr>
      <t xml:space="preserve"> Encargos previdenciários (GPS), FGTS e outras contribuições</t>
    </r>
  </si>
  <si>
    <t>2.2</t>
  </si>
  <si>
    <t>GPS, FGTS e outras contribuições</t>
  </si>
  <si>
    <t>SINAPI - Cálculos e Parâmetros (a partir de 01/2025)</t>
  </si>
  <si>
    <t>INSS</t>
  </si>
  <si>
    <t>Salário educação</t>
  </si>
  <si>
    <t>SAT (RAT AJUSTADO)</t>
  </si>
  <si>
    <t>SESC ou SESI</t>
  </si>
  <si>
    <t>SENAI - SENAC</t>
  </si>
  <si>
    <t>SEBRAE</t>
  </si>
  <si>
    <t>INCRA</t>
  </si>
  <si>
    <t>H</t>
  </si>
  <si>
    <t>FGTS</t>
  </si>
  <si>
    <r>
      <rPr>
        <b/>
        <sz val="10"/>
        <color rgb="FF002060"/>
        <rFont val="Times New Roman"/>
        <family val="1"/>
      </rPr>
      <t>Submódulo 2.3:</t>
    </r>
    <r>
      <rPr>
        <b/>
        <sz val="10"/>
        <color theme="1"/>
        <rFont val="Times New Roman"/>
        <family val="1"/>
      </rPr>
      <t xml:space="preserve"> Benefícios Mensais e Diários</t>
    </r>
  </si>
  <si>
    <t>2.3</t>
  </si>
  <si>
    <t>Benefícios mensiais e diários</t>
  </si>
  <si>
    <t>Transporte</t>
  </si>
  <si>
    <t>Decreto PMJP nº 10.918/2025</t>
  </si>
  <si>
    <t>Auxílio-refeição/alimentação - SINAPI</t>
  </si>
  <si>
    <t>Código SINAPI 40862 - Verificar componentes da cesta básica (CCT)</t>
  </si>
  <si>
    <t>EPI/Fardamento Mensalista - SINAPI</t>
  </si>
  <si>
    <t>Código SINAPI 43494</t>
  </si>
  <si>
    <t>Seguro de Vida - SINAPI</t>
  </si>
  <si>
    <t>Código SINAPI 40864</t>
  </si>
  <si>
    <t>QUADRO-RESUMO DO MÓDULO 2 - ENCARGOS E BENEFÍCIOS ANUAIS, MENSAIS E DIÁRIOS</t>
  </si>
  <si>
    <t>Encargos e Benefícios Anuais, Mensais e Diários</t>
  </si>
  <si>
    <t>13º Salário, Férias e Adicional de Férias</t>
  </si>
  <si>
    <t>Benefícios Mensais e Diários</t>
  </si>
  <si>
    <r>
      <rPr>
        <b/>
        <sz val="10"/>
        <color rgb="FF002060"/>
        <rFont val="Times New Roman"/>
        <family val="1"/>
      </rPr>
      <t>MÓDULO 3:</t>
    </r>
    <r>
      <rPr>
        <b/>
        <sz val="10"/>
        <color theme="1"/>
        <rFont val="Times New Roman"/>
        <family val="1"/>
      </rPr>
      <t xml:space="preserve"> PROVISÃO PARA RESCISÃO</t>
    </r>
  </si>
  <si>
    <t>Provisão para rescisão</t>
  </si>
  <si>
    <t>Aviso prévio indenizado - SINAPI</t>
  </si>
  <si>
    <t>Férias Indenizadas - SINAPI</t>
  </si>
  <si>
    <t>Depósito Rescisão sem Justa Causa - SINAPI</t>
  </si>
  <si>
    <t>Aviso prévio trabalhado - SINAPI</t>
  </si>
  <si>
    <t>Reincidência de Grupo A sobre Aviso Prévio Trabalhado e Reincidência do FGTS sobre Aviso Prévio Indenizado - SINAPI</t>
  </si>
  <si>
    <t>Indenização Adicional - SINAPI</t>
  </si>
  <si>
    <r>
      <rPr>
        <b/>
        <sz val="10"/>
        <color rgb="FF002060"/>
        <rFont val="Times New Roman"/>
        <family val="1"/>
      </rPr>
      <t>MÓDULO 4:</t>
    </r>
    <r>
      <rPr>
        <b/>
        <sz val="10"/>
        <color theme="1"/>
        <rFont val="Times New Roman"/>
        <family val="1"/>
      </rPr>
      <t xml:space="preserve"> CUSTO DE REPOSIÇÃO DO PROFISSIONAL AUSENTE</t>
    </r>
  </si>
  <si>
    <r>
      <rPr>
        <b/>
        <sz val="10"/>
        <color rgb="FF002060"/>
        <rFont val="Times New Roman"/>
        <family val="1"/>
      </rPr>
      <t>Submódulo 4.1:</t>
    </r>
    <r>
      <rPr>
        <b/>
        <sz val="10"/>
        <color theme="1"/>
        <rFont val="Times New Roman"/>
        <family val="1"/>
      </rPr>
      <t xml:space="preserve"> Ausências Legais</t>
    </r>
  </si>
  <si>
    <t>4.1</t>
  </si>
  <si>
    <t>Ausências legais</t>
  </si>
  <si>
    <t>Férias Gozadas - SINAPI</t>
  </si>
  <si>
    <t>Faltas Justificadas - SINAPI</t>
  </si>
  <si>
    <t>Licença paternidade - SINAPI</t>
  </si>
  <si>
    <t>Ausências por acidente de trabalho - SINAPI</t>
  </si>
  <si>
    <t>Afastamento maternidade - SINAPI</t>
  </si>
  <si>
    <t>Auxílio Enfermidade - SINAPI</t>
  </si>
  <si>
    <t>Reincidência do Submódulo 2.2 sobre os Custos de Reposição - SINAPI</t>
  </si>
  <si>
    <r>
      <rPr>
        <b/>
        <sz val="10"/>
        <color rgb="FF002060"/>
        <rFont val="Times New Roman"/>
        <family val="1"/>
      </rPr>
      <t>Submódulo 4.2:</t>
    </r>
    <r>
      <rPr>
        <b/>
        <sz val="10"/>
        <color theme="1"/>
        <rFont val="Times New Roman"/>
        <family val="1"/>
      </rPr>
      <t xml:space="preserve"> Intrajornada</t>
    </r>
  </si>
  <si>
    <t>4.2</t>
  </si>
  <si>
    <t>Intrajornada</t>
  </si>
  <si>
    <t>Intervalo para repouso ou alimentação</t>
  </si>
  <si>
    <t>QUADRO-RESUMO DO MÓDULO 4 - CUSTO DE REPOSIÇÃO DO PROFISSIONAL AUSENTE</t>
  </si>
  <si>
    <t>Custo de Reposição do Profissional Ausente</t>
  </si>
  <si>
    <r>
      <rPr>
        <b/>
        <sz val="10"/>
        <color rgb="FF002060"/>
        <rFont val="Times New Roman"/>
        <family val="1"/>
      </rPr>
      <t>MÓDULO 5:</t>
    </r>
    <r>
      <rPr>
        <b/>
        <sz val="10"/>
        <color theme="1"/>
        <rFont val="Times New Roman"/>
        <family val="1"/>
      </rPr>
      <t xml:space="preserve"> INSUMOS DIVERSOS</t>
    </r>
  </si>
  <si>
    <t>Insumos Diversos</t>
  </si>
  <si>
    <t>Materiais</t>
  </si>
  <si>
    <t>Ferramentas - SINAPI</t>
  </si>
  <si>
    <t>Código SINAPI 43470</t>
  </si>
  <si>
    <t>MÓDULO 6: CUSTOS INDIRETOS, TRIBUTOS E LUCRO</t>
  </si>
  <si>
    <t>Custos Indiretos, Tributos e Lucros</t>
  </si>
  <si>
    <t>%</t>
  </si>
  <si>
    <t xml:space="preserve">Custos Indiretos </t>
  </si>
  <si>
    <t>BDI - 1º quartil (Acórdão TCU 2622/2013 - Plenário)</t>
  </si>
  <si>
    <t>Lucro</t>
  </si>
  <si>
    <t>Tributos (incidentes sobre o Valor Total por Empregado)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</si>
  <si>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</si>
  <si>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</si>
  <si>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</si>
  <si>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</si>
  <si>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</si>
  <si>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</si>
  <si>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</si>
  <si>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</si>
  <si>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</si>
  <si>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>Art. 9º, I, a, Lei nº 14.973/2024</t>
  </si>
  <si>
    <t>2. QUADRO-RESUMO DO CUSTO POR EMPREGADO</t>
  </si>
  <si>
    <t>Mão-de-obra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</si>
  <si>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</si>
  <si>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</si>
  <si>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</si>
  <si>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de Profissional Ausente</t>
  </si>
  <si>
    <t>Módulo 5 - Insumos Diversos</t>
  </si>
  <si>
    <t>Módulo 6 - Custos Indiretos, Tributos e Lucros</t>
  </si>
  <si>
    <t>Valor Total por Empregado</t>
  </si>
  <si>
    <t>3. QUADRO-RESUMO - VALOR MENSAL POR POSTO DE SERVIÇO</t>
  </si>
  <si>
    <t>Tipo do Serviço</t>
  </si>
  <si>
    <t>Valor por Empregado</t>
  </si>
  <si>
    <t>Empregados por Posto</t>
  </si>
  <si>
    <t>Valor por Posto</t>
  </si>
  <si>
    <t>Postos</t>
  </si>
  <si>
    <t>Valor Total do Serviço</t>
  </si>
  <si>
    <t>(A)</t>
  </si>
  <si>
    <t>(B)</t>
  </si>
  <si>
    <t>(C)</t>
  </si>
  <si>
    <t>(D) = (BxC)</t>
  </si>
  <si>
    <t>(E)</t>
  </si>
  <si>
    <t>(F) = (DxE)</t>
  </si>
  <si>
    <t>Valor Mensal dos Serviços</t>
  </si>
  <si>
    <t>4. QUADRO-DEMONSTRATIVO - VALOR PARCIAL DA PROPOSTA</t>
  </si>
  <si>
    <t>Descrição</t>
  </si>
  <si>
    <t>Valor (R$)</t>
  </si>
  <si>
    <t>Valor por posto</t>
  </si>
  <si>
    <r>
      <t xml:space="preserve">Valor global da proposta (valor mensal do serviço x </t>
    </r>
    <r>
      <rPr>
        <sz val="10"/>
        <color rgb="FFFF0000"/>
        <rFont val="Times New Roman"/>
        <family val="1"/>
      </rPr>
      <t>36 meses</t>
    </r>
    <r>
      <rPr>
        <sz val="10"/>
        <color theme="1"/>
        <rFont val="Times New Roman"/>
        <family val="1"/>
      </rPr>
      <t>)</t>
    </r>
  </si>
  <si>
    <t>PROFISSIONAL ELETRICISTA - NÚCLEO JOÃO PESSOA</t>
  </si>
  <si>
    <t>SERVIÇOS TÉCNICOS EM ELETRICIDADE / ELETRÔNICA</t>
  </si>
  <si>
    <t>9511-05</t>
  </si>
  <si>
    <t>Salário - CCT</t>
  </si>
  <si>
    <t>Eletricista</t>
  </si>
  <si>
    <t>Código SINAPI 43496</t>
  </si>
  <si>
    <t>Código SINAPI 43472</t>
  </si>
  <si>
    <t>PROFISSIONAL ELETRICISTA - NÚCLEO CAMPINA GRANDE</t>
  </si>
  <si>
    <t>Campina Grande</t>
  </si>
  <si>
    <t>PB000114/2025</t>
  </si>
  <si>
    <t>NÚCLEO CAMPINA GRANDE</t>
  </si>
  <si>
    <t>Portaria STTP-CG nº 33/2024</t>
  </si>
  <si>
    <t>AJUDANTE / AUXILIAR DE ELETRICISTA - NÚCLEO JOÃO PESSOA</t>
  </si>
  <si>
    <t>SERVIÇOS TÉCNICOS DE AJUDANTE / AUXILIAR DE ELETRICISTA</t>
  </si>
  <si>
    <t>7156-15</t>
  </si>
  <si>
    <t>Ajudante de Eletricista</t>
  </si>
  <si>
    <t>AJUDANTE / AUXILIAR DE ELETRICISTA - NÚCLEO CAMPINA GRANDE</t>
  </si>
  <si>
    <t>PROFISSIONAL DE MANUTENÇÃO / ARTÍFICE - NÚCLEO JOÃO PESSOA</t>
  </si>
  <si>
    <t>SERVIÇOS TÉCNICOS DE MANUTENÇÃO / ARTÍFICE</t>
  </si>
  <si>
    <t>5143-25</t>
  </si>
  <si>
    <t>Técnico de Manutenção Predial</t>
  </si>
  <si>
    <t>Inexistência de atividade insalubre - LTIP (doc. SEI 5197612 - Processo 0001132-55.2025.4.05.7400)</t>
  </si>
  <si>
    <t>Código SINAPI 43497</t>
  </si>
  <si>
    <t>Código SINAPI 43473</t>
  </si>
  <si>
    <t>PROFISSIONAL DE MANUTENÇÃO / ARTÍFICE - NÚCLEO CAMPINA GRANDE</t>
  </si>
  <si>
    <t>Inexistência de atividade insalubre - LTIP (doc. SEI 5197615 - Processo 0001132-55.2025.4.05.7400)</t>
  </si>
  <si>
    <t>EPI Mensalista - SINAPI</t>
  </si>
  <si>
    <t>AJUDANTE / AUXILIAR DE ARTÍFICE - NÚCLEO JOÃO PESSOA</t>
  </si>
  <si>
    <t>SERVIÇOS TÉCNICOS DE AJUDANTE / AUXILIAR DE ARTÍFICE</t>
  </si>
  <si>
    <t>5143-10</t>
  </si>
  <si>
    <t>Auxiliar de Manutenção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</si>
</sst>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0"/>
    <numFmt numFmtId="167" formatCode="&quot;R$&quot;\ 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i/>
      <sz val="10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9"/>
      <name val="Tahoma"/>
      <family val="2"/>
    </font>
    <font>
      <sz val="9"/>
      <color indexed="8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8"/>
      <color theme="1"/>
      <name val="Tahoma"/>
      <family val="2"/>
    </font>
    <font>
      <b/>
      <sz val="10"/>
      <color rgb="FF002060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theme="1"/>
      <name val="Arial"/>
    </font>
    <font>
      <b/>
      <sz val="10"/>
      <color theme="1"/>
      <name val="Arial"/>
    </font>
    <font>
      <i/>
      <sz val="9"/>
      <name val="Tahoma"/>
    </font>
    <font>
      <sz val="9"/>
      <color indexed="8"/>
      <name val="Tahoma"/>
    </font>
    <font>
      <b/>
      <sz val="10"/>
      <color indexed="8"/>
      <name val="Arial"/>
    </font>
    <font>
      <b/>
      <sz val="10"/>
      <color rgb="FFC00000"/>
      <name val="Arial"/>
    </font>
    <font>
      <b/>
      <sz val="10"/>
      <color rgb="FF002060"/>
      <name val="Arial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164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4" fillId="0" borderId="6" xfId="2" applyFont="1" applyBorder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14" fontId="14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164" fontId="14" fillId="0" borderId="0" xfId="3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10" fontId="14" fillId="4" borderId="0" xfId="2" applyNumberFormat="1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64" fontId="14" fillId="4" borderId="0" xfId="3" applyFont="1" applyFill="1" applyBorder="1" applyAlignment="1">
      <alignment horizontal="center" vertical="center"/>
    </xf>
    <xf numFmtId="0" fontId="14" fillId="9" borderId="7" xfId="2" applyFont="1" applyFill="1" applyBorder="1" applyAlignment="1">
      <alignment vertical="center"/>
    </xf>
    <xf numFmtId="0" fontId="14" fillId="9" borderId="8" xfId="2" applyFont="1" applyFill="1" applyBorder="1" applyAlignment="1">
      <alignment vertical="center"/>
    </xf>
    <xf numFmtId="0" fontId="14" fillId="9" borderId="9" xfId="2" applyFont="1" applyFill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164" fontId="15" fillId="0" borderId="7" xfId="3" applyFont="1" applyBorder="1" applyAlignment="1">
      <alignment vertical="center"/>
    </xf>
    <xf numFmtId="164" fontId="15" fillId="0" borderId="8" xfId="3" applyFont="1" applyBorder="1" applyAlignment="1">
      <alignment vertical="center"/>
    </xf>
    <xf numFmtId="164" fontId="15" fillId="0" borderId="9" xfId="3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10" fontId="10" fillId="0" borderId="0" xfId="5" applyNumberFormat="1" applyFont="1" applyBorder="1" applyAlignment="1">
      <alignment horizontal="center" vertical="center"/>
    </xf>
    <xf numFmtId="164" fontId="10" fillId="0" borderId="0" xfId="3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6" fillId="0" borderId="13" xfId="0" applyFont="1" applyBorder="1" applyAlignment="1">
      <alignment horizontal="left" vertical="center"/>
    </xf>
    <xf numFmtId="164" fontId="5" fillId="0" borderId="1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0" fontId="15" fillId="0" borderId="7" xfId="5" applyNumberFormat="1" applyFont="1" applyFill="1" applyBorder="1" applyAlignment="1">
      <alignment vertical="center"/>
    </xf>
    <xf numFmtId="10" fontId="15" fillId="0" borderId="8" xfId="5" applyNumberFormat="1" applyFont="1" applyFill="1" applyBorder="1" applyAlignment="1">
      <alignment vertical="center"/>
    </xf>
    <xf numFmtId="10" fontId="15" fillId="0" borderId="9" xfId="5" applyNumberFormat="1" applyFont="1" applyFill="1" applyBorder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0" applyFont="1"/>
    <xf numFmtId="164" fontId="14" fillId="0" borderId="0" xfId="3" applyFont="1" applyAlignment="1">
      <alignment horizontal="center" vertical="center"/>
    </xf>
    <xf numFmtId="164" fontId="14" fillId="4" borderId="0" xfId="3" applyFont="1" applyFill="1" applyAlignment="1">
      <alignment horizontal="center" vertical="center"/>
    </xf>
    <xf numFmtId="10" fontId="15" fillId="0" borderId="7" xfId="5" applyNumberFormat="1" applyFont="1" applyBorder="1" applyAlignment="1">
      <alignment vertical="center"/>
    </xf>
    <xf numFmtId="10" fontId="15" fillId="0" borderId="8" xfId="5" applyNumberFormat="1" applyFont="1" applyBorder="1" applyAlignment="1">
      <alignment vertical="center"/>
    </xf>
    <xf numFmtId="10" fontId="15" fillId="0" borderId="9" xfId="5" applyNumberFormat="1" applyFont="1" applyBorder="1" applyAlignment="1">
      <alignment vertical="center"/>
    </xf>
    <xf numFmtId="0" fontId="33" fillId="0" borderId="0" xfId="2" applyFont="1" applyAlignment="1">
      <alignment horizontal="left" vertical="center"/>
    </xf>
    <xf numFmtId="10" fontId="33" fillId="0" borderId="0" xfId="5" applyNumberFormat="1" applyFont="1" applyAlignment="1">
      <alignment horizontal="center" vertical="center"/>
    </xf>
    <xf numFmtId="164" fontId="33" fillId="0" borderId="0" xfId="3" applyFont="1" applyAlignment="1">
      <alignment horizontal="center" vertical="center"/>
    </xf>
    <xf numFmtId="0" fontId="33" fillId="0" borderId="2" xfId="2" applyFont="1" applyBorder="1" applyAlignment="1">
      <alignment horizontal="left" vertical="center"/>
    </xf>
    <xf numFmtId="0" fontId="33" fillId="0" borderId="4" xfId="2" applyFont="1" applyBorder="1" applyAlignment="1">
      <alignment horizontal="left" vertical="center"/>
    </xf>
    <xf numFmtId="0" fontId="33" fillId="0" borderId="3" xfId="2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39" fillId="0" borderId="0" xfId="0" applyFont="1"/>
    <xf numFmtId="0" fontId="39" fillId="0" borderId="0" xfId="0" applyFont="1" applyAlignment="1">
      <alignment vertical="center"/>
    </xf>
    <xf numFmtId="164" fontId="6" fillId="5" borderId="3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7" fontId="21" fillId="7" borderId="7" xfId="3" applyNumberFormat="1" applyFont="1" applyFill="1" applyBorder="1" applyAlignment="1">
      <alignment horizontal="right" vertical="center"/>
    </xf>
    <xf numFmtId="167" fontId="21" fillId="7" borderId="8" xfId="3" applyNumberFormat="1" applyFont="1" applyFill="1" applyBorder="1" applyAlignment="1">
      <alignment horizontal="right" vertical="center"/>
    </xf>
    <xf numFmtId="167" fontId="21" fillId="7" borderId="9" xfId="3" applyNumberFormat="1" applyFont="1" applyFill="1" applyBorder="1" applyAlignment="1">
      <alignment horizontal="right" vertical="center"/>
    </xf>
    <xf numFmtId="167" fontId="21" fillId="7" borderId="10" xfId="3" applyNumberFormat="1" applyFont="1" applyFill="1" applyBorder="1" applyAlignment="1">
      <alignment horizontal="right" vertical="center"/>
    </xf>
    <xf numFmtId="167" fontId="21" fillId="7" borderId="6" xfId="3" applyNumberFormat="1" applyFont="1" applyFill="1" applyBorder="1" applyAlignment="1">
      <alignment horizontal="right" vertical="center"/>
    </xf>
    <xf numFmtId="167" fontId="21" fillId="7" borderId="5" xfId="3" applyNumberFormat="1" applyFont="1" applyFill="1" applyBorder="1" applyAlignment="1">
      <alignment horizontal="right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164" fontId="14" fillId="6" borderId="7" xfId="3" applyFont="1" applyFill="1" applyBorder="1" applyAlignment="1">
      <alignment horizontal="center" vertical="center" wrapText="1"/>
    </xf>
    <xf numFmtId="164" fontId="14" fillId="6" borderId="8" xfId="3" applyFont="1" applyFill="1" applyBorder="1" applyAlignment="1">
      <alignment horizontal="center" vertical="center" wrapText="1"/>
    </xf>
    <xf numFmtId="164" fontId="14" fillId="6" borderId="9" xfId="3" applyFont="1" applyFill="1" applyBorder="1" applyAlignment="1">
      <alignment horizontal="center" vertical="center" wrapText="1"/>
    </xf>
    <xf numFmtId="164" fontId="14" fillId="6" borderId="10" xfId="3" applyFont="1" applyFill="1" applyBorder="1" applyAlignment="1">
      <alignment horizontal="center" vertical="center" wrapText="1"/>
    </xf>
    <xf numFmtId="164" fontId="14" fillId="6" borderId="6" xfId="3" applyFont="1" applyFill="1" applyBorder="1" applyAlignment="1">
      <alignment horizontal="center" vertical="center" wrapText="1"/>
    </xf>
    <xf numFmtId="164" fontId="14" fillId="6" borderId="5" xfId="3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 applyAlignment="1">
      <alignment horizontal="left" vertical="center"/>
    </xf>
    <xf numFmtId="0" fontId="17" fillId="0" borderId="10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64" fontId="14" fillId="0" borderId="1" xfId="3" applyFont="1" applyBorder="1" applyAlignment="1">
      <alignment horizontal="center" vertical="center"/>
    </xf>
    <xf numFmtId="167" fontId="15" fillId="0" borderId="7" xfId="3" applyNumberFormat="1" applyFont="1" applyBorder="1" applyAlignment="1">
      <alignment horizontal="right" vertical="center"/>
    </xf>
    <xf numFmtId="167" fontId="15" fillId="0" borderId="8" xfId="3" applyNumberFormat="1" applyFont="1" applyBorder="1" applyAlignment="1">
      <alignment horizontal="right" vertical="center"/>
    </xf>
    <xf numFmtId="167" fontId="15" fillId="0" borderId="9" xfId="3" applyNumberFormat="1" applyFont="1" applyBorder="1" applyAlignment="1">
      <alignment horizontal="right" vertical="center"/>
    </xf>
    <xf numFmtId="167" fontId="15" fillId="0" borderId="10" xfId="3" applyNumberFormat="1" applyFont="1" applyBorder="1" applyAlignment="1">
      <alignment horizontal="right" vertical="center"/>
    </xf>
    <xf numFmtId="167" fontId="15" fillId="0" borderId="6" xfId="3" applyNumberFormat="1" applyFont="1" applyBorder="1" applyAlignment="1">
      <alignment horizontal="right" vertical="center"/>
    </xf>
    <xf numFmtId="167" fontId="15" fillId="0" borderId="5" xfId="3" applyNumberFormat="1" applyFont="1" applyBorder="1" applyAlignment="1">
      <alignment horizontal="right" vertical="center"/>
    </xf>
    <xf numFmtId="0" fontId="15" fillId="0" borderId="7" xfId="2" applyFont="1" applyBorder="1" applyAlignment="1">
      <alignment horizontal="justify" vertical="center" wrapText="1"/>
    </xf>
    <xf numFmtId="0" fontId="15" fillId="0" borderId="8" xfId="2" applyFont="1" applyBorder="1" applyAlignment="1">
      <alignment horizontal="justify" vertical="center" wrapText="1"/>
    </xf>
    <xf numFmtId="0" fontId="15" fillId="0" borderId="9" xfId="2" applyFont="1" applyBorder="1" applyAlignment="1">
      <alignment horizontal="justify" vertical="center" wrapText="1"/>
    </xf>
    <xf numFmtId="0" fontId="15" fillId="0" borderId="11" xfId="2" applyFont="1" applyBorder="1" applyAlignment="1">
      <alignment horizontal="justify" vertical="center" wrapText="1"/>
    </xf>
    <xf numFmtId="0" fontId="15" fillId="0" borderId="0" xfId="2" applyFont="1" applyAlignment="1">
      <alignment horizontal="justify" vertical="center" wrapText="1"/>
    </xf>
    <xf numFmtId="0" fontId="15" fillId="0" borderId="12" xfId="2" applyFont="1" applyBorder="1" applyAlignment="1">
      <alignment horizontal="justify" vertical="center" wrapText="1"/>
    </xf>
    <xf numFmtId="0" fontId="15" fillId="0" borderId="10" xfId="2" applyFont="1" applyBorder="1" applyAlignment="1">
      <alignment horizontal="justify" vertical="center" wrapText="1"/>
    </xf>
    <xf numFmtId="0" fontId="15" fillId="0" borderId="6" xfId="2" applyFont="1" applyBorder="1" applyAlignment="1">
      <alignment horizontal="justify" vertical="center" wrapText="1"/>
    </xf>
    <xf numFmtId="0" fontId="15" fillId="0" borderId="5" xfId="2" applyFont="1" applyBorder="1" applyAlignment="1">
      <alignment horizontal="justify" vertical="center" wrapText="1"/>
    </xf>
    <xf numFmtId="164" fontId="15" fillId="0" borderId="7" xfId="2" applyNumberFormat="1" applyFont="1" applyBorder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166" fontId="15" fillId="0" borderId="7" xfId="2" applyNumberFormat="1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164" fontId="15" fillId="0" borderId="7" xfId="2" applyNumberFormat="1" applyFont="1" applyBorder="1" applyAlignment="1">
      <alignment horizontal="center" vertical="center" wrapText="1"/>
    </xf>
    <xf numFmtId="164" fontId="15" fillId="0" borderId="8" xfId="2" applyNumberFormat="1" applyFont="1" applyBorder="1" applyAlignment="1">
      <alignment horizontal="center" vertical="center" wrapText="1"/>
    </xf>
    <xf numFmtId="164" fontId="15" fillId="0" borderId="9" xfId="2" applyNumberFormat="1" applyFont="1" applyBorder="1" applyAlignment="1">
      <alignment horizontal="center" vertical="center" wrapText="1"/>
    </xf>
    <xf numFmtId="164" fontId="15" fillId="0" borderId="11" xfId="2" applyNumberFormat="1" applyFont="1" applyBorder="1" applyAlignment="1">
      <alignment horizontal="center" vertical="center" wrapText="1"/>
    </xf>
    <xf numFmtId="164" fontId="15" fillId="0" borderId="0" xfId="2" applyNumberFormat="1" applyFont="1" applyAlignment="1">
      <alignment horizontal="center" vertical="center" wrapText="1"/>
    </xf>
    <xf numFmtId="164" fontId="15" fillId="0" borderId="12" xfId="2" applyNumberFormat="1" applyFont="1" applyBorder="1" applyAlignment="1">
      <alignment horizontal="center" vertical="center" wrapText="1"/>
    </xf>
    <xf numFmtId="164" fontId="15" fillId="0" borderId="10" xfId="2" applyNumberFormat="1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center" vertical="center" wrapText="1"/>
    </xf>
    <xf numFmtId="164" fontId="15" fillId="0" borderId="5" xfId="2" applyNumberFormat="1" applyFont="1" applyBorder="1" applyAlignment="1">
      <alignment horizontal="center" vertical="center" wrapText="1"/>
    </xf>
    <xf numFmtId="1" fontId="15" fillId="0" borderId="7" xfId="2" applyNumberFormat="1" applyFont="1" applyBorder="1" applyAlignment="1">
      <alignment horizontal="center" vertical="center" wrapText="1"/>
    </xf>
    <xf numFmtId="164" fontId="15" fillId="0" borderId="7" xfId="3" applyFont="1" applyBorder="1" applyAlignment="1">
      <alignment horizontal="center" vertical="center" wrapText="1"/>
    </xf>
    <xf numFmtId="164" fontId="15" fillId="0" borderId="8" xfId="3" applyFont="1" applyBorder="1" applyAlignment="1">
      <alignment horizontal="center" vertical="center" wrapText="1"/>
    </xf>
    <xf numFmtId="164" fontId="15" fillId="0" borderId="9" xfId="3" applyFont="1" applyBorder="1" applyAlignment="1">
      <alignment horizontal="center" vertical="center" wrapText="1"/>
    </xf>
    <xf numFmtId="164" fontId="15" fillId="0" borderId="11" xfId="3" applyFont="1" applyBorder="1" applyAlignment="1">
      <alignment horizontal="center" vertical="center" wrapText="1"/>
    </xf>
    <xf numFmtId="164" fontId="15" fillId="0" borderId="0" xfId="3" applyFont="1" applyBorder="1" applyAlignment="1">
      <alignment horizontal="center" vertical="center" wrapText="1"/>
    </xf>
    <xf numFmtId="164" fontId="15" fillId="0" borderId="12" xfId="3" applyFont="1" applyBorder="1" applyAlignment="1">
      <alignment horizontal="center" vertical="center" wrapText="1"/>
    </xf>
    <xf numFmtId="164" fontId="15" fillId="0" borderId="10" xfId="3" applyFont="1" applyBorder="1" applyAlignment="1">
      <alignment horizontal="center" vertical="center" wrapText="1"/>
    </xf>
    <xf numFmtId="164" fontId="15" fillId="0" borderId="6" xfId="3" applyFont="1" applyBorder="1" applyAlignment="1">
      <alignment horizontal="center" vertical="center" wrapText="1"/>
    </xf>
    <xf numFmtId="164" fontId="15" fillId="0" borderId="5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right" vertical="center"/>
    </xf>
    <xf numFmtId="0" fontId="14" fillId="0" borderId="4" xfId="2" applyFont="1" applyBorder="1" applyAlignment="1">
      <alignment horizontal="right" vertical="center"/>
    </xf>
    <xf numFmtId="0" fontId="14" fillId="0" borderId="3" xfId="2" applyFont="1" applyBorder="1" applyAlignment="1">
      <alignment horizontal="right" vertical="center"/>
    </xf>
    <xf numFmtId="164" fontId="14" fillId="0" borderId="2" xfId="3" applyFont="1" applyBorder="1" applyAlignment="1">
      <alignment horizontal="center" vertical="center"/>
    </xf>
    <xf numFmtId="164" fontId="14" fillId="0" borderId="4" xfId="3" applyFont="1" applyBorder="1" applyAlignment="1">
      <alignment horizontal="center" vertical="center"/>
    </xf>
    <xf numFmtId="164" fontId="14" fillId="0" borderId="3" xfId="3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4" fillId="0" borderId="7" xfId="2" applyFont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164" fontId="14" fillId="6" borderId="2" xfId="3" applyFont="1" applyFill="1" applyBorder="1" applyAlignment="1">
      <alignment horizontal="center" vertical="center"/>
    </xf>
    <xf numFmtId="164" fontId="14" fillId="6" borderId="4" xfId="3" applyFont="1" applyFill="1" applyBorder="1" applyAlignment="1">
      <alignment horizontal="center" vertical="center"/>
    </xf>
    <xf numFmtId="164" fontId="14" fillId="6" borderId="3" xfId="3" applyFont="1" applyFill="1" applyBorder="1" applyAlignment="1">
      <alignment horizontal="center" vertical="center"/>
    </xf>
    <xf numFmtId="0" fontId="17" fillId="0" borderId="2" xfId="2" applyFont="1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10" fontId="15" fillId="10" borderId="2" xfId="5" applyNumberFormat="1" applyFont="1" applyFill="1" applyBorder="1" applyAlignment="1">
      <alignment horizontal="center" vertical="center"/>
    </xf>
    <xf numFmtId="10" fontId="15" fillId="10" borderId="4" xfId="5" applyNumberFormat="1" applyFont="1" applyFill="1" applyBorder="1" applyAlignment="1">
      <alignment horizontal="center" vertical="center"/>
    </xf>
    <xf numFmtId="10" fontId="15" fillId="10" borderId="3" xfId="5" applyNumberFormat="1" applyFont="1" applyFill="1" applyBorder="1" applyAlignment="1">
      <alignment horizontal="center" vertical="center"/>
    </xf>
    <xf numFmtId="164" fontId="15" fillId="0" borderId="2" xfId="3" applyFont="1" applyBorder="1" applyAlignment="1">
      <alignment horizontal="center" vertical="center"/>
    </xf>
    <xf numFmtId="164" fontId="15" fillId="0" borderId="4" xfId="3" applyFont="1" applyBorder="1" applyAlignment="1">
      <alignment horizontal="center" vertical="center"/>
    </xf>
    <xf numFmtId="164" fontId="15" fillId="0" borderId="3" xfId="3" applyFont="1" applyBorder="1" applyAlignment="1">
      <alignment horizontal="center" vertical="center"/>
    </xf>
    <xf numFmtId="164" fontId="14" fillId="6" borderId="14" xfId="3" applyFont="1" applyFill="1" applyBorder="1" applyAlignment="1">
      <alignment horizontal="center" vertical="center"/>
    </xf>
    <xf numFmtId="164" fontId="14" fillId="6" borderId="15" xfId="3" applyFont="1" applyFill="1" applyBorder="1" applyAlignment="1">
      <alignment horizontal="center" vertical="center"/>
    </xf>
    <xf numFmtId="164" fontId="14" fillId="6" borderId="16" xfId="3" applyFont="1" applyFill="1" applyBorder="1" applyAlignment="1">
      <alignment horizontal="center" vertical="center"/>
    </xf>
    <xf numFmtId="10" fontId="15" fillId="0" borderId="2" xfId="5" applyNumberFormat="1" applyFont="1" applyFill="1" applyBorder="1" applyAlignment="1">
      <alignment horizontal="center" vertical="center"/>
    </xf>
    <xf numFmtId="10" fontId="15" fillId="0" borderId="4" xfId="5" applyNumberFormat="1" applyFont="1" applyFill="1" applyBorder="1" applyAlignment="1">
      <alignment horizontal="center" vertical="center"/>
    </xf>
    <xf numFmtId="10" fontId="15" fillId="0" borderId="3" xfId="5" applyNumberFormat="1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6" borderId="2" xfId="2" applyFont="1" applyFill="1" applyBorder="1" applyAlignment="1">
      <alignment horizontal="left" vertical="center"/>
    </xf>
    <xf numFmtId="0" fontId="14" fillId="6" borderId="4" xfId="2" applyFont="1" applyFill="1" applyBorder="1" applyAlignment="1">
      <alignment horizontal="left" vertical="center"/>
    </xf>
    <xf numFmtId="0" fontId="14" fillId="6" borderId="3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left" vertical="center"/>
    </xf>
    <xf numFmtId="0" fontId="14" fillId="5" borderId="4" xfId="2" applyFont="1" applyFill="1" applyBorder="1" applyAlignment="1">
      <alignment horizontal="left" vertical="center"/>
    </xf>
    <xf numFmtId="0" fontId="14" fillId="5" borderId="3" xfId="2" applyFont="1" applyFill="1" applyBorder="1" applyAlignment="1">
      <alignment horizontal="left" vertical="center"/>
    </xf>
    <xf numFmtId="164" fontId="15" fillId="0" borderId="2" xfId="3" applyFont="1" applyFill="1" applyBorder="1" applyAlignment="1">
      <alignment horizontal="center" vertical="center"/>
    </xf>
    <xf numFmtId="164" fontId="15" fillId="0" borderId="4" xfId="3" applyFont="1" applyFill="1" applyBorder="1" applyAlignment="1">
      <alignment horizontal="center" vertical="center"/>
    </xf>
    <xf numFmtId="164" fontId="15" fillId="0" borderId="3" xfId="3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left" vertical="center"/>
    </xf>
    <xf numFmtId="0" fontId="15" fillId="4" borderId="4" xfId="2" applyFont="1" applyFill="1" applyBorder="1" applyAlignment="1">
      <alignment horizontal="left" vertical="center"/>
    </xf>
    <xf numFmtId="0" fontId="15" fillId="4" borderId="3" xfId="2" applyFont="1" applyFill="1" applyBorder="1" applyAlignment="1">
      <alignment horizontal="left" vertical="center"/>
    </xf>
    <xf numFmtId="164" fontId="15" fillId="10" borderId="2" xfId="3" applyFont="1" applyFill="1" applyBorder="1" applyAlignment="1">
      <alignment horizontal="center" vertical="center"/>
    </xf>
    <xf numFmtId="164" fontId="15" fillId="10" borderId="4" xfId="3" applyFont="1" applyFill="1" applyBorder="1" applyAlignment="1">
      <alignment horizontal="center" vertical="center"/>
    </xf>
    <xf numFmtId="164" fontId="15" fillId="10" borderId="3" xfId="3" applyFont="1" applyFill="1" applyBorder="1" applyAlignment="1">
      <alignment horizontal="center" vertical="center"/>
    </xf>
    <xf numFmtId="0" fontId="14" fillId="9" borderId="2" xfId="2" applyFont="1" applyFill="1" applyBorder="1" applyAlignment="1">
      <alignment horizontal="center" vertical="center"/>
    </xf>
    <xf numFmtId="0" fontId="14" fillId="9" borderId="3" xfId="2" applyFont="1" applyFill="1" applyBorder="1" applyAlignment="1">
      <alignment horizontal="center" vertical="center"/>
    </xf>
    <xf numFmtId="0" fontId="14" fillId="9" borderId="4" xfId="2" applyFont="1" applyFill="1" applyBorder="1" applyAlignment="1">
      <alignment horizontal="center" vertical="center"/>
    </xf>
    <xf numFmtId="0" fontId="20" fillId="11" borderId="2" xfId="2" applyFont="1" applyFill="1" applyBorder="1" applyAlignment="1">
      <alignment horizontal="left" vertical="center"/>
    </xf>
    <xf numFmtId="0" fontId="20" fillId="11" borderId="4" xfId="2" applyFont="1" applyFill="1" applyBorder="1" applyAlignment="1">
      <alignment horizontal="left" vertical="center"/>
    </xf>
    <xf numFmtId="0" fontId="20" fillId="11" borderId="3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left" vertical="center"/>
    </xf>
    <xf numFmtId="0" fontId="14" fillId="9" borderId="2" xfId="2" applyFont="1" applyFill="1" applyBorder="1" applyAlignment="1">
      <alignment horizontal="left" vertical="center"/>
    </xf>
    <xf numFmtId="0" fontId="14" fillId="9" borderId="4" xfId="2" applyFont="1" applyFill="1" applyBorder="1" applyAlignment="1">
      <alignment horizontal="left" vertical="center"/>
    </xf>
    <xf numFmtId="0" fontId="14" fillId="9" borderId="3" xfId="2" applyFont="1" applyFill="1" applyBorder="1" applyAlignment="1">
      <alignment horizontal="left" vertical="center"/>
    </xf>
    <xf numFmtId="10" fontId="15" fillId="10" borderId="2" xfId="2" applyNumberFormat="1" applyFont="1" applyFill="1" applyBorder="1" applyAlignment="1">
      <alignment horizontal="center" vertical="center"/>
    </xf>
    <xf numFmtId="0" fontId="15" fillId="10" borderId="4" xfId="2" applyFont="1" applyFill="1" applyBorder="1" applyAlignment="1">
      <alignment horizontal="center" vertical="center"/>
    </xf>
    <xf numFmtId="0" fontId="15" fillId="10" borderId="3" xfId="2" applyFont="1" applyFill="1" applyBorder="1" applyAlignment="1">
      <alignment horizontal="center" vertical="center"/>
    </xf>
    <xf numFmtId="10" fontId="14" fillId="8" borderId="2" xfId="2" applyNumberFormat="1" applyFont="1" applyFill="1" applyBorder="1" applyAlignment="1">
      <alignment horizontal="center" vertical="center"/>
    </xf>
    <xf numFmtId="0" fontId="14" fillId="8" borderId="4" xfId="2" applyFont="1" applyFill="1" applyBorder="1" applyAlignment="1">
      <alignment horizontal="center" vertical="center"/>
    </xf>
    <xf numFmtId="0" fontId="14" fillId="8" borderId="3" xfId="2" applyFont="1" applyFill="1" applyBorder="1" applyAlignment="1">
      <alignment horizontal="center" vertical="center"/>
    </xf>
    <xf numFmtId="10" fontId="15" fillId="10" borderId="4" xfId="2" applyNumberFormat="1" applyFont="1" applyFill="1" applyBorder="1" applyAlignment="1">
      <alignment horizontal="center" vertical="center"/>
    </xf>
    <xf numFmtId="10" fontId="15" fillId="10" borderId="3" xfId="2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left" vertical="center"/>
    </xf>
    <xf numFmtId="0" fontId="14" fillId="3" borderId="4" xfId="2" applyFont="1" applyFill="1" applyBorder="1" applyAlignment="1">
      <alignment horizontal="left" vertical="center"/>
    </xf>
    <xf numFmtId="0" fontId="14" fillId="3" borderId="3" xfId="2" applyFont="1" applyFill="1" applyBorder="1" applyAlignment="1">
      <alignment horizontal="left" vertical="center"/>
    </xf>
    <xf numFmtId="10" fontId="14" fillId="8" borderId="4" xfId="2" applyNumberFormat="1" applyFont="1" applyFill="1" applyBorder="1" applyAlignment="1">
      <alignment horizontal="center" vertical="center"/>
    </xf>
    <xf numFmtId="10" fontId="14" fillId="8" borderId="3" xfId="2" applyNumberFormat="1" applyFont="1" applyFill="1" applyBorder="1" applyAlignment="1">
      <alignment horizontal="center" vertical="center"/>
    </xf>
    <xf numFmtId="0" fontId="22" fillId="0" borderId="2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3" xfId="2" applyFont="1" applyBorder="1" applyAlignment="1">
      <alignment horizontal="left" vertical="center" wrapText="1"/>
    </xf>
    <xf numFmtId="164" fontId="15" fillId="10" borderId="2" xfId="3" applyFont="1" applyFill="1" applyBorder="1" applyAlignment="1">
      <alignment horizontal="right" vertical="center"/>
    </xf>
    <xf numFmtId="164" fontId="15" fillId="10" borderId="4" xfId="3" applyFont="1" applyFill="1" applyBorder="1" applyAlignment="1">
      <alignment horizontal="right" vertical="center"/>
    </xf>
    <xf numFmtId="164" fontId="15" fillId="10" borderId="3" xfId="3" applyFont="1" applyFill="1" applyBorder="1" applyAlignment="1">
      <alignment horizontal="right" vertical="center"/>
    </xf>
    <xf numFmtId="10" fontId="15" fillId="0" borderId="2" xfId="2" applyNumberFormat="1" applyFont="1" applyBorder="1" applyAlignment="1">
      <alignment horizontal="center" vertical="center"/>
    </xf>
    <xf numFmtId="10" fontId="15" fillId="0" borderId="4" xfId="2" applyNumberFormat="1" applyFont="1" applyBorder="1" applyAlignment="1">
      <alignment horizontal="center" vertical="center"/>
    </xf>
    <xf numFmtId="10" fontId="15" fillId="0" borderId="3" xfId="2" applyNumberFormat="1" applyFont="1" applyBorder="1" applyAlignment="1">
      <alignment horizontal="center" vertical="center"/>
    </xf>
    <xf numFmtId="0" fontId="31" fillId="2" borderId="2" xfId="2" applyFont="1" applyFill="1" applyBorder="1" applyAlignment="1">
      <alignment horizontal="left" vertical="center"/>
    </xf>
    <xf numFmtId="0" fontId="15" fillId="10" borderId="2" xfId="2" applyFont="1" applyFill="1" applyBorder="1" applyAlignment="1">
      <alignment horizontal="left" vertical="center"/>
    </xf>
    <xf numFmtId="0" fontId="15" fillId="10" borderId="4" xfId="2" applyFont="1" applyFill="1" applyBorder="1" applyAlignment="1">
      <alignment horizontal="left" vertical="center"/>
    </xf>
    <xf numFmtId="0" fontId="15" fillId="10" borderId="3" xfId="2" applyFont="1" applyFill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14" fontId="14" fillId="10" borderId="1" xfId="3" applyNumberFormat="1" applyFont="1" applyFill="1" applyBorder="1" applyAlignment="1">
      <alignment horizontal="center" vertical="center"/>
    </xf>
    <xf numFmtId="0" fontId="14" fillId="10" borderId="1" xfId="3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left" vertical="center"/>
    </xf>
    <xf numFmtId="0" fontId="14" fillId="3" borderId="8" xfId="2" applyFont="1" applyFill="1" applyBorder="1" applyAlignment="1">
      <alignment horizontal="left" vertical="center"/>
    </xf>
    <xf numFmtId="0" fontId="14" fillId="3" borderId="9" xfId="2" applyFont="1" applyFill="1" applyBorder="1" applyAlignment="1">
      <alignment horizontal="left"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6" xfId="2" applyFont="1" applyFill="1" applyBorder="1" applyAlignment="1">
      <alignment horizontal="left" vertical="center"/>
    </xf>
    <xf numFmtId="0" fontId="14" fillId="3" borderId="5" xfId="2" applyFont="1" applyFill="1" applyBorder="1" applyAlignment="1">
      <alignment horizontal="left" vertical="center"/>
    </xf>
    <xf numFmtId="0" fontId="14" fillId="9" borderId="7" xfId="2" applyFont="1" applyFill="1" applyBorder="1" applyAlignment="1">
      <alignment horizontal="center" vertical="center"/>
    </xf>
    <xf numFmtId="0" fontId="14" fillId="9" borderId="9" xfId="2" applyFont="1" applyFill="1" applyBorder="1" applyAlignment="1">
      <alignment horizontal="center" vertical="center"/>
    </xf>
    <xf numFmtId="0" fontId="14" fillId="9" borderId="10" xfId="2" applyFont="1" applyFill="1" applyBorder="1" applyAlignment="1">
      <alignment horizontal="center" vertical="center"/>
    </xf>
    <xf numFmtId="0" fontId="14" fillId="9" borderId="5" xfId="2" applyFont="1" applyFill="1" applyBorder="1" applyAlignment="1">
      <alignment horizontal="center" vertical="center"/>
    </xf>
    <xf numFmtId="0" fontId="14" fillId="9" borderId="7" xfId="2" applyFont="1" applyFill="1" applyBorder="1" applyAlignment="1">
      <alignment horizontal="left" vertical="center"/>
    </xf>
    <xf numFmtId="0" fontId="14" fillId="9" borderId="8" xfId="2" applyFont="1" applyFill="1" applyBorder="1" applyAlignment="1">
      <alignment horizontal="left" vertical="center"/>
    </xf>
    <xf numFmtId="0" fontId="14" fillId="9" borderId="9" xfId="2" applyFont="1" applyFill="1" applyBorder="1" applyAlignment="1">
      <alignment horizontal="left" vertical="center"/>
    </xf>
    <xf numFmtId="0" fontId="14" fillId="9" borderId="10" xfId="2" applyFont="1" applyFill="1" applyBorder="1" applyAlignment="1">
      <alignment horizontal="left" vertical="center"/>
    </xf>
    <xf numFmtId="0" fontId="14" fillId="9" borderId="6" xfId="2" applyFont="1" applyFill="1" applyBorder="1" applyAlignment="1">
      <alignment horizontal="left" vertical="center"/>
    </xf>
    <xf numFmtId="0" fontId="14" fillId="9" borderId="5" xfId="2" applyFont="1" applyFill="1" applyBorder="1" applyAlignment="1">
      <alignment horizontal="left" vertical="center"/>
    </xf>
    <xf numFmtId="0" fontId="14" fillId="9" borderId="8" xfId="2" applyFont="1" applyFill="1" applyBorder="1" applyAlignment="1">
      <alignment horizontal="center" vertical="center"/>
    </xf>
    <xf numFmtId="0" fontId="14" fillId="9" borderId="6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left" vertical="center"/>
    </xf>
    <xf numFmtId="0" fontId="15" fillId="10" borderId="8" xfId="2" applyFont="1" applyFill="1" applyBorder="1" applyAlignment="1">
      <alignment horizontal="left" vertical="center"/>
    </xf>
    <xf numFmtId="0" fontId="15" fillId="10" borderId="9" xfId="2" applyFont="1" applyFill="1" applyBorder="1" applyAlignment="1">
      <alignment horizontal="left" vertical="center"/>
    </xf>
    <xf numFmtId="0" fontId="15" fillId="10" borderId="10" xfId="2" applyFont="1" applyFill="1" applyBorder="1" applyAlignment="1">
      <alignment horizontal="left" vertical="center"/>
    </xf>
    <xf numFmtId="0" fontId="15" fillId="10" borderId="6" xfId="2" applyFont="1" applyFill="1" applyBorder="1" applyAlignment="1">
      <alignment horizontal="left" vertical="center"/>
    </xf>
    <xf numFmtId="0" fontId="15" fillId="10" borderId="5" xfId="2" applyFont="1" applyFill="1" applyBorder="1" applyAlignment="1">
      <alignment horizontal="left" vertical="center"/>
    </xf>
    <xf numFmtId="167" fontId="14" fillId="10" borderId="7" xfId="4" applyNumberFormat="1" applyFont="1" applyFill="1" applyBorder="1" applyAlignment="1">
      <alignment horizontal="center" vertical="center"/>
    </xf>
    <xf numFmtId="167" fontId="14" fillId="10" borderId="8" xfId="4" applyNumberFormat="1" applyFont="1" applyFill="1" applyBorder="1" applyAlignment="1">
      <alignment horizontal="center" vertical="center"/>
    </xf>
    <xf numFmtId="167" fontId="14" fillId="10" borderId="9" xfId="4" applyNumberFormat="1" applyFont="1" applyFill="1" applyBorder="1" applyAlignment="1">
      <alignment horizontal="center" vertical="center"/>
    </xf>
    <xf numFmtId="167" fontId="14" fillId="10" borderId="10" xfId="4" applyNumberFormat="1" applyFont="1" applyFill="1" applyBorder="1" applyAlignment="1">
      <alignment horizontal="center" vertical="center"/>
    </xf>
    <xf numFmtId="167" fontId="14" fillId="10" borderId="6" xfId="4" applyNumberFormat="1" applyFont="1" applyFill="1" applyBorder="1" applyAlignment="1">
      <alignment horizontal="center" vertical="center"/>
    </xf>
    <xf numFmtId="167" fontId="14" fillId="10" borderId="5" xfId="4" applyNumberFormat="1" applyFont="1" applyFill="1" applyBorder="1" applyAlignment="1">
      <alignment horizontal="center" vertical="center"/>
    </xf>
    <xf numFmtId="0" fontId="18" fillId="0" borderId="1" xfId="3" applyNumberFormat="1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2" xfId="3" applyNumberFormat="1" applyFont="1" applyBorder="1" applyAlignment="1">
      <alignment horizontal="center" vertical="center"/>
    </xf>
    <xf numFmtId="0" fontId="14" fillId="0" borderId="4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14" fontId="15" fillId="0" borderId="3" xfId="2" applyNumberFormat="1" applyFont="1" applyBorder="1" applyAlignment="1">
      <alignment horizontal="center" vertical="center" wrapText="1"/>
    </xf>
    <xf numFmtId="1" fontId="14" fillId="10" borderId="2" xfId="2" applyNumberFormat="1" applyFont="1" applyFill="1" applyBorder="1" applyAlignment="1">
      <alignment horizontal="center" vertical="center" wrapText="1"/>
    </xf>
    <xf numFmtId="1" fontId="14" fillId="10" borderId="4" xfId="2" applyNumberFormat="1" applyFont="1" applyFill="1" applyBorder="1" applyAlignment="1">
      <alignment horizontal="center" vertical="center" wrapText="1"/>
    </xf>
    <xf numFmtId="1" fontId="14" fillId="10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6" borderId="17" xfId="2" applyFont="1" applyFill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10" borderId="11" xfId="3" applyNumberFormat="1" applyFont="1" applyFill="1" applyBorder="1" applyAlignment="1">
      <alignment horizontal="left" vertical="center"/>
    </xf>
    <xf numFmtId="0" fontId="15" fillId="10" borderId="0" xfId="3" applyNumberFormat="1" applyFont="1" applyFill="1" applyBorder="1" applyAlignment="1">
      <alignment horizontal="left" vertical="center"/>
    </xf>
    <xf numFmtId="0" fontId="15" fillId="10" borderId="12" xfId="3" applyNumberFormat="1" applyFont="1" applyFill="1" applyBorder="1" applyAlignment="1">
      <alignment horizontal="left" vertical="center"/>
    </xf>
    <xf numFmtId="0" fontId="15" fillId="10" borderId="10" xfId="3" applyNumberFormat="1" applyFont="1" applyFill="1" applyBorder="1" applyAlignment="1">
      <alignment horizontal="left" vertical="center"/>
    </xf>
    <xf numFmtId="0" fontId="15" fillId="10" borderId="6" xfId="3" applyNumberFormat="1" applyFont="1" applyFill="1" applyBorder="1" applyAlignment="1">
      <alignment horizontal="left" vertical="center"/>
    </xf>
    <xf numFmtId="0" fontId="15" fillId="10" borderId="5" xfId="3" applyNumberFormat="1" applyFont="1" applyFill="1" applyBorder="1" applyAlignment="1">
      <alignment horizontal="left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4" fontId="14" fillId="0" borderId="2" xfId="2" applyNumberFormat="1" applyFont="1" applyBorder="1" applyAlignment="1">
      <alignment horizontal="center" vertical="center" wrapText="1"/>
    </xf>
    <xf numFmtId="14" fontId="14" fillId="0" borderId="4" xfId="2" applyNumberFormat="1" applyFont="1" applyBorder="1" applyAlignment="1">
      <alignment horizontal="center" vertical="center" wrapText="1"/>
    </xf>
    <xf numFmtId="14" fontId="14" fillId="0" borderId="3" xfId="2" applyNumberFormat="1" applyFont="1" applyBorder="1" applyAlignment="1">
      <alignment horizontal="center" vertical="center" wrapText="1"/>
    </xf>
    <xf numFmtId="0" fontId="20" fillId="10" borderId="2" xfId="3" applyNumberFormat="1" applyFont="1" applyFill="1" applyBorder="1" applyAlignment="1">
      <alignment horizontal="center" vertical="center" wrapText="1"/>
    </xf>
    <xf numFmtId="0" fontId="20" fillId="10" borderId="4" xfId="3" applyNumberFormat="1" applyFont="1" applyFill="1" applyBorder="1" applyAlignment="1">
      <alignment horizontal="center" vertical="center"/>
    </xf>
    <xf numFmtId="0" fontId="20" fillId="10" borderId="3" xfId="3" applyNumberFormat="1" applyFont="1" applyFill="1" applyBorder="1" applyAlignment="1">
      <alignment horizontal="center" vertical="center"/>
    </xf>
    <xf numFmtId="0" fontId="20" fillId="10" borderId="2" xfId="3" applyNumberFormat="1" applyFont="1" applyFill="1" applyBorder="1" applyAlignment="1">
      <alignment horizontal="center" vertical="center"/>
    </xf>
    <xf numFmtId="164" fontId="14" fillId="10" borderId="2" xfId="3" applyFont="1" applyFill="1" applyBorder="1" applyAlignment="1">
      <alignment horizontal="center" vertical="center" wrapText="1"/>
    </xf>
    <xf numFmtId="164" fontId="14" fillId="10" borderId="4" xfId="3" applyFont="1" applyFill="1" applyBorder="1" applyAlignment="1">
      <alignment horizontal="center" vertical="center" wrapText="1"/>
    </xf>
    <xf numFmtId="164" fontId="14" fillId="10" borderId="3" xfId="3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0" fillId="8" borderId="0" xfId="2" applyFont="1" applyFill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4" fillId="9" borderId="2" xfId="2" applyFont="1" applyFill="1" applyBorder="1" applyAlignment="1">
      <alignment horizontal="left" vertical="center" wrapText="1"/>
    </xf>
    <xf numFmtId="0" fontId="14" fillId="9" borderId="4" xfId="2" applyFont="1" applyFill="1" applyBorder="1" applyAlignment="1">
      <alignment horizontal="left" vertical="center" wrapText="1"/>
    </xf>
    <xf numFmtId="0" fontId="14" fillId="9" borderId="3" xfId="2" applyFont="1" applyFill="1" applyBorder="1" applyAlignment="1">
      <alignment horizontal="left" vertical="center" wrapText="1"/>
    </xf>
    <xf numFmtId="0" fontId="14" fillId="4" borderId="2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5" borderId="0" xfId="2" applyFont="1" applyFill="1" applyAlignment="1">
      <alignment horizontal="center" vertical="center" wrapText="1"/>
    </xf>
    <xf numFmtId="0" fontId="14" fillId="5" borderId="7" xfId="2" applyFont="1" applyFill="1" applyBorder="1" applyAlignment="1">
      <alignment horizontal="left" vertical="center"/>
    </xf>
    <xf numFmtId="0" fontId="14" fillId="5" borderId="8" xfId="2" applyFont="1" applyFill="1" applyBorder="1" applyAlignment="1">
      <alignment horizontal="left" vertical="center"/>
    </xf>
    <xf numFmtId="0" fontId="14" fillId="5" borderId="9" xfId="2" applyFont="1" applyFill="1" applyBorder="1" applyAlignment="1">
      <alignment horizontal="left" vertical="center"/>
    </xf>
    <xf numFmtId="0" fontId="14" fillId="5" borderId="10" xfId="2" applyFont="1" applyFill="1" applyBorder="1" applyAlignment="1">
      <alignment horizontal="left" vertical="center"/>
    </xf>
    <xf numFmtId="0" fontId="14" fillId="5" borderId="6" xfId="2" applyFont="1" applyFill="1" applyBorder="1" applyAlignment="1">
      <alignment horizontal="left" vertical="center"/>
    </xf>
    <xf numFmtId="0" fontId="14" fillId="5" borderId="5" xfId="2" applyFont="1" applyFill="1" applyBorder="1" applyAlignment="1">
      <alignment horizontal="left" vertical="center"/>
    </xf>
    <xf numFmtId="14" fontId="14" fillId="10" borderId="2" xfId="2" applyNumberFormat="1" applyFont="1" applyFill="1" applyBorder="1" applyAlignment="1">
      <alignment horizontal="center" vertical="center"/>
    </xf>
    <xf numFmtId="14" fontId="14" fillId="10" borderId="4" xfId="2" applyNumberFormat="1" applyFont="1" applyFill="1" applyBorder="1" applyAlignment="1">
      <alignment horizontal="center" vertical="center"/>
    </xf>
    <xf numFmtId="14" fontId="14" fillId="10" borderId="3" xfId="2" applyNumberFormat="1" applyFont="1" applyFill="1" applyBorder="1" applyAlignment="1">
      <alignment horizontal="center" vertical="center"/>
    </xf>
    <xf numFmtId="164" fontId="15" fillId="10" borderId="2" xfId="3" applyFont="1" applyFill="1" applyBorder="1" applyAlignment="1">
      <alignment vertical="center"/>
    </xf>
    <xf numFmtId="164" fontId="15" fillId="10" borderId="4" xfId="3" applyFont="1" applyFill="1" applyBorder="1" applyAlignment="1">
      <alignment vertical="center"/>
    </xf>
    <xf numFmtId="164" fontId="15" fillId="10" borderId="3" xfId="3" applyFont="1" applyFill="1" applyBorder="1" applyAlignment="1">
      <alignment vertical="center"/>
    </xf>
    <xf numFmtId="164" fontId="15" fillId="0" borderId="2" xfId="3" applyFont="1" applyBorder="1" applyAlignment="1">
      <alignment horizontal="right" vertical="center"/>
    </xf>
    <xf numFmtId="164" fontId="15" fillId="0" borderId="4" xfId="3" applyFont="1" applyBorder="1" applyAlignment="1">
      <alignment horizontal="right" vertical="center"/>
    </xf>
    <xf numFmtId="164" fontId="15" fillId="0" borderId="3" xfId="3" applyFont="1" applyBorder="1" applyAlignment="1">
      <alignment horizontal="right" vertical="center"/>
    </xf>
    <xf numFmtId="164" fontId="15" fillId="0" borderId="2" xfId="3" applyFont="1" applyFill="1" applyBorder="1" applyAlignment="1">
      <alignment horizontal="right" vertical="center"/>
    </xf>
    <xf numFmtId="164" fontId="15" fillId="0" borderId="4" xfId="3" applyFont="1" applyFill="1" applyBorder="1" applyAlignment="1">
      <alignment horizontal="right" vertical="center"/>
    </xf>
    <xf numFmtId="164" fontId="15" fillId="0" borderId="3" xfId="3" applyFont="1" applyFill="1" applyBorder="1" applyAlignment="1">
      <alignment horizontal="right" vertical="center"/>
    </xf>
    <xf numFmtId="0" fontId="14" fillId="6" borderId="7" xfId="2" applyFont="1" applyFill="1" applyBorder="1" applyAlignment="1">
      <alignment horizontal="left" vertical="center"/>
    </xf>
    <xf numFmtId="0" fontId="14" fillId="6" borderId="8" xfId="2" applyFont="1" applyFill="1" applyBorder="1" applyAlignment="1">
      <alignment horizontal="left" vertical="center"/>
    </xf>
    <xf numFmtId="0" fontId="14" fillId="6" borderId="9" xfId="2" applyFont="1" applyFill="1" applyBorder="1" applyAlignment="1">
      <alignment horizontal="left" vertical="center"/>
    </xf>
    <xf numFmtId="0" fontId="14" fillId="6" borderId="10" xfId="2" applyFont="1" applyFill="1" applyBorder="1" applyAlignment="1">
      <alignment horizontal="left" vertical="center"/>
    </xf>
    <xf numFmtId="0" fontId="14" fillId="6" borderId="6" xfId="2" applyFont="1" applyFill="1" applyBorder="1" applyAlignment="1">
      <alignment horizontal="left" vertical="center"/>
    </xf>
    <xf numFmtId="0" fontId="14" fillId="6" borderId="5" xfId="2" applyFont="1" applyFill="1" applyBorder="1" applyAlignment="1">
      <alignment horizontal="left" vertical="center"/>
    </xf>
    <xf numFmtId="0" fontId="15" fillId="10" borderId="7" xfId="3" applyNumberFormat="1" applyFont="1" applyFill="1" applyBorder="1" applyAlignment="1">
      <alignment horizontal="left" vertical="center"/>
    </xf>
    <xf numFmtId="0" fontId="15" fillId="10" borderId="8" xfId="3" applyNumberFormat="1" applyFont="1" applyFill="1" applyBorder="1" applyAlignment="1">
      <alignment horizontal="left" vertical="center"/>
    </xf>
    <xf numFmtId="0" fontId="15" fillId="10" borderId="9" xfId="3" applyNumberFormat="1" applyFont="1" applyFill="1" applyBorder="1" applyAlignment="1">
      <alignment horizontal="left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3" fillId="0" borderId="0" xfId="2" applyFont="1" applyAlignment="1">
      <alignment horizontal="center" vertical="center"/>
    </xf>
    <xf numFmtId="0" fontId="36" fillId="5" borderId="0" xfId="2" applyFont="1" applyFill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3" fillId="8" borderId="0" xfId="2" applyFont="1" applyFill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15" fillId="10" borderId="0" xfId="3" applyNumberFormat="1" applyFont="1" applyFill="1" applyAlignment="1">
      <alignment horizontal="left" vertical="center"/>
    </xf>
    <xf numFmtId="10" fontId="15" fillId="0" borderId="2" xfId="5" applyNumberFormat="1" applyFont="1" applyBorder="1" applyAlignment="1">
      <alignment horizontal="center" vertical="center"/>
    </xf>
    <xf numFmtId="10" fontId="15" fillId="0" borderId="4" xfId="5" applyNumberFormat="1" applyFont="1" applyBorder="1" applyAlignment="1">
      <alignment horizontal="center" vertical="center"/>
    </xf>
    <xf numFmtId="10" fontId="15" fillId="0" borderId="3" xfId="5" applyNumberFormat="1" applyFont="1" applyBorder="1" applyAlignment="1">
      <alignment horizontal="center" vertical="center"/>
    </xf>
    <xf numFmtId="164" fontId="15" fillId="0" borderId="0" xfId="3" applyFont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</cellXfs>
  <cellStyles count="529">
    <cellStyle name="Hyperlink 2" xfId="14" xr:uid="{00000000-0005-0000-0000-000000000000}"/>
    <cellStyle name="Hyperlink 3" xfId="15" xr:uid="{00000000-0005-0000-0000-000001000000}"/>
    <cellStyle name="Moeda" xfId="1" builtinId="4"/>
    <cellStyle name="Moeda 2" xfId="3" xr:uid="{00000000-0005-0000-0000-000003000000}"/>
    <cellStyle name="Moeda 2 2" xfId="12" xr:uid="{00000000-0005-0000-0000-000004000000}"/>
    <cellStyle name="Moeda 3" xfId="6" xr:uid="{00000000-0005-0000-0000-000005000000}"/>
    <cellStyle name="Moeda 3 10" xfId="16" xr:uid="{00000000-0005-0000-0000-000006000000}"/>
    <cellStyle name="Moeda 3 2" xfId="17" xr:uid="{00000000-0005-0000-0000-000007000000}"/>
    <cellStyle name="Moeda 3 2 2" xfId="18" xr:uid="{00000000-0005-0000-0000-000008000000}"/>
    <cellStyle name="Moeda 3 2 2 2" xfId="19" xr:uid="{00000000-0005-0000-0000-000009000000}"/>
    <cellStyle name="Moeda 3 2 2 2 2" xfId="20" xr:uid="{00000000-0005-0000-0000-00000A000000}"/>
    <cellStyle name="Moeda 3 2 2 2 3" xfId="21" xr:uid="{00000000-0005-0000-0000-00000B000000}"/>
    <cellStyle name="Moeda 3 2 2 3" xfId="22" xr:uid="{00000000-0005-0000-0000-00000C000000}"/>
    <cellStyle name="Moeda 3 2 2 4" xfId="23" xr:uid="{00000000-0005-0000-0000-00000D000000}"/>
    <cellStyle name="Moeda 3 2 3" xfId="24" xr:uid="{00000000-0005-0000-0000-00000E000000}"/>
    <cellStyle name="Moeda 3 2 3 2" xfId="25" xr:uid="{00000000-0005-0000-0000-00000F000000}"/>
    <cellStyle name="Moeda 3 2 3 2 2" xfId="26" xr:uid="{00000000-0005-0000-0000-000010000000}"/>
    <cellStyle name="Moeda 3 2 3 2 3" xfId="27" xr:uid="{00000000-0005-0000-0000-000011000000}"/>
    <cellStyle name="Moeda 3 2 3 3" xfId="28" xr:uid="{00000000-0005-0000-0000-000012000000}"/>
    <cellStyle name="Moeda 3 2 3 4" xfId="29" xr:uid="{00000000-0005-0000-0000-000013000000}"/>
    <cellStyle name="Moeda 3 2 4" xfId="30" xr:uid="{00000000-0005-0000-0000-000014000000}"/>
    <cellStyle name="Moeda 3 2 4 2" xfId="31" xr:uid="{00000000-0005-0000-0000-000015000000}"/>
    <cellStyle name="Moeda 3 2 4 2 2" xfId="32" xr:uid="{00000000-0005-0000-0000-000016000000}"/>
    <cellStyle name="Moeda 3 2 4 2 3" xfId="33" xr:uid="{00000000-0005-0000-0000-000017000000}"/>
    <cellStyle name="Moeda 3 2 4 3" xfId="34" xr:uid="{00000000-0005-0000-0000-000018000000}"/>
    <cellStyle name="Moeda 3 2 4 4" xfId="35" xr:uid="{00000000-0005-0000-0000-000019000000}"/>
    <cellStyle name="Moeda 3 2 5" xfId="36" xr:uid="{00000000-0005-0000-0000-00001A000000}"/>
    <cellStyle name="Moeda 3 2 5 2" xfId="37" xr:uid="{00000000-0005-0000-0000-00001B000000}"/>
    <cellStyle name="Moeda 3 2 5 2 2" xfId="38" xr:uid="{00000000-0005-0000-0000-00001C000000}"/>
    <cellStyle name="Moeda 3 2 5 2 3" xfId="39" xr:uid="{00000000-0005-0000-0000-00001D000000}"/>
    <cellStyle name="Moeda 3 2 5 3" xfId="40" xr:uid="{00000000-0005-0000-0000-00001E000000}"/>
    <cellStyle name="Moeda 3 2 5 4" xfId="41" xr:uid="{00000000-0005-0000-0000-00001F000000}"/>
    <cellStyle name="Moeda 3 2 6" xfId="42" xr:uid="{00000000-0005-0000-0000-000020000000}"/>
    <cellStyle name="Moeda 3 2 6 2" xfId="43" xr:uid="{00000000-0005-0000-0000-000021000000}"/>
    <cellStyle name="Moeda 3 2 6 3" xfId="44" xr:uid="{00000000-0005-0000-0000-000022000000}"/>
    <cellStyle name="Moeda 3 2 7" xfId="45" xr:uid="{00000000-0005-0000-0000-000023000000}"/>
    <cellStyle name="Moeda 3 2 7 2" xfId="46" xr:uid="{00000000-0005-0000-0000-000024000000}"/>
    <cellStyle name="Moeda 3 2 7 3" xfId="47" xr:uid="{00000000-0005-0000-0000-000025000000}"/>
    <cellStyle name="Moeda 3 2 8" xfId="48" xr:uid="{00000000-0005-0000-0000-000026000000}"/>
    <cellStyle name="Moeda 3 2 9" xfId="49" xr:uid="{00000000-0005-0000-0000-000027000000}"/>
    <cellStyle name="Moeda 3 3" xfId="50" xr:uid="{00000000-0005-0000-0000-000028000000}"/>
    <cellStyle name="Moeda 3 3 2" xfId="51" xr:uid="{00000000-0005-0000-0000-000029000000}"/>
    <cellStyle name="Moeda 3 3 2 2" xfId="52" xr:uid="{00000000-0005-0000-0000-00002A000000}"/>
    <cellStyle name="Moeda 3 3 2 3" xfId="53" xr:uid="{00000000-0005-0000-0000-00002B000000}"/>
    <cellStyle name="Moeda 3 3 3" xfId="54" xr:uid="{00000000-0005-0000-0000-00002C000000}"/>
    <cellStyle name="Moeda 3 3 4" xfId="55" xr:uid="{00000000-0005-0000-0000-00002D000000}"/>
    <cellStyle name="Moeda 3 4" xfId="56" xr:uid="{00000000-0005-0000-0000-00002E000000}"/>
    <cellStyle name="Moeda 3 4 2" xfId="57" xr:uid="{00000000-0005-0000-0000-00002F000000}"/>
    <cellStyle name="Moeda 3 4 2 2" xfId="58" xr:uid="{00000000-0005-0000-0000-000030000000}"/>
    <cellStyle name="Moeda 3 4 2 3" xfId="59" xr:uid="{00000000-0005-0000-0000-000031000000}"/>
    <cellStyle name="Moeda 3 4 3" xfId="60" xr:uid="{00000000-0005-0000-0000-000032000000}"/>
    <cellStyle name="Moeda 3 4 4" xfId="61" xr:uid="{00000000-0005-0000-0000-000033000000}"/>
    <cellStyle name="Moeda 3 5" xfId="62" xr:uid="{00000000-0005-0000-0000-000034000000}"/>
    <cellStyle name="Moeda 3 5 2" xfId="63" xr:uid="{00000000-0005-0000-0000-000035000000}"/>
    <cellStyle name="Moeda 3 5 2 2" xfId="64" xr:uid="{00000000-0005-0000-0000-000036000000}"/>
    <cellStyle name="Moeda 3 5 2 3" xfId="65" xr:uid="{00000000-0005-0000-0000-000037000000}"/>
    <cellStyle name="Moeda 3 5 3" xfId="66" xr:uid="{00000000-0005-0000-0000-000038000000}"/>
    <cellStyle name="Moeda 3 5 4" xfId="67" xr:uid="{00000000-0005-0000-0000-000039000000}"/>
    <cellStyle name="Moeda 3 6" xfId="68" xr:uid="{00000000-0005-0000-0000-00003A000000}"/>
    <cellStyle name="Moeda 3 6 2" xfId="69" xr:uid="{00000000-0005-0000-0000-00003B000000}"/>
    <cellStyle name="Moeda 3 6 2 2" xfId="70" xr:uid="{00000000-0005-0000-0000-00003C000000}"/>
    <cellStyle name="Moeda 3 6 2 3" xfId="71" xr:uid="{00000000-0005-0000-0000-00003D000000}"/>
    <cellStyle name="Moeda 3 6 3" xfId="72" xr:uid="{00000000-0005-0000-0000-00003E000000}"/>
    <cellStyle name="Moeda 3 6 4" xfId="73" xr:uid="{00000000-0005-0000-0000-00003F000000}"/>
    <cellStyle name="Moeda 3 7" xfId="74" xr:uid="{00000000-0005-0000-0000-000040000000}"/>
    <cellStyle name="Moeda 3 7 2" xfId="75" xr:uid="{00000000-0005-0000-0000-000041000000}"/>
    <cellStyle name="Moeda 3 7 3" xfId="76" xr:uid="{00000000-0005-0000-0000-000042000000}"/>
    <cellStyle name="Moeda 3 8" xfId="77" xr:uid="{00000000-0005-0000-0000-000043000000}"/>
    <cellStyle name="Moeda 3 8 2" xfId="78" xr:uid="{00000000-0005-0000-0000-000044000000}"/>
    <cellStyle name="Moeda 3 8 3" xfId="79" xr:uid="{00000000-0005-0000-0000-000045000000}"/>
    <cellStyle name="Moeda 3 9" xfId="80" xr:uid="{00000000-0005-0000-0000-000046000000}"/>
    <cellStyle name="Normal" xfId="0" builtinId="0"/>
    <cellStyle name="Normal 10" xfId="9" xr:uid="{00000000-0005-0000-0000-000048000000}"/>
    <cellStyle name="Normal 11" xfId="81" xr:uid="{00000000-0005-0000-0000-000049000000}"/>
    <cellStyle name="Normal 11 2" xfId="82" xr:uid="{00000000-0005-0000-0000-00004A000000}"/>
    <cellStyle name="Normal 11 2 2" xfId="83" xr:uid="{00000000-0005-0000-0000-00004B000000}"/>
    <cellStyle name="Normal 11 2 3" xfId="84" xr:uid="{00000000-0005-0000-0000-00004C000000}"/>
    <cellStyle name="Normal 11 3" xfId="85" xr:uid="{00000000-0005-0000-0000-00004D000000}"/>
    <cellStyle name="Normal 11 4" xfId="86" xr:uid="{00000000-0005-0000-0000-00004E000000}"/>
    <cellStyle name="Normal 12" xfId="87" xr:uid="{00000000-0005-0000-0000-00004F000000}"/>
    <cellStyle name="Normal 12 2" xfId="88" xr:uid="{00000000-0005-0000-0000-000050000000}"/>
    <cellStyle name="Normal 12 2 2" xfId="89" xr:uid="{00000000-0005-0000-0000-000051000000}"/>
    <cellStyle name="Normal 12 2 3" xfId="90" xr:uid="{00000000-0005-0000-0000-000052000000}"/>
    <cellStyle name="Normal 12 3" xfId="91" xr:uid="{00000000-0005-0000-0000-000053000000}"/>
    <cellStyle name="Normal 12 4" xfId="92" xr:uid="{00000000-0005-0000-0000-000054000000}"/>
    <cellStyle name="Normal 2" xfId="2" xr:uid="{00000000-0005-0000-0000-000055000000}"/>
    <cellStyle name="Normal 2 2" xfId="11" xr:uid="{00000000-0005-0000-0000-000056000000}"/>
    <cellStyle name="Normal 2 2 2" xfId="93" xr:uid="{00000000-0005-0000-0000-000057000000}"/>
    <cellStyle name="Normal 2 2 2 2" xfId="94" xr:uid="{00000000-0005-0000-0000-000058000000}"/>
    <cellStyle name="Normal 2 2 2 2 2" xfId="95" xr:uid="{00000000-0005-0000-0000-000059000000}"/>
    <cellStyle name="Normal 2 2 2 2 3" xfId="96" xr:uid="{00000000-0005-0000-0000-00005A000000}"/>
    <cellStyle name="Normal 2 2 2 3" xfId="97" xr:uid="{00000000-0005-0000-0000-00005B000000}"/>
    <cellStyle name="Normal 2 2 2 4" xfId="98" xr:uid="{00000000-0005-0000-0000-00005C000000}"/>
    <cellStyle name="Normal 2 2 3" xfId="99" xr:uid="{00000000-0005-0000-0000-00005D000000}"/>
    <cellStyle name="Normal 2 2 3 2" xfId="100" xr:uid="{00000000-0005-0000-0000-00005E000000}"/>
    <cellStyle name="Normal 2 2 3 2 2" xfId="101" xr:uid="{00000000-0005-0000-0000-00005F000000}"/>
    <cellStyle name="Normal 2 2 3 2 3" xfId="102" xr:uid="{00000000-0005-0000-0000-000060000000}"/>
    <cellStyle name="Normal 2 2 3 3" xfId="103" xr:uid="{00000000-0005-0000-0000-000061000000}"/>
    <cellStyle name="Normal 2 2 3 4" xfId="104" xr:uid="{00000000-0005-0000-0000-000062000000}"/>
    <cellStyle name="Normal 2 2 4" xfId="105" xr:uid="{00000000-0005-0000-0000-000063000000}"/>
    <cellStyle name="Normal 2 2 4 2" xfId="106" xr:uid="{00000000-0005-0000-0000-000064000000}"/>
    <cellStyle name="Normal 2 2 4 2 2" xfId="107" xr:uid="{00000000-0005-0000-0000-000065000000}"/>
    <cellStyle name="Normal 2 2 4 2 3" xfId="108" xr:uid="{00000000-0005-0000-0000-000066000000}"/>
    <cellStyle name="Normal 2 2 4 3" xfId="109" xr:uid="{00000000-0005-0000-0000-000067000000}"/>
    <cellStyle name="Normal 2 2 4 4" xfId="110" xr:uid="{00000000-0005-0000-0000-000068000000}"/>
    <cellStyle name="Normal 2 2 5" xfId="111" xr:uid="{00000000-0005-0000-0000-000069000000}"/>
    <cellStyle name="Normal 2 2 5 2" xfId="112" xr:uid="{00000000-0005-0000-0000-00006A000000}"/>
    <cellStyle name="Normal 2 2 5 2 2" xfId="113" xr:uid="{00000000-0005-0000-0000-00006B000000}"/>
    <cellStyle name="Normal 2 2 5 2 3" xfId="114" xr:uid="{00000000-0005-0000-0000-00006C000000}"/>
    <cellStyle name="Normal 2 2 5 3" xfId="115" xr:uid="{00000000-0005-0000-0000-00006D000000}"/>
    <cellStyle name="Normal 2 2 5 4" xfId="116" xr:uid="{00000000-0005-0000-0000-00006E000000}"/>
    <cellStyle name="Normal 2 2 6" xfId="117" xr:uid="{00000000-0005-0000-0000-00006F000000}"/>
    <cellStyle name="Normal 2 2 6 2" xfId="118" xr:uid="{00000000-0005-0000-0000-000070000000}"/>
    <cellStyle name="Normal 2 2 6 3" xfId="119" xr:uid="{00000000-0005-0000-0000-000071000000}"/>
    <cellStyle name="Normal 2 2 7" xfId="120" xr:uid="{00000000-0005-0000-0000-000072000000}"/>
    <cellStyle name="Normal 2 2 7 2" xfId="121" xr:uid="{00000000-0005-0000-0000-000073000000}"/>
    <cellStyle name="Normal 2 2 7 3" xfId="122" xr:uid="{00000000-0005-0000-0000-000074000000}"/>
    <cellStyle name="Normal 2 2 8" xfId="123" xr:uid="{00000000-0005-0000-0000-000075000000}"/>
    <cellStyle name="Normal 2 2 9" xfId="124" xr:uid="{00000000-0005-0000-0000-000076000000}"/>
    <cellStyle name="Normal 2 3" xfId="125" xr:uid="{00000000-0005-0000-0000-000077000000}"/>
    <cellStyle name="Normal 2 4" xfId="126" xr:uid="{00000000-0005-0000-0000-000078000000}"/>
    <cellStyle name="Normal 2 5" xfId="127" xr:uid="{00000000-0005-0000-0000-000079000000}"/>
    <cellStyle name="Normal 3" xfId="7" xr:uid="{00000000-0005-0000-0000-00007A000000}"/>
    <cellStyle name="Normal 3 10" xfId="128" xr:uid="{00000000-0005-0000-0000-00007B000000}"/>
    <cellStyle name="Normal 3 2" xfId="129" xr:uid="{00000000-0005-0000-0000-00007C000000}"/>
    <cellStyle name="Normal 3 2 2" xfId="130" xr:uid="{00000000-0005-0000-0000-00007D000000}"/>
    <cellStyle name="Normal 3 2 2 2" xfId="131" xr:uid="{00000000-0005-0000-0000-00007E000000}"/>
    <cellStyle name="Normal 3 2 2 2 2" xfId="132" xr:uid="{00000000-0005-0000-0000-00007F000000}"/>
    <cellStyle name="Normal 3 2 2 2 3" xfId="133" xr:uid="{00000000-0005-0000-0000-000080000000}"/>
    <cellStyle name="Normal 3 2 2 3" xfId="134" xr:uid="{00000000-0005-0000-0000-000081000000}"/>
    <cellStyle name="Normal 3 2 2 4" xfId="135" xr:uid="{00000000-0005-0000-0000-000082000000}"/>
    <cellStyle name="Normal 3 2 3" xfId="136" xr:uid="{00000000-0005-0000-0000-000083000000}"/>
    <cellStyle name="Normal 3 2 3 2" xfId="137" xr:uid="{00000000-0005-0000-0000-000084000000}"/>
    <cellStyle name="Normal 3 2 3 2 2" xfId="138" xr:uid="{00000000-0005-0000-0000-000085000000}"/>
    <cellStyle name="Normal 3 2 3 2 3" xfId="139" xr:uid="{00000000-0005-0000-0000-000086000000}"/>
    <cellStyle name="Normal 3 2 3 3" xfId="140" xr:uid="{00000000-0005-0000-0000-000087000000}"/>
    <cellStyle name="Normal 3 2 3 4" xfId="141" xr:uid="{00000000-0005-0000-0000-000088000000}"/>
    <cellStyle name="Normal 3 2 4" xfId="142" xr:uid="{00000000-0005-0000-0000-000089000000}"/>
    <cellStyle name="Normal 3 2 4 2" xfId="143" xr:uid="{00000000-0005-0000-0000-00008A000000}"/>
    <cellStyle name="Normal 3 2 4 2 2" xfId="144" xr:uid="{00000000-0005-0000-0000-00008B000000}"/>
    <cellStyle name="Normal 3 2 4 2 3" xfId="145" xr:uid="{00000000-0005-0000-0000-00008C000000}"/>
    <cellStyle name="Normal 3 2 4 3" xfId="146" xr:uid="{00000000-0005-0000-0000-00008D000000}"/>
    <cellStyle name="Normal 3 2 4 4" xfId="147" xr:uid="{00000000-0005-0000-0000-00008E000000}"/>
    <cellStyle name="Normal 3 2 5" xfId="148" xr:uid="{00000000-0005-0000-0000-00008F000000}"/>
    <cellStyle name="Normal 3 2 5 2" xfId="149" xr:uid="{00000000-0005-0000-0000-000090000000}"/>
    <cellStyle name="Normal 3 2 5 2 2" xfId="150" xr:uid="{00000000-0005-0000-0000-000091000000}"/>
    <cellStyle name="Normal 3 2 5 2 3" xfId="151" xr:uid="{00000000-0005-0000-0000-000092000000}"/>
    <cellStyle name="Normal 3 2 5 3" xfId="152" xr:uid="{00000000-0005-0000-0000-000093000000}"/>
    <cellStyle name="Normal 3 2 5 4" xfId="153" xr:uid="{00000000-0005-0000-0000-000094000000}"/>
    <cellStyle name="Normal 3 2 6" xfId="154" xr:uid="{00000000-0005-0000-0000-000095000000}"/>
    <cellStyle name="Normal 3 2 6 2" xfId="155" xr:uid="{00000000-0005-0000-0000-000096000000}"/>
    <cellStyle name="Normal 3 2 6 3" xfId="156" xr:uid="{00000000-0005-0000-0000-000097000000}"/>
    <cellStyle name="Normal 3 2 7" xfId="157" xr:uid="{00000000-0005-0000-0000-000098000000}"/>
    <cellStyle name="Normal 3 2 7 2" xfId="158" xr:uid="{00000000-0005-0000-0000-000099000000}"/>
    <cellStyle name="Normal 3 2 7 3" xfId="159" xr:uid="{00000000-0005-0000-0000-00009A000000}"/>
    <cellStyle name="Normal 3 2 8" xfId="160" xr:uid="{00000000-0005-0000-0000-00009B000000}"/>
    <cellStyle name="Normal 3 2 9" xfId="161" xr:uid="{00000000-0005-0000-0000-00009C000000}"/>
    <cellStyle name="Normal 3 3" xfId="162" xr:uid="{00000000-0005-0000-0000-00009D000000}"/>
    <cellStyle name="Normal 3 3 2" xfId="163" xr:uid="{00000000-0005-0000-0000-00009E000000}"/>
    <cellStyle name="Normal 3 3 2 2" xfId="164" xr:uid="{00000000-0005-0000-0000-00009F000000}"/>
    <cellStyle name="Normal 3 3 2 3" xfId="165" xr:uid="{00000000-0005-0000-0000-0000A0000000}"/>
    <cellStyle name="Normal 3 3 3" xfId="166" xr:uid="{00000000-0005-0000-0000-0000A1000000}"/>
    <cellStyle name="Normal 3 3 4" xfId="167" xr:uid="{00000000-0005-0000-0000-0000A2000000}"/>
    <cellStyle name="Normal 3 4" xfId="168" xr:uid="{00000000-0005-0000-0000-0000A3000000}"/>
    <cellStyle name="Normal 3 4 2" xfId="169" xr:uid="{00000000-0005-0000-0000-0000A4000000}"/>
    <cellStyle name="Normal 3 4 2 2" xfId="170" xr:uid="{00000000-0005-0000-0000-0000A5000000}"/>
    <cellStyle name="Normal 3 4 2 3" xfId="171" xr:uid="{00000000-0005-0000-0000-0000A6000000}"/>
    <cellStyle name="Normal 3 4 3" xfId="172" xr:uid="{00000000-0005-0000-0000-0000A7000000}"/>
    <cellStyle name="Normal 3 4 4" xfId="173" xr:uid="{00000000-0005-0000-0000-0000A8000000}"/>
    <cellStyle name="Normal 3 5" xfId="174" xr:uid="{00000000-0005-0000-0000-0000A9000000}"/>
    <cellStyle name="Normal 3 5 2" xfId="175" xr:uid="{00000000-0005-0000-0000-0000AA000000}"/>
    <cellStyle name="Normal 3 5 2 2" xfId="176" xr:uid="{00000000-0005-0000-0000-0000AB000000}"/>
    <cellStyle name="Normal 3 5 2 3" xfId="177" xr:uid="{00000000-0005-0000-0000-0000AC000000}"/>
    <cellStyle name="Normal 3 5 3" xfId="178" xr:uid="{00000000-0005-0000-0000-0000AD000000}"/>
    <cellStyle name="Normal 3 5 4" xfId="179" xr:uid="{00000000-0005-0000-0000-0000AE000000}"/>
    <cellStyle name="Normal 3 6" xfId="180" xr:uid="{00000000-0005-0000-0000-0000AF000000}"/>
    <cellStyle name="Normal 3 6 2" xfId="181" xr:uid="{00000000-0005-0000-0000-0000B0000000}"/>
    <cellStyle name="Normal 3 6 2 2" xfId="182" xr:uid="{00000000-0005-0000-0000-0000B1000000}"/>
    <cellStyle name="Normal 3 6 2 3" xfId="183" xr:uid="{00000000-0005-0000-0000-0000B2000000}"/>
    <cellStyle name="Normal 3 6 3" xfId="184" xr:uid="{00000000-0005-0000-0000-0000B3000000}"/>
    <cellStyle name="Normal 3 6 4" xfId="185" xr:uid="{00000000-0005-0000-0000-0000B4000000}"/>
    <cellStyle name="Normal 3 7" xfId="186" xr:uid="{00000000-0005-0000-0000-0000B5000000}"/>
    <cellStyle name="Normal 3 7 2" xfId="187" xr:uid="{00000000-0005-0000-0000-0000B6000000}"/>
    <cellStyle name="Normal 3 7 3" xfId="188" xr:uid="{00000000-0005-0000-0000-0000B7000000}"/>
    <cellStyle name="Normal 3 8" xfId="189" xr:uid="{00000000-0005-0000-0000-0000B8000000}"/>
    <cellStyle name="Normal 3 8 2" xfId="190" xr:uid="{00000000-0005-0000-0000-0000B9000000}"/>
    <cellStyle name="Normal 3 8 3" xfId="191" xr:uid="{00000000-0005-0000-0000-0000BA000000}"/>
    <cellStyle name="Normal 3 9" xfId="192" xr:uid="{00000000-0005-0000-0000-0000BB000000}"/>
    <cellStyle name="Normal 4" xfId="13" xr:uid="{00000000-0005-0000-0000-0000BC000000}"/>
    <cellStyle name="Normal 4 10" xfId="193" xr:uid="{00000000-0005-0000-0000-0000BD000000}"/>
    <cellStyle name="Normal 4 2" xfId="194" xr:uid="{00000000-0005-0000-0000-0000BE000000}"/>
    <cellStyle name="Normal 4 2 2" xfId="195" xr:uid="{00000000-0005-0000-0000-0000BF000000}"/>
    <cellStyle name="Normal 4 2 2 2" xfId="196" xr:uid="{00000000-0005-0000-0000-0000C0000000}"/>
    <cellStyle name="Normal 4 2 2 2 2" xfId="197" xr:uid="{00000000-0005-0000-0000-0000C1000000}"/>
    <cellStyle name="Normal 4 2 2 2 3" xfId="198" xr:uid="{00000000-0005-0000-0000-0000C2000000}"/>
    <cellStyle name="Normal 4 2 2 3" xfId="199" xr:uid="{00000000-0005-0000-0000-0000C3000000}"/>
    <cellStyle name="Normal 4 2 2 4" xfId="200" xr:uid="{00000000-0005-0000-0000-0000C4000000}"/>
    <cellStyle name="Normal 4 2 3" xfId="201" xr:uid="{00000000-0005-0000-0000-0000C5000000}"/>
    <cellStyle name="Normal 4 2 3 2" xfId="202" xr:uid="{00000000-0005-0000-0000-0000C6000000}"/>
    <cellStyle name="Normal 4 2 3 2 2" xfId="203" xr:uid="{00000000-0005-0000-0000-0000C7000000}"/>
    <cellStyle name="Normal 4 2 3 2 3" xfId="204" xr:uid="{00000000-0005-0000-0000-0000C8000000}"/>
    <cellStyle name="Normal 4 2 3 3" xfId="205" xr:uid="{00000000-0005-0000-0000-0000C9000000}"/>
    <cellStyle name="Normal 4 2 3 4" xfId="206" xr:uid="{00000000-0005-0000-0000-0000CA000000}"/>
    <cellStyle name="Normal 4 2 4" xfId="207" xr:uid="{00000000-0005-0000-0000-0000CB000000}"/>
    <cellStyle name="Normal 4 2 4 2" xfId="208" xr:uid="{00000000-0005-0000-0000-0000CC000000}"/>
    <cellStyle name="Normal 4 2 4 2 2" xfId="209" xr:uid="{00000000-0005-0000-0000-0000CD000000}"/>
    <cellStyle name="Normal 4 2 4 2 3" xfId="210" xr:uid="{00000000-0005-0000-0000-0000CE000000}"/>
    <cellStyle name="Normal 4 2 4 3" xfId="211" xr:uid="{00000000-0005-0000-0000-0000CF000000}"/>
    <cellStyle name="Normal 4 2 4 4" xfId="212" xr:uid="{00000000-0005-0000-0000-0000D0000000}"/>
    <cellStyle name="Normal 4 2 5" xfId="213" xr:uid="{00000000-0005-0000-0000-0000D1000000}"/>
    <cellStyle name="Normal 4 2 5 2" xfId="214" xr:uid="{00000000-0005-0000-0000-0000D2000000}"/>
    <cellStyle name="Normal 4 2 5 2 2" xfId="215" xr:uid="{00000000-0005-0000-0000-0000D3000000}"/>
    <cellStyle name="Normal 4 2 5 2 3" xfId="216" xr:uid="{00000000-0005-0000-0000-0000D4000000}"/>
    <cellStyle name="Normal 4 2 5 3" xfId="217" xr:uid="{00000000-0005-0000-0000-0000D5000000}"/>
    <cellStyle name="Normal 4 2 5 4" xfId="218" xr:uid="{00000000-0005-0000-0000-0000D6000000}"/>
    <cellStyle name="Normal 4 2 6" xfId="219" xr:uid="{00000000-0005-0000-0000-0000D7000000}"/>
    <cellStyle name="Normal 4 2 6 2" xfId="220" xr:uid="{00000000-0005-0000-0000-0000D8000000}"/>
    <cellStyle name="Normal 4 2 6 3" xfId="221" xr:uid="{00000000-0005-0000-0000-0000D9000000}"/>
    <cellStyle name="Normal 4 2 7" xfId="222" xr:uid="{00000000-0005-0000-0000-0000DA000000}"/>
    <cellStyle name="Normal 4 2 7 2" xfId="223" xr:uid="{00000000-0005-0000-0000-0000DB000000}"/>
    <cellStyle name="Normal 4 2 7 3" xfId="224" xr:uid="{00000000-0005-0000-0000-0000DC000000}"/>
    <cellStyle name="Normal 4 2 8" xfId="225" xr:uid="{00000000-0005-0000-0000-0000DD000000}"/>
    <cellStyle name="Normal 4 2 9" xfId="226" xr:uid="{00000000-0005-0000-0000-0000DE000000}"/>
    <cellStyle name="Normal 4 3" xfId="227" xr:uid="{00000000-0005-0000-0000-0000DF000000}"/>
    <cellStyle name="Normal 4 3 2" xfId="228" xr:uid="{00000000-0005-0000-0000-0000E0000000}"/>
    <cellStyle name="Normal 4 3 2 2" xfId="229" xr:uid="{00000000-0005-0000-0000-0000E1000000}"/>
    <cellStyle name="Normal 4 3 2 3" xfId="230" xr:uid="{00000000-0005-0000-0000-0000E2000000}"/>
    <cellStyle name="Normal 4 3 3" xfId="231" xr:uid="{00000000-0005-0000-0000-0000E3000000}"/>
    <cellStyle name="Normal 4 3 4" xfId="232" xr:uid="{00000000-0005-0000-0000-0000E4000000}"/>
    <cellStyle name="Normal 4 4" xfId="233" xr:uid="{00000000-0005-0000-0000-0000E5000000}"/>
    <cellStyle name="Normal 4 4 2" xfId="234" xr:uid="{00000000-0005-0000-0000-0000E6000000}"/>
    <cellStyle name="Normal 4 4 2 2" xfId="235" xr:uid="{00000000-0005-0000-0000-0000E7000000}"/>
    <cellStyle name="Normal 4 4 2 3" xfId="236" xr:uid="{00000000-0005-0000-0000-0000E8000000}"/>
    <cellStyle name="Normal 4 4 3" xfId="237" xr:uid="{00000000-0005-0000-0000-0000E9000000}"/>
    <cellStyle name="Normal 4 4 4" xfId="238" xr:uid="{00000000-0005-0000-0000-0000EA000000}"/>
    <cellStyle name="Normal 4 5" xfId="239" xr:uid="{00000000-0005-0000-0000-0000EB000000}"/>
    <cellStyle name="Normal 4 5 2" xfId="240" xr:uid="{00000000-0005-0000-0000-0000EC000000}"/>
    <cellStyle name="Normal 4 5 2 2" xfId="241" xr:uid="{00000000-0005-0000-0000-0000ED000000}"/>
    <cellStyle name="Normal 4 5 2 3" xfId="242" xr:uid="{00000000-0005-0000-0000-0000EE000000}"/>
    <cellStyle name="Normal 4 5 3" xfId="243" xr:uid="{00000000-0005-0000-0000-0000EF000000}"/>
    <cellStyle name="Normal 4 5 4" xfId="244" xr:uid="{00000000-0005-0000-0000-0000F0000000}"/>
    <cellStyle name="Normal 4 6" xfId="245" xr:uid="{00000000-0005-0000-0000-0000F1000000}"/>
    <cellStyle name="Normal 4 6 2" xfId="246" xr:uid="{00000000-0005-0000-0000-0000F2000000}"/>
    <cellStyle name="Normal 4 6 2 2" xfId="247" xr:uid="{00000000-0005-0000-0000-0000F3000000}"/>
    <cellStyle name="Normal 4 6 2 3" xfId="248" xr:uid="{00000000-0005-0000-0000-0000F4000000}"/>
    <cellStyle name="Normal 4 6 3" xfId="249" xr:uid="{00000000-0005-0000-0000-0000F5000000}"/>
    <cellStyle name="Normal 4 6 4" xfId="250" xr:uid="{00000000-0005-0000-0000-0000F6000000}"/>
    <cellStyle name="Normal 4 7" xfId="251" xr:uid="{00000000-0005-0000-0000-0000F7000000}"/>
    <cellStyle name="Normal 4 7 2" xfId="252" xr:uid="{00000000-0005-0000-0000-0000F8000000}"/>
    <cellStyle name="Normal 4 7 3" xfId="253" xr:uid="{00000000-0005-0000-0000-0000F9000000}"/>
    <cellStyle name="Normal 4 8" xfId="254" xr:uid="{00000000-0005-0000-0000-0000FA000000}"/>
    <cellStyle name="Normal 4 8 2" xfId="255" xr:uid="{00000000-0005-0000-0000-0000FB000000}"/>
    <cellStyle name="Normal 4 8 3" xfId="256" xr:uid="{00000000-0005-0000-0000-0000FC000000}"/>
    <cellStyle name="Normal 4 9" xfId="257" xr:uid="{00000000-0005-0000-0000-0000FD000000}"/>
    <cellStyle name="Normal 5" xfId="258" xr:uid="{00000000-0005-0000-0000-0000FE000000}"/>
    <cellStyle name="Normal 5 10" xfId="259" xr:uid="{00000000-0005-0000-0000-0000FF000000}"/>
    <cellStyle name="Normal 5 2" xfId="8" xr:uid="{00000000-0005-0000-0000-000000010000}"/>
    <cellStyle name="Normal 5 2 2" xfId="260" xr:uid="{00000000-0005-0000-0000-000001010000}"/>
    <cellStyle name="Normal 5 2 2 2" xfId="261" xr:uid="{00000000-0005-0000-0000-000002010000}"/>
    <cellStyle name="Normal 5 2 2 2 2" xfId="262" xr:uid="{00000000-0005-0000-0000-000003010000}"/>
    <cellStyle name="Normal 5 2 2 2 3" xfId="263" xr:uid="{00000000-0005-0000-0000-000004010000}"/>
    <cellStyle name="Normal 5 2 2 3" xfId="264" xr:uid="{00000000-0005-0000-0000-000005010000}"/>
    <cellStyle name="Normal 5 2 2 4" xfId="265" xr:uid="{00000000-0005-0000-0000-000006010000}"/>
    <cellStyle name="Normal 5 2 3" xfId="266" xr:uid="{00000000-0005-0000-0000-000007010000}"/>
    <cellStyle name="Normal 5 2 3 2" xfId="267" xr:uid="{00000000-0005-0000-0000-000008010000}"/>
    <cellStyle name="Normal 5 2 3 2 2" xfId="268" xr:uid="{00000000-0005-0000-0000-000009010000}"/>
    <cellStyle name="Normal 5 2 3 2 3" xfId="269" xr:uid="{00000000-0005-0000-0000-00000A010000}"/>
    <cellStyle name="Normal 5 2 3 3" xfId="270" xr:uid="{00000000-0005-0000-0000-00000B010000}"/>
    <cellStyle name="Normal 5 2 3 4" xfId="271" xr:uid="{00000000-0005-0000-0000-00000C010000}"/>
    <cellStyle name="Normal 5 2 4" xfId="272" xr:uid="{00000000-0005-0000-0000-00000D010000}"/>
    <cellStyle name="Normal 5 2 4 2" xfId="273" xr:uid="{00000000-0005-0000-0000-00000E010000}"/>
    <cellStyle name="Normal 5 2 4 2 2" xfId="274" xr:uid="{00000000-0005-0000-0000-00000F010000}"/>
    <cellStyle name="Normal 5 2 4 2 3" xfId="275" xr:uid="{00000000-0005-0000-0000-000010010000}"/>
    <cellStyle name="Normal 5 2 4 3" xfId="276" xr:uid="{00000000-0005-0000-0000-000011010000}"/>
    <cellStyle name="Normal 5 2 4 4" xfId="277" xr:uid="{00000000-0005-0000-0000-000012010000}"/>
    <cellStyle name="Normal 5 2 5" xfId="278" xr:uid="{00000000-0005-0000-0000-000013010000}"/>
    <cellStyle name="Normal 5 2 5 2" xfId="279" xr:uid="{00000000-0005-0000-0000-000014010000}"/>
    <cellStyle name="Normal 5 2 5 2 2" xfId="280" xr:uid="{00000000-0005-0000-0000-000015010000}"/>
    <cellStyle name="Normal 5 2 5 2 3" xfId="281" xr:uid="{00000000-0005-0000-0000-000016010000}"/>
    <cellStyle name="Normal 5 2 5 3" xfId="282" xr:uid="{00000000-0005-0000-0000-000017010000}"/>
    <cellStyle name="Normal 5 2 5 4" xfId="283" xr:uid="{00000000-0005-0000-0000-000018010000}"/>
    <cellStyle name="Normal 5 2 6" xfId="284" xr:uid="{00000000-0005-0000-0000-000019010000}"/>
    <cellStyle name="Normal 5 2 6 2" xfId="285" xr:uid="{00000000-0005-0000-0000-00001A010000}"/>
    <cellStyle name="Normal 5 2 6 3" xfId="286" xr:uid="{00000000-0005-0000-0000-00001B010000}"/>
    <cellStyle name="Normal 5 2 7" xfId="287" xr:uid="{00000000-0005-0000-0000-00001C010000}"/>
    <cellStyle name="Normal 5 2 7 2" xfId="288" xr:uid="{00000000-0005-0000-0000-00001D010000}"/>
    <cellStyle name="Normal 5 2 7 3" xfId="289" xr:uid="{00000000-0005-0000-0000-00001E010000}"/>
    <cellStyle name="Normal 5 2 8" xfId="290" xr:uid="{00000000-0005-0000-0000-00001F010000}"/>
    <cellStyle name="Normal 5 2 9" xfId="291" xr:uid="{00000000-0005-0000-0000-000020010000}"/>
    <cellStyle name="Normal 5 3" xfId="292" xr:uid="{00000000-0005-0000-0000-000021010000}"/>
    <cellStyle name="Normal 5 3 2" xfId="293" xr:uid="{00000000-0005-0000-0000-000022010000}"/>
    <cellStyle name="Normal 5 3 2 2" xfId="294" xr:uid="{00000000-0005-0000-0000-000023010000}"/>
    <cellStyle name="Normal 5 3 2 3" xfId="295" xr:uid="{00000000-0005-0000-0000-000024010000}"/>
    <cellStyle name="Normal 5 3 3" xfId="296" xr:uid="{00000000-0005-0000-0000-000025010000}"/>
    <cellStyle name="Normal 5 3 4" xfId="297" xr:uid="{00000000-0005-0000-0000-000026010000}"/>
    <cellStyle name="Normal 5 4" xfId="298" xr:uid="{00000000-0005-0000-0000-000027010000}"/>
    <cellStyle name="Normal 5 4 2" xfId="299" xr:uid="{00000000-0005-0000-0000-000028010000}"/>
    <cellStyle name="Normal 5 4 2 2" xfId="300" xr:uid="{00000000-0005-0000-0000-000029010000}"/>
    <cellStyle name="Normal 5 4 2 3" xfId="301" xr:uid="{00000000-0005-0000-0000-00002A010000}"/>
    <cellStyle name="Normal 5 4 3" xfId="302" xr:uid="{00000000-0005-0000-0000-00002B010000}"/>
    <cellStyle name="Normal 5 4 4" xfId="303" xr:uid="{00000000-0005-0000-0000-00002C010000}"/>
    <cellStyle name="Normal 5 5" xfId="304" xr:uid="{00000000-0005-0000-0000-00002D010000}"/>
    <cellStyle name="Normal 5 5 2" xfId="305" xr:uid="{00000000-0005-0000-0000-00002E010000}"/>
    <cellStyle name="Normal 5 5 2 2" xfId="306" xr:uid="{00000000-0005-0000-0000-00002F010000}"/>
    <cellStyle name="Normal 5 5 2 3" xfId="307" xr:uid="{00000000-0005-0000-0000-000030010000}"/>
    <cellStyle name="Normal 5 5 3" xfId="308" xr:uid="{00000000-0005-0000-0000-000031010000}"/>
    <cellStyle name="Normal 5 5 4" xfId="309" xr:uid="{00000000-0005-0000-0000-000032010000}"/>
    <cellStyle name="Normal 5 6" xfId="310" xr:uid="{00000000-0005-0000-0000-000033010000}"/>
    <cellStyle name="Normal 5 6 2" xfId="311" xr:uid="{00000000-0005-0000-0000-000034010000}"/>
    <cellStyle name="Normal 5 6 2 2" xfId="312" xr:uid="{00000000-0005-0000-0000-000035010000}"/>
    <cellStyle name="Normal 5 6 2 3" xfId="313" xr:uid="{00000000-0005-0000-0000-000036010000}"/>
    <cellStyle name="Normal 5 6 3" xfId="314" xr:uid="{00000000-0005-0000-0000-000037010000}"/>
    <cellStyle name="Normal 5 6 4" xfId="315" xr:uid="{00000000-0005-0000-0000-000038010000}"/>
    <cellStyle name="Normal 5 7" xfId="316" xr:uid="{00000000-0005-0000-0000-000039010000}"/>
    <cellStyle name="Normal 5 7 2" xfId="317" xr:uid="{00000000-0005-0000-0000-00003A010000}"/>
    <cellStyle name="Normal 5 7 3" xfId="318" xr:uid="{00000000-0005-0000-0000-00003B010000}"/>
    <cellStyle name="Normal 5 8" xfId="319" xr:uid="{00000000-0005-0000-0000-00003C010000}"/>
    <cellStyle name="Normal 5 8 2" xfId="320" xr:uid="{00000000-0005-0000-0000-00003D010000}"/>
    <cellStyle name="Normal 5 8 3" xfId="321" xr:uid="{00000000-0005-0000-0000-00003E010000}"/>
    <cellStyle name="Normal 5 9" xfId="322" xr:uid="{00000000-0005-0000-0000-00003F010000}"/>
    <cellStyle name="Normal 6" xfId="323" xr:uid="{00000000-0005-0000-0000-000040010000}"/>
    <cellStyle name="Normal 6 10" xfId="324" xr:uid="{00000000-0005-0000-0000-000041010000}"/>
    <cellStyle name="Normal 6 2" xfId="325" xr:uid="{00000000-0005-0000-0000-000042010000}"/>
    <cellStyle name="Normal 6 2 2" xfId="326" xr:uid="{00000000-0005-0000-0000-000043010000}"/>
    <cellStyle name="Normal 6 2 2 2" xfId="327" xr:uid="{00000000-0005-0000-0000-000044010000}"/>
    <cellStyle name="Normal 6 2 2 2 2" xfId="328" xr:uid="{00000000-0005-0000-0000-000045010000}"/>
    <cellStyle name="Normal 6 2 2 2 3" xfId="329" xr:uid="{00000000-0005-0000-0000-000046010000}"/>
    <cellStyle name="Normal 6 2 2 3" xfId="330" xr:uid="{00000000-0005-0000-0000-000047010000}"/>
    <cellStyle name="Normal 6 2 2 4" xfId="331" xr:uid="{00000000-0005-0000-0000-000048010000}"/>
    <cellStyle name="Normal 6 2 3" xfId="332" xr:uid="{00000000-0005-0000-0000-000049010000}"/>
    <cellStyle name="Normal 6 2 3 2" xfId="333" xr:uid="{00000000-0005-0000-0000-00004A010000}"/>
    <cellStyle name="Normal 6 2 3 2 2" xfId="334" xr:uid="{00000000-0005-0000-0000-00004B010000}"/>
    <cellStyle name="Normal 6 2 3 2 3" xfId="335" xr:uid="{00000000-0005-0000-0000-00004C010000}"/>
    <cellStyle name="Normal 6 2 3 3" xfId="336" xr:uid="{00000000-0005-0000-0000-00004D010000}"/>
    <cellStyle name="Normal 6 2 3 4" xfId="337" xr:uid="{00000000-0005-0000-0000-00004E010000}"/>
    <cellStyle name="Normal 6 2 4" xfId="338" xr:uid="{00000000-0005-0000-0000-00004F010000}"/>
    <cellStyle name="Normal 6 2 4 2" xfId="339" xr:uid="{00000000-0005-0000-0000-000050010000}"/>
    <cellStyle name="Normal 6 2 4 2 2" xfId="340" xr:uid="{00000000-0005-0000-0000-000051010000}"/>
    <cellStyle name="Normal 6 2 4 2 3" xfId="341" xr:uid="{00000000-0005-0000-0000-000052010000}"/>
    <cellStyle name="Normal 6 2 4 3" xfId="342" xr:uid="{00000000-0005-0000-0000-000053010000}"/>
    <cellStyle name="Normal 6 2 4 4" xfId="343" xr:uid="{00000000-0005-0000-0000-000054010000}"/>
    <cellStyle name="Normal 6 2 5" xfId="344" xr:uid="{00000000-0005-0000-0000-000055010000}"/>
    <cellStyle name="Normal 6 2 5 2" xfId="345" xr:uid="{00000000-0005-0000-0000-000056010000}"/>
    <cellStyle name="Normal 6 2 5 2 2" xfId="346" xr:uid="{00000000-0005-0000-0000-000057010000}"/>
    <cellStyle name="Normal 6 2 5 2 3" xfId="347" xr:uid="{00000000-0005-0000-0000-000058010000}"/>
    <cellStyle name="Normal 6 2 5 3" xfId="348" xr:uid="{00000000-0005-0000-0000-000059010000}"/>
    <cellStyle name="Normal 6 2 5 4" xfId="349" xr:uid="{00000000-0005-0000-0000-00005A010000}"/>
    <cellStyle name="Normal 6 2 6" xfId="350" xr:uid="{00000000-0005-0000-0000-00005B010000}"/>
    <cellStyle name="Normal 6 2 6 2" xfId="351" xr:uid="{00000000-0005-0000-0000-00005C010000}"/>
    <cellStyle name="Normal 6 2 6 3" xfId="352" xr:uid="{00000000-0005-0000-0000-00005D010000}"/>
    <cellStyle name="Normal 6 2 7" xfId="353" xr:uid="{00000000-0005-0000-0000-00005E010000}"/>
    <cellStyle name="Normal 6 2 7 2" xfId="354" xr:uid="{00000000-0005-0000-0000-00005F010000}"/>
    <cellStyle name="Normal 6 2 7 3" xfId="355" xr:uid="{00000000-0005-0000-0000-000060010000}"/>
    <cellStyle name="Normal 6 2 8" xfId="356" xr:uid="{00000000-0005-0000-0000-000061010000}"/>
    <cellStyle name="Normal 6 2 9" xfId="357" xr:uid="{00000000-0005-0000-0000-000062010000}"/>
    <cellStyle name="Normal 6 3" xfId="358" xr:uid="{00000000-0005-0000-0000-000063010000}"/>
    <cellStyle name="Normal 6 3 2" xfId="359" xr:uid="{00000000-0005-0000-0000-000064010000}"/>
    <cellStyle name="Normal 6 3 2 2" xfId="360" xr:uid="{00000000-0005-0000-0000-000065010000}"/>
    <cellStyle name="Normal 6 3 2 3" xfId="361" xr:uid="{00000000-0005-0000-0000-000066010000}"/>
    <cellStyle name="Normal 6 3 3" xfId="362" xr:uid="{00000000-0005-0000-0000-000067010000}"/>
    <cellStyle name="Normal 6 3 4" xfId="363" xr:uid="{00000000-0005-0000-0000-000068010000}"/>
    <cellStyle name="Normal 6 4" xfId="364" xr:uid="{00000000-0005-0000-0000-000069010000}"/>
    <cellStyle name="Normal 6 4 2" xfId="365" xr:uid="{00000000-0005-0000-0000-00006A010000}"/>
    <cellStyle name="Normal 6 4 2 2" xfId="366" xr:uid="{00000000-0005-0000-0000-00006B010000}"/>
    <cellStyle name="Normal 6 4 2 3" xfId="367" xr:uid="{00000000-0005-0000-0000-00006C010000}"/>
    <cellStyle name="Normal 6 4 3" xfId="368" xr:uid="{00000000-0005-0000-0000-00006D010000}"/>
    <cellStyle name="Normal 6 4 4" xfId="369" xr:uid="{00000000-0005-0000-0000-00006E010000}"/>
    <cellStyle name="Normal 6 5" xfId="370" xr:uid="{00000000-0005-0000-0000-00006F010000}"/>
    <cellStyle name="Normal 6 5 2" xfId="371" xr:uid="{00000000-0005-0000-0000-000070010000}"/>
    <cellStyle name="Normal 6 5 2 2" xfId="372" xr:uid="{00000000-0005-0000-0000-000071010000}"/>
    <cellStyle name="Normal 6 5 2 3" xfId="373" xr:uid="{00000000-0005-0000-0000-000072010000}"/>
    <cellStyle name="Normal 6 5 3" xfId="374" xr:uid="{00000000-0005-0000-0000-000073010000}"/>
    <cellStyle name="Normal 6 5 4" xfId="375" xr:uid="{00000000-0005-0000-0000-000074010000}"/>
    <cellStyle name="Normal 6 6" xfId="376" xr:uid="{00000000-0005-0000-0000-000075010000}"/>
    <cellStyle name="Normal 6 6 2" xfId="377" xr:uid="{00000000-0005-0000-0000-000076010000}"/>
    <cellStyle name="Normal 6 6 2 2" xfId="378" xr:uid="{00000000-0005-0000-0000-000077010000}"/>
    <cellStyle name="Normal 6 6 2 3" xfId="379" xr:uid="{00000000-0005-0000-0000-000078010000}"/>
    <cellStyle name="Normal 6 6 3" xfId="380" xr:uid="{00000000-0005-0000-0000-000079010000}"/>
    <cellStyle name="Normal 6 6 4" xfId="381" xr:uid="{00000000-0005-0000-0000-00007A010000}"/>
    <cellStyle name="Normal 6 7" xfId="382" xr:uid="{00000000-0005-0000-0000-00007B010000}"/>
    <cellStyle name="Normal 6 7 2" xfId="383" xr:uid="{00000000-0005-0000-0000-00007C010000}"/>
    <cellStyle name="Normal 6 7 3" xfId="384" xr:uid="{00000000-0005-0000-0000-00007D010000}"/>
    <cellStyle name="Normal 6 8" xfId="385" xr:uid="{00000000-0005-0000-0000-00007E010000}"/>
    <cellStyle name="Normal 6 8 2" xfId="386" xr:uid="{00000000-0005-0000-0000-00007F010000}"/>
    <cellStyle name="Normal 6 8 3" xfId="387" xr:uid="{00000000-0005-0000-0000-000080010000}"/>
    <cellStyle name="Normal 6 9" xfId="388" xr:uid="{00000000-0005-0000-0000-000081010000}"/>
    <cellStyle name="Normal 7" xfId="389" xr:uid="{00000000-0005-0000-0000-000082010000}"/>
    <cellStyle name="Normal 7 10" xfId="390" xr:uid="{00000000-0005-0000-0000-000083010000}"/>
    <cellStyle name="Normal 7 2" xfId="391" xr:uid="{00000000-0005-0000-0000-000084010000}"/>
    <cellStyle name="Normal 7 2 2" xfId="392" xr:uid="{00000000-0005-0000-0000-000085010000}"/>
    <cellStyle name="Normal 7 2 2 2" xfId="393" xr:uid="{00000000-0005-0000-0000-000086010000}"/>
    <cellStyle name="Normal 7 2 2 2 2" xfId="394" xr:uid="{00000000-0005-0000-0000-000087010000}"/>
    <cellStyle name="Normal 7 2 2 2 3" xfId="395" xr:uid="{00000000-0005-0000-0000-000088010000}"/>
    <cellStyle name="Normal 7 2 2 3" xfId="396" xr:uid="{00000000-0005-0000-0000-000089010000}"/>
    <cellStyle name="Normal 7 2 2 4" xfId="397" xr:uid="{00000000-0005-0000-0000-00008A010000}"/>
    <cellStyle name="Normal 7 2 3" xfId="398" xr:uid="{00000000-0005-0000-0000-00008B010000}"/>
    <cellStyle name="Normal 7 2 3 2" xfId="399" xr:uid="{00000000-0005-0000-0000-00008C010000}"/>
    <cellStyle name="Normal 7 2 3 2 2" xfId="400" xr:uid="{00000000-0005-0000-0000-00008D010000}"/>
    <cellStyle name="Normal 7 2 3 2 3" xfId="401" xr:uid="{00000000-0005-0000-0000-00008E010000}"/>
    <cellStyle name="Normal 7 2 3 3" xfId="402" xr:uid="{00000000-0005-0000-0000-00008F010000}"/>
    <cellStyle name="Normal 7 2 3 4" xfId="403" xr:uid="{00000000-0005-0000-0000-000090010000}"/>
    <cellStyle name="Normal 7 2 4" xfId="404" xr:uid="{00000000-0005-0000-0000-000091010000}"/>
    <cellStyle name="Normal 7 2 4 2" xfId="405" xr:uid="{00000000-0005-0000-0000-000092010000}"/>
    <cellStyle name="Normal 7 2 4 2 2" xfId="406" xr:uid="{00000000-0005-0000-0000-000093010000}"/>
    <cellStyle name="Normal 7 2 4 2 3" xfId="407" xr:uid="{00000000-0005-0000-0000-000094010000}"/>
    <cellStyle name="Normal 7 2 4 3" xfId="408" xr:uid="{00000000-0005-0000-0000-000095010000}"/>
    <cellStyle name="Normal 7 2 4 4" xfId="409" xr:uid="{00000000-0005-0000-0000-000096010000}"/>
    <cellStyle name="Normal 7 2 5" xfId="410" xr:uid="{00000000-0005-0000-0000-000097010000}"/>
    <cellStyle name="Normal 7 2 5 2" xfId="411" xr:uid="{00000000-0005-0000-0000-000098010000}"/>
    <cellStyle name="Normal 7 2 5 2 2" xfId="412" xr:uid="{00000000-0005-0000-0000-000099010000}"/>
    <cellStyle name="Normal 7 2 5 2 3" xfId="413" xr:uid="{00000000-0005-0000-0000-00009A010000}"/>
    <cellStyle name="Normal 7 2 5 3" xfId="414" xr:uid="{00000000-0005-0000-0000-00009B010000}"/>
    <cellStyle name="Normal 7 2 5 4" xfId="415" xr:uid="{00000000-0005-0000-0000-00009C010000}"/>
    <cellStyle name="Normal 7 2 6" xfId="416" xr:uid="{00000000-0005-0000-0000-00009D010000}"/>
    <cellStyle name="Normal 7 2 6 2" xfId="417" xr:uid="{00000000-0005-0000-0000-00009E010000}"/>
    <cellStyle name="Normal 7 2 6 3" xfId="418" xr:uid="{00000000-0005-0000-0000-00009F010000}"/>
    <cellStyle name="Normal 7 2 7" xfId="419" xr:uid="{00000000-0005-0000-0000-0000A0010000}"/>
    <cellStyle name="Normal 7 2 7 2" xfId="420" xr:uid="{00000000-0005-0000-0000-0000A1010000}"/>
    <cellStyle name="Normal 7 2 7 3" xfId="421" xr:uid="{00000000-0005-0000-0000-0000A2010000}"/>
    <cellStyle name="Normal 7 2 8" xfId="422" xr:uid="{00000000-0005-0000-0000-0000A3010000}"/>
    <cellStyle name="Normal 7 2 9" xfId="423" xr:uid="{00000000-0005-0000-0000-0000A4010000}"/>
    <cellStyle name="Normal 7 3" xfId="424" xr:uid="{00000000-0005-0000-0000-0000A5010000}"/>
    <cellStyle name="Normal 7 3 2" xfId="425" xr:uid="{00000000-0005-0000-0000-0000A6010000}"/>
    <cellStyle name="Normal 7 3 2 2" xfId="426" xr:uid="{00000000-0005-0000-0000-0000A7010000}"/>
    <cellStyle name="Normal 7 3 2 3" xfId="427" xr:uid="{00000000-0005-0000-0000-0000A8010000}"/>
    <cellStyle name="Normal 7 3 3" xfId="428" xr:uid="{00000000-0005-0000-0000-0000A9010000}"/>
    <cellStyle name="Normal 7 3 4" xfId="429" xr:uid="{00000000-0005-0000-0000-0000AA010000}"/>
    <cellStyle name="Normal 7 4" xfId="430" xr:uid="{00000000-0005-0000-0000-0000AB010000}"/>
    <cellStyle name="Normal 7 4 2" xfId="431" xr:uid="{00000000-0005-0000-0000-0000AC010000}"/>
    <cellStyle name="Normal 7 4 2 2" xfId="432" xr:uid="{00000000-0005-0000-0000-0000AD010000}"/>
    <cellStyle name="Normal 7 4 2 3" xfId="433" xr:uid="{00000000-0005-0000-0000-0000AE010000}"/>
    <cellStyle name="Normal 7 4 3" xfId="434" xr:uid="{00000000-0005-0000-0000-0000AF010000}"/>
    <cellStyle name="Normal 7 4 4" xfId="435" xr:uid="{00000000-0005-0000-0000-0000B0010000}"/>
    <cellStyle name="Normal 7 5" xfId="436" xr:uid="{00000000-0005-0000-0000-0000B1010000}"/>
    <cellStyle name="Normal 7 5 2" xfId="437" xr:uid="{00000000-0005-0000-0000-0000B2010000}"/>
    <cellStyle name="Normal 7 5 2 2" xfId="438" xr:uid="{00000000-0005-0000-0000-0000B3010000}"/>
    <cellStyle name="Normal 7 5 2 3" xfId="439" xr:uid="{00000000-0005-0000-0000-0000B4010000}"/>
    <cellStyle name="Normal 7 5 3" xfId="440" xr:uid="{00000000-0005-0000-0000-0000B5010000}"/>
    <cellStyle name="Normal 7 5 4" xfId="441" xr:uid="{00000000-0005-0000-0000-0000B6010000}"/>
    <cellStyle name="Normal 7 6" xfId="442" xr:uid="{00000000-0005-0000-0000-0000B7010000}"/>
    <cellStyle name="Normal 7 6 2" xfId="443" xr:uid="{00000000-0005-0000-0000-0000B8010000}"/>
    <cellStyle name="Normal 7 6 2 2" xfId="444" xr:uid="{00000000-0005-0000-0000-0000B9010000}"/>
    <cellStyle name="Normal 7 6 2 3" xfId="445" xr:uid="{00000000-0005-0000-0000-0000BA010000}"/>
    <cellStyle name="Normal 7 6 3" xfId="446" xr:uid="{00000000-0005-0000-0000-0000BB010000}"/>
    <cellStyle name="Normal 7 6 4" xfId="447" xr:uid="{00000000-0005-0000-0000-0000BC010000}"/>
    <cellStyle name="Normal 7 7" xfId="448" xr:uid="{00000000-0005-0000-0000-0000BD010000}"/>
    <cellStyle name="Normal 7 7 2" xfId="449" xr:uid="{00000000-0005-0000-0000-0000BE010000}"/>
    <cellStyle name="Normal 7 7 3" xfId="450" xr:uid="{00000000-0005-0000-0000-0000BF010000}"/>
    <cellStyle name="Normal 7 8" xfId="451" xr:uid="{00000000-0005-0000-0000-0000C0010000}"/>
    <cellStyle name="Normal 7 8 2" xfId="452" xr:uid="{00000000-0005-0000-0000-0000C1010000}"/>
    <cellStyle name="Normal 7 8 3" xfId="453" xr:uid="{00000000-0005-0000-0000-0000C2010000}"/>
    <cellStyle name="Normal 7 9" xfId="454" xr:uid="{00000000-0005-0000-0000-0000C3010000}"/>
    <cellStyle name="Normal 8" xfId="455" xr:uid="{00000000-0005-0000-0000-0000C4010000}"/>
    <cellStyle name="Normal 9" xfId="456" xr:uid="{00000000-0005-0000-0000-0000C5010000}"/>
    <cellStyle name="Normal 9 10" xfId="457" xr:uid="{00000000-0005-0000-0000-0000C6010000}"/>
    <cellStyle name="Normal 9 2" xfId="458" xr:uid="{00000000-0005-0000-0000-0000C7010000}"/>
    <cellStyle name="Normal 9 2 2" xfId="459" xr:uid="{00000000-0005-0000-0000-0000C8010000}"/>
    <cellStyle name="Normal 9 2 2 2" xfId="460" xr:uid="{00000000-0005-0000-0000-0000C9010000}"/>
    <cellStyle name="Normal 9 2 2 2 2" xfId="461" xr:uid="{00000000-0005-0000-0000-0000CA010000}"/>
    <cellStyle name="Normal 9 2 2 2 3" xfId="462" xr:uid="{00000000-0005-0000-0000-0000CB010000}"/>
    <cellStyle name="Normal 9 2 2 3" xfId="463" xr:uid="{00000000-0005-0000-0000-0000CC010000}"/>
    <cellStyle name="Normal 9 2 2 4" xfId="464" xr:uid="{00000000-0005-0000-0000-0000CD010000}"/>
    <cellStyle name="Normal 9 2 3" xfId="465" xr:uid="{00000000-0005-0000-0000-0000CE010000}"/>
    <cellStyle name="Normal 9 2 3 2" xfId="466" xr:uid="{00000000-0005-0000-0000-0000CF010000}"/>
    <cellStyle name="Normal 9 2 3 2 2" xfId="467" xr:uid="{00000000-0005-0000-0000-0000D0010000}"/>
    <cellStyle name="Normal 9 2 3 2 3" xfId="468" xr:uid="{00000000-0005-0000-0000-0000D1010000}"/>
    <cellStyle name="Normal 9 2 3 3" xfId="469" xr:uid="{00000000-0005-0000-0000-0000D2010000}"/>
    <cellStyle name="Normal 9 2 3 4" xfId="470" xr:uid="{00000000-0005-0000-0000-0000D3010000}"/>
    <cellStyle name="Normal 9 2 4" xfId="471" xr:uid="{00000000-0005-0000-0000-0000D4010000}"/>
    <cellStyle name="Normal 9 2 4 2" xfId="472" xr:uid="{00000000-0005-0000-0000-0000D5010000}"/>
    <cellStyle name="Normal 9 2 4 2 2" xfId="473" xr:uid="{00000000-0005-0000-0000-0000D6010000}"/>
    <cellStyle name="Normal 9 2 4 2 3" xfId="474" xr:uid="{00000000-0005-0000-0000-0000D7010000}"/>
    <cellStyle name="Normal 9 2 4 3" xfId="475" xr:uid="{00000000-0005-0000-0000-0000D8010000}"/>
    <cellStyle name="Normal 9 2 4 4" xfId="476" xr:uid="{00000000-0005-0000-0000-0000D9010000}"/>
    <cellStyle name="Normal 9 2 5" xfId="477" xr:uid="{00000000-0005-0000-0000-0000DA010000}"/>
    <cellStyle name="Normal 9 2 5 2" xfId="478" xr:uid="{00000000-0005-0000-0000-0000DB010000}"/>
    <cellStyle name="Normal 9 2 5 2 2" xfId="479" xr:uid="{00000000-0005-0000-0000-0000DC010000}"/>
    <cellStyle name="Normal 9 2 5 2 3" xfId="480" xr:uid="{00000000-0005-0000-0000-0000DD010000}"/>
    <cellStyle name="Normal 9 2 5 3" xfId="481" xr:uid="{00000000-0005-0000-0000-0000DE010000}"/>
    <cellStyle name="Normal 9 2 5 4" xfId="482" xr:uid="{00000000-0005-0000-0000-0000DF010000}"/>
    <cellStyle name="Normal 9 2 6" xfId="483" xr:uid="{00000000-0005-0000-0000-0000E0010000}"/>
    <cellStyle name="Normal 9 2 6 2" xfId="484" xr:uid="{00000000-0005-0000-0000-0000E1010000}"/>
    <cellStyle name="Normal 9 2 6 3" xfId="485" xr:uid="{00000000-0005-0000-0000-0000E2010000}"/>
    <cellStyle name="Normal 9 2 7" xfId="486" xr:uid="{00000000-0005-0000-0000-0000E3010000}"/>
    <cellStyle name="Normal 9 2 7 2" xfId="487" xr:uid="{00000000-0005-0000-0000-0000E4010000}"/>
    <cellStyle name="Normal 9 2 7 3" xfId="488" xr:uid="{00000000-0005-0000-0000-0000E5010000}"/>
    <cellStyle name="Normal 9 2 8" xfId="489" xr:uid="{00000000-0005-0000-0000-0000E6010000}"/>
    <cellStyle name="Normal 9 2 9" xfId="490" xr:uid="{00000000-0005-0000-0000-0000E7010000}"/>
    <cellStyle name="Normal 9 3" xfId="491" xr:uid="{00000000-0005-0000-0000-0000E8010000}"/>
    <cellStyle name="Normal 9 3 2" xfId="492" xr:uid="{00000000-0005-0000-0000-0000E9010000}"/>
    <cellStyle name="Normal 9 3 2 2" xfId="493" xr:uid="{00000000-0005-0000-0000-0000EA010000}"/>
    <cellStyle name="Normal 9 3 2 3" xfId="494" xr:uid="{00000000-0005-0000-0000-0000EB010000}"/>
    <cellStyle name="Normal 9 3 3" xfId="495" xr:uid="{00000000-0005-0000-0000-0000EC010000}"/>
    <cellStyle name="Normal 9 3 4" xfId="496" xr:uid="{00000000-0005-0000-0000-0000ED010000}"/>
    <cellStyle name="Normal 9 4" xfId="497" xr:uid="{00000000-0005-0000-0000-0000EE010000}"/>
    <cellStyle name="Normal 9 4 2" xfId="498" xr:uid="{00000000-0005-0000-0000-0000EF010000}"/>
    <cellStyle name="Normal 9 4 2 2" xfId="499" xr:uid="{00000000-0005-0000-0000-0000F0010000}"/>
    <cellStyle name="Normal 9 4 2 3" xfId="500" xr:uid="{00000000-0005-0000-0000-0000F1010000}"/>
    <cellStyle name="Normal 9 4 3" xfId="501" xr:uid="{00000000-0005-0000-0000-0000F2010000}"/>
    <cellStyle name="Normal 9 4 4" xfId="502" xr:uid="{00000000-0005-0000-0000-0000F3010000}"/>
    <cellStyle name="Normal 9 5" xfId="503" xr:uid="{00000000-0005-0000-0000-0000F4010000}"/>
    <cellStyle name="Normal 9 5 2" xfId="504" xr:uid="{00000000-0005-0000-0000-0000F5010000}"/>
    <cellStyle name="Normal 9 5 2 2" xfId="505" xr:uid="{00000000-0005-0000-0000-0000F6010000}"/>
    <cellStyle name="Normal 9 5 2 3" xfId="506" xr:uid="{00000000-0005-0000-0000-0000F7010000}"/>
    <cellStyle name="Normal 9 5 3" xfId="507" xr:uid="{00000000-0005-0000-0000-0000F8010000}"/>
    <cellStyle name="Normal 9 5 4" xfId="508" xr:uid="{00000000-0005-0000-0000-0000F9010000}"/>
    <cellStyle name="Normal 9 6" xfId="509" xr:uid="{00000000-0005-0000-0000-0000FA010000}"/>
    <cellStyle name="Normal 9 6 2" xfId="510" xr:uid="{00000000-0005-0000-0000-0000FB010000}"/>
    <cellStyle name="Normal 9 6 2 2" xfId="511" xr:uid="{00000000-0005-0000-0000-0000FC010000}"/>
    <cellStyle name="Normal 9 6 2 3" xfId="512" xr:uid="{00000000-0005-0000-0000-0000FD010000}"/>
    <cellStyle name="Normal 9 6 3" xfId="513" xr:uid="{00000000-0005-0000-0000-0000FE010000}"/>
    <cellStyle name="Normal 9 6 4" xfId="514" xr:uid="{00000000-0005-0000-0000-0000FF010000}"/>
    <cellStyle name="Normal 9 7" xfId="515" xr:uid="{00000000-0005-0000-0000-000000020000}"/>
    <cellStyle name="Normal 9 7 2" xfId="516" xr:uid="{00000000-0005-0000-0000-000001020000}"/>
    <cellStyle name="Normal 9 7 3" xfId="517" xr:uid="{00000000-0005-0000-0000-000002020000}"/>
    <cellStyle name="Normal 9 8" xfId="518" xr:uid="{00000000-0005-0000-0000-000003020000}"/>
    <cellStyle name="Normal 9 8 2" xfId="519" xr:uid="{00000000-0005-0000-0000-000004020000}"/>
    <cellStyle name="Normal 9 8 3" xfId="520" xr:uid="{00000000-0005-0000-0000-000005020000}"/>
    <cellStyle name="Normal 9 9" xfId="521" xr:uid="{00000000-0005-0000-0000-000006020000}"/>
    <cellStyle name="Porcentagem 2" xfId="5" xr:uid="{00000000-0005-0000-0000-000007020000}"/>
    <cellStyle name="Porcentagem 2 2" xfId="522" xr:uid="{00000000-0005-0000-0000-000008020000}"/>
    <cellStyle name="Porcentagem 3" xfId="10" xr:uid="{00000000-0005-0000-0000-000009020000}"/>
    <cellStyle name="Porcentagem 4" xfId="523" xr:uid="{00000000-0005-0000-0000-00000A020000}"/>
    <cellStyle name="Porcentagem 4 2" xfId="524" xr:uid="{00000000-0005-0000-0000-00000B020000}"/>
    <cellStyle name="Separador de milhares 2" xfId="525" xr:uid="{00000000-0005-0000-0000-00000C020000}"/>
    <cellStyle name="Separador de milhares 3" xfId="526" xr:uid="{00000000-0005-0000-0000-00000D020000}"/>
    <cellStyle name="Separador de milhares 4" xfId="527" xr:uid="{00000000-0005-0000-0000-00000E020000}"/>
    <cellStyle name="Separador de milhares 4 2" xfId="528" xr:uid="{00000000-0005-0000-0000-00000F020000}"/>
    <cellStyle name="Vírgula 2" xfId="4" xr:uid="{00000000-0005-0000-0000-000010020000}"/>
  </cellStyles>
  <dxfs count="0"/>
  <tableStyles count="0" defaultTableStyle="TableStyleMedium9" defaultPivotStyle="PivotStyleLight16"/>
  <colors>
    <mruColors>
      <color rgb="FFED9D4D"/>
      <color rgb="FFE9821B"/>
      <color rgb="FFEB9035"/>
      <color rgb="FFF9E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998883</xdr:colOff>
      <xdr:row>5</xdr:row>
      <xdr:rowOff>24848</xdr:rowOff>
    </xdr:to>
    <xdr:pic>
      <xdr:nvPicPr>
        <xdr:cNvPr id="3" name="Picture 1" descr="Resultado de imagem para BRASAO DA REPUBLI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228600" y="114300"/>
          <a:ext cx="770283" cy="7201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494472</xdr:colOff>
      <xdr:row>0</xdr:row>
      <xdr:rowOff>119684</xdr:rowOff>
    </xdr:from>
    <xdr:to>
      <xdr:col>2</xdr:col>
      <xdr:colOff>45555</xdr:colOff>
      <xdr:row>4</xdr:row>
      <xdr:rowOff>91523</xdr:rowOff>
    </xdr:to>
    <xdr:pic>
      <xdr:nvPicPr>
        <xdr:cNvPr id="1025" name="Picture 1" descr="Resultado de imagem para BRASAO DA REPUBLIC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494472" y="119684"/>
          <a:ext cx="770283" cy="70526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14A0A377-3A06-4AD2-80A4-9B90598C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7E87EE1F-12AF-475A-BA31-AC8807F8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07D9DF10-89AC-4DB2-A9B6-B0B1CB1C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5537BB78-50B4-4434-9DEC-60C2E6A8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C05263B3-A2C9-4298-93F5-95B8BA85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358A293F-3275-48C9-8DF5-8840D67E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96838</xdr:rowOff>
    </xdr:from>
    <xdr:to>
      <xdr:col>6</xdr:col>
      <xdr:colOff>103187</xdr:colOff>
      <xdr:row>5</xdr:row>
      <xdr:rowOff>139289</xdr:rowOff>
    </xdr:to>
    <xdr:pic>
      <xdr:nvPicPr>
        <xdr:cNvPr id="2" name="Picture 1" descr="Resultado de imagem para BRASAO DA REPUBLICA">
          <a:extLst>
            <a:ext uri="{FF2B5EF4-FFF2-40B4-BE49-F238E27FC236}">
              <a16:creationId xmlns:a16="http://schemas.microsoft.com/office/drawing/2014/main" id="{CD4A081D-1780-4CD8-9826-9F04031A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10" r="19482"/>
        <a:stretch>
          <a:fillRect/>
        </a:stretch>
      </xdr:blipFill>
      <xdr:spPr bwMode="auto">
        <a:xfrm>
          <a:off x="188910" y="96838"/>
          <a:ext cx="885827" cy="8520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workbookViewId="0">
      <selection activeCell="B19" sqref="B19"/>
    </sheetView>
  </sheetViews>
  <sheetFormatPr defaultColWidth="9.140625" defaultRowHeight="12.75"/>
  <cols>
    <col min="1" max="1" width="36.140625" style="7" customWidth="1"/>
    <col min="2" max="2" width="73" style="7" customWidth="1"/>
    <col min="3" max="16384" width="9.140625" style="5"/>
  </cols>
  <sheetData>
    <row r="1" spans="1:6">
      <c r="A1" s="78"/>
      <c r="B1" s="78"/>
      <c r="C1" s="1"/>
      <c r="D1" s="1"/>
      <c r="E1" s="1"/>
      <c r="F1" s="1"/>
    </row>
    <row r="2" spans="1:6">
      <c r="A2" s="77" t="s">
        <v>0</v>
      </c>
      <c r="B2" s="77"/>
      <c r="C2" s="3"/>
      <c r="D2" s="3"/>
      <c r="E2" s="3"/>
      <c r="F2" s="3"/>
    </row>
    <row r="3" spans="1:6">
      <c r="A3" s="77" t="s">
        <v>1</v>
      </c>
      <c r="B3" s="77"/>
      <c r="C3" s="3"/>
      <c r="D3" s="3"/>
      <c r="E3" s="3"/>
      <c r="F3" s="3"/>
    </row>
    <row r="4" spans="1:6">
      <c r="A4" s="77" t="s">
        <v>2</v>
      </c>
      <c r="B4" s="77"/>
      <c r="C4" s="3"/>
      <c r="D4" s="3"/>
      <c r="E4" s="3"/>
      <c r="F4" s="3"/>
    </row>
    <row r="5" spans="1:6">
      <c r="A5" s="77" t="s">
        <v>3</v>
      </c>
      <c r="B5" s="77"/>
      <c r="C5" s="2"/>
      <c r="D5" s="2"/>
      <c r="E5" s="2"/>
      <c r="F5" s="2"/>
    </row>
    <row r="7" spans="1:6">
      <c r="A7" s="4" t="s">
        <v>4</v>
      </c>
    </row>
    <row r="8" spans="1:6">
      <c r="A8" s="4"/>
    </row>
    <row r="9" spans="1:6" ht="37.5">
      <c r="A9" s="4" t="s">
        <v>5</v>
      </c>
      <c r="B9" s="49" t="s">
        <v>6</v>
      </c>
    </row>
    <row r="10" spans="1:6">
      <c r="A10" s="4"/>
    </row>
    <row r="11" spans="1:6" ht="24.75">
      <c r="A11" s="4" t="s">
        <v>7</v>
      </c>
      <c r="B11" s="8" t="s">
        <v>8</v>
      </c>
    </row>
    <row r="13" spans="1:6">
      <c r="A13" s="7" t="s">
        <v>9</v>
      </c>
      <c r="B13" s="7" t="s">
        <v>10</v>
      </c>
    </row>
    <row r="15" spans="1:6">
      <c r="A15" s="7" t="s">
        <v>11</v>
      </c>
      <c r="B15" s="7" t="s">
        <v>12</v>
      </c>
    </row>
    <row r="17" spans="1:2">
      <c r="A17" s="7" t="s">
        <v>13</v>
      </c>
      <c r="B17" s="52" t="s">
        <v>14</v>
      </c>
    </row>
    <row r="19" spans="1:2" ht="37.5">
      <c r="A19" s="7" t="s">
        <v>15</v>
      </c>
      <c r="B19" s="9" t="s">
        <v>16</v>
      </c>
    </row>
  </sheetData>
  <mergeCells count="5">
    <mergeCell ref="A5:B5"/>
    <mergeCell ref="A2:B2"/>
    <mergeCell ref="A3:B3"/>
    <mergeCell ref="A4:B4"/>
    <mergeCell ref="A1:B1"/>
  </mergeCells>
  <pageMargins left="0.51181102362204722" right="0.51181102362204722" top="0.78740157480314965" bottom="0.78740157480314965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showGridLines="0" tabSelected="1" topLeftCell="A11" workbookViewId="0">
      <selection activeCell="E17" sqref="E17"/>
    </sheetView>
  </sheetViews>
  <sheetFormatPr defaultColWidth="9.140625" defaultRowHeight="12.75"/>
  <cols>
    <col min="1" max="3" width="9.140625" style="5"/>
    <col min="4" max="4" width="64.5703125" style="7" customWidth="1"/>
    <col min="5" max="5" width="20.85546875" style="7" customWidth="1"/>
    <col min="6" max="7" width="20.85546875" style="5" customWidth="1"/>
    <col min="8" max="9" width="14.140625" style="5" customWidth="1"/>
    <col min="10" max="16384" width="9.140625" style="5"/>
  </cols>
  <sheetData>
    <row r="1" spans="1:13">
      <c r="D1" s="78"/>
      <c r="E1" s="78"/>
      <c r="F1" s="78"/>
      <c r="G1" s="78"/>
      <c r="H1" s="1"/>
      <c r="I1" s="1"/>
    </row>
    <row r="2" spans="1:13" ht="15" customHeight="1">
      <c r="A2" s="77" t="s">
        <v>0</v>
      </c>
      <c r="B2" s="77"/>
      <c r="C2" s="77"/>
      <c r="D2" s="77"/>
      <c r="E2" s="77"/>
      <c r="F2" s="77"/>
      <c r="G2" s="77"/>
      <c r="H2" s="3"/>
      <c r="I2" s="3"/>
    </row>
    <row r="3" spans="1:13" ht="15" customHeight="1">
      <c r="A3" s="77" t="s">
        <v>1</v>
      </c>
      <c r="B3" s="77"/>
      <c r="C3" s="77"/>
      <c r="D3" s="77"/>
      <c r="E3" s="77"/>
      <c r="F3" s="77"/>
      <c r="G3" s="77"/>
      <c r="H3" s="3"/>
      <c r="I3" s="3"/>
    </row>
    <row r="4" spans="1:13" ht="15" customHeight="1">
      <c r="A4" s="77" t="s">
        <v>2</v>
      </c>
      <c r="B4" s="77"/>
      <c r="C4" s="77"/>
      <c r="D4" s="77"/>
      <c r="E4" s="77"/>
      <c r="F4" s="77"/>
      <c r="G4" s="77"/>
      <c r="H4" s="3"/>
      <c r="I4" s="3"/>
    </row>
    <row r="5" spans="1:13" ht="15" customHeight="1">
      <c r="A5" s="77" t="s">
        <v>3</v>
      </c>
      <c r="B5" s="77"/>
      <c r="C5" s="77"/>
      <c r="D5" s="77"/>
      <c r="E5" s="77"/>
      <c r="F5" s="77"/>
      <c r="G5" s="77"/>
      <c r="H5" s="2"/>
      <c r="I5" s="2"/>
    </row>
    <row r="6" spans="1:13">
      <c r="D6" s="11"/>
      <c r="E6" s="11"/>
      <c r="F6" s="2"/>
      <c r="G6" s="2"/>
      <c r="H6" s="2"/>
      <c r="I6" s="2"/>
    </row>
    <row r="7" spans="1:13" ht="15" customHeight="1">
      <c r="A7" s="87" t="s">
        <v>17</v>
      </c>
      <c r="B7" s="87"/>
      <c r="C7" s="87"/>
      <c r="D7" s="87"/>
      <c r="E7" s="87"/>
      <c r="F7" s="87"/>
      <c r="G7" s="87"/>
      <c r="H7" s="2"/>
      <c r="I7" s="2"/>
    </row>
    <row r="9" spans="1:13" ht="15" customHeight="1">
      <c r="A9" s="77" t="s">
        <v>4</v>
      </c>
      <c r="B9" s="77"/>
      <c r="C9" s="77"/>
      <c r="D9" s="77"/>
      <c r="E9" s="84"/>
      <c r="F9" s="84"/>
      <c r="G9" s="84"/>
    </row>
    <row r="10" spans="1:13">
      <c r="D10" s="4"/>
    </row>
    <row r="11" spans="1:13" ht="42" customHeight="1">
      <c r="A11" s="77" t="s">
        <v>5</v>
      </c>
      <c r="B11" s="77"/>
      <c r="C11" s="77"/>
      <c r="D11" s="77"/>
      <c r="E11" s="85" t="s">
        <v>6</v>
      </c>
      <c r="F11" s="85"/>
      <c r="G11" s="85"/>
      <c r="M11"/>
    </row>
    <row r="12" spans="1:13">
      <c r="D12" s="4"/>
    </row>
    <row r="13" spans="1:13" ht="15" customHeight="1">
      <c r="A13" s="77" t="s">
        <v>18</v>
      </c>
      <c r="B13" s="77"/>
      <c r="C13" s="77"/>
      <c r="D13" s="77"/>
      <c r="E13" s="88">
        <v>3</v>
      </c>
      <c r="F13" s="88"/>
      <c r="G13" s="88"/>
    </row>
    <row r="14" spans="1:13">
      <c r="D14" s="4"/>
    </row>
    <row r="15" spans="1:13" ht="24" customHeight="1">
      <c r="A15" s="86" t="s">
        <v>19</v>
      </c>
      <c r="B15" s="86" t="s">
        <v>20</v>
      </c>
      <c r="C15" s="86" t="s">
        <v>21</v>
      </c>
      <c r="D15" s="86"/>
      <c r="E15" s="13" t="s">
        <v>22</v>
      </c>
      <c r="F15" s="13" t="s">
        <v>23</v>
      </c>
      <c r="G15" s="13" t="s">
        <v>24</v>
      </c>
    </row>
    <row r="16" spans="1:13" ht="24" customHeight="1">
      <c r="A16" s="86"/>
      <c r="B16" s="89"/>
      <c r="C16" s="13" t="s">
        <v>25</v>
      </c>
      <c r="D16" s="86" t="s">
        <v>26</v>
      </c>
      <c r="E16" s="86"/>
      <c r="F16" s="86"/>
      <c r="G16" s="86"/>
    </row>
    <row r="17" spans="1:8" ht="24" customHeight="1">
      <c r="A17" s="80">
        <v>1</v>
      </c>
      <c r="B17" s="81">
        <v>1</v>
      </c>
      <c r="C17" s="75">
        <v>1</v>
      </c>
      <c r="D17" s="50" t="s">
        <v>27</v>
      </c>
      <c r="E17" s="51">
        <f>'Técnico de Edificações'!AD193</f>
        <v>6233.08</v>
      </c>
      <c r="F17" s="51">
        <f>E17*12</f>
        <v>74796.959999999992</v>
      </c>
      <c r="G17" s="51">
        <f>F17*$E$13</f>
        <v>224390.87999999998</v>
      </c>
    </row>
    <row r="18" spans="1:8" ht="24" customHeight="1">
      <c r="A18" s="80"/>
      <c r="B18" s="81"/>
      <c r="C18" s="75">
        <v>2</v>
      </c>
      <c r="D18" s="48" t="s">
        <v>28</v>
      </c>
      <c r="E18" s="51">
        <f>'Técnico Eletricista JPA'!AD193</f>
        <v>6889.59</v>
      </c>
      <c r="F18" s="12">
        <f t="shared" ref="F18:F24" si="0">E18*12</f>
        <v>82675.08</v>
      </c>
      <c r="G18" s="12">
        <f t="shared" ref="G18:G24" si="1">F18*$E$13</f>
        <v>248025.24</v>
      </c>
    </row>
    <row r="19" spans="1:8" ht="24" customHeight="1">
      <c r="A19" s="80"/>
      <c r="B19" s="81"/>
      <c r="C19" s="75">
        <v>3</v>
      </c>
      <c r="D19" s="48" t="s">
        <v>29</v>
      </c>
      <c r="E19" s="51">
        <f>'Ajudante de Eletricista JPA'!AD193</f>
        <v>5403.03</v>
      </c>
      <c r="F19" s="12">
        <f t="shared" si="0"/>
        <v>64836.36</v>
      </c>
      <c r="G19" s="12">
        <f t="shared" si="1"/>
        <v>194509.08000000002</v>
      </c>
    </row>
    <row r="20" spans="1:8" ht="24" customHeight="1">
      <c r="A20" s="80"/>
      <c r="B20" s="81"/>
      <c r="C20" s="75">
        <v>4</v>
      </c>
      <c r="D20" s="48" t="s">
        <v>30</v>
      </c>
      <c r="E20" s="51">
        <f>'Técnico em Manutenção JPA'!AD193</f>
        <v>5465.89</v>
      </c>
      <c r="F20" s="12">
        <f t="shared" si="0"/>
        <v>65590.680000000008</v>
      </c>
      <c r="G20" s="12">
        <f t="shared" si="1"/>
        <v>196772.04000000004</v>
      </c>
    </row>
    <row r="21" spans="1:8" ht="24" customHeight="1">
      <c r="A21" s="80"/>
      <c r="B21" s="81"/>
      <c r="C21" s="75">
        <v>5</v>
      </c>
      <c r="D21" s="48" t="s">
        <v>31</v>
      </c>
      <c r="E21" s="51">
        <f>'Ajudante de Manutenção JPA'!AD193</f>
        <v>4299.66</v>
      </c>
      <c r="F21" s="12">
        <f t="shared" si="0"/>
        <v>51595.92</v>
      </c>
      <c r="G21" s="12">
        <f t="shared" si="1"/>
        <v>154787.76</v>
      </c>
    </row>
    <row r="22" spans="1:8" ht="24" customHeight="1">
      <c r="A22" s="80"/>
      <c r="B22" s="81"/>
      <c r="C22" s="75">
        <v>6</v>
      </c>
      <c r="D22" s="48" t="s">
        <v>32</v>
      </c>
      <c r="E22" s="12">
        <f>'Técnico Eletricista CGE'!AD193</f>
        <v>6569.94</v>
      </c>
      <c r="F22" s="12">
        <f t="shared" si="0"/>
        <v>78839.28</v>
      </c>
      <c r="G22" s="12">
        <f t="shared" si="1"/>
        <v>236517.84</v>
      </c>
    </row>
    <row r="23" spans="1:8" ht="24" customHeight="1">
      <c r="A23" s="80"/>
      <c r="B23" s="81"/>
      <c r="C23" s="75">
        <v>7</v>
      </c>
      <c r="D23" s="48" t="s">
        <v>33</v>
      </c>
      <c r="E23" s="12">
        <f>'Técnico em Manutenção CGE'!AD193</f>
        <v>5208.49</v>
      </c>
      <c r="F23" s="12">
        <f t="shared" si="0"/>
        <v>62501.88</v>
      </c>
      <c r="G23" s="12">
        <f t="shared" si="1"/>
        <v>187505.63999999998</v>
      </c>
    </row>
    <row r="24" spans="1:8" ht="24" customHeight="1">
      <c r="A24" s="80"/>
      <c r="B24" s="81"/>
      <c r="C24" s="76">
        <v>8</v>
      </c>
      <c r="D24" s="74" t="s">
        <v>34</v>
      </c>
      <c r="E24" s="12">
        <f>'Ajudante de Eletricista CGE'!AD193</f>
        <v>5140.63</v>
      </c>
      <c r="F24" s="12">
        <f t="shared" si="0"/>
        <v>61687.56</v>
      </c>
      <c r="G24" s="12">
        <f t="shared" si="1"/>
        <v>185062.68</v>
      </c>
    </row>
    <row r="25" spans="1:8" ht="24" customHeight="1">
      <c r="A25" s="80"/>
      <c r="B25" s="82" t="s">
        <v>35</v>
      </c>
      <c r="C25" s="83"/>
      <c r="D25" s="83"/>
      <c r="E25" s="73">
        <f>SUM(E17:E24)</f>
        <v>45210.31</v>
      </c>
      <c r="F25" s="14">
        <f>SUM(F17:F24)</f>
        <v>542523.72</v>
      </c>
      <c r="G25" s="14">
        <f>SUM(G17:G24)</f>
        <v>1627571.16</v>
      </c>
      <c r="H25" s="6"/>
    </row>
    <row r="27" spans="1:8">
      <c r="B27" s="70"/>
      <c r="C27" s="70"/>
      <c r="D27" s="70"/>
      <c r="E27" s="70"/>
      <c r="F27" s="70"/>
      <c r="G27" s="70"/>
    </row>
    <row r="28" spans="1:8">
      <c r="B28" s="70"/>
      <c r="C28" s="70"/>
      <c r="D28" s="70"/>
      <c r="E28" s="70"/>
      <c r="F28" s="70"/>
      <c r="G28" s="70"/>
    </row>
    <row r="29" spans="1:8">
      <c r="B29" s="79"/>
      <c r="C29" s="79"/>
      <c r="D29" s="79"/>
      <c r="E29" s="79"/>
      <c r="F29" s="79"/>
      <c r="G29" s="79"/>
    </row>
    <row r="30" spans="1:8">
      <c r="B30" s="79"/>
      <c r="C30" s="79"/>
      <c r="D30" s="79"/>
      <c r="E30" s="79"/>
      <c r="F30" s="79"/>
      <c r="G30" s="79"/>
    </row>
  </sheetData>
  <mergeCells count="21">
    <mergeCell ref="D1:G1"/>
    <mergeCell ref="E9:G9"/>
    <mergeCell ref="E11:G11"/>
    <mergeCell ref="C15:D15"/>
    <mergeCell ref="A7:G7"/>
    <mergeCell ref="A2:G2"/>
    <mergeCell ref="A3:G3"/>
    <mergeCell ref="A4:G4"/>
    <mergeCell ref="A15:A16"/>
    <mergeCell ref="A5:G5"/>
    <mergeCell ref="A9:D9"/>
    <mergeCell ref="A11:D11"/>
    <mergeCell ref="A13:D13"/>
    <mergeCell ref="E13:G13"/>
    <mergeCell ref="D16:G16"/>
    <mergeCell ref="B15:B16"/>
    <mergeCell ref="B29:G29"/>
    <mergeCell ref="B30:G30"/>
    <mergeCell ref="A17:A25"/>
    <mergeCell ref="B17:B24"/>
    <mergeCell ref="B25:D25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B9CC-01CF-4E30-B882-9DC203853BB7}">
  <sheetPr>
    <tabColor rgb="FFED9D4D"/>
  </sheetPr>
  <dimension ref="A1:AK196"/>
  <sheetViews>
    <sheetView showGridLines="0" topLeftCell="A61" zoomScaleNormal="100" zoomScaleSheetLayoutView="120" workbookViewId="0">
      <selection activeCell="AD85" sqref="AD85:AJ85"/>
    </sheetView>
  </sheetViews>
  <sheetFormatPr defaultColWidth="2.42578125" defaultRowHeight="6" customHeight="1"/>
  <cols>
    <col min="1" max="23" width="2.42578125" style="15"/>
    <col min="24" max="24" width="6.28515625" style="15" customWidth="1"/>
    <col min="25" max="25" width="3.85546875" style="15" customWidth="1"/>
    <col min="26" max="26" width="2.85546875" style="15" customWidth="1"/>
    <col min="27" max="27" width="4.7109375" style="15" customWidth="1"/>
    <col min="28" max="28" width="1.140625" style="15" customWidth="1"/>
    <col min="29" max="29" width="2.85546875" style="15" customWidth="1"/>
    <col min="30" max="30" width="5.28515625" style="15" customWidth="1"/>
    <col min="31" max="31" width="3.28515625" style="15" customWidth="1"/>
    <col min="32" max="32" width="1.85546875" style="15" customWidth="1"/>
    <col min="33" max="33" width="2.7109375" style="15" customWidth="1"/>
    <col min="34" max="34" width="6.5703125" style="15" customWidth="1"/>
    <col min="35" max="35" width="2.5703125" style="15" customWidth="1"/>
    <col min="36" max="36" width="4" style="15" customWidth="1"/>
    <col min="37" max="59" width="2.42578125" style="15"/>
    <col min="60" max="60" width="9" style="15" customWidth="1"/>
    <col min="61" max="16384" width="2.42578125" style="15"/>
  </cols>
  <sheetData>
    <row r="1" spans="1:36" ht="12.75">
      <c r="A1" s="10"/>
      <c r="B1" s="10"/>
      <c r="C1" s="10"/>
      <c r="D1" s="10"/>
    </row>
    <row r="2" spans="1:36" ht="12.75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</row>
    <row r="3" spans="1:36" ht="12.75">
      <c r="A3" s="363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1:36" ht="12.75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</row>
    <row r="5" spans="1:36" ht="12.75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ht="12.75"/>
    <row r="7" spans="1:36" ht="12.75"/>
    <row r="8" spans="1:36" ht="12.7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ht="16.5" customHeight="1">
      <c r="A9" s="365" t="s">
        <v>36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</row>
    <row r="10" spans="1:36" ht="12.75" customHeight="1">
      <c r="A10" s="353" t="s">
        <v>37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6" ht="10.5" customHeight="1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</row>
    <row r="12" spans="1:36" ht="12" customHeight="1">
      <c r="A12" s="355" t="s">
        <v>38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</row>
    <row r="13" spans="1:36" ht="11.25" customHeigh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47</v>
      </c>
      <c r="AE23" s="351"/>
      <c r="AF23" s="351"/>
      <c r="AG23" s="351"/>
      <c r="AH23" s="351"/>
      <c r="AI23" s="351"/>
      <c r="AJ23" s="352"/>
    </row>
    <row r="24" spans="1:37" ht="25.5" customHeight="1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50</v>
      </c>
      <c r="AE24" s="347"/>
      <c r="AF24" s="347"/>
      <c r="AG24" s="347"/>
      <c r="AH24" s="347"/>
      <c r="AI24" s="347"/>
      <c r="AJ24" s="348"/>
      <c r="AK24" s="72" t="s">
        <v>51</v>
      </c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56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60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68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69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2325.4699999999998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71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6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6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6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6" s="23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6" s="23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6" ht="12.75">
      <c r="A55" s="195" t="s">
        <v>42</v>
      </c>
      <c r="B55" s="96"/>
      <c r="C55" s="278" t="s">
        <v>69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32">
        <f>AD44</f>
        <v>2325.4699999999998</v>
      </c>
      <c r="AE55" s="233"/>
      <c r="AF55" s="233"/>
      <c r="AG55" s="233"/>
      <c r="AH55" s="233"/>
      <c r="AI55" s="233"/>
      <c r="AJ55" s="234"/>
    </row>
    <row r="56" spans="1:36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220"/>
      <c r="Z56" s="221"/>
      <c r="AA56" s="221"/>
      <c r="AB56" s="221"/>
      <c r="AC56" s="222"/>
      <c r="AD56" s="214"/>
      <c r="AE56" s="215"/>
      <c r="AF56" s="215"/>
      <c r="AG56" s="215"/>
      <c r="AH56" s="215"/>
      <c r="AI56" s="215"/>
      <c r="AJ56" s="216"/>
    </row>
    <row r="57" spans="1:36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220"/>
      <c r="Z57" s="221"/>
      <c r="AA57" s="221"/>
      <c r="AB57" s="221"/>
      <c r="AC57" s="222"/>
      <c r="AD57" s="214"/>
      <c r="AE57" s="215"/>
      <c r="AF57" s="215"/>
      <c r="AG57" s="215"/>
      <c r="AH57" s="215"/>
      <c r="AI57" s="215"/>
      <c r="AJ57" s="216"/>
    </row>
    <row r="58" spans="1:36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6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6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6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0.4</v>
      </c>
      <c r="Z61" s="275"/>
      <c r="AA61" s="275"/>
      <c r="AB61" s="275"/>
      <c r="AC61" s="276"/>
      <c r="AD61" s="214">
        <f>AD55*Y61</f>
        <v>930.18799999999999</v>
      </c>
      <c r="AE61" s="215"/>
      <c r="AF61" s="215"/>
      <c r="AG61" s="215"/>
      <c r="AH61" s="215"/>
      <c r="AI61" s="215"/>
      <c r="AJ61" s="216"/>
    </row>
    <row r="62" spans="1:36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3255.6579999999999</v>
      </c>
      <c r="AE62" s="200"/>
      <c r="AF62" s="200"/>
      <c r="AG62" s="200"/>
      <c r="AH62" s="200"/>
      <c r="AI62" s="200"/>
      <c r="AJ62" s="201"/>
    </row>
    <row r="63" spans="1:36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24"/>
      <c r="AE63" s="24"/>
      <c r="AF63" s="24"/>
      <c r="AG63" s="24"/>
      <c r="AH63" s="24"/>
      <c r="AI63" s="24"/>
      <c r="AJ63" s="24"/>
    </row>
    <row r="64" spans="1:36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32">
        <f>Y67*(AD$55+AD$56)</f>
        <v>193.78908915099998</v>
      </c>
      <c r="AE67" s="233"/>
      <c r="AF67" s="233"/>
      <c r="AG67" s="233"/>
      <c r="AH67" s="233"/>
      <c r="AI67" s="233"/>
      <c r="AJ67" s="234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32"/>
      <c r="AE68" s="233"/>
      <c r="AF68" s="233"/>
      <c r="AG68" s="233"/>
      <c r="AH68" s="233"/>
      <c r="AI68" s="233"/>
      <c r="AJ68" s="234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193.78908915099998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24"/>
      <c r="AE70" s="24"/>
      <c r="AF70" s="24"/>
      <c r="AG70" s="24"/>
      <c r="AH70" s="24"/>
      <c r="AI70" s="24"/>
      <c r="AJ70" s="24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32">
        <f>Y73*(AD$55+AD$56)</f>
        <v>116.2735</v>
      </c>
      <c r="AE73" s="233"/>
      <c r="AF73" s="233"/>
      <c r="AG73" s="233"/>
      <c r="AH73" s="233"/>
      <c r="AI73" s="233"/>
      <c r="AJ73" s="234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32">
        <f t="shared" ref="AD74:AD80" si="0">Y74*(AD$55+AD$56)</f>
        <v>58.136749999999999</v>
      </c>
      <c r="AE74" s="233"/>
      <c r="AF74" s="233"/>
      <c r="AG74" s="233"/>
      <c r="AH74" s="233"/>
      <c r="AI74" s="233"/>
      <c r="AJ74" s="234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32">
        <f t="shared" si="0"/>
        <v>69.764099999999985</v>
      </c>
      <c r="AE75" s="233"/>
      <c r="AF75" s="233"/>
      <c r="AG75" s="233"/>
      <c r="AH75" s="233"/>
      <c r="AI75" s="233"/>
      <c r="AJ75" s="234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32">
        <f t="shared" si="0"/>
        <v>34.882049999999992</v>
      </c>
      <c r="AE76" s="233"/>
      <c r="AF76" s="233"/>
      <c r="AG76" s="233"/>
      <c r="AH76" s="233"/>
      <c r="AI76" s="233"/>
      <c r="AJ76" s="234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32">
        <f t="shared" si="0"/>
        <v>23.2547</v>
      </c>
      <c r="AE77" s="233"/>
      <c r="AF77" s="233"/>
      <c r="AG77" s="233"/>
      <c r="AH77" s="233"/>
      <c r="AI77" s="233"/>
      <c r="AJ77" s="234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32">
        <f t="shared" si="0"/>
        <v>13.952819999999999</v>
      </c>
      <c r="AE78" s="233"/>
      <c r="AF78" s="233"/>
      <c r="AG78" s="233"/>
      <c r="AH78" s="233"/>
      <c r="AI78" s="233"/>
      <c r="AJ78" s="234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32">
        <f t="shared" si="0"/>
        <v>4.6509399999999994</v>
      </c>
      <c r="AE79" s="233"/>
      <c r="AF79" s="233"/>
      <c r="AG79" s="233"/>
      <c r="AH79" s="233"/>
      <c r="AI79" s="233"/>
      <c r="AJ79" s="234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32">
        <f t="shared" si="0"/>
        <v>186.0376</v>
      </c>
      <c r="AE80" s="233"/>
      <c r="AF80" s="233"/>
      <c r="AG80" s="233"/>
      <c r="AH80" s="233"/>
      <c r="AI80" s="233"/>
      <c r="AJ80" s="234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506.95245999999992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271">
        <f>5.2*2*22-AD55*6%</f>
        <v>89.271800000000042</v>
      </c>
      <c r="AE85" s="272"/>
      <c r="AF85" s="272"/>
      <c r="AG85" s="272"/>
      <c r="AH85" s="272"/>
      <c r="AI85" s="272"/>
      <c r="AJ85" s="273"/>
      <c r="AK85" s="409" t="s">
        <v>109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271">
        <v>173.76</v>
      </c>
      <c r="AE86" s="272"/>
      <c r="AF86" s="272"/>
      <c r="AG86" s="272"/>
      <c r="AH86" s="272"/>
      <c r="AI86" s="272"/>
      <c r="AJ86" s="273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153.54</v>
      </c>
      <c r="AE87" s="241"/>
      <c r="AF87" s="241"/>
      <c r="AG87" s="241"/>
      <c r="AH87" s="241"/>
      <c r="AI87" s="241"/>
      <c r="AJ87" s="242"/>
      <c r="AK87" s="409" t="s">
        <v>113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09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432.03180000000003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32">
        <f>AD69</f>
        <v>193.78908915099998</v>
      </c>
      <c r="AE93" s="233"/>
      <c r="AF93" s="233"/>
      <c r="AG93" s="233"/>
      <c r="AH93" s="233"/>
      <c r="AI93" s="233"/>
      <c r="AJ93" s="234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32">
        <f>AD81</f>
        <v>506.95245999999992</v>
      </c>
      <c r="AE94" s="233"/>
      <c r="AF94" s="233"/>
      <c r="AG94" s="233"/>
      <c r="AH94" s="233"/>
      <c r="AI94" s="233"/>
      <c r="AJ94" s="234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32">
        <f>AD89</f>
        <v>432.03180000000003</v>
      </c>
      <c r="AE95" s="233"/>
      <c r="AF95" s="233"/>
      <c r="AG95" s="233"/>
      <c r="AH95" s="233"/>
      <c r="AI95" s="233"/>
      <c r="AJ95" s="234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1132.7733491509998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32">
        <f>Y100*(AD$55+AD$56)</f>
        <v>80.228714999999994</v>
      </c>
      <c r="AE100" s="233"/>
      <c r="AF100" s="233"/>
      <c r="AG100" s="233"/>
      <c r="AH100" s="233"/>
      <c r="AI100" s="233"/>
      <c r="AJ100" s="234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32">
        <f t="shared" ref="AD101:AD105" si="1">Y101*(AD$55+AD$56)</f>
        <v>75.810321999999985</v>
      </c>
      <c r="AE101" s="233"/>
      <c r="AF101" s="233"/>
      <c r="AG101" s="233"/>
      <c r="AH101" s="233"/>
      <c r="AI101" s="233"/>
      <c r="AJ101" s="234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32">
        <f t="shared" si="1"/>
        <v>52.323074999999996</v>
      </c>
      <c r="AE102" s="233"/>
      <c r="AF102" s="233"/>
      <c r="AG102" s="233"/>
      <c r="AH102" s="233"/>
      <c r="AI102" s="233"/>
      <c r="AJ102" s="234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32">
        <f t="shared" si="1"/>
        <v>1.860376</v>
      </c>
      <c r="AE103" s="233"/>
      <c r="AF103" s="233"/>
      <c r="AG103" s="233"/>
      <c r="AH103" s="233"/>
      <c r="AI103" s="233"/>
      <c r="AJ103" s="234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32">
        <f t="shared" si="1"/>
        <v>6.7438629999999993</v>
      </c>
      <c r="AE104" s="233"/>
      <c r="AF104" s="233"/>
      <c r="AG104" s="233"/>
      <c r="AH104" s="233"/>
      <c r="AI104" s="233"/>
      <c r="AJ104" s="234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32">
        <f t="shared" si="1"/>
        <v>6.7438629999999993</v>
      </c>
      <c r="AE105" s="233"/>
      <c r="AF105" s="233"/>
      <c r="AG105" s="233"/>
      <c r="AH105" s="233"/>
      <c r="AI105" s="233"/>
      <c r="AJ105" s="234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223.71021399999998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32">
        <f>Y111*(AD$55+AD$56)</f>
        <v>172.54987399999999</v>
      </c>
      <c r="AE111" s="233"/>
      <c r="AF111" s="233"/>
      <c r="AG111" s="233"/>
      <c r="AH111" s="233"/>
      <c r="AI111" s="233"/>
      <c r="AJ111" s="234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32">
        <f t="shared" ref="AD112:AD117" si="2">Y112*(AD$55+AD$56)</f>
        <v>13.022631999999998</v>
      </c>
      <c r="AE112" s="233"/>
      <c r="AF112" s="233"/>
      <c r="AG112" s="233"/>
      <c r="AH112" s="233"/>
      <c r="AI112" s="233"/>
      <c r="AJ112" s="234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32">
        <f t="shared" si="2"/>
        <v>1.1627349999999999</v>
      </c>
      <c r="AE113" s="233"/>
      <c r="AF113" s="233"/>
      <c r="AG113" s="233"/>
      <c r="AH113" s="233"/>
      <c r="AI113" s="233"/>
      <c r="AJ113" s="234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32">
        <f t="shared" si="2"/>
        <v>1.6278289999999997</v>
      </c>
      <c r="AE114" s="233"/>
      <c r="AF114" s="233"/>
      <c r="AG114" s="233"/>
      <c r="AH114" s="233"/>
      <c r="AI114" s="233"/>
      <c r="AJ114" s="234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32">
        <f t="shared" si="2"/>
        <v>0.69764099999999984</v>
      </c>
      <c r="AE115" s="233"/>
      <c r="AF115" s="233"/>
      <c r="AG115" s="233"/>
      <c r="AH115" s="233"/>
      <c r="AI115" s="233"/>
      <c r="AJ115" s="234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32">
        <f t="shared" si="2"/>
        <v>15.115554999999999</v>
      </c>
      <c r="AE116" s="233"/>
      <c r="AF116" s="233"/>
      <c r="AG116" s="233"/>
      <c r="AH116" s="233"/>
      <c r="AI116" s="233"/>
      <c r="AJ116" s="234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32">
        <f t="shared" si="2"/>
        <v>77.066992965368001</v>
      </c>
      <c r="AE117" s="233"/>
      <c r="AF117" s="233"/>
      <c r="AG117" s="233"/>
      <c r="AH117" s="233"/>
      <c r="AI117" s="233"/>
      <c r="AJ117" s="234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281.243258965368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32"/>
      <c r="AE122" s="233"/>
      <c r="AF122" s="233"/>
      <c r="AG122" s="233"/>
      <c r="AH122" s="233"/>
      <c r="AI122" s="233"/>
      <c r="AJ122" s="234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32">
        <f>AD118</f>
        <v>281.243258965368</v>
      </c>
      <c r="AE127" s="233"/>
      <c r="AF127" s="233"/>
      <c r="AG127" s="233"/>
      <c r="AH127" s="233"/>
      <c r="AI127" s="233"/>
      <c r="AJ127" s="234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32">
        <f>AD123</f>
        <v>0</v>
      </c>
      <c r="AE128" s="233"/>
      <c r="AF128" s="233"/>
      <c r="AG128" s="233"/>
      <c r="AH128" s="233"/>
      <c r="AI128" s="233"/>
      <c r="AJ128" s="234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281.243258965368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32"/>
      <c r="AE133" s="233"/>
      <c r="AF133" s="233"/>
      <c r="AG133" s="233"/>
      <c r="AH133" s="233"/>
      <c r="AI133" s="233"/>
      <c r="AJ133" s="234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11.14</v>
      </c>
      <c r="AE134" s="241"/>
      <c r="AF134" s="241"/>
      <c r="AG134" s="241"/>
      <c r="AH134" s="241"/>
      <c r="AI134" s="241"/>
      <c r="AJ134" s="242"/>
      <c r="AK134" s="409" t="s">
        <v>149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11.14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220">
        <v>5.3600000000000002E-2</v>
      </c>
      <c r="Z139" s="221"/>
      <c r="AA139" s="221"/>
      <c r="AB139" s="221"/>
      <c r="AC139" s="222"/>
      <c r="AD139" s="214">
        <f>($AD$135+$AD$96+$AD$106+$AD$129+$AD$62)*Y139</f>
        <v>262.8825304654373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220">
        <v>6.1600000000000002E-2</v>
      </c>
      <c r="Z140" s="221"/>
      <c r="AA140" s="221"/>
      <c r="AB140" s="221"/>
      <c r="AC140" s="222"/>
      <c r="AD140" s="214">
        <f>($AD$135+$AD$96+$AD$106+$AD$129+$AD$62)*Y140</f>
        <v>302.11872904236822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53"/>
      <c r="Z141" s="54"/>
      <c r="AA141" s="54"/>
      <c r="AB141" s="54"/>
      <c r="AC141" s="55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53"/>
      <c r="Z142" s="54"/>
      <c r="AA142" s="54"/>
      <c r="AB142" s="54"/>
      <c r="AC142" s="55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220">
        <v>0.03</v>
      </c>
      <c r="Z143" s="221"/>
      <c r="AA143" s="221"/>
      <c r="AB143" s="221"/>
      <c r="AC143" s="222"/>
      <c r="AD143" s="214">
        <f>AD159*Y143</f>
        <v>186.99234467091193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220">
        <v>6.4999999999999997E-3</v>
      </c>
      <c r="Z144" s="221"/>
      <c r="AA144" s="221"/>
      <c r="AB144" s="221"/>
      <c r="AC144" s="222"/>
      <c r="AD144" s="214">
        <f>AD159*Y144</f>
        <v>40.515008012030918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220">
        <v>0.05</v>
      </c>
      <c r="Z145" s="221"/>
      <c r="AA145" s="221"/>
      <c r="AB145" s="221"/>
      <c r="AC145" s="222"/>
      <c r="AD145" s="214">
        <f>AD159*Y145</f>
        <v>311.65390778485329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224.39081360509434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1328.5533335806961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9"/>
      <c r="Z148" s="39"/>
      <c r="AA148" s="39"/>
      <c r="AB148" s="39"/>
      <c r="AC148" s="39"/>
      <c r="AD148" s="40"/>
      <c r="AE148" s="40"/>
      <c r="AF148" s="40"/>
      <c r="AG148" s="40"/>
      <c r="AH148" s="40"/>
      <c r="AI148" s="40"/>
      <c r="AJ148" s="40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3255.6579999999999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1132.7733491509998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223.71021399999998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281.243258965368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11.14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4904.5248221163683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1328.5533335806967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6233.0781556970651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134" t="str">
        <f>A33</f>
        <v>SERVIÇOS TÉCNICOS DE EDIFICAÇÕES</v>
      </c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6"/>
      <c r="M172" s="143">
        <f>AD159</f>
        <v>6233.0781556970651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6233.0781556970651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6233.0781556970651</v>
      </c>
      <c r="AF172" s="172"/>
      <c r="AG172" s="172"/>
      <c r="AH172" s="172"/>
      <c r="AI172" s="172"/>
      <c r="AJ172" s="173"/>
    </row>
    <row r="173" spans="1:36" ht="6" customHeight="1">
      <c r="A173" s="137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9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175"/>
      <c r="AG173" s="175"/>
      <c r="AH173" s="175"/>
      <c r="AI173" s="175"/>
      <c r="AJ173" s="176"/>
    </row>
    <row r="174" spans="1:36" ht="6" customHeight="1">
      <c r="A174" s="137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9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175"/>
      <c r="AG174" s="175"/>
      <c r="AH174" s="175"/>
      <c r="AI174" s="175"/>
      <c r="AJ174" s="176"/>
    </row>
    <row r="175" spans="1:36" ht="6" customHeight="1">
      <c r="A175" s="137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9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175"/>
      <c r="AG175" s="175"/>
      <c r="AH175" s="175"/>
      <c r="AI175" s="175"/>
      <c r="AJ175" s="176"/>
    </row>
    <row r="176" spans="1:36" ht="6" customHeight="1">
      <c r="A176" s="137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9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175"/>
      <c r="AG176" s="175"/>
      <c r="AH176" s="175"/>
      <c r="AI176" s="175"/>
      <c r="AJ176" s="176"/>
    </row>
    <row r="177" spans="1:36" ht="6" customHeight="1">
      <c r="A177" s="137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9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175"/>
      <c r="AG177" s="175"/>
      <c r="AH177" s="175"/>
      <c r="AI177" s="175"/>
      <c r="AJ177" s="176"/>
    </row>
    <row r="178" spans="1:36" ht="6" customHeight="1">
      <c r="A178" s="137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9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175"/>
      <c r="AG178" s="175"/>
      <c r="AH178" s="175"/>
      <c r="AI178" s="175"/>
      <c r="AJ178" s="176"/>
    </row>
    <row r="179" spans="1:36" ht="6" customHeight="1">
      <c r="A179" s="137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9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175"/>
      <c r="AG179" s="175"/>
      <c r="AH179" s="175"/>
      <c r="AI179" s="175"/>
      <c r="AJ179" s="176"/>
    </row>
    <row r="180" spans="1:36" ht="6" customHeight="1">
      <c r="A180" s="137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9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175"/>
      <c r="AG180" s="175"/>
      <c r="AH180" s="175"/>
      <c r="AI180" s="175"/>
      <c r="AJ180" s="176"/>
    </row>
    <row r="181" spans="1:36" ht="6" customHeight="1">
      <c r="A181" s="137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9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175"/>
      <c r="AG181" s="175"/>
      <c r="AH181" s="175"/>
      <c r="AI181" s="175"/>
      <c r="AJ181" s="176"/>
    </row>
    <row r="182" spans="1:36" ht="6" customHeight="1">
      <c r="A182" s="137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9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175"/>
      <c r="AG182" s="175"/>
      <c r="AH182" s="175"/>
      <c r="AI182" s="175"/>
      <c r="AJ182" s="176"/>
    </row>
    <row r="183" spans="1:36" ht="6" customHeight="1">
      <c r="A183" s="140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2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6233.08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6233.08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224390.88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2:AJ2"/>
    <mergeCell ref="A3:AJ3"/>
    <mergeCell ref="A4:AJ4"/>
    <mergeCell ref="A5:AJ5"/>
    <mergeCell ref="A8:AJ8"/>
    <mergeCell ref="A9:AJ9"/>
    <mergeCell ref="A18:AJ18"/>
    <mergeCell ref="A20:AJ21"/>
    <mergeCell ref="A22:B22"/>
    <mergeCell ref="C22:AC22"/>
    <mergeCell ref="AD22:AJ22"/>
    <mergeCell ref="A23:B23"/>
    <mergeCell ref="C23:AC23"/>
    <mergeCell ref="AD23:AJ23"/>
    <mergeCell ref="A10:AJ10"/>
    <mergeCell ref="A11:AJ11"/>
    <mergeCell ref="A12:AJ12"/>
    <mergeCell ref="A13:AJ13"/>
    <mergeCell ref="A14:AJ15"/>
    <mergeCell ref="A16:AJ17"/>
    <mergeCell ref="C26:Z27"/>
    <mergeCell ref="A28:AJ29"/>
    <mergeCell ref="A30:P31"/>
    <mergeCell ref="Q30:AJ31"/>
    <mergeCell ref="A32:X32"/>
    <mergeCell ref="Y32:AC32"/>
    <mergeCell ref="AD32:AJ32"/>
    <mergeCell ref="A24:B24"/>
    <mergeCell ref="C24:AC24"/>
    <mergeCell ref="AD24:AJ24"/>
    <mergeCell ref="A25:B25"/>
    <mergeCell ref="C25:AC25"/>
    <mergeCell ref="AD25:AJ25"/>
    <mergeCell ref="A41:B42"/>
    <mergeCell ref="C41:AC42"/>
    <mergeCell ref="AD41:AJ42"/>
    <mergeCell ref="A43:B43"/>
    <mergeCell ref="C43:AC43"/>
    <mergeCell ref="AD43:AJ43"/>
    <mergeCell ref="A33:X33"/>
    <mergeCell ref="Y33:AC33"/>
    <mergeCell ref="AD33:AJ33"/>
    <mergeCell ref="A35:AJ35"/>
    <mergeCell ref="A37:AJ38"/>
    <mergeCell ref="A39:AJ40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9:AC89"/>
    <mergeCell ref="AD89:AJ89"/>
    <mergeCell ref="A90:AJ90"/>
    <mergeCell ref="A91:AJ91"/>
    <mergeCell ref="A92:B92"/>
    <mergeCell ref="C92:AC92"/>
    <mergeCell ref="AD92:AJ92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/>
  <headerFooter>
    <oddFooter>&amp;L&amp;F&amp;C&amp;P/&amp;N&amp;R&amp;A</oddFooter>
  </headerFooter>
  <rowBreaks count="1" manualBreakCount="1">
    <brk id="147" max="3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AK196"/>
  <sheetViews>
    <sheetView showGridLines="0" topLeftCell="A121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15"/>
    <col min="24" max="24" width="6.28515625" style="15" customWidth="1"/>
    <col min="25" max="29" width="2.42578125" style="15"/>
    <col min="30" max="30" width="13.28515625" style="15" customWidth="1"/>
    <col min="31" max="35" width="2.42578125" style="15"/>
    <col min="36" max="36" width="4.28515625" style="15" customWidth="1"/>
    <col min="37" max="59" width="2.42578125" style="15"/>
    <col min="60" max="60" width="8.140625" style="15" customWidth="1"/>
    <col min="61" max="16384" width="2.42578125" style="15"/>
  </cols>
  <sheetData>
    <row r="1" spans="1:36" ht="12.75">
      <c r="A1" s="10"/>
      <c r="B1" s="10"/>
      <c r="C1" s="10"/>
      <c r="D1" s="10"/>
    </row>
    <row r="2" spans="1:36" ht="12.75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</row>
    <row r="3" spans="1:36" ht="12.75">
      <c r="A3" s="363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1:36" ht="12.75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</row>
    <row r="5" spans="1:36" ht="12.75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ht="12.75"/>
    <row r="7" spans="1:36" ht="12.75"/>
    <row r="8" spans="1:36" ht="12.7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ht="16.5" customHeight="1">
      <c r="A9" s="365" t="s">
        <v>36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</row>
    <row r="10" spans="1:36" ht="12.75" customHeight="1">
      <c r="A10" s="353" t="s">
        <v>37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6" ht="10.5" customHeight="1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</row>
    <row r="12" spans="1:36" ht="12" customHeight="1">
      <c r="A12" s="355" t="s">
        <v>195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</row>
    <row r="13" spans="1:36" ht="11.25" customHeigh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47</v>
      </c>
      <c r="AE23" s="351"/>
      <c r="AF23" s="351"/>
      <c r="AG23" s="351"/>
      <c r="AH23" s="351"/>
      <c r="AI23" s="351"/>
      <c r="AJ23" s="352"/>
    </row>
    <row r="24" spans="1:37" ht="26.25" customHeight="1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50</v>
      </c>
      <c r="AE24" s="347"/>
      <c r="AF24" s="347"/>
      <c r="AG24" s="347"/>
      <c r="AH24" s="347"/>
      <c r="AI24" s="347"/>
      <c r="AJ24" s="348"/>
      <c r="AK24" s="72" t="s">
        <v>51</v>
      </c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84" t="s">
        <v>54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6"/>
    </row>
    <row r="29" spans="1:37" ht="6" customHeight="1">
      <c r="A29" s="387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9"/>
    </row>
    <row r="30" spans="1:37" ht="6" customHeight="1">
      <c r="A30" s="91" t="s">
        <v>55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281"/>
      <c r="Q30" s="390" t="s">
        <v>56</v>
      </c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2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196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197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2177.5300000000002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199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6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6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6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6" s="23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6" s="23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6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381">
        <f>AD44</f>
        <v>2177.5300000000002</v>
      </c>
      <c r="AE55" s="382"/>
      <c r="AF55" s="382"/>
      <c r="AG55" s="382"/>
      <c r="AH55" s="382"/>
      <c r="AI55" s="382"/>
      <c r="AJ55" s="383"/>
    </row>
    <row r="56" spans="1:36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220">
        <v>0.3</v>
      </c>
      <c r="Z56" s="221"/>
      <c r="AA56" s="221"/>
      <c r="AB56" s="221"/>
      <c r="AC56" s="222"/>
      <c r="AD56" s="378">
        <f>AD55*Y56</f>
        <v>653.25900000000001</v>
      </c>
      <c r="AE56" s="379"/>
      <c r="AF56" s="379"/>
      <c r="AG56" s="379"/>
      <c r="AH56" s="379"/>
      <c r="AI56" s="379"/>
      <c r="AJ56" s="380"/>
    </row>
    <row r="57" spans="1:36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220"/>
      <c r="Z57" s="221"/>
      <c r="AA57" s="221"/>
      <c r="AB57" s="221"/>
      <c r="AC57" s="222"/>
      <c r="AD57" s="214"/>
      <c r="AE57" s="215"/>
      <c r="AF57" s="215"/>
      <c r="AG57" s="215"/>
      <c r="AH57" s="215"/>
      <c r="AI57" s="215"/>
      <c r="AJ57" s="216"/>
    </row>
    <row r="58" spans="1:36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6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6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6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378">
        <f>AD55*Y61</f>
        <v>435.50600000000009</v>
      </c>
      <c r="AE61" s="379"/>
      <c r="AF61" s="379"/>
      <c r="AG61" s="379"/>
      <c r="AH61" s="379"/>
      <c r="AI61" s="379"/>
      <c r="AJ61" s="380"/>
    </row>
    <row r="62" spans="1:36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3266.2950000000001</v>
      </c>
      <c r="AE62" s="200"/>
      <c r="AF62" s="200"/>
      <c r="AG62" s="200"/>
      <c r="AH62" s="200"/>
      <c r="AI62" s="200"/>
      <c r="AJ62" s="201"/>
    </row>
    <row r="63" spans="1:36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24"/>
      <c r="AE63" s="24"/>
      <c r="AF63" s="24"/>
      <c r="AG63" s="24"/>
      <c r="AH63" s="24"/>
      <c r="AI63" s="24"/>
      <c r="AJ63" s="24"/>
    </row>
    <row r="64" spans="1:36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32">
        <f>Y67*(AD$55+AD$56)</f>
        <v>235.89898897370003</v>
      </c>
      <c r="AE67" s="233"/>
      <c r="AF67" s="233"/>
      <c r="AG67" s="233"/>
      <c r="AH67" s="233"/>
      <c r="AI67" s="233"/>
      <c r="AJ67" s="234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32"/>
      <c r="AE68" s="233"/>
      <c r="AF68" s="233"/>
      <c r="AG68" s="233"/>
      <c r="AH68" s="233"/>
      <c r="AI68" s="233"/>
      <c r="AJ68" s="234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235.89898897370003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24"/>
      <c r="AE70" s="24"/>
      <c r="AF70" s="24"/>
      <c r="AG70" s="24"/>
      <c r="AH70" s="24"/>
      <c r="AI70" s="24"/>
      <c r="AJ70" s="24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32">
        <f>Y73*(AD$55+AD$56)</f>
        <v>141.53945000000002</v>
      </c>
      <c r="AE73" s="233"/>
      <c r="AF73" s="233"/>
      <c r="AG73" s="233"/>
      <c r="AH73" s="233"/>
      <c r="AI73" s="233"/>
      <c r="AJ73" s="234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32">
        <f t="shared" ref="AD74:AD80" si="0">Y74*(AD$55+AD$56)</f>
        <v>70.769725000000008</v>
      </c>
      <c r="AE74" s="233"/>
      <c r="AF74" s="233"/>
      <c r="AG74" s="233"/>
      <c r="AH74" s="233"/>
      <c r="AI74" s="233"/>
      <c r="AJ74" s="234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32">
        <f t="shared" si="0"/>
        <v>84.923670000000001</v>
      </c>
      <c r="AE75" s="233"/>
      <c r="AF75" s="233"/>
      <c r="AG75" s="233"/>
      <c r="AH75" s="233"/>
      <c r="AI75" s="233"/>
      <c r="AJ75" s="234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32">
        <f t="shared" si="0"/>
        <v>42.461835000000001</v>
      </c>
      <c r="AE76" s="233"/>
      <c r="AF76" s="233"/>
      <c r="AG76" s="233"/>
      <c r="AH76" s="233"/>
      <c r="AI76" s="233"/>
      <c r="AJ76" s="234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32">
        <f t="shared" si="0"/>
        <v>28.307890000000004</v>
      </c>
      <c r="AE77" s="233"/>
      <c r="AF77" s="233"/>
      <c r="AG77" s="233"/>
      <c r="AH77" s="233"/>
      <c r="AI77" s="233"/>
      <c r="AJ77" s="234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32">
        <f t="shared" si="0"/>
        <v>16.984734000000003</v>
      </c>
      <c r="AE78" s="233"/>
      <c r="AF78" s="233"/>
      <c r="AG78" s="233"/>
      <c r="AH78" s="233"/>
      <c r="AI78" s="233"/>
      <c r="AJ78" s="234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32">
        <f t="shared" si="0"/>
        <v>5.6615780000000004</v>
      </c>
      <c r="AE79" s="233"/>
      <c r="AF79" s="233"/>
      <c r="AG79" s="233"/>
      <c r="AH79" s="233"/>
      <c r="AI79" s="233"/>
      <c r="AJ79" s="234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32">
        <f t="shared" si="0"/>
        <v>226.46312000000003</v>
      </c>
      <c r="AE80" s="233"/>
      <c r="AF80" s="233"/>
      <c r="AG80" s="233"/>
      <c r="AH80" s="233"/>
      <c r="AI80" s="233"/>
      <c r="AJ80" s="234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617.11200200000007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5.2*2*22-AD55*6%</f>
        <v>98.148200000000003</v>
      </c>
      <c r="AE85" s="376"/>
      <c r="AF85" s="376"/>
      <c r="AG85" s="376"/>
      <c r="AH85" s="376"/>
      <c r="AI85" s="376"/>
      <c r="AJ85" s="377"/>
      <c r="AK85" s="409" t="s">
        <v>109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238.02</v>
      </c>
      <c r="AE87" s="241"/>
      <c r="AF87" s="241"/>
      <c r="AG87" s="241"/>
      <c r="AH87" s="241"/>
      <c r="AI87" s="241"/>
      <c r="AJ87" s="242"/>
      <c r="AK87" s="409" t="s">
        <v>200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09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525.38819999999998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32">
        <f>AD69</f>
        <v>235.89898897370003</v>
      </c>
      <c r="AE93" s="233"/>
      <c r="AF93" s="233"/>
      <c r="AG93" s="233"/>
      <c r="AH93" s="233"/>
      <c r="AI93" s="233"/>
      <c r="AJ93" s="234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32">
        <f>AD81</f>
        <v>617.11200200000007</v>
      </c>
      <c r="AE94" s="233"/>
      <c r="AF94" s="233"/>
      <c r="AG94" s="233"/>
      <c r="AH94" s="233"/>
      <c r="AI94" s="233"/>
      <c r="AJ94" s="234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32">
        <f>AD89</f>
        <v>525.38819999999998</v>
      </c>
      <c r="AE95" s="233"/>
      <c r="AF95" s="233"/>
      <c r="AG95" s="233"/>
      <c r="AH95" s="233"/>
      <c r="AI95" s="233"/>
      <c r="AJ95" s="234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1378.3991909737001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32">
        <f>Y100*(AD$55+AD$56)</f>
        <v>97.662220500000018</v>
      </c>
      <c r="AE100" s="233"/>
      <c r="AF100" s="233"/>
      <c r="AG100" s="233"/>
      <c r="AH100" s="233"/>
      <c r="AI100" s="233"/>
      <c r="AJ100" s="234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32">
        <f t="shared" ref="AD101:AD105" si="1">Y101*(AD$55+AD$56)</f>
        <v>92.283721400000005</v>
      </c>
      <c r="AE101" s="233"/>
      <c r="AF101" s="233"/>
      <c r="AG101" s="233"/>
      <c r="AH101" s="233"/>
      <c r="AI101" s="233"/>
      <c r="AJ101" s="234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32">
        <f t="shared" si="1"/>
        <v>63.692752500000005</v>
      </c>
      <c r="AE102" s="233"/>
      <c r="AF102" s="233"/>
      <c r="AG102" s="233"/>
      <c r="AH102" s="233"/>
      <c r="AI102" s="233"/>
      <c r="AJ102" s="234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32">
        <f t="shared" si="1"/>
        <v>2.2646312000000002</v>
      </c>
      <c r="AE103" s="233"/>
      <c r="AF103" s="233"/>
      <c r="AG103" s="233"/>
      <c r="AH103" s="233"/>
      <c r="AI103" s="233"/>
      <c r="AJ103" s="234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32">
        <f t="shared" si="1"/>
        <v>8.2092881000000002</v>
      </c>
      <c r="AE104" s="233"/>
      <c r="AF104" s="233"/>
      <c r="AG104" s="233"/>
      <c r="AH104" s="233"/>
      <c r="AI104" s="233"/>
      <c r="AJ104" s="234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32">
        <f t="shared" si="1"/>
        <v>8.2092881000000002</v>
      </c>
      <c r="AE105" s="233"/>
      <c r="AF105" s="233"/>
      <c r="AG105" s="233"/>
      <c r="AH105" s="233"/>
      <c r="AI105" s="233"/>
      <c r="AJ105" s="234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272.32190180000003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32">
        <f>Y111*(AD$55+AD$56)</f>
        <v>210.04454380000001</v>
      </c>
      <c r="AE111" s="233"/>
      <c r="AF111" s="233"/>
      <c r="AG111" s="233"/>
      <c r="AH111" s="233"/>
      <c r="AI111" s="233"/>
      <c r="AJ111" s="234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32">
        <f t="shared" ref="AD112:AD117" si="2">Y112*(AD$55+AD$56)</f>
        <v>15.852418400000001</v>
      </c>
      <c r="AE112" s="233"/>
      <c r="AF112" s="233"/>
      <c r="AG112" s="233"/>
      <c r="AH112" s="233"/>
      <c r="AI112" s="233"/>
      <c r="AJ112" s="234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32">
        <f t="shared" si="2"/>
        <v>1.4153945000000001</v>
      </c>
      <c r="AE113" s="233"/>
      <c r="AF113" s="233"/>
      <c r="AG113" s="233"/>
      <c r="AH113" s="233"/>
      <c r="AI113" s="233"/>
      <c r="AJ113" s="234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32">
        <f t="shared" si="2"/>
        <v>1.9815523000000002</v>
      </c>
      <c r="AE114" s="233"/>
      <c r="AF114" s="233"/>
      <c r="AG114" s="233"/>
      <c r="AH114" s="233"/>
      <c r="AI114" s="233"/>
      <c r="AJ114" s="234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32">
        <f t="shared" si="2"/>
        <v>0.84923669999999996</v>
      </c>
      <c r="AE115" s="233"/>
      <c r="AF115" s="233"/>
      <c r="AG115" s="233"/>
      <c r="AH115" s="233"/>
      <c r="AI115" s="233"/>
      <c r="AJ115" s="234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32">
        <f t="shared" ref="AD116" si="3">Y116*(AD$55+AD$56)</f>
        <v>18.400128500000001</v>
      </c>
      <c r="AE116" s="233"/>
      <c r="AF116" s="233"/>
      <c r="AG116" s="233"/>
      <c r="AH116" s="233"/>
      <c r="AI116" s="233"/>
      <c r="AJ116" s="234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32">
        <f t="shared" si="2"/>
        <v>93.813463923181615</v>
      </c>
      <c r="AE117" s="233"/>
      <c r="AF117" s="233"/>
      <c r="AG117" s="233"/>
      <c r="AH117" s="233"/>
      <c r="AI117" s="233"/>
      <c r="AJ117" s="234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342.35673812318163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32"/>
      <c r="AE122" s="233"/>
      <c r="AF122" s="233"/>
      <c r="AG122" s="233"/>
      <c r="AH122" s="233"/>
      <c r="AI122" s="233"/>
      <c r="AJ122" s="234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32">
        <f>AD118</f>
        <v>342.35673812318163</v>
      </c>
      <c r="AE127" s="233"/>
      <c r="AF127" s="233"/>
      <c r="AG127" s="233"/>
      <c r="AH127" s="233"/>
      <c r="AI127" s="233"/>
      <c r="AJ127" s="234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32">
        <f>AD123</f>
        <v>0</v>
      </c>
      <c r="AE128" s="233"/>
      <c r="AF128" s="233"/>
      <c r="AG128" s="233"/>
      <c r="AH128" s="233"/>
      <c r="AI128" s="233"/>
      <c r="AJ128" s="234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342.35673812318163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32"/>
      <c r="AE133" s="233"/>
      <c r="AF133" s="233"/>
      <c r="AG133" s="233"/>
      <c r="AH133" s="233"/>
      <c r="AI133" s="233"/>
      <c r="AJ133" s="234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161.72999999999999</v>
      </c>
      <c r="AE134" s="241"/>
      <c r="AF134" s="241"/>
      <c r="AG134" s="241"/>
      <c r="AH134" s="241"/>
      <c r="AI134" s="241"/>
      <c r="AJ134" s="242"/>
      <c r="AK134" s="409" t="s">
        <v>201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161.72999999999999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220">
        <v>5.3600000000000002E-2</v>
      </c>
      <c r="Z139" s="221"/>
      <c r="AA139" s="221"/>
      <c r="AB139" s="221"/>
      <c r="AC139" s="222"/>
      <c r="AD139" s="214">
        <f>($AD$135+$AD$96+$AD$106+$AD$129+$AD$62)*Y139</f>
        <v>290.57111173607285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220">
        <v>6.1600000000000002E-2</v>
      </c>
      <c r="Z140" s="221"/>
      <c r="AA140" s="221"/>
      <c r="AB140" s="221"/>
      <c r="AC140" s="222"/>
      <c r="AD140" s="214">
        <f>($AD$135+$AD$96+$AD$106+$AD$129+$AD$62)*Y140</f>
        <v>333.93993438324793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53"/>
      <c r="Z141" s="54"/>
      <c r="AA141" s="54"/>
      <c r="AB141" s="54"/>
      <c r="AC141" s="55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53"/>
      <c r="Z142" s="54"/>
      <c r="AA142" s="54"/>
      <c r="AB142" s="54"/>
      <c r="AC142" s="55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220">
        <v>0.03</v>
      </c>
      <c r="Z143" s="221"/>
      <c r="AA143" s="221"/>
      <c r="AB143" s="221"/>
      <c r="AC143" s="222"/>
      <c r="AD143" s="214">
        <f>AD159*Y143</f>
        <v>206.68765391508381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220">
        <v>6.4999999999999997E-3</v>
      </c>
      <c r="Z144" s="221"/>
      <c r="AA144" s="221"/>
      <c r="AB144" s="221"/>
      <c r="AC144" s="222"/>
      <c r="AD144" s="214">
        <f>AD159*Y144</f>
        <v>44.782325014934827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220">
        <v>0.05</v>
      </c>
      <c r="Z145" s="221"/>
      <c r="AA145" s="221"/>
      <c r="AB145" s="221"/>
      <c r="AC145" s="222"/>
      <c r="AD145" s="214">
        <f>AD159*Y145</f>
        <v>344.4794231918064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248.02518469810059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1468.4856329392464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9"/>
      <c r="Z148" s="39"/>
      <c r="AA148" s="39"/>
      <c r="AB148" s="39"/>
      <c r="AC148" s="39"/>
      <c r="AD148" s="40"/>
      <c r="AE148" s="40"/>
      <c r="AF148" s="40"/>
      <c r="AG148" s="40"/>
      <c r="AH148" s="40"/>
      <c r="AI148" s="40"/>
      <c r="AJ148" s="40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3266.2950000000001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1378.3991909737001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272.32190180000003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342.35673812318163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161.72999999999999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5421.1028308968807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1468.4856329392469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6889.5884638361276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134" t="str">
        <f>A33</f>
        <v>SERVIÇOS TÉCNICOS EM ELETRICIDADE / ELETRÔNICA</v>
      </c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6"/>
      <c r="M172" s="143">
        <f>AD159</f>
        <v>6889.5884638361276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6889.5884638361276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6889.5884638361276</v>
      </c>
      <c r="AF172" s="172"/>
      <c r="AG172" s="172"/>
      <c r="AH172" s="172"/>
      <c r="AI172" s="172"/>
      <c r="AJ172" s="173"/>
    </row>
    <row r="173" spans="1:36" ht="6" customHeight="1">
      <c r="A173" s="137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9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175"/>
      <c r="AG173" s="175"/>
      <c r="AH173" s="175"/>
      <c r="AI173" s="175"/>
      <c r="AJ173" s="176"/>
    </row>
    <row r="174" spans="1:36" ht="6" customHeight="1">
      <c r="A174" s="137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9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175"/>
      <c r="AG174" s="175"/>
      <c r="AH174" s="175"/>
      <c r="AI174" s="175"/>
      <c r="AJ174" s="176"/>
    </row>
    <row r="175" spans="1:36" ht="6" customHeight="1">
      <c r="A175" s="137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9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175"/>
      <c r="AG175" s="175"/>
      <c r="AH175" s="175"/>
      <c r="AI175" s="175"/>
      <c r="AJ175" s="176"/>
    </row>
    <row r="176" spans="1:36" ht="6" customHeight="1">
      <c r="A176" s="137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9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175"/>
      <c r="AG176" s="175"/>
      <c r="AH176" s="175"/>
      <c r="AI176" s="175"/>
      <c r="AJ176" s="176"/>
    </row>
    <row r="177" spans="1:36" ht="6" customHeight="1">
      <c r="A177" s="137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9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175"/>
      <c r="AG177" s="175"/>
      <c r="AH177" s="175"/>
      <c r="AI177" s="175"/>
      <c r="AJ177" s="176"/>
    </row>
    <row r="178" spans="1:36" ht="6" customHeight="1">
      <c r="A178" s="137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9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175"/>
      <c r="AG178" s="175"/>
      <c r="AH178" s="175"/>
      <c r="AI178" s="175"/>
      <c r="AJ178" s="176"/>
    </row>
    <row r="179" spans="1:36" ht="6" customHeight="1">
      <c r="A179" s="137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9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175"/>
      <c r="AG179" s="175"/>
      <c r="AH179" s="175"/>
      <c r="AI179" s="175"/>
      <c r="AJ179" s="176"/>
    </row>
    <row r="180" spans="1:36" ht="6" customHeight="1">
      <c r="A180" s="137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9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175"/>
      <c r="AG180" s="175"/>
      <c r="AH180" s="175"/>
      <c r="AI180" s="175"/>
      <c r="AJ180" s="176"/>
    </row>
    <row r="181" spans="1:36" ht="6" customHeight="1">
      <c r="A181" s="137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9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175"/>
      <c r="AG181" s="175"/>
      <c r="AH181" s="175"/>
      <c r="AI181" s="175"/>
      <c r="AJ181" s="176"/>
    </row>
    <row r="182" spans="1:36" ht="6" customHeight="1">
      <c r="A182" s="137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9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175"/>
      <c r="AG182" s="175"/>
      <c r="AH182" s="175"/>
      <c r="AI182" s="175"/>
      <c r="AJ182" s="176"/>
    </row>
    <row r="183" spans="1:36" ht="6" customHeight="1">
      <c r="A183" s="140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2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6889.59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6889.59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248025.24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0:AJ10"/>
    <mergeCell ref="A11:AJ11"/>
    <mergeCell ref="A12:AJ12"/>
    <mergeCell ref="A13:AJ13"/>
    <mergeCell ref="A14:AJ15"/>
    <mergeCell ref="A16:AJ17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25:B25"/>
    <mergeCell ref="C25:AC25"/>
    <mergeCell ref="AD25:AJ25"/>
    <mergeCell ref="A18:AJ18"/>
    <mergeCell ref="A20:AJ21"/>
    <mergeCell ref="A22:B22"/>
    <mergeCell ref="C22:AC22"/>
    <mergeCell ref="AD22:AJ22"/>
    <mergeCell ref="A23:B23"/>
    <mergeCell ref="C23:AC23"/>
    <mergeCell ref="AD23:AJ23"/>
    <mergeCell ref="A33:X33"/>
    <mergeCell ref="Y33:AC33"/>
    <mergeCell ref="AD33:AJ3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89:AC89"/>
    <mergeCell ref="AD89:AJ89"/>
    <mergeCell ref="A90:AJ90"/>
    <mergeCell ref="A91:AJ91"/>
    <mergeCell ref="A92:B92"/>
    <mergeCell ref="C92:AC92"/>
    <mergeCell ref="AD92:AJ92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17:B117"/>
    <mergeCell ref="C117:X117"/>
    <mergeCell ref="Y117:AC117"/>
    <mergeCell ref="AD117:AJ117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22:B122"/>
    <mergeCell ref="C122:AC122"/>
    <mergeCell ref="AD122:AJ122"/>
    <mergeCell ref="A123:AC123"/>
    <mergeCell ref="AD123:AJ123"/>
    <mergeCell ref="A124:AJ124"/>
    <mergeCell ref="A118:X118"/>
    <mergeCell ref="Y118:AC118"/>
    <mergeCell ref="AD118:AJ118"/>
    <mergeCell ref="A119:AJ119"/>
    <mergeCell ref="A120:AJ120"/>
    <mergeCell ref="A121:B121"/>
    <mergeCell ref="C121:X121"/>
    <mergeCell ref="Y121:AC121"/>
    <mergeCell ref="AD121:AJ121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33:B133"/>
    <mergeCell ref="Y133:AC133"/>
    <mergeCell ref="AD133:AJ133"/>
    <mergeCell ref="A134:B134"/>
    <mergeCell ref="AD134:AJ134"/>
    <mergeCell ref="A131:AJ131"/>
    <mergeCell ref="A132:B132"/>
    <mergeCell ref="AD132:AJ132"/>
    <mergeCell ref="C134:AC134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147:AC147"/>
    <mergeCell ref="AD147:AJ147"/>
    <mergeCell ref="A149:AJ149"/>
    <mergeCell ref="A151:AC151"/>
    <mergeCell ref="AD151:AJ151"/>
    <mergeCell ref="A152:B152"/>
    <mergeCell ref="C152:AC152"/>
    <mergeCell ref="AD152:AJ152"/>
    <mergeCell ref="AD143:AJ143"/>
    <mergeCell ref="A144:B144"/>
    <mergeCell ref="C144:X144"/>
    <mergeCell ref="Y144:AC144"/>
    <mergeCell ref="AD144:AJ144"/>
    <mergeCell ref="A146:B146"/>
    <mergeCell ref="C146:X146"/>
    <mergeCell ref="Y146:AC146"/>
    <mergeCell ref="AD146:AJ146"/>
    <mergeCell ref="C145:X145"/>
    <mergeCell ref="A145:B145"/>
    <mergeCell ref="Y145:AC145"/>
    <mergeCell ref="AD145:AJ145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87:B87"/>
    <mergeCell ref="A88:B88"/>
    <mergeCell ref="C87:AC87"/>
    <mergeCell ref="C88:AC88"/>
    <mergeCell ref="AD87:AJ87"/>
    <mergeCell ref="AD88:AJ88"/>
    <mergeCell ref="A116:B116"/>
    <mergeCell ref="C116:X116"/>
    <mergeCell ref="Y116:AC116"/>
    <mergeCell ref="AD116:AJ116"/>
    <mergeCell ref="A115:B115"/>
    <mergeCell ref="C115:X115"/>
    <mergeCell ref="Y115:AC115"/>
    <mergeCell ref="AD115:AJ115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headerFooter>
    <oddFooter>&amp;L&amp;F&amp;C&amp;P/&amp;N&amp;R&amp;A</oddFooter>
  </headerFooter>
  <rowBreaks count="1" manualBreakCount="1">
    <brk id="147" max="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36AE-30E5-4395-935C-98EC9EBE53D7}">
  <sheetPr>
    <tabColor theme="6"/>
  </sheetPr>
  <dimension ref="A1:AK196"/>
  <sheetViews>
    <sheetView showGridLines="0" topLeftCell="A75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15"/>
    <col min="24" max="24" width="6.28515625" style="15" customWidth="1"/>
    <col min="25" max="25" width="4.7109375" style="15" customWidth="1"/>
    <col min="26" max="26" width="4" style="15" customWidth="1"/>
    <col min="27" max="27" width="1.42578125" style="15" customWidth="1"/>
    <col min="28" max="29" width="2.85546875" style="15" customWidth="1"/>
    <col min="30" max="30" width="3.5703125" style="15" customWidth="1"/>
    <col min="31" max="31" width="4.28515625" style="15" customWidth="1"/>
    <col min="32" max="32" width="1.7109375" style="15" customWidth="1"/>
    <col min="33" max="33" width="2.28515625" style="15" customWidth="1"/>
    <col min="34" max="34" width="7.7109375" style="15" customWidth="1"/>
    <col min="35" max="35" width="3.5703125" style="15" customWidth="1"/>
    <col min="36" max="36" width="4.28515625" style="15" customWidth="1"/>
    <col min="37" max="59" width="2.42578125" style="15"/>
    <col min="60" max="60" width="8.5703125" style="15" customWidth="1"/>
    <col min="61" max="16384" width="2.42578125" style="15"/>
  </cols>
  <sheetData>
    <row r="1" spans="1:36" ht="12.75">
      <c r="A1" s="10"/>
      <c r="B1" s="10"/>
      <c r="C1" s="10"/>
      <c r="D1" s="10"/>
    </row>
    <row r="2" spans="1:36" ht="12.75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</row>
    <row r="3" spans="1:36" ht="12.75">
      <c r="A3" s="363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1:36" ht="12.75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</row>
    <row r="5" spans="1:36" ht="12.75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ht="12.75"/>
    <row r="7" spans="1:36" ht="12.75"/>
    <row r="8" spans="1:36" ht="12.7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ht="16.5" customHeight="1">
      <c r="A9" s="365" t="s">
        <v>36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</row>
    <row r="10" spans="1:36" ht="12.75" customHeight="1">
      <c r="A10" s="353" t="s">
        <v>37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6" ht="10.5" customHeight="1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</row>
    <row r="12" spans="1:36" ht="12" customHeight="1">
      <c r="A12" s="355" t="s">
        <v>202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</row>
    <row r="13" spans="1:36" ht="11.25" customHeigh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203</v>
      </c>
      <c r="AE23" s="351"/>
      <c r="AF23" s="351"/>
      <c r="AG23" s="351"/>
      <c r="AH23" s="351"/>
      <c r="AI23" s="351"/>
      <c r="AJ23" s="352"/>
    </row>
    <row r="24" spans="1:37" ht="12.75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204</v>
      </c>
      <c r="AE24" s="347"/>
      <c r="AF24" s="347"/>
      <c r="AG24" s="347"/>
      <c r="AH24" s="347"/>
      <c r="AI24" s="347"/>
      <c r="AJ24" s="348"/>
      <c r="AK24" s="71"/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205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196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197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2070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199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6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6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6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6" s="23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6" s="23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6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32">
        <f>AD44</f>
        <v>2070</v>
      </c>
      <c r="AE55" s="233"/>
      <c r="AF55" s="233"/>
      <c r="AG55" s="233"/>
      <c r="AH55" s="233"/>
      <c r="AI55" s="233"/>
      <c r="AJ55" s="234"/>
    </row>
    <row r="56" spans="1:36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220">
        <v>0.3</v>
      </c>
      <c r="Z56" s="221"/>
      <c r="AA56" s="221"/>
      <c r="AB56" s="221"/>
      <c r="AC56" s="222"/>
      <c r="AD56" s="378">
        <f>AD55*Y56</f>
        <v>621</v>
      </c>
      <c r="AE56" s="379"/>
      <c r="AF56" s="379"/>
      <c r="AG56" s="379"/>
      <c r="AH56" s="379"/>
      <c r="AI56" s="379"/>
      <c r="AJ56" s="380"/>
    </row>
    <row r="57" spans="1:36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220"/>
      <c r="Z57" s="221"/>
      <c r="AA57" s="221"/>
      <c r="AB57" s="221"/>
      <c r="AC57" s="222"/>
      <c r="AD57" s="214"/>
      <c r="AE57" s="215"/>
      <c r="AF57" s="215"/>
      <c r="AG57" s="215"/>
      <c r="AH57" s="215"/>
      <c r="AI57" s="215"/>
      <c r="AJ57" s="216"/>
    </row>
    <row r="58" spans="1:36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6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6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6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214">
        <f>AD55*Y61</f>
        <v>414</v>
      </c>
      <c r="AE61" s="215"/>
      <c r="AF61" s="215"/>
      <c r="AG61" s="215"/>
      <c r="AH61" s="215"/>
      <c r="AI61" s="215"/>
      <c r="AJ61" s="216"/>
    </row>
    <row r="62" spans="1:36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3105</v>
      </c>
      <c r="AE62" s="200"/>
      <c r="AF62" s="200"/>
      <c r="AG62" s="200"/>
      <c r="AH62" s="200"/>
      <c r="AI62" s="200"/>
      <c r="AJ62" s="201"/>
    </row>
    <row r="63" spans="1:36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24"/>
      <c r="AE63" s="24"/>
      <c r="AF63" s="24"/>
      <c r="AG63" s="24"/>
      <c r="AH63" s="24"/>
      <c r="AI63" s="24"/>
      <c r="AJ63" s="24"/>
    </row>
    <row r="64" spans="1:36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32">
        <f>Y67*(AD$55+AD$56)</f>
        <v>224.24991030000001</v>
      </c>
      <c r="AE67" s="233"/>
      <c r="AF67" s="233"/>
      <c r="AG67" s="233"/>
      <c r="AH67" s="233"/>
      <c r="AI67" s="233"/>
      <c r="AJ67" s="234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32"/>
      <c r="AE68" s="233"/>
      <c r="AF68" s="233"/>
      <c r="AG68" s="233"/>
      <c r="AH68" s="233"/>
      <c r="AI68" s="233"/>
      <c r="AJ68" s="234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224.24991030000001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24"/>
      <c r="AE70" s="24"/>
      <c r="AF70" s="24"/>
      <c r="AG70" s="24"/>
      <c r="AH70" s="24"/>
      <c r="AI70" s="24"/>
      <c r="AJ70" s="24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32">
        <f>Y73*(AD$55+AD$56)</f>
        <v>134.55000000000001</v>
      </c>
      <c r="AE73" s="233"/>
      <c r="AF73" s="233"/>
      <c r="AG73" s="233"/>
      <c r="AH73" s="233"/>
      <c r="AI73" s="233"/>
      <c r="AJ73" s="234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32">
        <f t="shared" ref="AD74:AD80" si="0">Y74*(AD$55+AD$56)</f>
        <v>67.275000000000006</v>
      </c>
      <c r="AE74" s="233"/>
      <c r="AF74" s="233"/>
      <c r="AG74" s="233"/>
      <c r="AH74" s="233"/>
      <c r="AI74" s="233"/>
      <c r="AJ74" s="234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32">
        <f t="shared" si="0"/>
        <v>80.73</v>
      </c>
      <c r="AE75" s="233"/>
      <c r="AF75" s="233"/>
      <c r="AG75" s="233"/>
      <c r="AH75" s="233"/>
      <c r="AI75" s="233"/>
      <c r="AJ75" s="234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32">
        <f t="shared" si="0"/>
        <v>40.365000000000002</v>
      </c>
      <c r="AE76" s="233"/>
      <c r="AF76" s="233"/>
      <c r="AG76" s="233"/>
      <c r="AH76" s="233"/>
      <c r="AI76" s="233"/>
      <c r="AJ76" s="234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32">
        <f t="shared" si="0"/>
        <v>26.91</v>
      </c>
      <c r="AE77" s="233"/>
      <c r="AF77" s="233"/>
      <c r="AG77" s="233"/>
      <c r="AH77" s="233"/>
      <c r="AI77" s="233"/>
      <c r="AJ77" s="234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32">
        <f t="shared" si="0"/>
        <v>16.146000000000001</v>
      </c>
      <c r="AE78" s="233"/>
      <c r="AF78" s="233"/>
      <c r="AG78" s="233"/>
      <c r="AH78" s="233"/>
      <c r="AI78" s="233"/>
      <c r="AJ78" s="234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32">
        <f t="shared" si="0"/>
        <v>5.3819999999999997</v>
      </c>
      <c r="AE79" s="233"/>
      <c r="AF79" s="233"/>
      <c r="AG79" s="233"/>
      <c r="AH79" s="233"/>
      <c r="AI79" s="233"/>
      <c r="AJ79" s="234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32">
        <f t="shared" si="0"/>
        <v>215.28</v>
      </c>
      <c r="AE80" s="233"/>
      <c r="AF80" s="233"/>
      <c r="AG80" s="233"/>
      <c r="AH80" s="233"/>
      <c r="AI80" s="233"/>
      <c r="AJ80" s="234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586.63800000000003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4.65*2*22-AD55*6%</f>
        <v>80.400000000000034</v>
      </c>
      <c r="AE85" s="376"/>
      <c r="AF85" s="376"/>
      <c r="AG85" s="376"/>
      <c r="AH85" s="376"/>
      <c r="AI85" s="376"/>
      <c r="AJ85" s="377"/>
      <c r="AK85" s="409" t="s">
        <v>206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238.02</v>
      </c>
      <c r="AE87" s="241"/>
      <c r="AF87" s="241"/>
      <c r="AG87" s="241"/>
      <c r="AH87" s="241"/>
      <c r="AI87" s="241"/>
      <c r="AJ87" s="242"/>
      <c r="AK87" s="409" t="s">
        <v>200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09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507.64000000000004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32">
        <f>AD69</f>
        <v>224.24991030000001</v>
      </c>
      <c r="AE93" s="233"/>
      <c r="AF93" s="233"/>
      <c r="AG93" s="233"/>
      <c r="AH93" s="233"/>
      <c r="AI93" s="233"/>
      <c r="AJ93" s="234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32">
        <f>AD81</f>
        <v>586.63800000000003</v>
      </c>
      <c r="AE94" s="233"/>
      <c r="AF94" s="233"/>
      <c r="AG94" s="233"/>
      <c r="AH94" s="233"/>
      <c r="AI94" s="233"/>
      <c r="AJ94" s="234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32">
        <f>AD89</f>
        <v>507.64000000000004</v>
      </c>
      <c r="AE95" s="233"/>
      <c r="AF95" s="233"/>
      <c r="AG95" s="233"/>
      <c r="AH95" s="233"/>
      <c r="AI95" s="233"/>
      <c r="AJ95" s="234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1318.5279103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32">
        <f>Y100*(AD$55+AD$56)</f>
        <v>92.839500000000001</v>
      </c>
      <c r="AE100" s="233"/>
      <c r="AF100" s="233"/>
      <c r="AG100" s="233"/>
      <c r="AH100" s="233"/>
      <c r="AI100" s="233"/>
      <c r="AJ100" s="234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32">
        <f t="shared" ref="AD101:AD105" si="1">Y101*(AD$55+AD$56)</f>
        <v>87.726599999999991</v>
      </c>
      <c r="AE101" s="233"/>
      <c r="AF101" s="233"/>
      <c r="AG101" s="233"/>
      <c r="AH101" s="233"/>
      <c r="AI101" s="233"/>
      <c r="AJ101" s="234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32">
        <f t="shared" si="1"/>
        <v>60.547499999999999</v>
      </c>
      <c r="AE102" s="233"/>
      <c r="AF102" s="233"/>
      <c r="AG102" s="233"/>
      <c r="AH102" s="233"/>
      <c r="AI102" s="233"/>
      <c r="AJ102" s="234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32">
        <f t="shared" si="1"/>
        <v>2.1528</v>
      </c>
      <c r="AE103" s="233"/>
      <c r="AF103" s="233"/>
      <c r="AG103" s="233"/>
      <c r="AH103" s="233"/>
      <c r="AI103" s="233"/>
      <c r="AJ103" s="234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32">
        <f t="shared" si="1"/>
        <v>7.8038999999999996</v>
      </c>
      <c r="AE104" s="233"/>
      <c r="AF104" s="233"/>
      <c r="AG104" s="233"/>
      <c r="AH104" s="233"/>
      <c r="AI104" s="233"/>
      <c r="AJ104" s="234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32">
        <f t="shared" si="1"/>
        <v>7.8038999999999996</v>
      </c>
      <c r="AE105" s="233"/>
      <c r="AF105" s="233"/>
      <c r="AG105" s="233"/>
      <c r="AH105" s="233"/>
      <c r="AI105" s="233"/>
      <c r="AJ105" s="234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258.87420000000003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32">
        <f>Y111*(AD$55+AD$56)</f>
        <v>199.6722</v>
      </c>
      <c r="AE111" s="233"/>
      <c r="AF111" s="233"/>
      <c r="AG111" s="233"/>
      <c r="AH111" s="233"/>
      <c r="AI111" s="233"/>
      <c r="AJ111" s="234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32">
        <f t="shared" ref="AD112:AD117" si="2">Y112*(AD$55+AD$56)</f>
        <v>15.069599999999999</v>
      </c>
      <c r="AE112" s="233"/>
      <c r="AF112" s="233"/>
      <c r="AG112" s="233"/>
      <c r="AH112" s="233"/>
      <c r="AI112" s="233"/>
      <c r="AJ112" s="234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32">
        <f t="shared" si="2"/>
        <v>1.3454999999999999</v>
      </c>
      <c r="AE113" s="233"/>
      <c r="AF113" s="233"/>
      <c r="AG113" s="233"/>
      <c r="AH113" s="233"/>
      <c r="AI113" s="233"/>
      <c r="AJ113" s="234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32">
        <f t="shared" si="2"/>
        <v>1.8836999999999999</v>
      </c>
      <c r="AE114" s="233"/>
      <c r="AF114" s="233"/>
      <c r="AG114" s="233"/>
      <c r="AH114" s="233"/>
      <c r="AI114" s="233"/>
      <c r="AJ114" s="234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32">
        <f t="shared" si="2"/>
        <v>0.80729999999999991</v>
      </c>
      <c r="AE115" s="233"/>
      <c r="AF115" s="233"/>
      <c r="AG115" s="233"/>
      <c r="AH115" s="233"/>
      <c r="AI115" s="233"/>
      <c r="AJ115" s="234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32">
        <f t="shared" si="2"/>
        <v>17.491499999999998</v>
      </c>
      <c r="AE116" s="233"/>
      <c r="AF116" s="233"/>
      <c r="AG116" s="233"/>
      <c r="AH116" s="233"/>
      <c r="AI116" s="233"/>
      <c r="AJ116" s="234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32">
        <f t="shared" si="2"/>
        <v>89.180801330400001</v>
      </c>
      <c r="AE117" s="233"/>
      <c r="AF117" s="233"/>
      <c r="AG117" s="233"/>
      <c r="AH117" s="233"/>
      <c r="AI117" s="233"/>
      <c r="AJ117" s="234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325.45060133039999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32"/>
      <c r="AE122" s="233"/>
      <c r="AF122" s="233"/>
      <c r="AG122" s="233"/>
      <c r="AH122" s="233"/>
      <c r="AI122" s="233"/>
      <c r="AJ122" s="234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32">
        <f>AD118</f>
        <v>325.45060133039999</v>
      </c>
      <c r="AE127" s="233"/>
      <c r="AF127" s="233"/>
      <c r="AG127" s="233"/>
      <c r="AH127" s="233"/>
      <c r="AI127" s="233"/>
      <c r="AJ127" s="234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32">
        <f>AD123</f>
        <v>0</v>
      </c>
      <c r="AE128" s="233"/>
      <c r="AF128" s="233"/>
      <c r="AG128" s="233"/>
      <c r="AH128" s="233"/>
      <c r="AI128" s="233"/>
      <c r="AJ128" s="234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325.45060133039999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32"/>
      <c r="AE133" s="233"/>
      <c r="AF133" s="233"/>
      <c r="AG133" s="233"/>
      <c r="AH133" s="233"/>
      <c r="AI133" s="233"/>
      <c r="AJ133" s="234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161.72999999999999</v>
      </c>
      <c r="AE134" s="241"/>
      <c r="AF134" s="241"/>
      <c r="AG134" s="241"/>
      <c r="AH134" s="241"/>
      <c r="AI134" s="241"/>
      <c r="AJ134" s="242"/>
      <c r="AK134" s="409" t="s">
        <v>201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161.72999999999999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220">
        <v>5.3600000000000002E-2</v>
      </c>
      <c r="Z139" s="221"/>
      <c r="AA139" s="221"/>
      <c r="AB139" s="221"/>
      <c r="AC139" s="222"/>
      <c r="AD139" s="214">
        <f>($AD$135+$AD$96+$AD$106+$AD$129+$AD$62)*Y139</f>
        <v>277.08963334338944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220">
        <v>6.1600000000000002E-2</v>
      </c>
      <c r="Z140" s="221"/>
      <c r="AA140" s="221"/>
      <c r="AB140" s="221"/>
      <c r="AC140" s="222"/>
      <c r="AD140" s="214">
        <f>($AD$135+$AD$96+$AD$106+$AD$129+$AD$62)*Y140</f>
        <v>318.44629503643262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53"/>
      <c r="Z141" s="54"/>
      <c r="AA141" s="54"/>
      <c r="AB141" s="54"/>
      <c r="AC141" s="55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53"/>
      <c r="Z142" s="54"/>
      <c r="AA142" s="54"/>
      <c r="AB142" s="54"/>
      <c r="AC142" s="55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220">
        <v>0.03</v>
      </c>
      <c r="Z143" s="221"/>
      <c r="AA143" s="221"/>
      <c r="AB143" s="221"/>
      <c r="AC143" s="222"/>
      <c r="AD143" s="214">
        <f>AD159*Y143</f>
        <v>197.09807316274262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220">
        <v>6.4999999999999997E-3</v>
      </c>
      <c r="Z144" s="221"/>
      <c r="AA144" s="221"/>
      <c r="AB144" s="221"/>
      <c r="AC144" s="222"/>
      <c r="AD144" s="214">
        <f>AD159*Y144</f>
        <v>42.704582518594236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220">
        <v>0.05</v>
      </c>
      <c r="Z145" s="221"/>
      <c r="AA145" s="221"/>
      <c r="AB145" s="221"/>
      <c r="AC145" s="222"/>
      <c r="AD145" s="214">
        <f>AD159*Y145</f>
        <v>328.49678860457107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236.51768779529115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1400.353060461021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9"/>
      <c r="Z148" s="39"/>
      <c r="AA148" s="39"/>
      <c r="AB148" s="39"/>
      <c r="AC148" s="39"/>
      <c r="AD148" s="40"/>
      <c r="AE148" s="40"/>
      <c r="AF148" s="40"/>
      <c r="AG148" s="40"/>
      <c r="AH148" s="40"/>
      <c r="AI148" s="40"/>
      <c r="AJ148" s="40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3105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1318.5279103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258.87420000000003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325.45060133039999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161.72999999999999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5169.5827116303999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1400.3530604610214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6569.9357720914213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134" t="str">
        <f>A33</f>
        <v>SERVIÇOS TÉCNICOS EM ELETRICIDADE / ELETRÔNICA</v>
      </c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6"/>
      <c r="M172" s="143">
        <f>AD159</f>
        <v>6569.9357720914213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6569.9357720914213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6569.9357720914213</v>
      </c>
      <c r="AF172" s="172"/>
      <c r="AG172" s="172"/>
      <c r="AH172" s="172"/>
      <c r="AI172" s="172"/>
      <c r="AJ172" s="173"/>
    </row>
    <row r="173" spans="1:36" ht="6" customHeight="1">
      <c r="A173" s="137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9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175"/>
      <c r="AG173" s="175"/>
      <c r="AH173" s="175"/>
      <c r="AI173" s="175"/>
      <c r="AJ173" s="176"/>
    </row>
    <row r="174" spans="1:36" ht="6" customHeight="1">
      <c r="A174" s="137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9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175"/>
      <c r="AG174" s="175"/>
      <c r="AH174" s="175"/>
      <c r="AI174" s="175"/>
      <c r="AJ174" s="176"/>
    </row>
    <row r="175" spans="1:36" ht="6" customHeight="1">
      <c r="A175" s="137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9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175"/>
      <c r="AG175" s="175"/>
      <c r="AH175" s="175"/>
      <c r="AI175" s="175"/>
      <c r="AJ175" s="176"/>
    </row>
    <row r="176" spans="1:36" ht="6" customHeight="1">
      <c r="A176" s="137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9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175"/>
      <c r="AG176" s="175"/>
      <c r="AH176" s="175"/>
      <c r="AI176" s="175"/>
      <c r="AJ176" s="176"/>
    </row>
    <row r="177" spans="1:36" ht="6" customHeight="1">
      <c r="A177" s="137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9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175"/>
      <c r="AG177" s="175"/>
      <c r="AH177" s="175"/>
      <c r="AI177" s="175"/>
      <c r="AJ177" s="176"/>
    </row>
    <row r="178" spans="1:36" ht="6" customHeight="1">
      <c r="A178" s="137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9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175"/>
      <c r="AG178" s="175"/>
      <c r="AH178" s="175"/>
      <c r="AI178" s="175"/>
      <c r="AJ178" s="176"/>
    </row>
    <row r="179" spans="1:36" ht="6" customHeight="1">
      <c r="A179" s="137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9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175"/>
      <c r="AG179" s="175"/>
      <c r="AH179" s="175"/>
      <c r="AI179" s="175"/>
      <c r="AJ179" s="176"/>
    </row>
    <row r="180" spans="1:36" ht="6" customHeight="1">
      <c r="A180" s="137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9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175"/>
      <c r="AG180" s="175"/>
      <c r="AH180" s="175"/>
      <c r="AI180" s="175"/>
      <c r="AJ180" s="176"/>
    </row>
    <row r="181" spans="1:36" ht="6" customHeight="1">
      <c r="A181" s="137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9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175"/>
      <c r="AG181" s="175"/>
      <c r="AH181" s="175"/>
      <c r="AI181" s="175"/>
      <c r="AJ181" s="176"/>
    </row>
    <row r="182" spans="1:36" ht="6" customHeight="1">
      <c r="A182" s="137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9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175"/>
      <c r="AG182" s="175"/>
      <c r="AH182" s="175"/>
      <c r="AI182" s="175"/>
      <c r="AJ182" s="176"/>
    </row>
    <row r="183" spans="1:36" ht="6" customHeight="1">
      <c r="A183" s="140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2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6569.94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6569.94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236517.84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89:AC89"/>
    <mergeCell ref="AD89:AJ89"/>
    <mergeCell ref="A90:AJ90"/>
    <mergeCell ref="A91:AJ91"/>
    <mergeCell ref="A92:B92"/>
    <mergeCell ref="C92:AC92"/>
    <mergeCell ref="AD92:AJ92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25:B25"/>
    <mergeCell ref="C25:AC25"/>
    <mergeCell ref="AD25:AJ25"/>
    <mergeCell ref="A23:B23"/>
    <mergeCell ref="C23:AC23"/>
    <mergeCell ref="AD23:AJ23"/>
    <mergeCell ref="A33:X33"/>
    <mergeCell ref="Y33:AC33"/>
    <mergeCell ref="AD33:AJ33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18:AJ18"/>
    <mergeCell ref="A20:AJ21"/>
    <mergeCell ref="A22:B22"/>
    <mergeCell ref="C22:AC22"/>
    <mergeCell ref="AD22:AJ22"/>
    <mergeCell ref="A10:AJ10"/>
    <mergeCell ref="A11:AJ11"/>
    <mergeCell ref="A12:AJ12"/>
    <mergeCell ref="A13:AJ13"/>
    <mergeCell ref="A14:AJ15"/>
    <mergeCell ref="A16:AJ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/>
  <headerFooter>
    <oddFooter>&amp;L&amp;F&amp;C&amp;P/&amp;N&amp;R&amp;A</oddFooter>
  </headerFooter>
  <rowBreaks count="1" manualBreakCount="1">
    <brk id="147" max="3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78B2-62CF-4C72-BFB6-9F2C5725A03A}">
  <sheetPr>
    <tabColor theme="6"/>
  </sheetPr>
  <dimension ref="A1:AK196"/>
  <sheetViews>
    <sheetView showGridLines="0" topLeftCell="A109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15"/>
    <col min="24" max="24" width="6.28515625" style="15" customWidth="1"/>
    <col min="25" max="25" width="3.85546875" style="15" customWidth="1"/>
    <col min="26" max="26" width="2.85546875" style="15" customWidth="1"/>
    <col min="27" max="27" width="4.7109375" style="15" customWidth="1"/>
    <col min="28" max="28" width="1.140625" style="15" customWidth="1"/>
    <col min="29" max="29" width="2.85546875" style="15" customWidth="1"/>
    <col min="30" max="30" width="10.42578125" style="15" bestFit="1" customWidth="1"/>
    <col min="31" max="35" width="2.42578125" style="15"/>
    <col min="36" max="36" width="7.42578125" style="15" customWidth="1"/>
    <col min="37" max="59" width="2.42578125" style="15"/>
    <col min="60" max="60" width="8.42578125" style="15" customWidth="1"/>
    <col min="61" max="16384" width="2.42578125" style="15"/>
  </cols>
  <sheetData>
    <row r="1" spans="1:36" ht="12.75">
      <c r="A1" s="10"/>
      <c r="B1" s="10"/>
      <c r="C1" s="10"/>
      <c r="D1" s="10"/>
    </row>
    <row r="2" spans="1:36" ht="12.75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</row>
    <row r="3" spans="1:36" ht="12.75">
      <c r="A3" s="363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1:36" ht="12.75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</row>
    <row r="5" spans="1:36" ht="12.75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ht="12.75"/>
    <row r="7" spans="1:36" ht="12.75"/>
    <row r="8" spans="1:36" ht="12.7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ht="16.5" customHeight="1">
      <c r="A9" s="365" t="s">
        <v>36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</row>
    <row r="10" spans="1:36" ht="12.75" customHeight="1">
      <c r="A10" s="353" t="s">
        <v>37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6" ht="10.5" customHeight="1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</row>
    <row r="12" spans="1:36" ht="12" customHeight="1">
      <c r="A12" s="355" t="s">
        <v>207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</row>
    <row r="13" spans="1:36" ht="11.25" customHeigh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47</v>
      </c>
      <c r="AE23" s="351"/>
      <c r="AF23" s="351"/>
      <c r="AG23" s="351"/>
      <c r="AH23" s="351"/>
      <c r="AI23" s="351"/>
      <c r="AJ23" s="352"/>
    </row>
    <row r="24" spans="1:37" ht="27" customHeight="1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50</v>
      </c>
      <c r="AE24" s="347"/>
      <c r="AF24" s="347"/>
      <c r="AG24" s="347"/>
      <c r="AH24" s="347"/>
      <c r="AI24" s="347"/>
      <c r="AJ24" s="348"/>
      <c r="AK24" s="72" t="s">
        <v>51</v>
      </c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56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94" t="s">
        <v>208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6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209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1624.22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210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6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6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6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6" s="23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6" s="23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6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32">
        <f>AD44</f>
        <v>1624.22</v>
      </c>
      <c r="AE55" s="233"/>
      <c r="AF55" s="233"/>
      <c r="AG55" s="233"/>
      <c r="AH55" s="233"/>
      <c r="AI55" s="233"/>
      <c r="AJ55" s="234"/>
    </row>
    <row r="56" spans="1:36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220">
        <v>0.3</v>
      </c>
      <c r="Z56" s="221"/>
      <c r="AA56" s="221"/>
      <c r="AB56" s="221"/>
      <c r="AC56" s="222"/>
      <c r="AD56" s="378">
        <f>AD55*Y56</f>
        <v>487.26599999999996</v>
      </c>
      <c r="AE56" s="379"/>
      <c r="AF56" s="379"/>
      <c r="AG56" s="379"/>
      <c r="AH56" s="379"/>
      <c r="AI56" s="379"/>
      <c r="AJ56" s="380"/>
    </row>
    <row r="57" spans="1:36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220"/>
      <c r="Z57" s="221"/>
      <c r="AA57" s="221"/>
      <c r="AB57" s="221"/>
      <c r="AC57" s="222"/>
      <c r="AD57" s="214"/>
      <c r="AE57" s="215"/>
      <c r="AF57" s="215"/>
      <c r="AG57" s="215"/>
      <c r="AH57" s="215"/>
      <c r="AI57" s="215"/>
      <c r="AJ57" s="216"/>
    </row>
    <row r="58" spans="1:36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6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6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6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378">
        <f>AD55*Y61</f>
        <v>324.84400000000005</v>
      </c>
      <c r="AE61" s="379"/>
      <c r="AF61" s="379"/>
      <c r="AG61" s="379"/>
      <c r="AH61" s="379"/>
      <c r="AI61" s="379"/>
      <c r="AJ61" s="380"/>
    </row>
    <row r="62" spans="1:36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2436.33</v>
      </c>
      <c r="AE62" s="200"/>
      <c r="AF62" s="200"/>
      <c r="AG62" s="200"/>
      <c r="AH62" s="200"/>
      <c r="AI62" s="200"/>
      <c r="AJ62" s="201"/>
    </row>
    <row r="63" spans="1:36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24"/>
      <c r="AE63" s="24"/>
      <c r="AF63" s="24"/>
      <c r="AG63" s="24"/>
      <c r="AH63" s="24"/>
      <c r="AI63" s="24"/>
      <c r="AJ63" s="24"/>
    </row>
    <row r="64" spans="1:36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32">
        <f>Y67*(AD$55+AD$56)</f>
        <v>175.95709628379998</v>
      </c>
      <c r="AE67" s="233"/>
      <c r="AF67" s="233"/>
      <c r="AG67" s="233"/>
      <c r="AH67" s="233"/>
      <c r="AI67" s="233"/>
      <c r="AJ67" s="234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32"/>
      <c r="AE68" s="233"/>
      <c r="AF68" s="233"/>
      <c r="AG68" s="233"/>
      <c r="AH68" s="233"/>
      <c r="AI68" s="233"/>
      <c r="AJ68" s="234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175.95709628379998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24"/>
      <c r="AE70" s="24"/>
      <c r="AF70" s="24"/>
      <c r="AG70" s="24"/>
      <c r="AH70" s="24"/>
      <c r="AI70" s="24"/>
      <c r="AJ70" s="24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32">
        <f>Y73*(AD$55+AD$56)</f>
        <v>105.57429999999999</v>
      </c>
      <c r="AE73" s="233"/>
      <c r="AF73" s="233"/>
      <c r="AG73" s="233"/>
      <c r="AH73" s="233"/>
      <c r="AI73" s="233"/>
      <c r="AJ73" s="234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32">
        <f t="shared" ref="AD74:AD80" si="0">Y74*(AD$55+AD$56)</f>
        <v>52.787149999999997</v>
      </c>
      <c r="AE74" s="233"/>
      <c r="AF74" s="233"/>
      <c r="AG74" s="233"/>
      <c r="AH74" s="233"/>
      <c r="AI74" s="233"/>
      <c r="AJ74" s="234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32">
        <f t="shared" si="0"/>
        <v>63.344579999999993</v>
      </c>
      <c r="AE75" s="233"/>
      <c r="AF75" s="233"/>
      <c r="AG75" s="233"/>
      <c r="AH75" s="233"/>
      <c r="AI75" s="233"/>
      <c r="AJ75" s="234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32">
        <f t="shared" si="0"/>
        <v>31.672289999999997</v>
      </c>
      <c r="AE76" s="233"/>
      <c r="AF76" s="233"/>
      <c r="AG76" s="233"/>
      <c r="AH76" s="233"/>
      <c r="AI76" s="233"/>
      <c r="AJ76" s="234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32">
        <f t="shared" si="0"/>
        <v>21.11486</v>
      </c>
      <c r="AE77" s="233"/>
      <c r="AF77" s="233"/>
      <c r="AG77" s="233"/>
      <c r="AH77" s="233"/>
      <c r="AI77" s="233"/>
      <c r="AJ77" s="234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32">
        <f t="shared" si="0"/>
        <v>12.668915999999999</v>
      </c>
      <c r="AE78" s="233"/>
      <c r="AF78" s="233"/>
      <c r="AG78" s="233"/>
      <c r="AH78" s="233"/>
      <c r="AI78" s="233"/>
      <c r="AJ78" s="234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32">
        <f t="shared" si="0"/>
        <v>4.2229719999999995</v>
      </c>
      <c r="AE79" s="233"/>
      <c r="AF79" s="233"/>
      <c r="AG79" s="233"/>
      <c r="AH79" s="233"/>
      <c r="AI79" s="233"/>
      <c r="AJ79" s="234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32">
        <f t="shared" si="0"/>
        <v>168.91888</v>
      </c>
      <c r="AE80" s="233"/>
      <c r="AF80" s="233"/>
      <c r="AG80" s="233"/>
      <c r="AH80" s="233"/>
      <c r="AI80" s="233"/>
      <c r="AJ80" s="234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460.30394800000005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5.2*2*22-AD55*6%</f>
        <v>131.34680000000003</v>
      </c>
      <c r="AE85" s="376"/>
      <c r="AF85" s="376"/>
      <c r="AG85" s="376"/>
      <c r="AH85" s="376"/>
      <c r="AI85" s="376"/>
      <c r="AJ85" s="377"/>
      <c r="AK85" s="409" t="s">
        <v>109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238.02</v>
      </c>
      <c r="AE87" s="241"/>
      <c r="AF87" s="241"/>
      <c r="AG87" s="241"/>
      <c r="AH87" s="241"/>
      <c r="AI87" s="241"/>
      <c r="AJ87" s="242"/>
      <c r="AK87" s="409" t="s">
        <v>200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09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558.58680000000004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32">
        <f>AD69</f>
        <v>175.95709628379998</v>
      </c>
      <c r="AE93" s="233"/>
      <c r="AF93" s="233"/>
      <c r="AG93" s="233"/>
      <c r="AH93" s="233"/>
      <c r="AI93" s="233"/>
      <c r="AJ93" s="234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32">
        <f>AD81</f>
        <v>460.30394800000005</v>
      </c>
      <c r="AE94" s="233"/>
      <c r="AF94" s="233"/>
      <c r="AG94" s="233"/>
      <c r="AH94" s="233"/>
      <c r="AI94" s="233"/>
      <c r="AJ94" s="234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32">
        <f>AD89</f>
        <v>558.58680000000004</v>
      </c>
      <c r="AE95" s="233"/>
      <c r="AF95" s="233"/>
      <c r="AG95" s="233"/>
      <c r="AH95" s="233"/>
      <c r="AI95" s="233"/>
      <c r="AJ95" s="234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1194.8478442838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32">
        <f>Y100*(AD$55+AD$56)</f>
        <v>72.846266999999997</v>
      </c>
      <c r="AE100" s="233"/>
      <c r="AF100" s="233"/>
      <c r="AG100" s="233"/>
      <c r="AH100" s="233"/>
      <c r="AI100" s="233"/>
      <c r="AJ100" s="234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32">
        <f t="shared" ref="AD101:AD105" si="1">Y101*(AD$55+AD$56)</f>
        <v>68.834443599999986</v>
      </c>
      <c r="AE101" s="233"/>
      <c r="AF101" s="233"/>
      <c r="AG101" s="233"/>
      <c r="AH101" s="233"/>
      <c r="AI101" s="233"/>
      <c r="AJ101" s="234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32">
        <f t="shared" si="1"/>
        <v>47.508434999999999</v>
      </c>
      <c r="AE102" s="233"/>
      <c r="AF102" s="233"/>
      <c r="AG102" s="233"/>
      <c r="AH102" s="233"/>
      <c r="AI102" s="233"/>
      <c r="AJ102" s="234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32">
        <f t="shared" si="1"/>
        <v>1.6891887999999999</v>
      </c>
      <c r="AE103" s="233"/>
      <c r="AF103" s="233"/>
      <c r="AG103" s="233"/>
      <c r="AH103" s="233"/>
      <c r="AI103" s="233"/>
      <c r="AJ103" s="234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32">
        <f t="shared" si="1"/>
        <v>6.1233093999999992</v>
      </c>
      <c r="AE104" s="233"/>
      <c r="AF104" s="233"/>
      <c r="AG104" s="233"/>
      <c r="AH104" s="233"/>
      <c r="AI104" s="233"/>
      <c r="AJ104" s="234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32">
        <f t="shared" si="1"/>
        <v>6.1233093999999992</v>
      </c>
      <c r="AE105" s="233"/>
      <c r="AF105" s="233"/>
      <c r="AG105" s="233"/>
      <c r="AH105" s="233"/>
      <c r="AI105" s="233"/>
      <c r="AJ105" s="234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203.12495320000002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32">
        <f>Y111*(AD$55+AD$56)</f>
        <v>156.67226120000001</v>
      </c>
      <c r="AE111" s="233"/>
      <c r="AF111" s="233"/>
      <c r="AG111" s="233"/>
      <c r="AH111" s="233"/>
      <c r="AI111" s="233"/>
      <c r="AJ111" s="234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32">
        <f t="shared" ref="AD112:AD117" si="2">Y112*(AD$55+AD$56)</f>
        <v>11.824321599999999</v>
      </c>
      <c r="AE112" s="233"/>
      <c r="AF112" s="233"/>
      <c r="AG112" s="233"/>
      <c r="AH112" s="233"/>
      <c r="AI112" s="233"/>
      <c r="AJ112" s="234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32">
        <f t="shared" si="2"/>
        <v>1.0557429999999999</v>
      </c>
      <c r="AE113" s="233"/>
      <c r="AF113" s="233"/>
      <c r="AG113" s="233"/>
      <c r="AH113" s="233"/>
      <c r="AI113" s="233"/>
      <c r="AJ113" s="234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32">
        <f t="shared" si="2"/>
        <v>1.4780401999999999</v>
      </c>
      <c r="AE114" s="233"/>
      <c r="AF114" s="233"/>
      <c r="AG114" s="233"/>
      <c r="AH114" s="233"/>
      <c r="AI114" s="233"/>
      <c r="AJ114" s="234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32">
        <f t="shared" si="2"/>
        <v>0.63344579999999995</v>
      </c>
      <c r="AE115" s="233"/>
      <c r="AF115" s="233"/>
      <c r="AG115" s="233"/>
      <c r="AH115" s="233"/>
      <c r="AI115" s="233"/>
      <c r="AJ115" s="234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32">
        <f t="shared" si="2"/>
        <v>13.724658999999999</v>
      </c>
      <c r="AE116" s="233"/>
      <c r="AF116" s="233"/>
      <c r="AG116" s="233"/>
      <c r="AH116" s="233"/>
      <c r="AI116" s="233"/>
      <c r="AJ116" s="234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32">
        <f t="shared" si="2"/>
        <v>69.9754788100784</v>
      </c>
      <c r="AE117" s="233"/>
      <c r="AF117" s="233"/>
      <c r="AG117" s="233"/>
      <c r="AH117" s="233"/>
      <c r="AI117" s="233"/>
      <c r="AJ117" s="234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255.36394961007841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32"/>
      <c r="AE122" s="233"/>
      <c r="AF122" s="233"/>
      <c r="AG122" s="233"/>
      <c r="AH122" s="233"/>
      <c r="AI122" s="233"/>
      <c r="AJ122" s="234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32">
        <f>AD118</f>
        <v>255.36394961007841</v>
      </c>
      <c r="AE127" s="233"/>
      <c r="AF127" s="233"/>
      <c r="AG127" s="233"/>
      <c r="AH127" s="233"/>
      <c r="AI127" s="233"/>
      <c r="AJ127" s="234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32">
        <f>AD123</f>
        <v>0</v>
      </c>
      <c r="AE128" s="233"/>
      <c r="AF128" s="233"/>
      <c r="AG128" s="233"/>
      <c r="AH128" s="233"/>
      <c r="AI128" s="233"/>
      <c r="AJ128" s="234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255.36394961007841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32"/>
      <c r="AE133" s="233"/>
      <c r="AF133" s="233"/>
      <c r="AG133" s="233"/>
      <c r="AH133" s="233"/>
      <c r="AI133" s="233"/>
      <c r="AJ133" s="234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161.72999999999999</v>
      </c>
      <c r="AE134" s="241"/>
      <c r="AF134" s="241"/>
      <c r="AG134" s="241"/>
      <c r="AH134" s="241"/>
      <c r="AI134" s="241"/>
      <c r="AJ134" s="242"/>
      <c r="AK134" s="409" t="s">
        <v>201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161.72999999999999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220">
        <v>5.3600000000000002E-2</v>
      </c>
      <c r="Z139" s="221"/>
      <c r="AA139" s="221"/>
      <c r="AB139" s="221"/>
      <c r="AC139" s="222"/>
      <c r="AD139" s="214">
        <f>($AD$135+$AD$96+$AD$106+$AD$129+$AD$62)*Y139</f>
        <v>227.8748656442319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220">
        <v>6.1600000000000002E-2</v>
      </c>
      <c r="Z140" s="221"/>
      <c r="AA140" s="221"/>
      <c r="AB140" s="221"/>
      <c r="AC140" s="222"/>
      <c r="AD140" s="214">
        <f>($AD$135+$AD$96+$AD$106+$AD$129+$AD$62)*Y140</f>
        <v>261.88603962098296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53"/>
      <c r="Z141" s="54"/>
      <c r="AA141" s="54"/>
      <c r="AB141" s="54"/>
      <c r="AC141" s="55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53"/>
      <c r="Z142" s="54"/>
      <c r="AA142" s="54"/>
      <c r="AB142" s="54"/>
      <c r="AC142" s="55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220">
        <v>0.03</v>
      </c>
      <c r="Z143" s="221"/>
      <c r="AA143" s="221"/>
      <c r="AB143" s="221"/>
      <c r="AC143" s="222"/>
      <c r="AD143" s="214">
        <f>AD159*Y143</f>
        <v>162.09085990971258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220">
        <v>6.4999999999999997E-3</v>
      </c>
      <c r="Z144" s="221"/>
      <c r="AA144" s="221"/>
      <c r="AB144" s="221"/>
      <c r="AC144" s="222"/>
      <c r="AD144" s="214">
        <f>AD159*Y144</f>
        <v>35.119686313771062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220">
        <v>0.05</v>
      </c>
      <c r="Z145" s="221"/>
      <c r="AA145" s="221"/>
      <c r="AB145" s="221"/>
      <c r="AC145" s="222"/>
      <c r="AD145" s="214">
        <f>AD159*Y145</f>
        <v>270.1514331828543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194.5090318916551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1151.6319165632078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9"/>
      <c r="Z148" s="39"/>
      <c r="AA148" s="39"/>
      <c r="AB148" s="39"/>
      <c r="AC148" s="39"/>
      <c r="AD148" s="40"/>
      <c r="AE148" s="40"/>
      <c r="AF148" s="40"/>
      <c r="AG148" s="40"/>
      <c r="AH148" s="40"/>
      <c r="AI148" s="40"/>
      <c r="AJ148" s="40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2436.33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1194.8478442838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203.12495320000002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255.36394961007841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161.72999999999999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4251.3967470938778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1151.6319165632085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5403.0286636570863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393" t="str">
        <f>A33</f>
        <v>SERVIÇOS TÉCNICOS DE AJUDANTE / AUXILIAR DE ELETRICISTA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4"/>
      <c r="M172" s="143">
        <f>AD159</f>
        <v>5403.0286636570863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5403.0286636570863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5403.0286636570863</v>
      </c>
      <c r="AF172" s="172"/>
      <c r="AG172" s="172"/>
      <c r="AH172" s="172"/>
      <c r="AI172" s="172"/>
      <c r="AJ172" s="173"/>
    </row>
    <row r="173" spans="1:36" ht="6" customHeight="1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7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175"/>
      <c r="AG173" s="175"/>
      <c r="AH173" s="175"/>
      <c r="AI173" s="175"/>
      <c r="AJ173" s="176"/>
    </row>
    <row r="174" spans="1:36" ht="6" customHeight="1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7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175"/>
      <c r="AG174" s="175"/>
      <c r="AH174" s="175"/>
      <c r="AI174" s="175"/>
      <c r="AJ174" s="176"/>
    </row>
    <row r="175" spans="1:36" ht="6" customHeight="1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175"/>
      <c r="AG175" s="175"/>
      <c r="AH175" s="175"/>
      <c r="AI175" s="175"/>
      <c r="AJ175" s="176"/>
    </row>
    <row r="176" spans="1:36" ht="6" customHeight="1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7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175"/>
      <c r="AG176" s="175"/>
      <c r="AH176" s="175"/>
      <c r="AI176" s="175"/>
      <c r="AJ176" s="176"/>
    </row>
    <row r="177" spans="1:36" ht="6" customHeight="1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7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175"/>
      <c r="AG177" s="175"/>
      <c r="AH177" s="175"/>
      <c r="AI177" s="175"/>
      <c r="AJ177" s="176"/>
    </row>
    <row r="178" spans="1:36" ht="6" customHeight="1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7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175"/>
      <c r="AG178" s="175"/>
      <c r="AH178" s="175"/>
      <c r="AI178" s="175"/>
      <c r="AJ178" s="176"/>
    </row>
    <row r="179" spans="1:36" ht="6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175"/>
      <c r="AG179" s="175"/>
      <c r="AH179" s="175"/>
      <c r="AI179" s="175"/>
      <c r="AJ179" s="176"/>
    </row>
    <row r="180" spans="1:36" ht="6" customHeight="1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175"/>
      <c r="AG180" s="175"/>
      <c r="AH180" s="175"/>
      <c r="AI180" s="175"/>
      <c r="AJ180" s="176"/>
    </row>
    <row r="181" spans="1:36" ht="6" customHeight="1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7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175"/>
      <c r="AG181" s="175"/>
      <c r="AH181" s="175"/>
      <c r="AI181" s="175"/>
      <c r="AJ181" s="176"/>
    </row>
    <row r="182" spans="1:36" ht="6" customHeight="1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7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175"/>
      <c r="AG182" s="175"/>
      <c r="AH182" s="175"/>
      <c r="AI182" s="175"/>
      <c r="AJ182" s="176"/>
    </row>
    <row r="183" spans="1:36" ht="6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5403.03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5403.03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194509.08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2:AJ2"/>
    <mergeCell ref="A3:AJ3"/>
    <mergeCell ref="A4:AJ4"/>
    <mergeCell ref="A5:AJ5"/>
    <mergeCell ref="A8:AJ8"/>
    <mergeCell ref="A9:AJ9"/>
    <mergeCell ref="A18:AJ18"/>
    <mergeCell ref="A20:AJ21"/>
    <mergeCell ref="A22:B22"/>
    <mergeCell ref="C22:AC22"/>
    <mergeCell ref="AD22:AJ22"/>
    <mergeCell ref="A23:B23"/>
    <mergeCell ref="C23:AC23"/>
    <mergeCell ref="AD23:AJ23"/>
    <mergeCell ref="A10:AJ10"/>
    <mergeCell ref="A11:AJ11"/>
    <mergeCell ref="A12:AJ12"/>
    <mergeCell ref="A13:AJ13"/>
    <mergeCell ref="A14:AJ15"/>
    <mergeCell ref="A16:AJ17"/>
    <mergeCell ref="C26:Z27"/>
    <mergeCell ref="A28:AJ29"/>
    <mergeCell ref="A30:P31"/>
    <mergeCell ref="Q30:AJ31"/>
    <mergeCell ref="A32:X32"/>
    <mergeCell ref="Y32:AC32"/>
    <mergeCell ref="AD32:AJ32"/>
    <mergeCell ref="A24:B24"/>
    <mergeCell ref="C24:AC24"/>
    <mergeCell ref="AD24:AJ24"/>
    <mergeCell ref="A25:B25"/>
    <mergeCell ref="C25:AC25"/>
    <mergeCell ref="AD25:AJ25"/>
    <mergeCell ref="A41:B42"/>
    <mergeCell ref="C41:AC42"/>
    <mergeCell ref="AD41:AJ42"/>
    <mergeCell ref="A43:B43"/>
    <mergeCell ref="C43:AC43"/>
    <mergeCell ref="AD43:AJ43"/>
    <mergeCell ref="A33:X33"/>
    <mergeCell ref="Y33:AC33"/>
    <mergeCell ref="AD33:AJ33"/>
    <mergeCell ref="A35:AJ35"/>
    <mergeCell ref="A37:AJ38"/>
    <mergeCell ref="A39:AJ40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9:AC89"/>
    <mergeCell ref="AD89:AJ89"/>
    <mergeCell ref="A90:AJ90"/>
    <mergeCell ref="A91:AJ91"/>
    <mergeCell ref="A92:B92"/>
    <mergeCell ref="C92:AC92"/>
    <mergeCell ref="AD92:AJ92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/>
  <headerFooter>
    <oddFooter>&amp;L&amp;F&amp;C&amp;P/&amp;N&amp;R&amp;A</oddFooter>
  </headerFooter>
  <rowBreaks count="1" manualBreakCount="1">
    <brk id="147" max="35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842-5748-4636-BF7E-08C324A6A29C}">
  <sheetPr>
    <tabColor theme="6"/>
  </sheetPr>
  <dimension ref="A1:AK196"/>
  <sheetViews>
    <sheetView showGridLines="0" topLeftCell="A75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15"/>
    <col min="24" max="24" width="6.28515625" style="15" customWidth="1"/>
    <col min="25" max="25" width="3.85546875" style="15" customWidth="1"/>
    <col min="26" max="26" width="2.85546875" style="15" customWidth="1"/>
    <col min="27" max="27" width="4.7109375" style="15" customWidth="1"/>
    <col min="28" max="28" width="1.140625" style="15" customWidth="1"/>
    <col min="29" max="29" width="2.85546875" style="15" customWidth="1"/>
    <col min="30" max="30" width="3.42578125" style="15" customWidth="1"/>
    <col min="31" max="31" width="2.7109375" style="15" customWidth="1"/>
    <col min="32" max="32" width="4" style="15" customWidth="1"/>
    <col min="33" max="33" width="3.85546875" style="15" customWidth="1"/>
    <col min="34" max="34" width="3.140625" style="15" customWidth="1"/>
    <col min="35" max="35" width="2.28515625" style="15" customWidth="1"/>
    <col min="36" max="36" width="3.5703125" style="15" customWidth="1"/>
    <col min="37" max="59" width="2.42578125" style="15"/>
    <col min="60" max="60" width="6.7109375" style="15" customWidth="1"/>
    <col min="61" max="16384" width="2.42578125" style="15"/>
  </cols>
  <sheetData>
    <row r="1" spans="1:36" ht="12.75">
      <c r="A1" s="10"/>
      <c r="B1" s="10"/>
      <c r="C1" s="10"/>
      <c r="D1" s="10"/>
    </row>
    <row r="2" spans="1:36" ht="12.75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</row>
    <row r="3" spans="1:36" ht="12.75">
      <c r="A3" s="363" t="s">
        <v>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</row>
    <row r="4" spans="1:36" ht="12.75">
      <c r="A4" s="363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</row>
    <row r="5" spans="1:36" ht="12.75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ht="12.75"/>
    <row r="7" spans="1:36" ht="12.75"/>
    <row r="8" spans="1:36" ht="12.75">
      <c r="A8" s="364"/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ht="16.5" customHeight="1">
      <c r="A9" s="365" t="s">
        <v>36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</row>
    <row r="10" spans="1:36" ht="12.75" customHeight="1">
      <c r="A10" s="353" t="s">
        <v>37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</row>
    <row r="11" spans="1:36" ht="10.5" customHeight="1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</row>
    <row r="12" spans="1:36" ht="12" customHeight="1">
      <c r="A12" s="355" t="s">
        <v>211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</row>
    <row r="13" spans="1:36" ht="11.25" customHeigh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203</v>
      </c>
      <c r="AE23" s="351"/>
      <c r="AF23" s="351"/>
      <c r="AG23" s="351"/>
      <c r="AH23" s="351"/>
      <c r="AI23" s="351"/>
      <c r="AJ23" s="352"/>
    </row>
    <row r="24" spans="1:37" ht="12.75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204</v>
      </c>
      <c r="AE24" s="347"/>
      <c r="AF24" s="347"/>
      <c r="AG24" s="347"/>
      <c r="AH24" s="347"/>
      <c r="AI24" s="347"/>
      <c r="AJ24" s="348"/>
      <c r="AK24" s="71"/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205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94" t="s">
        <v>208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6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209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1538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210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6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6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6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6" s="23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6" s="23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6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32">
        <f>AD44</f>
        <v>1538</v>
      </c>
      <c r="AE55" s="233"/>
      <c r="AF55" s="233"/>
      <c r="AG55" s="233"/>
      <c r="AH55" s="233"/>
      <c r="AI55" s="233"/>
      <c r="AJ55" s="234"/>
    </row>
    <row r="56" spans="1:36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220">
        <v>0.3</v>
      </c>
      <c r="Z56" s="221"/>
      <c r="AA56" s="221"/>
      <c r="AB56" s="221"/>
      <c r="AC56" s="222"/>
      <c r="AD56" s="378">
        <f>AD55*Y56</f>
        <v>461.4</v>
      </c>
      <c r="AE56" s="379"/>
      <c r="AF56" s="379"/>
      <c r="AG56" s="379"/>
      <c r="AH56" s="379"/>
      <c r="AI56" s="379"/>
      <c r="AJ56" s="380"/>
    </row>
    <row r="57" spans="1:36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220"/>
      <c r="Z57" s="221"/>
      <c r="AA57" s="221"/>
      <c r="AB57" s="221"/>
      <c r="AC57" s="222"/>
      <c r="AD57" s="214"/>
      <c r="AE57" s="215"/>
      <c r="AF57" s="215"/>
      <c r="AG57" s="215"/>
      <c r="AH57" s="215"/>
      <c r="AI57" s="215"/>
      <c r="AJ57" s="216"/>
    </row>
    <row r="58" spans="1:36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6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6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6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214">
        <f>AD55*Y61</f>
        <v>307.60000000000002</v>
      </c>
      <c r="AE61" s="215"/>
      <c r="AF61" s="215"/>
      <c r="AG61" s="215"/>
      <c r="AH61" s="215"/>
      <c r="AI61" s="215"/>
      <c r="AJ61" s="216"/>
    </row>
    <row r="62" spans="1:36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2307</v>
      </c>
      <c r="AE62" s="200"/>
      <c r="AF62" s="200"/>
      <c r="AG62" s="200"/>
      <c r="AH62" s="200"/>
      <c r="AI62" s="200"/>
      <c r="AJ62" s="201"/>
    </row>
    <row r="63" spans="1:36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24"/>
      <c r="AE63" s="24"/>
      <c r="AF63" s="24"/>
      <c r="AG63" s="24"/>
      <c r="AH63" s="24"/>
      <c r="AI63" s="24"/>
      <c r="AJ63" s="24"/>
    </row>
    <row r="64" spans="1:36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32">
        <f>Y67*(AD$55+AD$56)</f>
        <v>166.61660001999999</v>
      </c>
      <c r="AE67" s="233"/>
      <c r="AF67" s="233"/>
      <c r="AG67" s="233"/>
      <c r="AH67" s="233"/>
      <c r="AI67" s="233"/>
      <c r="AJ67" s="234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32"/>
      <c r="AE68" s="233"/>
      <c r="AF68" s="233"/>
      <c r="AG68" s="233"/>
      <c r="AH68" s="233"/>
      <c r="AI68" s="233"/>
      <c r="AJ68" s="234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166.61660001999999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24"/>
      <c r="AE70" s="24"/>
      <c r="AF70" s="24"/>
      <c r="AG70" s="24"/>
      <c r="AH70" s="24"/>
      <c r="AI70" s="24"/>
      <c r="AJ70" s="24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32">
        <f>Y73*(AD$55+AD$56)</f>
        <v>99.970000000000013</v>
      </c>
      <c r="AE73" s="233"/>
      <c r="AF73" s="233"/>
      <c r="AG73" s="233"/>
      <c r="AH73" s="233"/>
      <c r="AI73" s="233"/>
      <c r="AJ73" s="234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32">
        <f t="shared" ref="AD74:AD80" si="0">Y74*(AD$55+AD$56)</f>
        <v>49.985000000000007</v>
      </c>
      <c r="AE74" s="233"/>
      <c r="AF74" s="233"/>
      <c r="AG74" s="233"/>
      <c r="AH74" s="233"/>
      <c r="AI74" s="233"/>
      <c r="AJ74" s="234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32">
        <f t="shared" si="0"/>
        <v>59.981999999999999</v>
      </c>
      <c r="AE75" s="233"/>
      <c r="AF75" s="233"/>
      <c r="AG75" s="233"/>
      <c r="AH75" s="233"/>
      <c r="AI75" s="233"/>
      <c r="AJ75" s="234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32">
        <f t="shared" si="0"/>
        <v>29.991</v>
      </c>
      <c r="AE76" s="233"/>
      <c r="AF76" s="233"/>
      <c r="AG76" s="233"/>
      <c r="AH76" s="233"/>
      <c r="AI76" s="233"/>
      <c r="AJ76" s="234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32">
        <f t="shared" si="0"/>
        <v>19.994</v>
      </c>
      <c r="AE77" s="233"/>
      <c r="AF77" s="233"/>
      <c r="AG77" s="233"/>
      <c r="AH77" s="233"/>
      <c r="AI77" s="233"/>
      <c r="AJ77" s="234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32">
        <f t="shared" si="0"/>
        <v>11.996400000000001</v>
      </c>
      <c r="AE78" s="233"/>
      <c r="AF78" s="233"/>
      <c r="AG78" s="233"/>
      <c r="AH78" s="233"/>
      <c r="AI78" s="233"/>
      <c r="AJ78" s="234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32">
        <f t="shared" si="0"/>
        <v>3.9988000000000001</v>
      </c>
      <c r="AE79" s="233"/>
      <c r="AF79" s="233"/>
      <c r="AG79" s="233"/>
      <c r="AH79" s="233"/>
      <c r="AI79" s="233"/>
      <c r="AJ79" s="234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32">
        <f t="shared" si="0"/>
        <v>159.952</v>
      </c>
      <c r="AE80" s="233"/>
      <c r="AF80" s="233"/>
      <c r="AG80" s="233"/>
      <c r="AH80" s="233"/>
      <c r="AI80" s="233"/>
      <c r="AJ80" s="234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435.86920000000003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4.65*2*22-AD55*6%</f>
        <v>112.32000000000002</v>
      </c>
      <c r="AE85" s="376"/>
      <c r="AF85" s="376"/>
      <c r="AG85" s="376"/>
      <c r="AH85" s="376"/>
      <c r="AI85" s="376"/>
      <c r="AJ85" s="377"/>
      <c r="AK85" s="409" t="s">
        <v>206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238.02</v>
      </c>
      <c r="AE87" s="241"/>
      <c r="AF87" s="241"/>
      <c r="AG87" s="241"/>
      <c r="AH87" s="241"/>
      <c r="AI87" s="241"/>
      <c r="AJ87" s="242"/>
      <c r="AK87" s="409" t="s">
        <v>200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09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539.56000000000006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32">
        <f>AD69</f>
        <v>166.61660001999999</v>
      </c>
      <c r="AE93" s="233"/>
      <c r="AF93" s="233"/>
      <c r="AG93" s="233"/>
      <c r="AH93" s="233"/>
      <c r="AI93" s="233"/>
      <c r="AJ93" s="234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32">
        <f>AD81</f>
        <v>435.86920000000003</v>
      </c>
      <c r="AE94" s="233"/>
      <c r="AF94" s="233"/>
      <c r="AG94" s="233"/>
      <c r="AH94" s="233"/>
      <c r="AI94" s="233"/>
      <c r="AJ94" s="234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32">
        <f>AD89</f>
        <v>539.56000000000006</v>
      </c>
      <c r="AE95" s="233"/>
      <c r="AF95" s="233"/>
      <c r="AG95" s="233"/>
      <c r="AH95" s="233"/>
      <c r="AI95" s="233"/>
      <c r="AJ95" s="234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1142.0458000200001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32">
        <f>Y100*(AD$55+AD$56)</f>
        <v>68.979300000000009</v>
      </c>
      <c r="AE100" s="233"/>
      <c r="AF100" s="233"/>
      <c r="AG100" s="233"/>
      <c r="AH100" s="233"/>
      <c r="AI100" s="233"/>
      <c r="AJ100" s="234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32">
        <f t="shared" ref="AD101:AD105" si="1">Y101*(AD$55+AD$56)</f>
        <v>65.18043999999999</v>
      </c>
      <c r="AE101" s="233"/>
      <c r="AF101" s="233"/>
      <c r="AG101" s="233"/>
      <c r="AH101" s="233"/>
      <c r="AI101" s="233"/>
      <c r="AJ101" s="234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32">
        <f t="shared" si="1"/>
        <v>44.986499999999999</v>
      </c>
      <c r="AE102" s="233"/>
      <c r="AF102" s="233"/>
      <c r="AG102" s="233"/>
      <c r="AH102" s="233"/>
      <c r="AI102" s="233"/>
      <c r="AJ102" s="234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32">
        <f t="shared" si="1"/>
        <v>1.5995200000000001</v>
      </c>
      <c r="AE103" s="233"/>
      <c r="AF103" s="233"/>
      <c r="AG103" s="233"/>
      <c r="AH103" s="233"/>
      <c r="AI103" s="233"/>
      <c r="AJ103" s="234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32">
        <f t="shared" si="1"/>
        <v>5.79826</v>
      </c>
      <c r="AE104" s="233"/>
      <c r="AF104" s="233"/>
      <c r="AG104" s="233"/>
      <c r="AH104" s="233"/>
      <c r="AI104" s="233"/>
      <c r="AJ104" s="234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32">
        <f t="shared" si="1"/>
        <v>5.79826</v>
      </c>
      <c r="AE105" s="233"/>
      <c r="AF105" s="233"/>
      <c r="AG105" s="233"/>
      <c r="AH105" s="233"/>
      <c r="AI105" s="233"/>
      <c r="AJ105" s="234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192.34228000000002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32">
        <f>Y111*(AD$55+AD$56)</f>
        <v>148.35548</v>
      </c>
      <c r="AE111" s="233"/>
      <c r="AF111" s="233"/>
      <c r="AG111" s="233"/>
      <c r="AH111" s="233"/>
      <c r="AI111" s="233"/>
      <c r="AJ111" s="234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32">
        <f t="shared" ref="AD112:AD117" si="2">Y112*(AD$55+AD$56)</f>
        <v>11.19664</v>
      </c>
      <c r="AE112" s="233"/>
      <c r="AF112" s="233"/>
      <c r="AG112" s="233"/>
      <c r="AH112" s="233"/>
      <c r="AI112" s="233"/>
      <c r="AJ112" s="234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32">
        <f t="shared" si="2"/>
        <v>0.99970000000000003</v>
      </c>
      <c r="AE113" s="233"/>
      <c r="AF113" s="233"/>
      <c r="AG113" s="233"/>
      <c r="AH113" s="233"/>
      <c r="AI113" s="233"/>
      <c r="AJ113" s="234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32">
        <f t="shared" si="2"/>
        <v>1.39958</v>
      </c>
      <c r="AE114" s="233"/>
      <c r="AF114" s="233"/>
      <c r="AG114" s="233"/>
      <c r="AH114" s="233"/>
      <c r="AI114" s="233"/>
      <c r="AJ114" s="234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32">
        <f t="shared" si="2"/>
        <v>0.59982000000000002</v>
      </c>
      <c r="AE115" s="233"/>
      <c r="AF115" s="233"/>
      <c r="AG115" s="233"/>
      <c r="AH115" s="233"/>
      <c r="AI115" s="233"/>
      <c r="AJ115" s="234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32">
        <f t="shared" si="2"/>
        <v>12.9961</v>
      </c>
      <c r="AE116" s="233"/>
      <c r="AF116" s="233"/>
      <c r="AG116" s="233"/>
      <c r="AH116" s="233"/>
      <c r="AI116" s="233"/>
      <c r="AJ116" s="234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32">
        <f t="shared" si="2"/>
        <v>66.26090456336</v>
      </c>
      <c r="AE117" s="233"/>
      <c r="AF117" s="233"/>
      <c r="AG117" s="233"/>
      <c r="AH117" s="233"/>
      <c r="AI117" s="233"/>
      <c r="AJ117" s="234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241.80822456336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32"/>
      <c r="AE122" s="233"/>
      <c r="AF122" s="233"/>
      <c r="AG122" s="233"/>
      <c r="AH122" s="233"/>
      <c r="AI122" s="233"/>
      <c r="AJ122" s="234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32">
        <f>AD118</f>
        <v>241.80822456336</v>
      </c>
      <c r="AE127" s="233"/>
      <c r="AF127" s="233"/>
      <c r="AG127" s="233"/>
      <c r="AH127" s="233"/>
      <c r="AI127" s="233"/>
      <c r="AJ127" s="234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32">
        <f>AD123</f>
        <v>0</v>
      </c>
      <c r="AE128" s="233"/>
      <c r="AF128" s="233"/>
      <c r="AG128" s="233"/>
      <c r="AH128" s="233"/>
      <c r="AI128" s="233"/>
      <c r="AJ128" s="234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241.80822456336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32"/>
      <c r="AE133" s="233"/>
      <c r="AF133" s="233"/>
      <c r="AG133" s="233"/>
      <c r="AH133" s="233"/>
      <c r="AI133" s="233"/>
      <c r="AJ133" s="234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161.72999999999999</v>
      </c>
      <c r="AE134" s="241"/>
      <c r="AF134" s="241"/>
      <c r="AG134" s="241"/>
      <c r="AH134" s="241"/>
      <c r="AI134" s="241"/>
      <c r="AJ134" s="242"/>
      <c r="AK134" s="409" t="s">
        <v>201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161.72999999999999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220">
        <v>5.3600000000000002E-2</v>
      </c>
      <c r="Z139" s="221"/>
      <c r="AA139" s="221"/>
      <c r="AB139" s="221"/>
      <c r="AC139" s="222"/>
      <c r="AD139" s="214">
        <f>($AD$135+$AD$96+$AD$106+$AD$129+$AD$62)*Y139</f>
        <v>216.80804992566812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220">
        <v>6.1600000000000002E-2</v>
      </c>
      <c r="Z140" s="221"/>
      <c r="AA140" s="221"/>
      <c r="AB140" s="221"/>
      <c r="AC140" s="222"/>
      <c r="AD140" s="214">
        <f>($AD$135+$AD$96+$AD$106+$AD$129+$AD$62)*Y140</f>
        <v>249.16746036233502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53"/>
      <c r="Z141" s="54"/>
      <c r="AA141" s="54"/>
      <c r="AB141" s="54"/>
      <c r="AC141" s="55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53"/>
      <c r="Z142" s="54"/>
      <c r="AA142" s="54"/>
      <c r="AB142" s="54"/>
      <c r="AC142" s="55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220">
        <v>0.03</v>
      </c>
      <c r="Z143" s="221"/>
      <c r="AA143" s="221"/>
      <c r="AB143" s="221"/>
      <c r="AC143" s="222"/>
      <c r="AD143" s="214">
        <f>AD159*Y143</f>
        <v>154.21886546568763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220">
        <v>6.4999999999999997E-3</v>
      </c>
      <c r="Z144" s="221"/>
      <c r="AA144" s="221"/>
      <c r="AB144" s="221"/>
      <c r="AC144" s="222"/>
      <c r="AD144" s="214">
        <f>AD159*Y144</f>
        <v>33.414087517565648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220">
        <v>0.05</v>
      </c>
      <c r="Z145" s="221"/>
      <c r="AA145" s="221"/>
      <c r="AB145" s="221"/>
      <c r="AC145" s="222"/>
      <c r="AD145" s="214">
        <f>AD159*Y145</f>
        <v>257.0314424428127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185.06263855882514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1095.7025442728943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9"/>
      <c r="Z148" s="39"/>
      <c r="AA148" s="39"/>
      <c r="AB148" s="39"/>
      <c r="AC148" s="39"/>
      <c r="AD148" s="40"/>
      <c r="AE148" s="40"/>
      <c r="AF148" s="40"/>
      <c r="AG148" s="40"/>
      <c r="AH148" s="40"/>
      <c r="AI148" s="40"/>
      <c r="AJ148" s="40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2307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1142.0458000200001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192.34228000000002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241.80822456336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161.72999999999999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4044.92630458336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1095.7025442728941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5140.6288488562541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393" t="str">
        <f>A33</f>
        <v>SERVIÇOS TÉCNICOS DE AJUDANTE / AUXILIAR DE ELETRICISTA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4"/>
      <c r="M172" s="143">
        <f>AD159</f>
        <v>5140.6288488562541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5140.6288488562541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5140.6288488562541</v>
      </c>
      <c r="AF172" s="172"/>
      <c r="AG172" s="172"/>
      <c r="AH172" s="172"/>
      <c r="AI172" s="172"/>
      <c r="AJ172" s="173"/>
    </row>
    <row r="173" spans="1:36" ht="6" customHeight="1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7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175"/>
      <c r="AG173" s="175"/>
      <c r="AH173" s="175"/>
      <c r="AI173" s="175"/>
      <c r="AJ173" s="176"/>
    </row>
    <row r="174" spans="1:36" ht="6" customHeight="1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7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175"/>
      <c r="AG174" s="175"/>
      <c r="AH174" s="175"/>
      <c r="AI174" s="175"/>
      <c r="AJ174" s="176"/>
    </row>
    <row r="175" spans="1:36" ht="6" customHeight="1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175"/>
      <c r="AG175" s="175"/>
      <c r="AH175" s="175"/>
      <c r="AI175" s="175"/>
      <c r="AJ175" s="176"/>
    </row>
    <row r="176" spans="1:36" ht="6" customHeight="1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7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175"/>
      <c r="AG176" s="175"/>
      <c r="AH176" s="175"/>
      <c r="AI176" s="175"/>
      <c r="AJ176" s="176"/>
    </row>
    <row r="177" spans="1:36" ht="6" customHeight="1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7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175"/>
      <c r="AG177" s="175"/>
      <c r="AH177" s="175"/>
      <c r="AI177" s="175"/>
      <c r="AJ177" s="176"/>
    </row>
    <row r="178" spans="1:36" ht="6" customHeight="1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7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175"/>
      <c r="AG178" s="175"/>
      <c r="AH178" s="175"/>
      <c r="AI178" s="175"/>
      <c r="AJ178" s="176"/>
    </row>
    <row r="179" spans="1:36" ht="6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175"/>
      <c r="AG179" s="175"/>
      <c r="AH179" s="175"/>
      <c r="AI179" s="175"/>
      <c r="AJ179" s="176"/>
    </row>
    <row r="180" spans="1:36" ht="6" customHeight="1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175"/>
      <c r="AG180" s="175"/>
      <c r="AH180" s="175"/>
      <c r="AI180" s="175"/>
      <c r="AJ180" s="176"/>
    </row>
    <row r="181" spans="1:36" ht="6" customHeight="1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7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175"/>
      <c r="AG181" s="175"/>
      <c r="AH181" s="175"/>
      <c r="AI181" s="175"/>
      <c r="AJ181" s="176"/>
    </row>
    <row r="182" spans="1:36" ht="6" customHeight="1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7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175"/>
      <c r="AG182" s="175"/>
      <c r="AH182" s="175"/>
      <c r="AI182" s="175"/>
      <c r="AJ182" s="176"/>
    </row>
    <row r="183" spans="1:36" ht="6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5140.63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5140.63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185062.68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89:AC89"/>
    <mergeCell ref="AD89:AJ89"/>
    <mergeCell ref="A90:AJ90"/>
    <mergeCell ref="A91:AJ91"/>
    <mergeCell ref="A92:B92"/>
    <mergeCell ref="C92:AC92"/>
    <mergeCell ref="AD92:AJ92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25:B25"/>
    <mergeCell ref="C25:AC25"/>
    <mergeCell ref="AD25:AJ25"/>
    <mergeCell ref="A23:B23"/>
    <mergeCell ref="C23:AC23"/>
    <mergeCell ref="AD23:AJ23"/>
    <mergeCell ref="A33:X33"/>
    <mergeCell ref="Y33:AC33"/>
    <mergeCell ref="AD33:AJ33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18:AJ18"/>
    <mergeCell ref="A20:AJ21"/>
    <mergeCell ref="A22:B22"/>
    <mergeCell ref="C22:AC22"/>
    <mergeCell ref="AD22:AJ22"/>
    <mergeCell ref="A10:AJ10"/>
    <mergeCell ref="A11:AJ11"/>
    <mergeCell ref="A12:AJ12"/>
    <mergeCell ref="A13:AJ13"/>
    <mergeCell ref="A14:AJ15"/>
    <mergeCell ref="A16:AJ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/>
  <headerFooter>
    <oddFooter>&amp;L&amp;F&amp;C&amp;P/&amp;N&amp;R&amp;A</oddFooter>
  </headerFooter>
  <rowBreaks count="1" manualBreakCount="1">
    <brk id="147" max="3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3397-1F54-4D9B-A342-3E01111E74E5}">
  <sheetPr>
    <tabColor theme="6"/>
  </sheetPr>
  <dimension ref="A1:AK196"/>
  <sheetViews>
    <sheetView showGridLines="0" topLeftCell="A111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56"/>
    <col min="24" max="24" width="6.28515625" style="56" customWidth="1"/>
    <col min="25" max="25" width="3.85546875" style="56" customWidth="1"/>
    <col min="26" max="26" width="2.85546875" style="56" customWidth="1"/>
    <col min="27" max="27" width="4.7109375" style="56" customWidth="1"/>
    <col min="28" max="28" width="1.140625" style="56" customWidth="1"/>
    <col min="29" max="29" width="2.85546875" style="56" customWidth="1"/>
    <col min="30" max="30" width="3.7109375" style="56" customWidth="1"/>
    <col min="31" max="31" width="2.85546875" style="56" customWidth="1"/>
    <col min="32" max="32" width="3" style="56" customWidth="1"/>
    <col min="33" max="33" width="2.140625" style="56" customWidth="1"/>
    <col min="34" max="34" width="3.42578125" style="56" customWidth="1"/>
    <col min="35" max="35" width="2.85546875" style="56" customWidth="1"/>
    <col min="36" max="36" width="7.140625" style="56" customWidth="1"/>
    <col min="37" max="59" width="2.42578125" style="56"/>
    <col min="60" max="60" width="15.140625" style="56" customWidth="1"/>
    <col min="61" max="61" width="2.140625" style="56" customWidth="1"/>
    <col min="62" max="16384" width="2.42578125" style="56"/>
  </cols>
  <sheetData>
    <row r="1" spans="1:36" ht="12.75">
      <c r="A1" s="58"/>
      <c r="B1" s="58"/>
      <c r="C1" s="58"/>
      <c r="D1" s="58"/>
    </row>
    <row r="2" spans="1:36" ht="12.75">
      <c r="A2" s="397" t="s">
        <v>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</row>
    <row r="3" spans="1:36" ht="12.75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</row>
    <row r="4" spans="1:36" ht="12.75">
      <c r="A4" s="397" t="s">
        <v>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</row>
    <row r="5" spans="1:36" ht="12.7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</row>
    <row r="6" spans="1:36" ht="12.75"/>
    <row r="7" spans="1:36" ht="12.75"/>
    <row r="8" spans="1:36" ht="12.75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6.5" customHeight="1">
      <c r="A9" s="399" t="s">
        <v>36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</row>
    <row r="10" spans="1:36" ht="12.75" customHeight="1">
      <c r="A10" s="400" t="s">
        <v>37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</row>
    <row r="11" spans="1:36" ht="10.5" customHeight="1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</row>
    <row r="12" spans="1:36" ht="12" customHeight="1">
      <c r="A12" s="402" t="s">
        <v>212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</row>
    <row r="13" spans="1:36" ht="11.25" customHeight="1">
      <c r="A13" s="403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47</v>
      </c>
      <c r="AE23" s="351"/>
      <c r="AF23" s="351"/>
      <c r="AG23" s="351"/>
      <c r="AH23" s="351"/>
      <c r="AI23" s="351"/>
      <c r="AJ23" s="352"/>
    </row>
    <row r="24" spans="1:37" ht="25.5" customHeight="1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50</v>
      </c>
      <c r="AE24" s="347"/>
      <c r="AF24" s="347"/>
      <c r="AG24" s="347"/>
      <c r="AH24" s="347"/>
      <c r="AI24" s="347"/>
      <c r="AJ24" s="348"/>
      <c r="AK24" s="72" t="s">
        <v>51</v>
      </c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56</v>
      </c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213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214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2177.5300000000002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215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7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7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7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7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7" s="57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7" s="57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7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14">
        <f>AD44</f>
        <v>2177.5300000000002</v>
      </c>
      <c r="AE55" s="215"/>
      <c r="AF55" s="215"/>
      <c r="AG55" s="215"/>
      <c r="AH55" s="215"/>
      <c r="AI55" s="215"/>
      <c r="AJ55" s="216"/>
    </row>
    <row r="56" spans="1:37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405"/>
      <c r="Z56" s="406"/>
      <c r="AA56" s="406"/>
      <c r="AB56" s="406"/>
      <c r="AC56" s="407"/>
      <c r="AD56" s="214"/>
      <c r="AE56" s="215"/>
      <c r="AF56" s="215"/>
      <c r="AG56" s="215"/>
      <c r="AH56" s="215"/>
      <c r="AI56" s="215"/>
      <c r="AJ56" s="216"/>
    </row>
    <row r="57" spans="1:37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405"/>
      <c r="Z57" s="406"/>
      <c r="AA57" s="406"/>
      <c r="AB57" s="406"/>
      <c r="AC57" s="407"/>
      <c r="AD57" s="214">
        <f>1518*Y57</f>
        <v>0</v>
      </c>
      <c r="AE57" s="215"/>
      <c r="AF57" s="215"/>
      <c r="AG57" s="215"/>
      <c r="AH57" s="215"/>
      <c r="AI57" s="215"/>
      <c r="AJ57" s="216"/>
      <c r="AK57" s="410" t="s">
        <v>216</v>
      </c>
    </row>
    <row r="58" spans="1:37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7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7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7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214">
        <f>AD55*Y61</f>
        <v>435.50600000000009</v>
      </c>
      <c r="AE61" s="215"/>
      <c r="AF61" s="215"/>
      <c r="AG61" s="215"/>
      <c r="AH61" s="215"/>
      <c r="AI61" s="215"/>
      <c r="AJ61" s="216"/>
    </row>
    <row r="62" spans="1:37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2613.0360000000001</v>
      </c>
      <c r="AE62" s="200"/>
      <c r="AF62" s="200"/>
      <c r="AG62" s="200"/>
      <c r="AH62" s="200"/>
      <c r="AI62" s="200"/>
      <c r="AJ62" s="201"/>
    </row>
    <row r="63" spans="1:37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59"/>
      <c r="AE63" s="59"/>
      <c r="AF63" s="59"/>
      <c r="AG63" s="59"/>
      <c r="AH63" s="59"/>
      <c r="AI63" s="59"/>
      <c r="AJ63" s="59"/>
    </row>
    <row r="64" spans="1:37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14">
        <f>Y67*(AD$55+AD$56)</f>
        <v>181.460760749</v>
      </c>
      <c r="AE67" s="215"/>
      <c r="AF67" s="215"/>
      <c r="AG67" s="215"/>
      <c r="AH67" s="215"/>
      <c r="AI67" s="215"/>
      <c r="AJ67" s="216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14"/>
      <c r="AE68" s="215"/>
      <c r="AF68" s="215"/>
      <c r="AG68" s="215"/>
      <c r="AH68" s="215"/>
      <c r="AI68" s="215"/>
      <c r="AJ68" s="216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181.460760749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59"/>
      <c r="AE70" s="59"/>
      <c r="AF70" s="59"/>
      <c r="AG70" s="59"/>
      <c r="AH70" s="59"/>
      <c r="AI70" s="59"/>
      <c r="AJ70" s="59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14">
        <f t="shared" ref="AD73:AD80" si="0">Y73*(AD$55+AD$56)</f>
        <v>108.87650000000002</v>
      </c>
      <c r="AE73" s="215"/>
      <c r="AF73" s="215"/>
      <c r="AG73" s="215"/>
      <c r="AH73" s="215"/>
      <c r="AI73" s="215"/>
      <c r="AJ73" s="216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14">
        <f t="shared" si="0"/>
        <v>54.438250000000011</v>
      </c>
      <c r="AE74" s="215"/>
      <c r="AF74" s="215"/>
      <c r="AG74" s="215"/>
      <c r="AH74" s="215"/>
      <c r="AI74" s="215"/>
      <c r="AJ74" s="216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14">
        <f t="shared" si="0"/>
        <v>65.325900000000004</v>
      </c>
      <c r="AE75" s="215"/>
      <c r="AF75" s="215"/>
      <c r="AG75" s="215"/>
      <c r="AH75" s="215"/>
      <c r="AI75" s="215"/>
      <c r="AJ75" s="216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14">
        <f t="shared" si="0"/>
        <v>32.662950000000002</v>
      </c>
      <c r="AE76" s="215"/>
      <c r="AF76" s="215"/>
      <c r="AG76" s="215"/>
      <c r="AH76" s="215"/>
      <c r="AI76" s="215"/>
      <c r="AJ76" s="216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14">
        <f t="shared" si="0"/>
        <v>21.775300000000001</v>
      </c>
      <c r="AE77" s="215"/>
      <c r="AF77" s="215"/>
      <c r="AG77" s="215"/>
      <c r="AH77" s="215"/>
      <c r="AI77" s="215"/>
      <c r="AJ77" s="216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14">
        <f t="shared" si="0"/>
        <v>13.065180000000002</v>
      </c>
      <c r="AE78" s="215"/>
      <c r="AF78" s="215"/>
      <c r="AG78" s="215"/>
      <c r="AH78" s="215"/>
      <c r="AI78" s="215"/>
      <c r="AJ78" s="216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14">
        <f t="shared" si="0"/>
        <v>4.3550600000000008</v>
      </c>
      <c r="AE79" s="215"/>
      <c r="AF79" s="215"/>
      <c r="AG79" s="215"/>
      <c r="AH79" s="215"/>
      <c r="AI79" s="215"/>
      <c r="AJ79" s="216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14">
        <f t="shared" si="0"/>
        <v>174.20240000000001</v>
      </c>
      <c r="AE80" s="215"/>
      <c r="AF80" s="215"/>
      <c r="AG80" s="215"/>
      <c r="AH80" s="215"/>
      <c r="AI80" s="215"/>
      <c r="AJ80" s="216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474.70154000000008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60"/>
      <c r="AE82" s="60"/>
      <c r="AF82" s="60"/>
      <c r="AG82" s="60"/>
      <c r="AH82" s="60"/>
      <c r="AI82" s="60"/>
      <c r="AJ82" s="60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5.2*2*22-AD55*6%</f>
        <v>98.148200000000003</v>
      </c>
      <c r="AE85" s="376"/>
      <c r="AF85" s="376"/>
      <c r="AG85" s="376"/>
      <c r="AH85" s="376"/>
      <c r="AI85" s="376"/>
      <c r="AJ85" s="377"/>
      <c r="AK85" s="409" t="s">
        <v>109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212.45</v>
      </c>
      <c r="AE87" s="241"/>
      <c r="AF87" s="241"/>
      <c r="AG87" s="241"/>
      <c r="AH87" s="241"/>
      <c r="AI87" s="241"/>
      <c r="AJ87" s="242"/>
      <c r="AK87" s="410" t="s">
        <v>217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10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499.81819999999993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14">
        <f>AD69</f>
        <v>181.460760749</v>
      </c>
      <c r="AE93" s="215"/>
      <c r="AF93" s="215"/>
      <c r="AG93" s="215"/>
      <c r="AH93" s="215"/>
      <c r="AI93" s="215"/>
      <c r="AJ93" s="216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14">
        <f>AD81</f>
        <v>474.70154000000008</v>
      </c>
      <c r="AE94" s="215"/>
      <c r="AF94" s="215"/>
      <c r="AG94" s="215"/>
      <c r="AH94" s="215"/>
      <c r="AI94" s="215"/>
      <c r="AJ94" s="216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14">
        <f>AD89</f>
        <v>499.81819999999993</v>
      </c>
      <c r="AE95" s="215"/>
      <c r="AF95" s="215"/>
      <c r="AG95" s="215"/>
      <c r="AH95" s="215"/>
      <c r="AI95" s="215"/>
      <c r="AJ95" s="216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1155.9805007489999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14">
        <f t="shared" ref="AD100:AD105" si="1">Y100*(AD$55+AD$56)</f>
        <v>75.124785000000017</v>
      </c>
      <c r="AE100" s="215"/>
      <c r="AF100" s="215"/>
      <c r="AG100" s="215"/>
      <c r="AH100" s="215"/>
      <c r="AI100" s="215"/>
      <c r="AJ100" s="216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14">
        <f t="shared" si="1"/>
        <v>70.987477999999996</v>
      </c>
      <c r="AE101" s="215"/>
      <c r="AF101" s="215"/>
      <c r="AG101" s="215"/>
      <c r="AH101" s="215"/>
      <c r="AI101" s="215"/>
      <c r="AJ101" s="216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14">
        <f t="shared" si="1"/>
        <v>48.994425</v>
      </c>
      <c r="AE102" s="215"/>
      <c r="AF102" s="215"/>
      <c r="AG102" s="215"/>
      <c r="AH102" s="215"/>
      <c r="AI102" s="215"/>
      <c r="AJ102" s="216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14">
        <f t="shared" si="1"/>
        <v>1.7420240000000002</v>
      </c>
      <c r="AE103" s="215"/>
      <c r="AF103" s="215"/>
      <c r="AG103" s="215"/>
      <c r="AH103" s="215"/>
      <c r="AI103" s="215"/>
      <c r="AJ103" s="216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14">
        <f t="shared" si="1"/>
        <v>6.3148369999999998</v>
      </c>
      <c r="AE104" s="215"/>
      <c r="AF104" s="215"/>
      <c r="AG104" s="215"/>
      <c r="AH104" s="215"/>
      <c r="AI104" s="215"/>
      <c r="AJ104" s="216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14">
        <f t="shared" si="1"/>
        <v>6.3148369999999998</v>
      </c>
      <c r="AE105" s="215"/>
      <c r="AF105" s="215"/>
      <c r="AG105" s="215"/>
      <c r="AH105" s="215"/>
      <c r="AI105" s="215"/>
      <c r="AJ105" s="216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209.47838600000003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14">
        <f t="shared" ref="AD111:AD117" si="2">Y111*(AD$55+AD$56)</f>
        <v>161.57272600000002</v>
      </c>
      <c r="AE111" s="215"/>
      <c r="AF111" s="215"/>
      <c r="AG111" s="215"/>
      <c r="AH111" s="215"/>
      <c r="AI111" s="215"/>
      <c r="AJ111" s="216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14">
        <f t="shared" si="2"/>
        <v>12.194168000000001</v>
      </c>
      <c r="AE112" s="215"/>
      <c r="AF112" s="215"/>
      <c r="AG112" s="215"/>
      <c r="AH112" s="215"/>
      <c r="AI112" s="215"/>
      <c r="AJ112" s="216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14">
        <f t="shared" si="2"/>
        <v>1.0887650000000002</v>
      </c>
      <c r="AE113" s="215"/>
      <c r="AF113" s="215"/>
      <c r="AG113" s="215"/>
      <c r="AH113" s="215"/>
      <c r="AI113" s="215"/>
      <c r="AJ113" s="216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14">
        <f t="shared" si="2"/>
        <v>1.5242710000000002</v>
      </c>
      <c r="AE114" s="215"/>
      <c r="AF114" s="215"/>
      <c r="AG114" s="215"/>
      <c r="AH114" s="215"/>
      <c r="AI114" s="215"/>
      <c r="AJ114" s="216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14">
        <f t="shared" si="2"/>
        <v>0.65325900000000003</v>
      </c>
      <c r="AE115" s="215"/>
      <c r="AF115" s="215"/>
      <c r="AG115" s="215"/>
      <c r="AH115" s="215"/>
      <c r="AI115" s="215"/>
      <c r="AJ115" s="216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14">
        <f t="shared" si="2"/>
        <v>14.153945</v>
      </c>
      <c r="AE116" s="215"/>
      <c r="AF116" s="215"/>
      <c r="AG116" s="215"/>
      <c r="AH116" s="215"/>
      <c r="AI116" s="215"/>
      <c r="AJ116" s="216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14">
        <f t="shared" si="2"/>
        <v>72.164203017832008</v>
      </c>
      <c r="AE117" s="215"/>
      <c r="AF117" s="215"/>
      <c r="AG117" s="215"/>
      <c r="AH117" s="215"/>
      <c r="AI117" s="215"/>
      <c r="AJ117" s="216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263.35133701783201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14"/>
      <c r="AE122" s="215"/>
      <c r="AF122" s="215"/>
      <c r="AG122" s="215"/>
      <c r="AH122" s="215"/>
      <c r="AI122" s="215"/>
      <c r="AJ122" s="216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14">
        <f>AD118</f>
        <v>263.35133701783201</v>
      </c>
      <c r="AE127" s="215"/>
      <c r="AF127" s="215"/>
      <c r="AG127" s="215"/>
      <c r="AH127" s="215"/>
      <c r="AI127" s="215"/>
      <c r="AJ127" s="216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14">
        <f>AD123</f>
        <v>0</v>
      </c>
      <c r="AE128" s="215"/>
      <c r="AF128" s="215"/>
      <c r="AG128" s="215"/>
      <c r="AH128" s="215"/>
      <c r="AI128" s="215"/>
      <c r="AJ128" s="216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263.35133701783201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14"/>
      <c r="AE133" s="215"/>
      <c r="AF133" s="215"/>
      <c r="AG133" s="215"/>
      <c r="AH133" s="215"/>
      <c r="AI133" s="215"/>
      <c r="AJ133" s="216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59.01</v>
      </c>
      <c r="AE134" s="241"/>
      <c r="AF134" s="241"/>
      <c r="AG134" s="241"/>
      <c r="AH134" s="241"/>
      <c r="AI134" s="241"/>
      <c r="AJ134" s="242"/>
      <c r="AK134" s="410" t="s">
        <v>218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59.01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405">
        <v>5.3600000000000002E-2</v>
      </c>
      <c r="Z139" s="406"/>
      <c r="AA139" s="406"/>
      <c r="AB139" s="406"/>
      <c r="AC139" s="407"/>
      <c r="AD139" s="214">
        <f>($AD$135+$AD$96+$AD$106+$AD$129+$AD$62)*Y139</f>
        <v>230.5258935939022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405">
        <v>6.1600000000000002E-2</v>
      </c>
      <c r="Z140" s="406"/>
      <c r="AA140" s="406"/>
      <c r="AB140" s="406"/>
      <c r="AC140" s="407"/>
      <c r="AD140" s="214">
        <f>($AD$135+$AD$96+$AD$106+$AD$129+$AD$62)*Y140</f>
        <v>264.93274338403688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61"/>
      <c r="Z141" s="62"/>
      <c r="AA141" s="62"/>
      <c r="AB141" s="62"/>
      <c r="AC141" s="63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61"/>
      <c r="Z142" s="62"/>
      <c r="AA142" s="62"/>
      <c r="AB142" s="62"/>
      <c r="AC142" s="63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405">
        <v>0.03</v>
      </c>
      <c r="Z143" s="406"/>
      <c r="AA143" s="406"/>
      <c r="AB143" s="406"/>
      <c r="AC143" s="407"/>
      <c r="AD143" s="214">
        <f>AD159*Y143</f>
        <v>163.97657643571867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405">
        <v>6.4999999999999997E-3</v>
      </c>
      <c r="Z144" s="406"/>
      <c r="AA144" s="406"/>
      <c r="AB144" s="406"/>
      <c r="AC144" s="407"/>
      <c r="AD144" s="214">
        <f>AD159*Y144</f>
        <v>35.528258227739045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405">
        <v>0.05</v>
      </c>
      <c r="Z145" s="406"/>
      <c r="AA145" s="406"/>
      <c r="AB145" s="406"/>
      <c r="AC145" s="407"/>
      <c r="AD145" s="214">
        <f>AD159*Y145</f>
        <v>273.29429405953118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196.77189172286242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1165.0296574237902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5"/>
      <c r="Z148" s="65"/>
      <c r="AA148" s="65"/>
      <c r="AB148" s="65"/>
      <c r="AC148" s="65"/>
      <c r="AD148" s="66"/>
      <c r="AE148" s="66"/>
      <c r="AF148" s="66"/>
      <c r="AG148" s="66"/>
      <c r="AH148" s="66"/>
      <c r="AI148" s="66"/>
      <c r="AJ148" s="66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2613.0360000000001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1155.9805007489999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209.47838600000003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263.35133701783201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59.01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4300.856223766832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1165.0296574237909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5465.885881190623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393" t="str">
        <f>A33</f>
        <v>SERVIÇOS TÉCNICOS DE MANUTENÇÃO / ARTÍFICE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4"/>
      <c r="M172" s="143">
        <f>AD159</f>
        <v>5465.885881190623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5465.885881190623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5465.885881190623</v>
      </c>
      <c r="AF172" s="172"/>
      <c r="AG172" s="172"/>
      <c r="AH172" s="172"/>
      <c r="AI172" s="172"/>
      <c r="AJ172" s="173"/>
    </row>
    <row r="173" spans="1:36" ht="6" customHeight="1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7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408"/>
      <c r="AG173" s="408"/>
      <c r="AH173" s="408"/>
      <c r="AI173" s="408"/>
      <c r="AJ173" s="176"/>
    </row>
    <row r="174" spans="1:36" ht="6" customHeight="1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7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408"/>
      <c r="AG174" s="408"/>
      <c r="AH174" s="408"/>
      <c r="AI174" s="408"/>
      <c r="AJ174" s="176"/>
    </row>
    <row r="175" spans="1:36" ht="6" customHeight="1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408"/>
      <c r="AG175" s="408"/>
      <c r="AH175" s="408"/>
      <c r="AI175" s="408"/>
      <c r="AJ175" s="176"/>
    </row>
    <row r="176" spans="1:36" ht="6" customHeight="1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7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408"/>
      <c r="AG176" s="408"/>
      <c r="AH176" s="408"/>
      <c r="AI176" s="408"/>
      <c r="AJ176" s="176"/>
    </row>
    <row r="177" spans="1:36" ht="6" customHeight="1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7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408"/>
      <c r="AG177" s="408"/>
      <c r="AH177" s="408"/>
      <c r="AI177" s="408"/>
      <c r="AJ177" s="176"/>
    </row>
    <row r="178" spans="1:36" ht="6" customHeight="1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7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408"/>
      <c r="AG178" s="408"/>
      <c r="AH178" s="408"/>
      <c r="AI178" s="408"/>
      <c r="AJ178" s="176"/>
    </row>
    <row r="179" spans="1:36" ht="6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408"/>
      <c r="AG179" s="408"/>
      <c r="AH179" s="408"/>
      <c r="AI179" s="408"/>
      <c r="AJ179" s="176"/>
    </row>
    <row r="180" spans="1:36" ht="6" customHeight="1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408"/>
      <c r="AG180" s="408"/>
      <c r="AH180" s="408"/>
      <c r="AI180" s="408"/>
      <c r="AJ180" s="176"/>
    </row>
    <row r="181" spans="1:36" ht="6" customHeight="1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7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408"/>
      <c r="AG181" s="408"/>
      <c r="AH181" s="408"/>
      <c r="AI181" s="408"/>
      <c r="AJ181" s="176"/>
    </row>
    <row r="182" spans="1:36" ht="6" customHeight="1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7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408"/>
      <c r="AG182" s="408"/>
      <c r="AH182" s="408"/>
      <c r="AI182" s="408"/>
      <c r="AJ182" s="176"/>
    </row>
    <row r="183" spans="1:36" ht="6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5465.89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5465.89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196772.04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89:AC89"/>
    <mergeCell ref="AD89:AJ89"/>
    <mergeCell ref="A90:AJ90"/>
    <mergeCell ref="A91:AJ91"/>
    <mergeCell ref="A92:B92"/>
    <mergeCell ref="C92:AC92"/>
    <mergeCell ref="AD92:AJ92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25:B25"/>
    <mergeCell ref="C25:AC25"/>
    <mergeCell ref="AD25:AJ25"/>
    <mergeCell ref="A23:B23"/>
    <mergeCell ref="C23:AC23"/>
    <mergeCell ref="AD23:AJ23"/>
    <mergeCell ref="A33:X33"/>
    <mergeCell ref="Y33:AC33"/>
    <mergeCell ref="AD33:AJ33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18:AJ18"/>
    <mergeCell ref="A20:AJ21"/>
    <mergeCell ref="A22:B22"/>
    <mergeCell ref="C22:AC22"/>
    <mergeCell ref="AD22:AJ22"/>
    <mergeCell ref="A10:AJ10"/>
    <mergeCell ref="A11:AJ11"/>
    <mergeCell ref="A12:AJ12"/>
    <mergeCell ref="A13:AJ13"/>
    <mergeCell ref="A14:AJ15"/>
    <mergeCell ref="A16:AJ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headerFooter>
    <oddFooter>&amp;L&amp;F&amp;C&amp;P/&amp;N&amp;R&amp;A</oddFooter>
  </headerFooter>
  <rowBreaks count="1" manualBreakCount="1">
    <brk id="147" max="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BEF4-B07D-4FB7-8857-FF73123CF8C4}">
  <sheetPr>
    <tabColor theme="6"/>
  </sheetPr>
  <dimension ref="A1:AK196"/>
  <sheetViews>
    <sheetView showGridLines="0" topLeftCell="A68" zoomScaleNormal="100" zoomScaleSheetLayoutView="120" workbookViewId="0">
      <selection activeCell="AK134" sqref="AK134"/>
    </sheetView>
  </sheetViews>
  <sheetFormatPr defaultColWidth="2.42578125" defaultRowHeight="6" customHeight="1"/>
  <cols>
    <col min="1" max="23" width="2.42578125" style="56"/>
    <col min="24" max="24" width="6.28515625" style="56" customWidth="1"/>
    <col min="25" max="25" width="3.85546875" style="56" customWidth="1"/>
    <col min="26" max="26" width="2.85546875" style="56" customWidth="1"/>
    <col min="27" max="27" width="4.7109375" style="56" customWidth="1"/>
    <col min="28" max="28" width="1.140625" style="56" customWidth="1"/>
    <col min="29" max="29" width="2.85546875" style="56" customWidth="1"/>
    <col min="30" max="30" width="3.7109375" style="56" customWidth="1"/>
    <col min="31" max="31" width="2.85546875" style="56" customWidth="1"/>
    <col min="32" max="32" width="3" style="56" customWidth="1"/>
    <col min="33" max="33" width="2.140625" style="56" customWidth="1"/>
    <col min="34" max="34" width="3.42578125" style="56" customWidth="1"/>
    <col min="35" max="35" width="2.85546875" style="56" customWidth="1"/>
    <col min="36" max="36" width="7.140625" style="56" customWidth="1"/>
    <col min="37" max="58" width="2.42578125" style="56"/>
    <col min="59" max="59" width="16.7109375" style="56" customWidth="1"/>
    <col min="60" max="60" width="2.85546875" style="56" customWidth="1"/>
    <col min="61" max="16384" width="2.42578125" style="56"/>
  </cols>
  <sheetData>
    <row r="1" spans="1:36" ht="12.75">
      <c r="A1" s="58"/>
      <c r="B1" s="58"/>
      <c r="C1" s="58"/>
      <c r="D1" s="58"/>
    </row>
    <row r="2" spans="1:36" ht="12.75">
      <c r="A2" s="397" t="s">
        <v>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</row>
    <row r="3" spans="1:36" ht="12.75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</row>
    <row r="4" spans="1:36" ht="12.75">
      <c r="A4" s="397" t="s">
        <v>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</row>
    <row r="5" spans="1:36" ht="12.7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</row>
    <row r="6" spans="1:36" ht="12.75"/>
    <row r="7" spans="1:36" ht="12.75"/>
    <row r="8" spans="1:36" ht="12.75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6.5" customHeight="1">
      <c r="A9" s="399" t="s">
        <v>36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</row>
    <row r="10" spans="1:36" ht="12.75" customHeight="1">
      <c r="A10" s="400" t="s">
        <v>37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</row>
    <row r="11" spans="1:36" ht="10.5" customHeight="1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</row>
    <row r="12" spans="1:36" ht="12" customHeight="1">
      <c r="A12" s="402" t="s">
        <v>219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</row>
    <row r="13" spans="1:36" ht="11.25" customHeight="1">
      <c r="A13" s="403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203</v>
      </c>
      <c r="AE23" s="351"/>
      <c r="AF23" s="351"/>
      <c r="AG23" s="351"/>
      <c r="AH23" s="351"/>
      <c r="AI23" s="351"/>
      <c r="AJ23" s="352"/>
    </row>
    <row r="24" spans="1:37" ht="12.75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204</v>
      </c>
      <c r="AE24" s="347"/>
      <c r="AF24" s="347"/>
      <c r="AG24" s="347"/>
      <c r="AH24" s="347"/>
      <c r="AI24" s="347"/>
      <c r="AJ24" s="348"/>
      <c r="AK24" s="71"/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205</v>
      </c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213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214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2070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215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7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7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7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7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7" s="57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7" s="57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7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14">
        <f>AD44</f>
        <v>2070</v>
      </c>
      <c r="AE55" s="215"/>
      <c r="AF55" s="215"/>
      <c r="AG55" s="215"/>
      <c r="AH55" s="215"/>
      <c r="AI55" s="215"/>
      <c r="AJ55" s="216"/>
    </row>
    <row r="56" spans="1:37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405"/>
      <c r="Z56" s="406"/>
      <c r="AA56" s="406"/>
      <c r="AB56" s="406"/>
      <c r="AC56" s="407"/>
      <c r="AD56" s="214"/>
      <c r="AE56" s="215"/>
      <c r="AF56" s="215"/>
      <c r="AG56" s="215"/>
      <c r="AH56" s="215"/>
      <c r="AI56" s="215"/>
      <c r="AJ56" s="216"/>
    </row>
    <row r="57" spans="1:37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405"/>
      <c r="Z57" s="406"/>
      <c r="AA57" s="406"/>
      <c r="AB57" s="406"/>
      <c r="AC57" s="407"/>
      <c r="AD57" s="214">
        <f>1518*Y57</f>
        <v>0</v>
      </c>
      <c r="AE57" s="215"/>
      <c r="AF57" s="215"/>
      <c r="AG57" s="215"/>
      <c r="AH57" s="215"/>
      <c r="AI57" s="215"/>
      <c r="AJ57" s="216"/>
      <c r="AK57" s="410" t="s">
        <v>220</v>
      </c>
    </row>
    <row r="58" spans="1:37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7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7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7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214">
        <f>AD55*Y61</f>
        <v>414</v>
      </c>
      <c r="AE61" s="215"/>
      <c r="AF61" s="215"/>
      <c r="AG61" s="215"/>
      <c r="AH61" s="215"/>
      <c r="AI61" s="215"/>
      <c r="AJ61" s="216"/>
    </row>
    <row r="62" spans="1:37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2484</v>
      </c>
      <c r="AE62" s="200"/>
      <c r="AF62" s="200"/>
      <c r="AG62" s="200"/>
      <c r="AH62" s="200"/>
      <c r="AI62" s="200"/>
      <c r="AJ62" s="201"/>
    </row>
    <row r="63" spans="1:37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59"/>
      <c r="AE63" s="59"/>
      <c r="AF63" s="59"/>
      <c r="AG63" s="59"/>
      <c r="AH63" s="59"/>
      <c r="AI63" s="59"/>
      <c r="AJ63" s="59"/>
    </row>
    <row r="64" spans="1:37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14">
        <f>Y67*(AD$55+AD$56)</f>
        <v>172.499931</v>
      </c>
      <c r="AE67" s="215"/>
      <c r="AF67" s="215"/>
      <c r="AG67" s="215"/>
      <c r="AH67" s="215"/>
      <c r="AI67" s="215"/>
      <c r="AJ67" s="216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14"/>
      <c r="AE68" s="215"/>
      <c r="AF68" s="215"/>
      <c r="AG68" s="215"/>
      <c r="AH68" s="215"/>
      <c r="AI68" s="215"/>
      <c r="AJ68" s="216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172.499931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59"/>
      <c r="AE70" s="59"/>
      <c r="AF70" s="59"/>
      <c r="AG70" s="59"/>
      <c r="AH70" s="59"/>
      <c r="AI70" s="59"/>
      <c r="AJ70" s="59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14">
        <f t="shared" ref="AD73:AD80" si="0">Y73*(AD$55+AD$56)</f>
        <v>103.5</v>
      </c>
      <c r="AE73" s="215"/>
      <c r="AF73" s="215"/>
      <c r="AG73" s="215"/>
      <c r="AH73" s="215"/>
      <c r="AI73" s="215"/>
      <c r="AJ73" s="216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14">
        <f t="shared" si="0"/>
        <v>51.75</v>
      </c>
      <c r="AE74" s="215"/>
      <c r="AF74" s="215"/>
      <c r="AG74" s="215"/>
      <c r="AH74" s="215"/>
      <c r="AI74" s="215"/>
      <c r="AJ74" s="216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14">
        <f t="shared" si="0"/>
        <v>62.099999999999994</v>
      </c>
      <c r="AE75" s="215"/>
      <c r="AF75" s="215"/>
      <c r="AG75" s="215"/>
      <c r="AH75" s="215"/>
      <c r="AI75" s="215"/>
      <c r="AJ75" s="216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14">
        <f t="shared" si="0"/>
        <v>31.049999999999997</v>
      </c>
      <c r="AE76" s="215"/>
      <c r="AF76" s="215"/>
      <c r="AG76" s="215"/>
      <c r="AH76" s="215"/>
      <c r="AI76" s="215"/>
      <c r="AJ76" s="216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14">
        <f t="shared" si="0"/>
        <v>20.7</v>
      </c>
      <c r="AE77" s="215"/>
      <c r="AF77" s="215"/>
      <c r="AG77" s="215"/>
      <c r="AH77" s="215"/>
      <c r="AI77" s="215"/>
      <c r="AJ77" s="216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14">
        <f t="shared" si="0"/>
        <v>12.42</v>
      </c>
      <c r="AE78" s="215"/>
      <c r="AF78" s="215"/>
      <c r="AG78" s="215"/>
      <c r="AH78" s="215"/>
      <c r="AI78" s="215"/>
      <c r="AJ78" s="216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14">
        <f t="shared" si="0"/>
        <v>4.1399999999999997</v>
      </c>
      <c r="AE79" s="215"/>
      <c r="AF79" s="215"/>
      <c r="AG79" s="215"/>
      <c r="AH79" s="215"/>
      <c r="AI79" s="215"/>
      <c r="AJ79" s="216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14">
        <f t="shared" si="0"/>
        <v>165.6</v>
      </c>
      <c r="AE80" s="215"/>
      <c r="AF80" s="215"/>
      <c r="AG80" s="215"/>
      <c r="AH80" s="215"/>
      <c r="AI80" s="215"/>
      <c r="AJ80" s="216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451.26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60"/>
      <c r="AE82" s="60"/>
      <c r="AF82" s="60"/>
      <c r="AG82" s="60"/>
      <c r="AH82" s="60"/>
      <c r="AI82" s="60"/>
      <c r="AJ82" s="60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4.65*2*22-AD55*6%</f>
        <v>80.400000000000034</v>
      </c>
      <c r="AE85" s="376"/>
      <c r="AF85" s="376"/>
      <c r="AG85" s="376"/>
      <c r="AH85" s="376"/>
      <c r="AI85" s="376"/>
      <c r="AJ85" s="377"/>
      <c r="AK85" s="409" t="s">
        <v>206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221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212.45</v>
      </c>
      <c r="AE87" s="241"/>
      <c r="AF87" s="241"/>
      <c r="AG87" s="241"/>
      <c r="AH87" s="241"/>
      <c r="AI87" s="241"/>
      <c r="AJ87" s="242"/>
      <c r="AK87" s="410" t="s">
        <v>217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10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482.07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14">
        <f>AD69</f>
        <v>172.499931</v>
      </c>
      <c r="AE93" s="215"/>
      <c r="AF93" s="215"/>
      <c r="AG93" s="215"/>
      <c r="AH93" s="215"/>
      <c r="AI93" s="215"/>
      <c r="AJ93" s="216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14">
        <f>AD81</f>
        <v>451.26</v>
      </c>
      <c r="AE94" s="215"/>
      <c r="AF94" s="215"/>
      <c r="AG94" s="215"/>
      <c r="AH94" s="215"/>
      <c r="AI94" s="215"/>
      <c r="AJ94" s="216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14">
        <f>AD89</f>
        <v>482.07</v>
      </c>
      <c r="AE95" s="215"/>
      <c r="AF95" s="215"/>
      <c r="AG95" s="215"/>
      <c r="AH95" s="215"/>
      <c r="AI95" s="215"/>
      <c r="AJ95" s="216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1105.829931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14">
        <f t="shared" ref="AD100:AD105" si="1">Y100*(AD$55+AD$56)</f>
        <v>71.415000000000006</v>
      </c>
      <c r="AE100" s="215"/>
      <c r="AF100" s="215"/>
      <c r="AG100" s="215"/>
      <c r="AH100" s="215"/>
      <c r="AI100" s="215"/>
      <c r="AJ100" s="216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14">
        <f t="shared" si="1"/>
        <v>67.481999999999999</v>
      </c>
      <c r="AE101" s="215"/>
      <c r="AF101" s="215"/>
      <c r="AG101" s="215"/>
      <c r="AH101" s="215"/>
      <c r="AI101" s="215"/>
      <c r="AJ101" s="216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14">
        <f t="shared" si="1"/>
        <v>46.574999999999996</v>
      </c>
      <c r="AE102" s="215"/>
      <c r="AF102" s="215"/>
      <c r="AG102" s="215"/>
      <c r="AH102" s="215"/>
      <c r="AI102" s="215"/>
      <c r="AJ102" s="216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14">
        <f t="shared" si="1"/>
        <v>1.6560000000000001</v>
      </c>
      <c r="AE103" s="215"/>
      <c r="AF103" s="215"/>
      <c r="AG103" s="215"/>
      <c r="AH103" s="215"/>
      <c r="AI103" s="215"/>
      <c r="AJ103" s="216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14">
        <f t="shared" si="1"/>
        <v>6.0029999999999992</v>
      </c>
      <c r="AE104" s="215"/>
      <c r="AF104" s="215"/>
      <c r="AG104" s="215"/>
      <c r="AH104" s="215"/>
      <c r="AI104" s="215"/>
      <c r="AJ104" s="216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14">
        <f t="shared" si="1"/>
        <v>6.0029999999999992</v>
      </c>
      <c r="AE105" s="215"/>
      <c r="AF105" s="215"/>
      <c r="AG105" s="215"/>
      <c r="AH105" s="215"/>
      <c r="AI105" s="215"/>
      <c r="AJ105" s="216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199.13399999999996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14">
        <f t="shared" ref="AD111:AD117" si="2">Y111*(AD$55+AD$56)</f>
        <v>153.59399999999999</v>
      </c>
      <c r="AE111" s="215"/>
      <c r="AF111" s="215"/>
      <c r="AG111" s="215"/>
      <c r="AH111" s="215"/>
      <c r="AI111" s="215"/>
      <c r="AJ111" s="216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14">
        <f t="shared" si="2"/>
        <v>11.592000000000001</v>
      </c>
      <c r="AE112" s="215"/>
      <c r="AF112" s="215"/>
      <c r="AG112" s="215"/>
      <c r="AH112" s="215"/>
      <c r="AI112" s="215"/>
      <c r="AJ112" s="216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14">
        <f t="shared" si="2"/>
        <v>1.0349999999999999</v>
      </c>
      <c r="AE113" s="215"/>
      <c r="AF113" s="215"/>
      <c r="AG113" s="215"/>
      <c r="AH113" s="215"/>
      <c r="AI113" s="215"/>
      <c r="AJ113" s="216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14">
        <f t="shared" si="2"/>
        <v>1.4490000000000001</v>
      </c>
      <c r="AE114" s="215"/>
      <c r="AF114" s="215"/>
      <c r="AG114" s="215"/>
      <c r="AH114" s="215"/>
      <c r="AI114" s="215"/>
      <c r="AJ114" s="216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14">
        <f t="shared" si="2"/>
        <v>0.621</v>
      </c>
      <c r="AE115" s="215"/>
      <c r="AF115" s="215"/>
      <c r="AG115" s="215"/>
      <c r="AH115" s="215"/>
      <c r="AI115" s="215"/>
      <c r="AJ115" s="216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14">
        <f t="shared" si="2"/>
        <v>13.455</v>
      </c>
      <c r="AE116" s="215"/>
      <c r="AF116" s="215"/>
      <c r="AG116" s="215"/>
      <c r="AH116" s="215"/>
      <c r="AI116" s="215"/>
      <c r="AJ116" s="216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14">
        <f t="shared" si="2"/>
        <v>68.600616408000008</v>
      </c>
      <c r="AE117" s="215"/>
      <c r="AF117" s="215"/>
      <c r="AG117" s="215"/>
      <c r="AH117" s="215"/>
      <c r="AI117" s="215"/>
      <c r="AJ117" s="216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250.34661640800005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14"/>
      <c r="AE122" s="215"/>
      <c r="AF122" s="215"/>
      <c r="AG122" s="215"/>
      <c r="AH122" s="215"/>
      <c r="AI122" s="215"/>
      <c r="AJ122" s="216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14">
        <f>AD118</f>
        <v>250.34661640800005</v>
      </c>
      <c r="AE127" s="215"/>
      <c r="AF127" s="215"/>
      <c r="AG127" s="215"/>
      <c r="AH127" s="215"/>
      <c r="AI127" s="215"/>
      <c r="AJ127" s="216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14">
        <f>AD123</f>
        <v>0</v>
      </c>
      <c r="AE128" s="215"/>
      <c r="AF128" s="215"/>
      <c r="AG128" s="215"/>
      <c r="AH128" s="215"/>
      <c r="AI128" s="215"/>
      <c r="AJ128" s="216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250.34661640800005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14"/>
      <c r="AE133" s="215"/>
      <c r="AF133" s="215"/>
      <c r="AG133" s="215"/>
      <c r="AH133" s="215"/>
      <c r="AI133" s="215"/>
      <c r="AJ133" s="216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59.01</v>
      </c>
      <c r="AE134" s="241"/>
      <c r="AF134" s="241"/>
      <c r="AG134" s="241"/>
      <c r="AH134" s="241"/>
      <c r="AI134" s="241"/>
      <c r="AJ134" s="242"/>
      <c r="AK134" s="410" t="s">
        <v>218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59.01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405">
        <v>5.3600000000000002E-2</v>
      </c>
      <c r="Z139" s="406"/>
      <c r="AA139" s="406"/>
      <c r="AB139" s="406"/>
      <c r="AC139" s="407"/>
      <c r="AD139" s="214">
        <f>($AD$135+$AD$96+$AD$106+$AD$129+$AD$62)*Y139</f>
        <v>219.66998134106885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405">
        <v>6.1600000000000002E-2</v>
      </c>
      <c r="Z140" s="406"/>
      <c r="AA140" s="406"/>
      <c r="AB140" s="406"/>
      <c r="AC140" s="407"/>
      <c r="AD140" s="214">
        <f>($AD$135+$AD$96+$AD$106+$AD$129+$AD$62)*Y140</f>
        <v>252.45654572033283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61"/>
      <c r="Z141" s="62"/>
      <c r="AA141" s="62"/>
      <c r="AB141" s="62"/>
      <c r="AC141" s="63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61"/>
      <c r="Z142" s="62"/>
      <c r="AA142" s="62"/>
      <c r="AB142" s="62"/>
      <c r="AC142" s="63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405">
        <v>0.03</v>
      </c>
      <c r="Z143" s="406"/>
      <c r="AA143" s="406"/>
      <c r="AB143" s="406"/>
      <c r="AC143" s="407"/>
      <c r="AD143" s="214">
        <f>AD159*Y143</f>
        <v>156.25460083656074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405">
        <v>6.4999999999999997E-3</v>
      </c>
      <c r="Z144" s="406"/>
      <c r="AA144" s="406"/>
      <c r="AB144" s="406"/>
      <c r="AC144" s="407"/>
      <c r="AD144" s="214">
        <f>AD159*Y144</f>
        <v>33.855163514588163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405">
        <v>0.05</v>
      </c>
      <c r="Z145" s="406"/>
      <c r="AA145" s="406"/>
      <c r="AB145" s="406"/>
      <c r="AC145" s="407"/>
      <c r="AD145" s="214">
        <f>AD159*Y145</f>
        <v>260.42433472760126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187.5055210038729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1110.1661471440248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5"/>
      <c r="Z148" s="65"/>
      <c r="AA148" s="65"/>
      <c r="AB148" s="65"/>
      <c r="AC148" s="65"/>
      <c r="AD148" s="66"/>
      <c r="AE148" s="66"/>
      <c r="AF148" s="66"/>
      <c r="AG148" s="66"/>
      <c r="AH148" s="66"/>
      <c r="AI148" s="66"/>
      <c r="AJ148" s="66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2484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1105.829931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199.13399999999996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250.34661640800005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59.01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4098.3205474080005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1110.1661471440248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5208.4866945520253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393" t="str">
        <f>A33</f>
        <v>SERVIÇOS TÉCNICOS DE MANUTENÇÃO / ARTÍFICE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4"/>
      <c r="M172" s="143">
        <f>AD159</f>
        <v>5208.4866945520253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5208.4866945520253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5208.4866945520253</v>
      </c>
      <c r="AF172" s="172"/>
      <c r="AG172" s="172"/>
      <c r="AH172" s="172"/>
      <c r="AI172" s="172"/>
      <c r="AJ172" s="173"/>
    </row>
    <row r="173" spans="1:36" ht="6" customHeight="1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7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408"/>
      <c r="AG173" s="408"/>
      <c r="AH173" s="408"/>
      <c r="AI173" s="408"/>
      <c r="AJ173" s="176"/>
    </row>
    <row r="174" spans="1:36" ht="6" customHeight="1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7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408"/>
      <c r="AG174" s="408"/>
      <c r="AH174" s="408"/>
      <c r="AI174" s="408"/>
      <c r="AJ174" s="176"/>
    </row>
    <row r="175" spans="1:36" ht="6" customHeight="1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408"/>
      <c r="AG175" s="408"/>
      <c r="AH175" s="408"/>
      <c r="AI175" s="408"/>
      <c r="AJ175" s="176"/>
    </row>
    <row r="176" spans="1:36" ht="6" customHeight="1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7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408"/>
      <c r="AG176" s="408"/>
      <c r="AH176" s="408"/>
      <c r="AI176" s="408"/>
      <c r="AJ176" s="176"/>
    </row>
    <row r="177" spans="1:36" ht="6" customHeight="1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7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408"/>
      <c r="AG177" s="408"/>
      <c r="AH177" s="408"/>
      <c r="AI177" s="408"/>
      <c r="AJ177" s="176"/>
    </row>
    <row r="178" spans="1:36" ht="6" customHeight="1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7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408"/>
      <c r="AG178" s="408"/>
      <c r="AH178" s="408"/>
      <c r="AI178" s="408"/>
      <c r="AJ178" s="176"/>
    </row>
    <row r="179" spans="1:36" ht="6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408"/>
      <c r="AG179" s="408"/>
      <c r="AH179" s="408"/>
      <c r="AI179" s="408"/>
      <c r="AJ179" s="176"/>
    </row>
    <row r="180" spans="1:36" ht="6" customHeight="1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408"/>
      <c r="AG180" s="408"/>
      <c r="AH180" s="408"/>
      <c r="AI180" s="408"/>
      <c r="AJ180" s="176"/>
    </row>
    <row r="181" spans="1:36" ht="6" customHeight="1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7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408"/>
      <c r="AG181" s="408"/>
      <c r="AH181" s="408"/>
      <c r="AI181" s="408"/>
      <c r="AJ181" s="176"/>
    </row>
    <row r="182" spans="1:36" ht="6" customHeight="1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7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408"/>
      <c r="AG182" s="408"/>
      <c r="AH182" s="408"/>
      <c r="AI182" s="408"/>
      <c r="AJ182" s="176"/>
    </row>
    <row r="183" spans="1:36" ht="6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5208.49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5208.49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187505.63999999998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89:AC89"/>
    <mergeCell ref="AD89:AJ89"/>
    <mergeCell ref="A90:AJ90"/>
    <mergeCell ref="A91:AJ91"/>
    <mergeCell ref="A92:B92"/>
    <mergeCell ref="C92:AC92"/>
    <mergeCell ref="AD92:AJ92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25:B25"/>
    <mergeCell ref="C25:AC25"/>
    <mergeCell ref="AD25:AJ25"/>
    <mergeCell ref="A23:B23"/>
    <mergeCell ref="C23:AC23"/>
    <mergeCell ref="AD23:AJ23"/>
    <mergeCell ref="A33:X33"/>
    <mergeCell ref="Y33:AC33"/>
    <mergeCell ref="AD33:AJ33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18:AJ18"/>
    <mergeCell ref="A20:AJ21"/>
    <mergeCell ref="A22:B22"/>
    <mergeCell ref="C22:AC22"/>
    <mergeCell ref="AD22:AJ22"/>
    <mergeCell ref="A10:AJ10"/>
    <mergeCell ref="A11:AJ11"/>
    <mergeCell ref="A12:AJ12"/>
    <mergeCell ref="A13:AJ13"/>
    <mergeCell ref="A14:AJ15"/>
    <mergeCell ref="A16:AJ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/>
  <headerFooter>
    <oddFooter>&amp;L&amp;F&amp;C&amp;P/&amp;N&amp;R&amp;A</oddFooter>
  </headerFooter>
  <rowBreaks count="1" manualBreakCount="1">
    <brk id="147" max="3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F33D-259D-4489-8C8F-6C0B3DFD1B11}">
  <sheetPr>
    <tabColor theme="6"/>
  </sheetPr>
  <dimension ref="A1:AK196"/>
  <sheetViews>
    <sheetView showGridLines="0" topLeftCell="A115" zoomScaleNormal="100" zoomScaleSheetLayoutView="120" workbookViewId="0">
      <selection activeCell="AL132" sqref="AL132"/>
    </sheetView>
  </sheetViews>
  <sheetFormatPr defaultColWidth="2.42578125" defaultRowHeight="6" customHeight="1"/>
  <cols>
    <col min="1" max="23" width="2.42578125" style="56"/>
    <col min="24" max="24" width="6.28515625" style="56" customWidth="1"/>
    <col min="25" max="25" width="3.85546875" style="56" customWidth="1"/>
    <col min="26" max="26" width="2.85546875" style="56" customWidth="1"/>
    <col min="27" max="27" width="4.7109375" style="56" customWidth="1"/>
    <col min="28" max="28" width="1.140625" style="56" customWidth="1"/>
    <col min="29" max="29" width="2.85546875" style="56" customWidth="1"/>
    <col min="30" max="30" width="3.7109375" style="56" customWidth="1"/>
    <col min="31" max="31" width="2.85546875" style="56" customWidth="1"/>
    <col min="32" max="32" width="3" style="56" customWidth="1"/>
    <col min="33" max="33" width="2.140625" style="56" customWidth="1"/>
    <col min="34" max="34" width="3.42578125" style="56" customWidth="1"/>
    <col min="35" max="35" width="2.85546875" style="56" customWidth="1"/>
    <col min="36" max="36" width="4.42578125" style="56" customWidth="1"/>
    <col min="37" max="59" width="2.42578125" style="56"/>
    <col min="60" max="60" width="14.42578125" style="56" customWidth="1"/>
    <col min="61" max="16384" width="2.42578125" style="56"/>
  </cols>
  <sheetData>
    <row r="1" spans="1:36" ht="12.75">
      <c r="A1" s="58"/>
      <c r="B1" s="58"/>
      <c r="C1" s="58"/>
      <c r="D1" s="58"/>
    </row>
    <row r="2" spans="1:36" ht="12.75">
      <c r="A2" s="397" t="s">
        <v>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</row>
    <row r="3" spans="1:36" ht="12.75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</row>
    <row r="4" spans="1:36" ht="12.75">
      <c r="A4" s="397" t="s">
        <v>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</row>
    <row r="5" spans="1:36" ht="12.75">
      <c r="A5" s="397" t="s">
        <v>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</row>
    <row r="6" spans="1:36" ht="12.75"/>
    <row r="7" spans="1:36" ht="12.75"/>
    <row r="8" spans="1:36" ht="12.75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6.5" customHeight="1">
      <c r="A9" s="399" t="s">
        <v>36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</row>
    <row r="10" spans="1:36" ht="12.75" customHeight="1">
      <c r="A10" s="400" t="s">
        <v>37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</row>
    <row r="11" spans="1:36" ht="10.5" customHeight="1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</row>
    <row r="12" spans="1:36" ht="12" customHeight="1">
      <c r="A12" s="402" t="s">
        <v>222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</row>
    <row r="13" spans="1:36" ht="11.25" customHeight="1">
      <c r="A13" s="403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</row>
    <row r="14" spans="1:36" ht="6" customHeight="1">
      <c r="A14" s="357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9"/>
    </row>
    <row r="15" spans="1:36" ht="6" customHeight="1">
      <c r="A15" s="357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</row>
    <row r="16" spans="1:36" ht="6" customHeight="1">
      <c r="A16" s="360" t="s">
        <v>39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2"/>
    </row>
    <row r="17" spans="1:37" ht="6" customHeight="1">
      <c r="A17" s="360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2"/>
    </row>
    <row r="18" spans="1:37" ht="12.75">
      <c r="A18" s="357" t="s">
        <v>40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9"/>
    </row>
    <row r="19" spans="1:37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ht="6" customHeight="1">
      <c r="A20" s="366" t="s">
        <v>41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8"/>
    </row>
    <row r="21" spans="1:37" ht="6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7" ht="13.5" customHeight="1">
      <c r="A22" s="195" t="s">
        <v>42</v>
      </c>
      <c r="B22" s="96"/>
      <c r="C22" s="183" t="s">
        <v>43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372" t="s">
        <v>44</v>
      </c>
      <c r="AE22" s="373"/>
      <c r="AF22" s="373"/>
      <c r="AG22" s="373"/>
      <c r="AH22" s="373"/>
      <c r="AI22" s="373"/>
      <c r="AJ22" s="374"/>
    </row>
    <row r="23" spans="1:37" ht="12" customHeight="1">
      <c r="A23" s="195" t="s">
        <v>45</v>
      </c>
      <c r="B23" s="96"/>
      <c r="C23" s="183" t="s">
        <v>46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50" t="s">
        <v>47</v>
      </c>
      <c r="AE23" s="351"/>
      <c r="AF23" s="351"/>
      <c r="AG23" s="351"/>
      <c r="AH23" s="351"/>
      <c r="AI23" s="351"/>
      <c r="AJ23" s="352"/>
    </row>
    <row r="24" spans="1:37" ht="24.75" customHeight="1">
      <c r="A24" s="195" t="s">
        <v>48</v>
      </c>
      <c r="B24" s="96"/>
      <c r="C24" s="183" t="s">
        <v>49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346" t="s">
        <v>50</v>
      </c>
      <c r="AE24" s="347"/>
      <c r="AF24" s="347"/>
      <c r="AG24" s="347"/>
      <c r="AH24" s="347"/>
      <c r="AI24" s="347"/>
      <c r="AJ24" s="348"/>
      <c r="AK24" s="72" t="s">
        <v>51</v>
      </c>
    </row>
    <row r="25" spans="1:37" ht="12.75" customHeight="1">
      <c r="A25" s="195" t="s">
        <v>52</v>
      </c>
      <c r="B25" s="96"/>
      <c r="C25" s="183" t="s">
        <v>53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349">
        <v>36</v>
      </c>
      <c r="AE25" s="347"/>
      <c r="AF25" s="347"/>
      <c r="AG25" s="347"/>
      <c r="AH25" s="347"/>
      <c r="AI25" s="347"/>
      <c r="AJ25" s="348"/>
    </row>
    <row r="26" spans="1:37" ht="6" customHeight="1">
      <c r="A26" s="17"/>
      <c r="B26" s="18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7" ht="6" customHeight="1">
      <c r="A27" s="17"/>
      <c r="B27" s="17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7" ht="6" customHeight="1">
      <c r="A28" s="330" t="s">
        <v>54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7" ht="6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7" ht="6" customHeight="1">
      <c r="A30" s="331" t="s">
        <v>55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34" t="s">
        <v>56</v>
      </c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336"/>
    </row>
    <row r="31" spans="1:37" ht="6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282"/>
      <c r="Q31" s="33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9"/>
    </row>
    <row r="32" spans="1:37" ht="12.75">
      <c r="A32" s="340" t="s">
        <v>57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343" t="s">
        <v>58</v>
      </c>
      <c r="Z32" s="344"/>
      <c r="AA32" s="344"/>
      <c r="AB32" s="344"/>
      <c r="AC32" s="345"/>
      <c r="AD32" s="343" t="s">
        <v>59</v>
      </c>
      <c r="AE32" s="344"/>
      <c r="AF32" s="344"/>
      <c r="AG32" s="344"/>
      <c r="AH32" s="344"/>
      <c r="AI32" s="344"/>
      <c r="AJ32" s="345"/>
    </row>
    <row r="33" spans="1:36" ht="38.25" customHeight="1">
      <c r="A33" s="320" t="s">
        <v>223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2"/>
      <c r="Y33" s="323" t="s">
        <v>61</v>
      </c>
      <c r="Z33" s="324"/>
      <c r="AA33" s="324"/>
      <c r="AB33" s="324"/>
      <c r="AC33" s="325"/>
      <c r="AD33" s="326">
        <v>1</v>
      </c>
      <c r="AE33" s="327"/>
      <c r="AF33" s="327"/>
      <c r="AG33" s="327"/>
      <c r="AH33" s="327"/>
      <c r="AI33" s="327"/>
      <c r="AJ33" s="328"/>
    </row>
    <row r="34" spans="1:36" ht="6" customHeight="1">
      <c r="A34" s="17"/>
      <c r="B34" s="1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2.75" customHeight="1">
      <c r="A35" s="203" t="s">
        <v>62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</row>
    <row r="36" spans="1:3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6" customHeight="1">
      <c r="A37" s="285" t="s">
        <v>63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</row>
    <row r="38" spans="1:36" ht="6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6" ht="6" customHeight="1">
      <c r="A39" s="291" t="s">
        <v>64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292"/>
    </row>
    <row r="40" spans="1:36" ht="6" customHeight="1">
      <c r="A40" s="293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294"/>
    </row>
    <row r="41" spans="1:36" ht="6" customHeight="1">
      <c r="A41" s="90">
        <v>1</v>
      </c>
      <c r="B41" s="90"/>
      <c r="C41" s="91" t="s">
        <v>65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281"/>
      <c r="AD41" s="316" t="s">
        <v>66</v>
      </c>
      <c r="AE41" s="316"/>
      <c r="AF41" s="316"/>
      <c r="AG41" s="316"/>
      <c r="AH41" s="316"/>
      <c r="AI41" s="316"/>
      <c r="AJ41" s="316"/>
    </row>
    <row r="42" spans="1:36" ht="6" customHeight="1">
      <c r="A42" s="90"/>
      <c r="B42" s="9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282"/>
      <c r="AD42" s="316"/>
      <c r="AE42" s="316"/>
      <c r="AF42" s="316"/>
      <c r="AG42" s="316"/>
      <c r="AH42" s="316"/>
      <c r="AI42" s="316"/>
      <c r="AJ42" s="316"/>
    </row>
    <row r="43" spans="1:36" ht="12.75" customHeight="1">
      <c r="A43" s="195">
        <v>2</v>
      </c>
      <c r="B43" s="96"/>
      <c r="C43" s="183" t="s">
        <v>67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5"/>
      <c r="AD43" s="317" t="s">
        <v>224</v>
      </c>
      <c r="AE43" s="318"/>
      <c r="AF43" s="318"/>
      <c r="AG43" s="318"/>
      <c r="AH43" s="318"/>
      <c r="AI43" s="318"/>
      <c r="AJ43" s="319"/>
    </row>
    <row r="44" spans="1:36" ht="6" customHeight="1">
      <c r="A44" s="90">
        <v>3</v>
      </c>
      <c r="B44" s="90"/>
      <c r="C44" s="303" t="s">
        <v>198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5"/>
      <c r="AD44" s="309">
        <v>1624.22</v>
      </c>
      <c r="AE44" s="310"/>
      <c r="AF44" s="310"/>
      <c r="AG44" s="310"/>
      <c r="AH44" s="310"/>
      <c r="AI44" s="310"/>
      <c r="AJ44" s="311"/>
    </row>
    <row r="45" spans="1:36" ht="6" customHeight="1">
      <c r="A45" s="90"/>
      <c r="B45" s="90"/>
      <c r="C45" s="306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12"/>
      <c r="AE45" s="313"/>
      <c r="AF45" s="313"/>
      <c r="AG45" s="313"/>
      <c r="AH45" s="313"/>
      <c r="AI45" s="313"/>
      <c r="AJ45" s="314"/>
    </row>
    <row r="46" spans="1:36" ht="6" customHeight="1">
      <c r="A46" s="90">
        <v>4</v>
      </c>
      <c r="B46" s="90"/>
      <c r="C46" s="91" t="s">
        <v>70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281"/>
      <c r="AD46" s="315" t="s">
        <v>225</v>
      </c>
      <c r="AE46" s="315"/>
      <c r="AF46" s="315"/>
      <c r="AG46" s="315"/>
      <c r="AH46" s="315"/>
      <c r="AI46" s="315"/>
      <c r="AJ46" s="315"/>
    </row>
    <row r="47" spans="1:36" ht="6" customHeight="1">
      <c r="A47" s="90"/>
      <c r="B47" s="9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282"/>
      <c r="AD47" s="315"/>
      <c r="AE47" s="315"/>
      <c r="AF47" s="315"/>
      <c r="AG47" s="315"/>
      <c r="AH47" s="315"/>
      <c r="AI47" s="315"/>
      <c r="AJ47" s="315"/>
    </row>
    <row r="48" spans="1:36" ht="6" customHeight="1">
      <c r="A48" s="90">
        <v>5</v>
      </c>
      <c r="B48" s="90"/>
      <c r="C48" s="91" t="s">
        <v>72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81"/>
      <c r="AD48" s="283">
        <v>45658</v>
      </c>
      <c r="AE48" s="284"/>
      <c r="AF48" s="284"/>
      <c r="AG48" s="284"/>
      <c r="AH48" s="284"/>
      <c r="AI48" s="284"/>
      <c r="AJ48" s="284"/>
    </row>
    <row r="49" spans="1:37" ht="6" customHeight="1">
      <c r="A49" s="90"/>
      <c r="B49" s="9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282"/>
      <c r="AD49" s="284"/>
      <c r="AE49" s="284"/>
      <c r="AF49" s="284"/>
      <c r="AG49" s="284"/>
      <c r="AH49" s="284"/>
      <c r="AI49" s="284"/>
      <c r="AJ49" s="284"/>
    </row>
    <row r="50" spans="1:37" ht="6" customHeight="1">
      <c r="A50" s="20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7" ht="6" customHeight="1">
      <c r="A51" s="285" t="s">
        <v>73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</row>
    <row r="52" spans="1:37" ht="6" customHeight="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</row>
    <row r="53" spans="1:37" s="57" customFormat="1" ht="6" customHeight="1">
      <c r="A53" s="291">
        <v>1</v>
      </c>
      <c r="B53" s="292"/>
      <c r="C53" s="295" t="s">
        <v>74</v>
      </c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7"/>
      <c r="Y53" s="291" t="s">
        <v>75</v>
      </c>
      <c r="Z53" s="301"/>
      <c r="AA53" s="301"/>
      <c r="AB53" s="301"/>
      <c r="AC53" s="292"/>
      <c r="AD53" s="291" t="s">
        <v>76</v>
      </c>
      <c r="AE53" s="301"/>
      <c r="AF53" s="301"/>
      <c r="AG53" s="301"/>
      <c r="AH53" s="301"/>
      <c r="AI53" s="301"/>
      <c r="AJ53" s="292"/>
    </row>
    <row r="54" spans="1:37" s="57" customFormat="1" ht="6" customHeight="1">
      <c r="A54" s="293"/>
      <c r="B54" s="294"/>
      <c r="C54" s="298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293"/>
      <c r="Z54" s="302"/>
      <c r="AA54" s="302"/>
      <c r="AB54" s="302"/>
      <c r="AC54" s="294"/>
      <c r="AD54" s="293"/>
      <c r="AE54" s="302"/>
      <c r="AF54" s="302"/>
      <c r="AG54" s="302"/>
      <c r="AH54" s="302"/>
      <c r="AI54" s="302"/>
      <c r="AJ54" s="294"/>
    </row>
    <row r="55" spans="1:37" ht="12.75">
      <c r="A55" s="195" t="s">
        <v>42</v>
      </c>
      <c r="B55" s="96"/>
      <c r="C55" s="278" t="s">
        <v>198</v>
      </c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80"/>
      <c r="Y55" s="195"/>
      <c r="Z55" s="95"/>
      <c r="AA55" s="95"/>
      <c r="AB55" s="95"/>
      <c r="AC55" s="96"/>
      <c r="AD55" s="214">
        <f>AD44</f>
        <v>1624.22</v>
      </c>
      <c r="AE55" s="215"/>
      <c r="AF55" s="215"/>
      <c r="AG55" s="215"/>
      <c r="AH55" s="215"/>
      <c r="AI55" s="215"/>
      <c r="AJ55" s="216"/>
    </row>
    <row r="56" spans="1:37" ht="12.75">
      <c r="A56" s="195" t="s">
        <v>45</v>
      </c>
      <c r="B56" s="96"/>
      <c r="C56" s="183" t="s">
        <v>77</v>
      </c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Y56" s="405"/>
      <c r="Z56" s="406"/>
      <c r="AA56" s="406"/>
      <c r="AB56" s="406"/>
      <c r="AC56" s="407"/>
      <c r="AD56" s="214"/>
      <c r="AE56" s="215"/>
      <c r="AF56" s="215"/>
      <c r="AG56" s="215"/>
      <c r="AH56" s="215"/>
      <c r="AI56" s="215"/>
      <c r="AJ56" s="216"/>
    </row>
    <row r="57" spans="1:37" ht="12.75">
      <c r="A57" s="195" t="s">
        <v>48</v>
      </c>
      <c r="B57" s="96"/>
      <c r="C57" s="183" t="s">
        <v>78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  <c r="Y57" s="405"/>
      <c r="Z57" s="406"/>
      <c r="AA57" s="406"/>
      <c r="AB57" s="406"/>
      <c r="AC57" s="407"/>
      <c r="AD57" s="214">
        <f>1518*Y57</f>
        <v>0</v>
      </c>
      <c r="AE57" s="215"/>
      <c r="AF57" s="215"/>
      <c r="AG57" s="215"/>
      <c r="AH57" s="215"/>
      <c r="AI57" s="215"/>
      <c r="AJ57" s="216"/>
      <c r="AK57" s="410" t="s">
        <v>216</v>
      </c>
    </row>
    <row r="58" spans="1:37" ht="12.75">
      <c r="A58" s="195" t="s">
        <v>52</v>
      </c>
      <c r="B58" s="96"/>
      <c r="C58" s="183" t="s">
        <v>79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5"/>
      <c r="Y58" s="274"/>
      <c r="Z58" s="275"/>
      <c r="AA58" s="275"/>
      <c r="AB58" s="275"/>
      <c r="AC58" s="276"/>
      <c r="AD58" s="214"/>
      <c r="AE58" s="215"/>
      <c r="AF58" s="215"/>
      <c r="AG58" s="215"/>
      <c r="AH58" s="215"/>
      <c r="AI58" s="215"/>
      <c r="AJ58" s="216"/>
    </row>
    <row r="59" spans="1:37" ht="12.75">
      <c r="A59" s="195" t="s">
        <v>80</v>
      </c>
      <c r="B59" s="96"/>
      <c r="C59" s="183" t="s">
        <v>81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5"/>
      <c r="Y59" s="274"/>
      <c r="Z59" s="275"/>
      <c r="AA59" s="275"/>
      <c r="AB59" s="275"/>
      <c r="AC59" s="276"/>
      <c r="AD59" s="214"/>
      <c r="AE59" s="215"/>
      <c r="AF59" s="215"/>
      <c r="AG59" s="215"/>
      <c r="AH59" s="215"/>
      <c r="AI59" s="215"/>
      <c r="AJ59" s="216"/>
    </row>
    <row r="60" spans="1:37" ht="12.75">
      <c r="A60" s="195" t="s">
        <v>82</v>
      </c>
      <c r="B60" s="96"/>
      <c r="C60" s="183" t="s">
        <v>83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5"/>
      <c r="Y60" s="195"/>
      <c r="Z60" s="95"/>
      <c r="AA60" s="95"/>
      <c r="AB60" s="95"/>
      <c r="AC60" s="96"/>
      <c r="AD60" s="214"/>
      <c r="AE60" s="215"/>
      <c r="AF60" s="215"/>
      <c r="AG60" s="215"/>
      <c r="AH60" s="215"/>
      <c r="AI60" s="215"/>
      <c r="AJ60" s="216"/>
    </row>
    <row r="61" spans="1:37" ht="12.75">
      <c r="A61" s="195" t="s">
        <v>84</v>
      </c>
      <c r="B61" s="96"/>
      <c r="C61" s="183" t="s">
        <v>85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  <c r="Y61" s="274">
        <v>0.2</v>
      </c>
      <c r="Z61" s="275"/>
      <c r="AA61" s="275"/>
      <c r="AB61" s="275"/>
      <c r="AC61" s="276"/>
      <c r="AD61" s="214">
        <f>AD55*Y61</f>
        <v>324.84400000000005</v>
      </c>
      <c r="AE61" s="215"/>
      <c r="AF61" s="215"/>
      <c r="AG61" s="215"/>
      <c r="AH61" s="215"/>
      <c r="AI61" s="215"/>
      <c r="AJ61" s="216"/>
    </row>
    <row r="62" spans="1:37" ht="12.75">
      <c r="A62" s="196" t="s">
        <v>86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8"/>
      <c r="AD62" s="199">
        <f>SUM(AD55:AJ61)</f>
        <v>1949.0640000000001</v>
      </c>
      <c r="AE62" s="200"/>
      <c r="AF62" s="200"/>
      <c r="AG62" s="200"/>
      <c r="AH62" s="200"/>
      <c r="AI62" s="200"/>
      <c r="AJ62" s="201"/>
    </row>
    <row r="63" spans="1:37" ht="6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20"/>
      <c r="Z63" s="20"/>
      <c r="AA63" s="20"/>
      <c r="AB63" s="20"/>
      <c r="AC63" s="20"/>
      <c r="AD63" s="59"/>
      <c r="AE63" s="59"/>
      <c r="AF63" s="59"/>
      <c r="AG63" s="59"/>
      <c r="AH63" s="59"/>
      <c r="AI63" s="59"/>
      <c r="AJ63" s="59"/>
    </row>
    <row r="64" spans="1:37" ht="12.75">
      <c r="A64" s="263" t="s">
        <v>87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</row>
    <row r="65" spans="1:37" ht="12.75">
      <c r="A65" s="277" t="s">
        <v>88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1"/>
    </row>
    <row r="66" spans="1:37" ht="12.75">
      <c r="A66" s="243" t="s">
        <v>89</v>
      </c>
      <c r="B66" s="244"/>
      <c r="C66" s="252" t="s">
        <v>90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4"/>
      <c r="Y66" s="243" t="s">
        <v>75</v>
      </c>
      <c r="Z66" s="245"/>
      <c r="AA66" s="245"/>
      <c r="AB66" s="245"/>
      <c r="AC66" s="244"/>
      <c r="AD66" s="243" t="s">
        <v>76</v>
      </c>
      <c r="AE66" s="245"/>
      <c r="AF66" s="245"/>
      <c r="AG66" s="245"/>
      <c r="AH66" s="245"/>
      <c r="AI66" s="245"/>
      <c r="AJ66" s="244"/>
    </row>
    <row r="67" spans="1:37" ht="12.75">
      <c r="A67" s="195" t="s">
        <v>42</v>
      </c>
      <c r="B67" s="96"/>
      <c r="C67" s="183" t="s">
        <v>90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274">
        <v>8.3333299999999999E-2</v>
      </c>
      <c r="Z67" s="95"/>
      <c r="AA67" s="95"/>
      <c r="AB67" s="95"/>
      <c r="AC67" s="96"/>
      <c r="AD67" s="214">
        <f>Y67*(AD$55+AD$56)</f>
        <v>135.351612526</v>
      </c>
      <c r="AE67" s="215"/>
      <c r="AF67" s="215"/>
      <c r="AG67" s="215"/>
      <c r="AH67" s="215"/>
      <c r="AI67" s="215"/>
      <c r="AJ67" s="216"/>
    </row>
    <row r="68" spans="1:37" ht="12.75">
      <c r="A68" s="195"/>
      <c r="B68" s="96"/>
      <c r="C68" s="183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274"/>
      <c r="Z68" s="95"/>
      <c r="AA68" s="95"/>
      <c r="AB68" s="95"/>
      <c r="AC68" s="96"/>
      <c r="AD68" s="214"/>
      <c r="AE68" s="215"/>
      <c r="AF68" s="215"/>
      <c r="AG68" s="215"/>
      <c r="AH68" s="215"/>
      <c r="AI68" s="215"/>
      <c r="AJ68" s="216"/>
    </row>
    <row r="69" spans="1:37" ht="12.75">
      <c r="A69" s="197" t="s">
        <v>91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s="258">
        <f>SUM(Y67:AC68)</f>
        <v>8.3333299999999999E-2</v>
      </c>
      <c r="Z69" s="259"/>
      <c r="AA69" s="259"/>
      <c r="AB69" s="259"/>
      <c r="AC69" s="260"/>
      <c r="AD69" s="199">
        <f>SUM(AD67:AJ68)</f>
        <v>135.351612526</v>
      </c>
      <c r="AE69" s="200"/>
      <c r="AF69" s="200"/>
      <c r="AG69" s="200"/>
      <c r="AH69" s="200"/>
      <c r="AI69" s="200"/>
      <c r="AJ69" s="201"/>
    </row>
    <row r="70" spans="1:37" ht="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20"/>
      <c r="Z70" s="20"/>
      <c r="AA70" s="20"/>
      <c r="AB70" s="20"/>
      <c r="AC70" s="20"/>
      <c r="AD70" s="59"/>
      <c r="AE70" s="59"/>
      <c r="AF70" s="59"/>
      <c r="AG70" s="59"/>
      <c r="AH70" s="59"/>
      <c r="AI70" s="59"/>
      <c r="AJ70" s="59"/>
    </row>
    <row r="71" spans="1:37" ht="12.75">
      <c r="A71" s="249" t="s">
        <v>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1"/>
    </row>
    <row r="72" spans="1:37" ht="12.75">
      <c r="A72" s="243" t="s">
        <v>93</v>
      </c>
      <c r="B72" s="244"/>
      <c r="C72" s="252" t="s">
        <v>94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4"/>
      <c r="Y72" s="243" t="s">
        <v>75</v>
      </c>
      <c r="Z72" s="245"/>
      <c r="AA72" s="245"/>
      <c r="AB72" s="245"/>
      <c r="AC72" s="244"/>
      <c r="AD72" s="243" t="s">
        <v>76</v>
      </c>
      <c r="AE72" s="245"/>
      <c r="AF72" s="245"/>
      <c r="AG72" s="245"/>
      <c r="AH72" s="245"/>
      <c r="AI72" s="245"/>
      <c r="AJ72" s="244"/>
      <c r="AK72" s="409" t="s">
        <v>95</v>
      </c>
    </row>
    <row r="73" spans="1:37" ht="12.75">
      <c r="A73" s="195" t="s">
        <v>42</v>
      </c>
      <c r="B73" s="96"/>
      <c r="C73" s="183" t="s">
        <v>96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5"/>
      <c r="Y73" s="255">
        <v>0.05</v>
      </c>
      <c r="Z73" s="256"/>
      <c r="AA73" s="256"/>
      <c r="AB73" s="256"/>
      <c r="AC73" s="257"/>
      <c r="AD73" s="214">
        <f t="shared" ref="AD73:AD80" si="0">Y73*(AD$55+AD$56)</f>
        <v>81.211000000000013</v>
      </c>
      <c r="AE73" s="215"/>
      <c r="AF73" s="215"/>
      <c r="AG73" s="215"/>
      <c r="AH73" s="215"/>
      <c r="AI73" s="215"/>
      <c r="AJ73" s="216"/>
    </row>
    <row r="74" spans="1:37" ht="12.75">
      <c r="A74" s="195" t="s">
        <v>45</v>
      </c>
      <c r="B74" s="96"/>
      <c r="C74" s="183" t="s">
        <v>97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5"/>
      <c r="Y74" s="274">
        <v>2.5000000000000001E-2</v>
      </c>
      <c r="Z74" s="275"/>
      <c r="AA74" s="275"/>
      <c r="AB74" s="275"/>
      <c r="AC74" s="276"/>
      <c r="AD74" s="214">
        <f t="shared" si="0"/>
        <v>40.605500000000006</v>
      </c>
      <c r="AE74" s="215"/>
      <c r="AF74" s="215"/>
      <c r="AG74" s="215"/>
      <c r="AH74" s="215"/>
      <c r="AI74" s="215"/>
      <c r="AJ74" s="216"/>
    </row>
    <row r="75" spans="1:37" ht="12.75">
      <c r="A75" s="195" t="s">
        <v>48</v>
      </c>
      <c r="B75" s="96"/>
      <c r="C75" s="183" t="s">
        <v>98</v>
      </c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5"/>
      <c r="Y75" s="274">
        <v>0.03</v>
      </c>
      <c r="Z75" s="275"/>
      <c r="AA75" s="275"/>
      <c r="AB75" s="275"/>
      <c r="AC75" s="276"/>
      <c r="AD75" s="214">
        <f t="shared" si="0"/>
        <v>48.726599999999998</v>
      </c>
      <c r="AE75" s="215"/>
      <c r="AF75" s="215"/>
      <c r="AG75" s="215"/>
      <c r="AH75" s="215"/>
      <c r="AI75" s="215"/>
      <c r="AJ75" s="216"/>
    </row>
    <row r="76" spans="1:37" ht="12.75">
      <c r="A76" s="195" t="s">
        <v>52</v>
      </c>
      <c r="B76" s="96"/>
      <c r="C76" s="183" t="s">
        <v>99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5"/>
      <c r="Y76" s="274">
        <v>1.4999999999999999E-2</v>
      </c>
      <c r="Z76" s="275"/>
      <c r="AA76" s="275"/>
      <c r="AB76" s="275"/>
      <c r="AC76" s="276"/>
      <c r="AD76" s="214">
        <f t="shared" si="0"/>
        <v>24.363299999999999</v>
      </c>
      <c r="AE76" s="215"/>
      <c r="AF76" s="215"/>
      <c r="AG76" s="215"/>
      <c r="AH76" s="215"/>
      <c r="AI76" s="215"/>
      <c r="AJ76" s="216"/>
    </row>
    <row r="77" spans="1:37" ht="12.75">
      <c r="A77" s="195" t="s">
        <v>80</v>
      </c>
      <c r="B77" s="96"/>
      <c r="C77" s="183" t="s">
        <v>100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5"/>
      <c r="Y77" s="274">
        <v>0.01</v>
      </c>
      <c r="Z77" s="275"/>
      <c r="AA77" s="275"/>
      <c r="AB77" s="275"/>
      <c r="AC77" s="276"/>
      <c r="AD77" s="214">
        <f t="shared" si="0"/>
        <v>16.2422</v>
      </c>
      <c r="AE77" s="215"/>
      <c r="AF77" s="215"/>
      <c r="AG77" s="215"/>
      <c r="AH77" s="215"/>
      <c r="AI77" s="215"/>
      <c r="AJ77" s="216"/>
    </row>
    <row r="78" spans="1:37" ht="12.75">
      <c r="A78" s="195" t="s">
        <v>82</v>
      </c>
      <c r="B78" s="96"/>
      <c r="C78" s="183" t="s">
        <v>101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5"/>
      <c r="Y78" s="274">
        <v>6.0000000000000001E-3</v>
      </c>
      <c r="Z78" s="275"/>
      <c r="AA78" s="275"/>
      <c r="AB78" s="275"/>
      <c r="AC78" s="276"/>
      <c r="AD78" s="214">
        <f t="shared" si="0"/>
        <v>9.7453199999999995</v>
      </c>
      <c r="AE78" s="215"/>
      <c r="AF78" s="215"/>
      <c r="AG78" s="215"/>
      <c r="AH78" s="215"/>
      <c r="AI78" s="215"/>
      <c r="AJ78" s="216"/>
    </row>
    <row r="79" spans="1:37" ht="12.75">
      <c r="A79" s="195" t="s">
        <v>84</v>
      </c>
      <c r="B79" s="96"/>
      <c r="C79" s="183" t="s">
        <v>102</v>
      </c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5"/>
      <c r="Y79" s="274">
        <v>2E-3</v>
      </c>
      <c r="Z79" s="275"/>
      <c r="AA79" s="275"/>
      <c r="AB79" s="275"/>
      <c r="AC79" s="276"/>
      <c r="AD79" s="214">
        <f t="shared" si="0"/>
        <v>3.24844</v>
      </c>
      <c r="AE79" s="215"/>
      <c r="AF79" s="215"/>
      <c r="AG79" s="215"/>
      <c r="AH79" s="215"/>
      <c r="AI79" s="215"/>
      <c r="AJ79" s="216"/>
    </row>
    <row r="80" spans="1:37" ht="12.75">
      <c r="A80" s="195" t="s">
        <v>103</v>
      </c>
      <c r="B80" s="96"/>
      <c r="C80" s="183" t="s">
        <v>104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274">
        <v>0.08</v>
      </c>
      <c r="Z80" s="95"/>
      <c r="AA80" s="95"/>
      <c r="AB80" s="95"/>
      <c r="AC80" s="96"/>
      <c r="AD80" s="214">
        <f t="shared" si="0"/>
        <v>129.9376</v>
      </c>
      <c r="AE80" s="215"/>
      <c r="AF80" s="215"/>
      <c r="AG80" s="215"/>
      <c r="AH80" s="215"/>
      <c r="AI80" s="215"/>
      <c r="AJ80" s="216"/>
    </row>
    <row r="81" spans="1:37" ht="12.75">
      <c r="A81" s="197" t="s">
        <v>91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258">
        <f>SUM(Y73:AC80)</f>
        <v>0.21800000000000003</v>
      </c>
      <c r="Z81" s="259"/>
      <c r="AA81" s="259"/>
      <c r="AB81" s="259"/>
      <c r="AC81" s="260"/>
      <c r="AD81" s="199">
        <f>SUM(AD73:AJ80)</f>
        <v>354.07996000000003</v>
      </c>
      <c r="AE81" s="200"/>
      <c r="AF81" s="200"/>
      <c r="AG81" s="200"/>
      <c r="AH81" s="200"/>
      <c r="AI81" s="200"/>
      <c r="AJ81" s="201"/>
    </row>
    <row r="82" spans="1:37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7"/>
      <c r="AA82" s="27"/>
      <c r="AB82" s="27"/>
      <c r="AC82" s="27"/>
      <c r="AD82" s="60"/>
      <c r="AE82" s="60"/>
      <c r="AF82" s="60"/>
      <c r="AG82" s="60"/>
      <c r="AH82" s="60"/>
      <c r="AI82" s="60"/>
      <c r="AJ82" s="60"/>
    </row>
    <row r="83" spans="1:37" ht="12.75">
      <c r="A83" s="249" t="s">
        <v>105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1"/>
    </row>
    <row r="84" spans="1:37" ht="12.75">
      <c r="A84" s="243" t="s">
        <v>106</v>
      </c>
      <c r="B84" s="244"/>
      <c r="C84" s="252" t="s">
        <v>107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4"/>
      <c r="AD84" s="243" t="s">
        <v>76</v>
      </c>
      <c r="AE84" s="245"/>
      <c r="AF84" s="245"/>
      <c r="AG84" s="245"/>
      <c r="AH84" s="245"/>
      <c r="AI84" s="245"/>
      <c r="AJ84" s="244"/>
    </row>
    <row r="85" spans="1:37" ht="12.75">
      <c r="A85" s="195" t="s">
        <v>42</v>
      </c>
      <c r="B85" s="96"/>
      <c r="C85" s="183" t="s">
        <v>108</v>
      </c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5"/>
      <c r="AD85" s="375">
        <f>5.2*2*22-AD55*6%</f>
        <v>131.34680000000003</v>
      </c>
      <c r="AE85" s="376"/>
      <c r="AF85" s="376"/>
      <c r="AG85" s="376"/>
      <c r="AH85" s="376"/>
      <c r="AI85" s="376"/>
      <c r="AJ85" s="377"/>
      <c r="AK85" s="409" t="s">
        <v>109</v>
      </c>
    </row>
    <row r="86" spans="1:37" ht="12.75">
      <c r="A86" s="195" t="s">
        <v>45</v>
      </c>
      <c r="B86" s="96"/>
      <c r="C86" s="183" t="s">
        <v>110</v>
      </c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5"/>
      <c r="AD86" s="375">
        <v>173.76</v>
      </c>
      <c r="AE86" s="376"/>
      <c r="AF86" s="376"/>
      <c r="AG86" s="376"/>
      <c r="AH86" s="376"/>
      <c r="AI86" s="376"/>
      <c r="AJ86" s="377"/>
      <c r="AK86" s="71" t="s">
        <v>111</v>
      </c>
    </row>
    <row r="87" spans="1:37" ht="12.75">
      <c r="A87" s="195" t="s">
        <v>48</v>
      </c>
      <c r="B87" s="96"/>
      <c r="C87" s="183" t="s">
        <v>112</v>
      </c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5"/>
      <c r="AD87" s="240">
        <v>212.45</v>
      </c>
      <c r="AE87" s="241"/>
      <c r="AF87" s="241"/>
      <c r="AG87" s="241"/>
      <c r="AH87" s="241"/>
      <c r="AI87" s="241"/>
      <c r="AJ87" s="242"/>
      <c r="AK87" s="410" t="s">
        <v>217</v>
      </c>
    </row>
    <row r="88" spans="1:37" ht="12.75">
      <c r="A88" s="195" t="s">
        <v>52</v>
      </c>
      <c r="B88" s="96"/>
      <c r="C88" s="183" t="s">
        <v>114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5"/>
      <c r="AD88" s="240">
        <v>15.46</v>
      </c>
      <c r="AE88" s="241"/>
      <c r="AF88" s="241"/>
      <c r="AG88" s="241"/>
      <c r="AH88" s="241"/>
      <c r="AI88" s="241"/>
      <c r="AJ88" s="242"/>
      <c r="AK88" s="410" t="s">
        <v>115</v>
      </c>
    </row>
    <row r="89" spans="1:37" ht="12.75">
      <c r="A89" s="197" t="s">
        <v>91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8"/>
      <c r="AD89" s="199">
        <f>SUM(AD85:AJ88)</f>
        <v>533.0168000000001</v>
      </c>
      <c r="AE89" s="200"/>
      <c r="AF89" s="200"/>
      <c r="AG89" s="200"/>
      <c r="AH89" s="200"/>
      <c r="AI89" s="200"/>
      <c r="AJ89" s="201"/>
    </row>
    <row r="90" spans="1:37" ht="9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7" ht="12.75">
      <c r="A91" s="246" t="s">
        <v>116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8"/>
    </row>
    <row r="92" spans="1:37" ht="12.75">
      <c r="A92" s="243">
        <v>2</v>
      </c>
      <c r="B92" s="244"/>
      <c r="C92" s="243" t="s">
        <v>117</v>
      </c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4"/>
      <c r="AD92" s="243" t="s">
        <v>76</v>
      </c>
      <c r="AE92" s="245"/>
      <c r="AF92" s="245"/>
      <c r="AG92" s="245"/>
      <c r="AH92" s="245"/>
      <c r="AI92" s="245"/>
      <c r="AJ92" s="244"/>
    </row>
    <row r="93" spans="1:37" ht="12.75">
      <c r="A93" s="195" t="s">
        <v>89</v>
      </c>
      <c r="B93" s="96"/>
      <c r="C93" s="183" t="s">
        <v>118</v>
      </c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5"/>
      <c r="AD93" s="214">
        <f>AD69</f>
        <v>135.351612526</v>
      </c>
      <c r="AE93" s="215"/>
      <c r="AF93" s="215"/>
      <c r="AG93" s="215"/>
      <c r="AH93" s="215"/>
      <c r="AI93" s="215"/>
      <c r="AJ93" s="216"/>
    </row>
    <row r="94" spans="1:37" ht="12.75">
      <c r="A94" s="195" t="s">
        <v>93</v>
      </c>
      <c r="B94" s="96"/>
      <c r="C94" s="183" t="s">
        <v>94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5"/>
      <c r="AD94" s="214">
        <f>AD81</f>
        <v>354.07996000000003</v>
      </c>
      <c r="AE94" s="215"/>
      <c r="AF94" s="215"/>
      <c r="AG94" s="215"/>
      <c r="AH94" s="215"/>
      <c r="AI94" s="215"/>
      <c r="AJ94" s="216"/>
    </row>
    <row r="95" spans="1:37" ht="12.75">
      <c r="A95" s="195" t="s">
        <v>106</v>
      </c>
      <c r="B95" s="96"/>
      <c r="C95" s="183" t="s">
        <v>119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5"/>
      <c r="AD95" s="214">
        <f>AD89</f>
        <v>533.0168000000001</v>
      </c>
      <c r="AE95" s="215"/>
      <c r="AF95" s="215"/>
      <c r="AG95" s="215"/>
      <c r="AH95" s="215"/>
      <c r="AI95" s="215"/>
      <c r="AJ95" s="216"/>
    </row>
    <row r="96" spans="1:37" ht="12.75">
      <c r="A96" s="197" t="s">
        <v>91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8"/>
      <c r="AD96" s="199">
        <f>SUM(AD93:AJ95)</f>
        <v>1022.4483725260002</v>
      </c>
      <c r="AE96" s="200"/>
      <c r="AF96" s="200"/>
      <c r="AG96" s="200"/>
      <c r="AH96" s="200"/>
      <c r="AI96" s="200"/>
      <c r="AJ96" s="201"/>
    </row>
    <row r="97" spans="1:37" ht="9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</row>
    <row r="98" spans="1:37" ht="12.75">
      <c r="A98" s="263" t="s">
        <v>120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5"/>
    </row>
    <row r="99" spans="1:37" ht="12.75">
      <c r="A99" s="243">
        <v>3</v>
      </c>
      <c r="B99" s="244"/>
      <c r="C99" s="252" t="s">
        <v>121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243" t="s">
        <v>75</v>
      </c>
      <c r="Z99" s="245"/>
      <c r="AA99" s="245"/>
      <c r="AB99" s="245"/>
      <c r="AC99" s="244"/>
      <c r="AD99" s="243" t="s">
        <v>76</v>
      </c>
      <c r="AE99" s="245"/>
      <c r="AF99" s="245"/>
      <c r="AG99" s="245"/>
      <c r="AH99" s="245"/>
      <c r="AI99" s="245"/>
      <c r="AJ99" s="244"/>
      <c r="AK99" s="409" t="s">
        <v>95</v>
      </c>
    </row>
    <row r="100" spans="1:37" ht="12.75">
      <c r="A100" s="195" t="s">
        <v>42</v>
      </c>
      <c r="B100" s="96"/>
      <c r="C100" s="183" t="s">
        <v>122</v>
      </c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5"/>
      <c r="Y100" s="255">
        <v>3.4500000000000003E-2</v>
      </c>
      <c r="Z100" s="261"/>
      <c r="AA100" s="261"/>
      <c r="AB100" s="261"/>
      <c r="AC100" s="262"/>
      <c r="AD100" s="214">
        <f t="shared" ref="AD100:AD105" si="1">Y100*(AD$55+AD$56)</f>
        <v>56.035590000000006</v>
      </c>
      <c r="AE100" s="215"/>
      <c r="AF100" s="215"/>
      <c r="AG100" s="215"/>
      <c r="AH100" s="215"/>
      <c r="AI100" s="215"/>
      <c r="AJ100" s="216"/>
    </row>
    <row r="101" spans="1:37" ht="12.75">
      <c r="A101" s="195" t="s">
        <v>45</v>
      </c>
      <c r="B101" s="96"/>
      <c r="C101" s="183" t="s">
        <v>123</v>
      </c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5"/>
      <c r="Y101" s="255">
        <v>3.2599999999999997E-2</v>
      </c>
      <c r="Z101" s="261"/>
      <c r="AA101" s="261"/>
      <c r="AB101" s="261"/>
      <c r="AC101" s="262"/>
      <c r="AD101" s="214">
        <f t="shared" si="1"/>
        <v>52.949571999999996</v>
      </c>
      <c r="AE101" s="215"/>
      <c r="AF101" s="215"/>
      <c r="AG101" s="215"/>
      <c r="AH101" s="215"/>
      <c r="AI101" s="215"/>
      <c r="AJ101" s="216"/>
    </row>
    <row r="102" spans="1:37" ht="12.75">
      <c r="A102" s="195" t="s">
        <v>48</v>
      </c>
      <c r="B102" s="96"/>
      <c r="C102" s="183" t="s">
        <v>124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5"/>
      <c r="Y102" s="255">
        <v>2.2499999999999999E-2</v>
      </c>
      <c r="Z102" s="261"/>
      <c r="AA102" s="261"/>
      <c r="AB102" s="261"/>
      <c r="AC102" s="262"/>
      <c r="AD102" s="214">
        <f t="shared" si="1"/>
        <v>36.54495</v>
      </c>
      <c r="AE102" s="215"/>
      <c r="AF102" s="215"/>
      <c r="AG102" s="215"/>
      <c r="AH102" s="215"/>
      <c r="AI102" s="215"/>
      <c r="AJ102" s="216"/>
    </row>
    <row r="103" spans="1:37" ht="12.75">
      <c r="A103" s="195" t="s">
        <v>52</v>
      </c>
      <c r="B103" s="96"/>
      <c r="C103" s="183" t="s">
        <v>125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5"/>
      <c r="Y103" s="255">
        <v>8.0000000000000004E-4</v>
      </c>
      <c r="Z103" s="261"/>
      <c r="AA103" s="261"/>
      <c r="AB103" s="261"/>
      <c r="AC103" s="262"/>
      <c r="AD103" s="214">
        <f t="shared" si="1"/>
        <v>1.2993760000000001</v>
      </c>
      <c r="AE103" s="215"/>
      <c r="AF103" s="215"/>
      <c r="AG103" s="215"/>
      <c r="AH103" s="215"/>
      <c r="AI103" s="215"/>
      <c r="AJ103" s="216"/>
    </row>
    <row r="104" spans="1:37" ht="25.5" customHeight="1">
      <c r="A104" s="195" t="s">
        <v>80</v>
      </c>
      <c r="B104" s="96"/>
      <c r="C104" s="268" t="s">
        <v>126</v>
      </c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70"/>
      <c r="Y104" s="255">
        <v>2.8999999999999998E-3</v>
      </c>
      <c r="Z104" s="261"/>
      <c r="AA104" s="261"/>
      <c r="AB104" s="261"/>
      <c r="AC104" s="262"/>
      <c r="AD104" s="214">
        <f t="shared" si="1"/>
        <v>4.7102379999999995</v>
      </c>
      <c r="AE104" s="215"/>
      <c r="AF104" s="215"/>
      <c r="AG104" s="215"/>
      <c r="AH104" s="215"/>
      <c r="AI104" s="215"/>
      <c r="AJ104" s="216"/>
    </row>
    <row r="105" spans="1:37" ht="12.75">
      <c r="A105" s="195" t="s">
        <v>82</v>
      </c>
      <c r="B105" s="96"/>
      <c r="C105" s="183" t="s">
        <v>127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5"/>
      <c r="Y105" s="255">
        <v>2.8999999999999998E-3</v>
      </c>
      <c r="Z105" s="261"/>
      <c r="AA105" s="261"/>
      <c r="AB105" s="261"/>
      <c r="AC105" s="262"/>
      <c r="AD105" s="214">
        <f t="shared" si="1"/>
        <v>4.7102379999999995</v>
      </c>
      <c r="AE105" s="215"/>
      <c r="AF105" s="215"/>
      <c r="AG105" s="215"/>
      <c r="AH105" s="215"/>
      <c r="AI105" s="215"/>
      <c r="AJ105" s="216"/>
    </row>
    <row r="106" spans="1:37" ht="12.75">
      <c r="A106" s="197" t="s">
        <v>91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258">
        <f>SUM(Y100:AC105)</f>
        <v>9.619999999999998E-2</v>
      </c>
      <c r="Z106" s="266"/>
      <c r="AA106" s="266"/>
      <c r="AB106" s="266"/>
      <c r="AC106" s="267"/>
      <c r="AD106" s="199">
        <f>SUM(AD100:AJ105)</f>
        <v>156.24996400000001</v>
      </c>
      <c r="AE106" s="200"/>
      <c r="AF106" s="200"/>
      <c r="AG106" s="200"/>
      <c r="AH106" s="200"/>
      <c r="AI106" s="200"/>
      <c r="AJ106" s="201"/>
    </row>
    <row r="107" spans="1:37" ht="6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</row>
    <row r="108" spans="1:37" ht="12.75">
      <c r="A108" s="263" t="s">
        <v>128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5"/>
    </row>
    <row r="109" spans="1:37" ht="12.75">
      <c r="A109" s="249" t="s">
        <v>129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1"/>
    </row>
    <row r="110" spans="1:37" ht="12.75">
      <c r="A110" s="243" t="s">
        <v>130</v>
      </c>
      <c r="B110" s="244"/>
      <c r="C110" s="252" t="s">
        <v>131</v>
      </c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4"/>
      <c r="Y110" s="243" t="s">
        <v>75</v>
      </c>
      <c r="Z110" s="245"/>
      <c r="AA110" s="245"/>
      <c r="AB110" s="245"/>
      <c r="AC110" s="244"/>
      <c r="AD110" s="243" t="s">
        <v>76</v>
      </c>
      <c r="AE110" s="245"/>
      <c r="AF110" s="245"/>
      <c r="AG110" s="245"/>
      <c r="AH110" s="245"/>
      <c r="AI110" s="245"/>
      <c r="AJ110" s="244"/>
      <c r="AK110" s="409" t="s">
        <v>95</v>
      </c>
    </row>
    <row r="111" spans="1:37" ht="12.75">
      <c r="A111" s="195" t="s">
        <v>42</v>
      </c>
      <c r="B111" s="96"/>
      <c r="C111" s="183" t="s">
        <v>132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5"/>
      <c r="Y111" s="255">
        <v>7.4200000000000002E-2</v>
      </c>
      <c r="Z111" s="256"/>
      <c r="AA111" s="256"/>
      <c r="AB111" s="256"/>
      <c r="AC111" s="257"/>
      <c r="AD111" s="214">
        <f t="shared" ref="AD111:AD117" si="2">Y111*(AD$55+AD$56)</f>
        <v>120.51712400000001</v>
      </c>
      <c r="AE111" s="215"/>
      <c r="AF111" s="215"/>
      <c r="AG111" s="215"/>
      <c r="AH111" s="215"/>
      <c r="AI111" s="215"/>
      <c r="AJ111" s="216"/>
    </row>
    <row r="112" spans="1:37" ht="12.75">
      <c r="A112" s="195" t="s">
        <v>45</v>
      </c>
      <c r="B112" s="96"/>
      <c r="C112" s="183" t="s">
        <v>133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5"/>
      <c r="Y112" s="255">
        <v>5.5999999999999999E-3</v>
      </c>
      <c r="Z112" s="261"/>
      <c r="AA112" s="261"/>
      <c r="AB112" s="261"/>
      <c r="AC112" s="262"/>
      <c r="AD112" s="214">
        <f t="shared" si="2"/>
        <v>9.0956320000000002</v>
      </c>
      <c r="AE112" s="215"/>
      <c r="AF112" s="215"/>
      <c r="AG112" s="215"/>
      <c r="AH112" s="215"/>
      <c r="AI112" s="215"/>
      <c r="AJ112" s="216"/>
    </row>
    <row r="113" spans="1:36" ht="12.75">
      <c r="A113" s="195" t="s">
        <v>48</v>
      </c>
      <c r="B113" s="96"/>
      <c r="C113" s="183" t="s">
        <v>134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5"/>
      <c r="Y113" s="255">
        <v>5.0000000000000001E-4</v>
      </c>
      <c r="Z113" s="261"/>
      <c r="AA113" s="261"/>
      <c r="AB113" s="261"/>
      <c r="AC113" s="262"/>
      <c r="AD113" s="214">
        <f t="shared" si="2"/>
        <v>0.81211</v>
      </c>
      <c r="AE113" s="215"/>
      <c r="AF113" s="215"/>
      <c r="AG113" s="215"/>
      <c r="AH113" s="215"/>
      <c r="AI113" s="215"/>
      <c r="AJ113" s="216"/>
    </row>
    <row r="114" spans="1:36" ht="12.75">
      <c r="A114" s="195" t="s">
        <v>52</v>
      </c>
      <c r="B114" s="96"/>
      <c r="C114" s="183" t="s">
        <v>135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5"/>
      <c r="Y114" s="255">
        <v>6.9999999999999999E-4</v>
      </c>
      <c r="Z114" s="261"/>
      <c r="AA114" s="261"/>
      <c r="AB114" s="261"/>
      <c r="AC114" s="262"/>
      <c r="AD114" s="214">
        <f t="shared" si="2"/>
        <v>1.136954</v>
      </c>
      <c r="AE114" s="215"/>
      <c r="AF114" s="215"/>
      <c r="AG114" s="215"/>
      <c r="AH114" s="215"/>
      <c r="AI114" s="215"/>
      <c r="AJ114" s="216"/>
    </row>
    <row r="115" spans="1:36" ht="12.75">
      <c r="A115" s="195" t="s">
        <v>80</v>
      </c>
      <c r="B115" s="96"/>
      <c r="C115" s="183" t="s">
        <v>136</v>
      </c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5"/>
      <c r="Y115" s="255">
        <v>2.9999999999999997E-4</v>
      </c>
      <c r="Z115" s="261"/>
      <c r="AA115" s="261"/>
      <c r="AB115" s="261"/>
      <c r="AC115" s="262"/>
      <c r="AD115" s="214">
        <f t="shared" si="2"/>
        <v>0.48726599999999998</v>
      </c>
      <c r="AE115" s="215"/>
      <c r="AF115" s="215"/>
      <c r="AG115" s="215"/>
      <c r="AH115" s="215"/>
      <c r="AI115" s="215"/>
      <c r="AJ115" s="216"/>
    </row>
    <row r="116" spans="1:36" ht="12.75">
      <c r="A116" s="195" t="s">
        <v>82</v>
      </c>
      <c r="B116" s="96"/>
      <c r="C116" s="183" t="s">
        <v>137</v>
      </c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  <c r="Y116" s="255">
        <v>6.4999999999999997E-3</v>
      </c>
      <c r="Z116" s="261"/>
      <c r="AA116" s="261"/>
      <c r="AB116" s="261"/>
      <c r="AC116" s="262"/>
      <c r="AD116" s="214">
        <f t="shared" si="2"/>
        <v>10.55743</v>
      </c>
      <c r="AE116" s="215"/>
      <c r="AF116" s="215"/>
      <c r="AG116" s="215"/>
      <c r="AH116" s="215"/>
      <c r="AI116" s="215"/>
      <c r="AJ116" s="216"/>
    </row>
    <row r="117" spans="1:36" ht="12.75">
      <c r="A117" s="195" t="s">
        <v>84</v>
      </c>
      <c r="B117" s="96"/>
      <c r="C117" s="183" t="s">
        <v>138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5"/>
      <c r="Y117" s="255">
        <f>SUM(Y111:AC116)*Y81+Y69*SUM(Y74:AC80)</f>
        <v>3.3140394400000002E-2</v>
      </c>
      <c r="Z117" s="256"/>
      <c r="AA117" s="256"/>
      <c r="AB117" s="256"/>
      <c r="AC117" s="257"/>
      <c r="AD117" s="214">
        <f t="shared" si="2"/>
        <v>53.827291392368004</v>
      </c>
      <c r="AE117" s="215"/>
      <c r="AF117" s="215"/>
      <c r="AG117" s="215"/>
      <c r="AH117" s="215"/>
      <c r="AI117" s="215"/>
      <c r="AJ117" s="216"/>
    </row>
    <row r="118" spans="1:36" ht="12.75">
      <c r="A118" s="197" t="s">
        <v>91</v>
      </c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258">
        <f>SUM(Y111:AC117)</f>
        <v>0.12094039440000001</v>
      </c>
      <c r="Z118" s="259"/>
      <c r="AA118" s="259"/>
      <c r="AB118" s="259"/>
      <c r="AC118" s="260"/>
      <c r="AD118" s="199">
        <f>SUM(AD111:AJ117)</f>
        <v>196.43380739236804</v>
      </c>
      <c r="AE118" s="200"/>
      <c r="AF118" s="200"/>
      <c r="AG118" s="200"/>
      <c r="AH118" s="200"/>
      <c r="AI118" s="200"/>
      <c r="AJ118" s="201"/>
    </row>
    <row r="119" spans="1:36" ht="7.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</row>
    <row r="120" spans="1:36" ht="12.75">
      <c r="A120" s="249" t="s">
        <v>139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1"/>
    </row>
    <row r="121" spans="1:36" ht="12.75">
      <c r="A121" s="243" t="s">
        <v>140</v>
      </c>
      <c r="B121" s="244"/>
      <c r="C121" s="252" t="s">
        <v>141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Y121" s="243" t="s">
        <v>75</v>
      </c>
      <c r="Z121" s="245"/>
      <c r="AA121" s="245"/>
      <c r="AB121" s="245"/>
      <c r="AC121" s="244"/>
      <c r="AD121" s="243" t="s">
        <v>76</v>
      </c>
      <c r="AE121" s="245"/>
      <c r="AF121" s="245"/>
      <c r="AG121" s="245"/>
      <c r="AH121" s="245"/>
      <c r="AI121" s="245"/>
      <c r="AJ121" s="244"/>
    </row>
    <row r="122" spans="1:36" ht="12.75">
      <c r="A122" s="195" t="s">
        <v>42</v>
      </c>
      <c r="B122" s="96"/>
      <c r="C122" s="183" t="s">
        <v>142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5"/>
      <c r="AD122" s="214"/>
      <c r="AE122" s="215"/>
      <c r="AF122" s="215"/>
      <c r="AG122" s="215"/>
      <c r="AH122" s="215"/>
      <c r="AI122" s="215"/>
      <c r="AJ122" s="216"/>
    </row>
    <row r="123" spans="1:36" ht="12.75">
      <c r="A123" s="197" t="s">
        <v>91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8"/>
      <c r="AD123" s="199">
        <f>SUM(AD122:AJ122)</f>
        <v>0</v>
      </c>
      <c r="AE123" s="200"/>
      <c r="AF123" s="200"/>
      <c r="AG123" s="200"/>
      <c r="AH123" s="200"/>
      <c r="AI123" s="200"/>
      <c r="AJ123" s="201"/>
    </row>
    <row r="124" spans="1:36" ht="7.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</row>
    <row r="125" spans="1:36" ht="12.75">
      <c r="A125" s="246" t="s">
        <v>143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8"/>
    </row>
    <row r="126" spans="1:36" ht="12.75">
      <c r="A126" s="243">
        <v>4</v>
      </c>
      <c r="B126" s="244"/>
      <c r="C126" s="243" t="s">
        <v>144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4"/>
      <c r="AD126" s="243" t="s">
        <v>76</v>
      </c>
      <c r="AE126" s="245"/>
      <c r="AF126" s="245"/>
      <c r="AG126" s="245"/>
      <c r="AH126" s="245"/>
      <c r="AI126" s="245"/>
      <c r="AJ126" s="244"/>
    </row>
    <row r="127" spans="1:36" ht="12.75">
      <c r="A127" s="195" t="s">
        <v>130</v>
      </c>
      <c r="B127" s="96"/>
      <c r="C127" s="183" t="s">
        <v>131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5"/>
      <c r="AD127" s="214">
        <f>AD118</f>
        <v>196.43380739236804</v>
      </c>
      <c r="AE127" s="215"/>
      <c r="AF127" s="215"/>
      <c r="AG127" s="215"/>
      <c r="AH127" s="215"/>
      <c r="AI127" s="215"/>
      <c r="AJ127" s="216"/>
    </row>
    <row r="128" spans="1:36" ht="12.75">
      <c r="A128" s="195" t="s">
        <v>140</v>
      </c>
      <c r="B128" s="96"/>
      <c r="C128" s="183" t="s">
        <v>141</v>
      </c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5"/>
      <c r="AD128" s="214">
        <f>AD123</f>
        <v>0</v>
      </c>
      <c r="AE128" s="215"/>
      <c r="AF128" s="215"/>
      <c r="AG128" s="215"/>
      <c r="AH128" s="215"/>
      <c r="AI128" s="215"/>
      <c r="AJ128" s="216"/>
    </row>
    <row r="129" spans="1:37" ht="12.75">
      <c r="A129" s="197" t="s">
        <v>91</v>
      </c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8"/>
      <c r="AD129" s="199">
        <f>SUM(AD127:AJ128)</f>
        <v>196.43380739236804</v>
      </c>
      <c r="AE129" s="200"/>
      <c r="AF129" s="200"/>
      <c r="AG129" s="200"/>
      <c r="AH129" s="200"/>
      <c r="AI129" s="200"/>
      <c r="AJ129" s="201"/>
    </row>
    <row r="130" spans="1:37" ht="8.2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</row>
    <row r="131" spans="1:37" ht="12.75" customHeight="1">
      <c r="A131" s="226" t="s">
        <v>145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8"/>
    </row>
    <row r="132" spans="1:37" ht="14.25" customHeight="1">
      <c r="A132" s="243">
        <v>3</v>
      </c>
      <c r="B132" s="244"/>
      <c r="C132" s="29" t="s">
        <v>146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1"/>
      <c r="AD132" s="243" t="s">
        <v>76</v>
      </c>
      <c r="AE132" s="245"/>
      <c r="AF132" s="245"/>
      <c r="AG132" s="245"/>
      <c r="AH132" s="245"/>
      <c r="AI132" s="245"/>
      <c r="AJ132" s="244"/>
    </row>
    <row r="133" spans="1:37" ht="12" customHeight="1">
      <c r="A133" s="195" t="s">
        <v>42</v>
      </c>
      <c r="B133" s="96"/>
      <c r="C133" s="32" t="s">
        <v>147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95"/>
      <c r="Z133" s="95"/>
      <c r="AA133" s="95"/>
      <c r="AB133" s="95"/>
      <c r="AC133" s="96"/>
      <c r="AD133" s="214"/>
      <c r="AE133" s="215"/>
      <c r="AF133" s="215"/>
      <c r="AG133" s="215"/>
      <c r="AH133" s="215"/>
      <c r="AI133" s="215"/>
      <c r="AJ133" s="216"/>
    </row>
    <row r="134" spans="1:37" ht="12" customHeight="1">
      <c r="A134" s="235" t="s">
        <v>45</v>
      </c>
      <c r="B134" s="236"/>
      <c r="C134" s="237" t="s">
        <v>148</v>
      </c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9"/>
      <c r="AD134" s="240">
        <v>59.01</v>
      </c>
      <c r="AE134" s="241"/>
      <c r="AF134" s="241"/>
      <c r="AG134" s="241"/>
      <c r="AH134" s="241"/>
      <c r="AI134" s="241"/>
      <c r="AJ134" s="242"/>
      <c r="AK134" s="410" t="s">
        <v>218</v>
      </c>
    </row>
    <row r="135" spans="1:37" ht="13.5" customHeight="1">
      <c r="A135" s="196" t="s">
        <v>86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8"/>
      <c r="AD135" s="199">
        <f>SUM(AD133:AJ134)</f>
        <v>59.01</v>
      </c>
      <c r="AE135" s="200"/>
      <c r="AF135" s="200"/>
      <c r="AG135" s="200"/>
      <c r="AH135" s="200"/>
      <c r="AI135" s="200"/>
      <c r="AJ135" s="201"/>
    </row>
    <row r="136" spans="1:37" ht="9" customHeight="1"/>
    <row r="137" spans="1:37" ht="15.75" customHeight="1">
      <c r="A137" s="226" t="s">
        <v>150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8"/>
    </row>
    <row r="138" spans="1:37" ht="13.5" customHeight="1">
      <c r="A138" s="205">
        <v>5</v>
      </c>
      <c r="B138" s="207"/>
      <c r="C138" s="229" t="s">
        <v>151</v>
      </c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1"/>
      <c r="Y138" s="205" t="s">
        <v>152</v>
      </c>
      <c r="Z138" s="206"/>
      <c r="AA138" s="206"/>
      <c r="AB138" s="206"/>
      <c r="AC138" s="207"/>
      <c r="AD138" s="205" t="s">
        <v>76</v>
      </c>
      <c r="AE138" s="206"/>
      <c r="AF138" s="206"/>
      <c r="AG138" s="206"/>
      <c r="AH138" s="206"/>
      <c r="AI138" s="206"/>
      <c r="AJ138" s="207"/>
    </row>
    <row r="139" spans="1:37" ht="13.5" customHeight="1">
      <c r="A139" s="195" t="s">
        <v>42</v>
      </c>
      <c r="B139" s="96"/>
      <c r="C139" s="183" t="s">
        <v>153</v>
      </c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5"/>
      <c r="Y139" s="405">
        <v>5.3600000000000002E-2</v>
      </c>
      <c r="Z139" s="406"/>
      <c r="AA139" s="406"/>
      <c r="AB139" s="406"/>
      <c r="AC139" s="407"/>
      <c r="AD139" s="214">
        <f>($AD$135+$AD$96+$AD$106+$AD$129+$AD$62)*Y139</f>
        <v>181.33984931402455</v>
      </c>
      <c r="AE139" s="215"/>
      <c r="AF139" s="215"/>
      <c r="AG139" s="215"/>
      <c r="AH139" s="215"/>
      <c r="AI139" s="215"/>
      <c r="AJ139" s="216"/>
      <c r="AK139" s="409" t="s">
        <v>154</v>
      </c>
    </row>
    <row r="140" spans="1:37" ht="15.75" customHeight="1">
      <c r="A140" s="195" t="s">
        <v>45</v>
      </c>
      <c r="B140" s="96"/>
      <c r="C140" s="183" t="s">
        <v>155</v>
      </c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5"/>
      <c r="Y140" s="405">
        <v>6.1600000000000002E-2</v>
      </c>
      <c r="Z140" s="406"/>
      <c r="AA140" s="406"/>
      <c r="AB140" s="406"/>
      <c r="AC140" s="407"/>
      <c r="AD140" s="214">
        <f>($AD$135+$AD$96+$AD$106+$AD$129+$AD$62)*Y140</f>
        <v>208.40549846537149</v>
      </c>
      <c r="AE140" s="215"/>
      <c r="AF140" s="215"/>
      <c r="AG140" s="215"/>
      <c r="AH140" s="215"/>
      <c r="AI140" s="215"/>
      <c r="AJ140" s="216"/>
      <c r="AK140" s="409" t="s">
        <v>154</v>
      </c>
    </row>
    <row r="141" spans="1:37" ht="13.5" customHeight="1">
      <c r="A141" s="32"/>
      <c r="B141" s="34"/>
      <c r="C141" s="223" t="s">
        <v>156</v>
      </c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5"/>
      <c r="Y141" s="61"/>
      <c r="Z141" s="62"/>
      <c r="AA141" s="62"/>
      <c r="AB141" s="62"/>
      <c r="AC141" s="63"/>
      <c r="AD141" s="35"/>
      <c r="AE141" s="36"/>
      <c r="AF141" s="36"/>
      <c r="AG141" s="36"/>
      <c r="AH141" s="36"/>
      <c r="AI141" s="36"/>
      <c r="AJ141" s="37"/>
    </row>
    <row r="142" spans="1:37" ht="13.5" customHeight="1">
      <c r="A142" s="195" t="s">
        <v>48</v>
      </c>
      <c r="B142" s="96"/>
      <c r="C142" s="183" t="s">
        <v>157</v>
      </c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5"/>
      <c r="Y142" s="61"/>
      <c r="Z142" s="62"/>
      <c r="AA142" s="62"/>
      <c r="AB142" s="62"/>
      <c r="AC142" s="63"/>
      <c r="AD142" s="35"/>
      <c r="AE142" s="36"/>
      <c r="AF142" s="36"/>
      <c r="AG142" s="36"/>
      <c r="AH142" s="36"/>
      <c r="AI142" s="36"/>
      <c r="AJ142" s="37"/>
    </row>
    <row r="143" spans="1:37" ht="13.5" customHeight="1">
      <c r="A143" s="195" t="s">
        <v>158</v>
      </c>
      <c r="B143" s="96"/>
      <c r="C143" s="195" t="s">
        <v>159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6"/>
      <c r="Y143" s="405">
        <v>0.03</v>
      </c>
      <c r="Z143" s="406"/>
      <c r="AA143" s="406"/>
      <c r="AB143" s="406"/>
      <c r="AC143" s="407"/>
      <c r="AD143" s="214">
        <f>AD159*Y143</f>
        <v>128.98979458795776</v>
      </c>
      <c r="AE143" s="215"/>
      <c r="AF143" s="215"/>
      <c r="AG143" s="215"/>
      <c r="AH143" s="215"/>
      <c r="AI143" s="215"/>
      <c r="AJ143" s="216"/>
    </row>
    <row r="144" spans="1:37" ht="13.5" customHeight="1">
      <c r="A144" s="195" t="s">
        <v>160</v>
      </c>
      <c r="B144" s="96"/>
      <c r="C144" s="195" t="s">
        <v>161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6"/>
      <c r="Y144" s="405">
        <v>6.4999999999999997E-3</v>
      </c>
      <c r="Z144" s="406"/>
      <c r="AA144" s="406"/>
      <c r="AB144" s="406"/>
      <c r="AC144" s="407"/>
      <c r="AD144" s="214">
        <f>AD159*Y144</f>
        <v>27.947788827390852</v>
      </c>
      <c r="AE144" s="215"/>
      <c r="AF144" s="215"/>
      <c r="AG144" s="215"/>
      <c r="AH144" s="215"/>
      <c r="AI144" s="215"/>
      <c r="AJ144" s="216"/>
    </row>
    <row r="145" spans="1:37" ht="13.5" customHeight="1">
      <c r="A145" s="195" t="s">
        <v>162</v>
      </c>
      <c r="B145" s="96"/>
      <c r="C145" s="195" t="s">
        <v>163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6"/>
      <c r="Y145" s="405">
        <v>0.05</v>
      </c>
      <c r="Z145" s="406"/>
      <c r="AA145" s="406"/>
      <c r="AB145" s="406"/>
      <c r="AC145" s="407"/>
      <c r="AD145" s="214">
        <f>AD159*Y145</f>
        <v>214.98299097992964</v>
      </c>
      <c r="AE145" s="215"/>
      <c r="AF145" s="215"/>
      <c r="AG145" s="215"/>
      <c r="AH145" s="215"/>
      <c r="AI145" s="215"/>
      <c r="AJ145" s="216"/>
    </row>
    <row r="146" spans="1:37" ht="14.25" customHeight="1">
      <c r="A146" s="195" t="s">
        <v>164</v>
      </c>
      <c r="B146" s="96"/>
      <c r="C146" s="195" t="s">
        <v>165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6"/>
      <c r="Y146" s="211">
        <v>3.5999999999999997E-2</v>
      </c>
      <c r="Z146" s="212"/>
      <c r="AA146" s="212"/>
      <c r="AB146" s="212"/>
      <c r="AC146" s="213"/>
      <c r="AD146" s="214">
        <f>AD159*Y146</f>
        <v>154.78775350554932</v>
      </c>
      <c r="AE146" s="215"/>
      <c r="AF146" s="215"/>
      <c r="AG146" s="215"/>
      <c r="AH146" s="215"/>
      <c r="AI146" s="215"/>
      <c r="AJ146" s="216"/>
      <c r="AK146" s="410" t="s">
        <v>166</v>
      </c>
    </row>
    <row r="147" spans="1:37" ht="12.75">
      <c r="A147" s="196" t="s">
        <v>86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8"/>
      <c r="AD147" s="217">
        <f>SUM(AD139:AJ146)</f>
        <v>916.45367568022357</v>
      </c>
      <c r="AE147" s="218"/>
      <c r="AF147" s="218"/>
      <c r="AG147" s="218"/>
      <c r="AH147" s="218"/>
      <c r="AI147" s="218"/>
      <c r="AJ147" s="219"/>
    </row>
    <row r="148" spans="1:37" ht="8.2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5"/>
      <c r="Z148" s="65"/>
      <c r="AA148" s="65"/>
      <c r="AB148" s="65"/>
      <c r="AC148" s="65"/>
      <c r="AD148" s="66"/>
      <c r="AE148" s="66"/>
      <c r="AF148" s="66"/>
      <c r="AG148" s="66"/>
      <c r="AH148" s="66"/>
      <c r="AI148" s="66"/>
      <c r="AJ148" s="66"/>
    </row>
    <row r="149" spans="1:37" ht="15" customHeight="1">
      <c r="A149" s="202" t="s">
        <v>167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4"/>
    </row>
    <row r="150" spans="1:37" ht="5.25" customHeight="1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</row>
    <row r="151" spans="1:37" ht="12" customHeight="1">
      <c r="A151" s="205" t="s">
        <v>168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7"/>
      <c r="AD151" s="208" t="s">
        <v>76</v>
      </c>
      <c r="AE151" s="209"/>
      <c r="AF151" s="209"/>
      <c r="AG151" s="209"/>
      <c r="AH151" s="209"/>
      <c r="AI151" s="209"/>
      <c r="AJ151" s="210"/>
    </row>
    <row r="152" spans="1:37" ht="12" customHeight="1">
      <c r="A152" s="195" t="s">
        <v>42</v>
      </c>
      <c r="B152" s="96"/>
      <c r="C152" s="183" t="s">
        <v>169</v>
      </c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5"/>
      <c r="AD152" s="192">
        <f>AD$62</f>
        <v>1949.0640000000001</v>
      </c>
      <c r="AE152" s="193"/>
      <c r="AF152" s="193"/>
      <c r="AG152" s="193"/>
      <c r="AH152" s="193"/>
      <c r="AI152" s="193"/>
      <c r="AJ152" s="194"/>
    </row>
    <row r="153" spans="1:37" ht="12" customHeight="1">
      <c r="A153" s="195" t="s">
        <v>45</v>
      </c>
      <c r="B153" s="96"/>
      <c r="C153" s="183" t="s">
        <v>170</v>
      </c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5"/>
      <c r="AD153" s="192">
        <f>AD96</f>
        <v>1022.4483725260002</v>
      </c>
      <c r="AE153" s="193"/>
      <c r="AF153" s="193"/>
      <c r="AG153" s="193"/>
      <c r="AH153" s="193"/>
      <c r="AI153" s="193"/>
      <c r="AJ153" s="194"/>
    </row>
    <row r="154" spans="1:37" ht="12.75" customHeight="1">
      <c r="A154" s="195" t="s">
        <v>48</v>
      </c>
      <c r="B154" s="96"/>
      <c r="C154" s="183" t="s">
        <v>171</v>
      </c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5"/>
      <c r="AD154" s="192">
        <f>AD106</f>
        <v>156.24996400000001</v>
      </c>
      <c r="AE154" s="193"/>
      <c r="AF154" s="193"/>
      <c r="AG154" s="193"/>
      <c r="AH154" s="193"/>
      <c r="AI154" s="193"/>
      <c r="AJ154" s="194"/>
    </row>
    <row r="155" spans="1:37" ht="12.75" customHeight="1">
      <c r="A155" s="195" t="s">
        <v>52</v>
      </c>
      <c r="B155" s="96"/>
      <c r="C155" s="183" t="s">
        <v>172</v>
      </c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5"/>
      <c r="AD155" s="192">
        <f>AD129</f>
        <v>196.43380739236804</v>
      </c>
      <c r="AE155" s="193"/>
      <c r="AF155" s="193"/>
      <c r="AG155" s="193"/>
      <c r="AH155" s="193"/>
      <c r="AI155" s="193"/>
      <c r="AJ155" s="194"/>
    </row>
    <row r="156" spans="1:37" ht="12.75" customHeight="1">
      <c r="A156" s="195" t="s">
        <v>80</v>
      </c>
      <c r="B156" s="96"/>
      <c r="C156" s="183" t="s">
        <v>173</v>
      </c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5"/>
      <c r="AD156" s="192">
        <f>AD135</f>
        <v>59.01</v>
      </c>
      <c r="AE156" s="193"/>
      <c r="AF156" s="193"/>
      <c r="AG156" s="193"/>
      <c r="AH156" s="193"/>
      <c r="AI156" s="193"/>
      <c r="AJ156" s="194"/>
    </row>
    <row r="157" spans="1:37" ht="12" customHeight="1">
      <c r="A157" s="189" t="s">
        <v>86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1"/>
      <c r="AD157" s="192">
        <f>SUM(AD152:AJ156)</f>
        <v>3383.2061439183685</v>
      </c>
      <c r="AE157" s="193"/>
      <c r="AF157" s="193"/>
      <c r="AG157" s="193"/>
      <c r="AH157" s="193"/>
      <c r="AI157" s="193"/>
      <c r="AJ157" s="194"/>
    </row>
    <row r="158" spans="1:37" ht="13.5" customHeight="1">
      <c r="A158" s="195" t="s">
        <v>82</v>
      </c>
      <c r="B158" s="96"/>
      <c r="C158" s="183" t="s">
        <v>174</v>
      </c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5"/>
      <c r="AD158" s="192">
        <f>AD159-AD157</f>
        <v>916.45367568022402</v>
      </c>
      <c r="AE158" s="193"/>
      <c r="AF158" s="193"/>
      <c r="AG158" s="193"/>
      <c r="AH158" s="193"/>
      <c r="AI158" s="193"/>
      <c r="AJ158" s="194"/>
    </row>
    <row r="159" spans="1:37" ht="12.75" customHeight="1">
      <c r="A159" s="196" t="s">
        <v>175</v>
      </c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8"/>
      <c r="AD159" s="199">
        <f>(AD157+AD139+AD140)/(1-(SUM(Y143:AC146)))</f>
        <v>4299.6598195985925</v>
      </c>
      <c r="AE159" s="200"/>
      <c r="AF159" s="200"/>
      <c r="AG159" s="200"/>
      <c r="AH159" s="200"/>
      <c r="AI159" s="200"/>
      <c r="AJ159" s="201"/>
    </row>
    <row r="161" spans="1:36" ht="6" customHeight="1">
      <c r="A161" s="115" t="s">
        <v>176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7"/>
    </row>
    <row r="162" spans="1:36" ht="6" customHeight="1">
      <c r="A162" s="118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20"/>
    </row>
    <row r="163" spans="1:36" ht="6" customHeight="1">
      <c r="A163" s="183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5"/>
    </row>
    <row r="164" spans="1:36" ht="6" customHeight="1">
      <c r="A164" s="121" t="s">
        <v>177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3"/>
      <c r="M164" s="103" t="s">
        <v>178</v>
      </c>
      <c r="N164" s="104"/>
      <c r="O164" s="104"/>
      <c r="P164" s="104"/>
      <c r="Q164" s="105"/>
      <c r="R164" s="103" t="s">
        <v>179</v>
      </c>
      <c r="S164" s="104"/>
      <c r="T164" s="104"/>
      <c r="U164" s="104"/>
      <c r="V164" s="105"/>
      <c r="W164" s="103" t="s">
        <v>180</v>
      </c>
      <c r="X164" s="104"/>
      <c r="Y164" s="104"/>
      <c r="Z164" s="104"/>
      <c r="AA164" s="105"/>
      <c r="AB164" s="103" t="s">
        <v>181</v>
      </c>
      <c r="AC164" s="104"/>
      <c r="AD164" s="105"/>
      <c r="AE164" s="103" t="s">
        <v>182</v>
      </c>
      <c r="AF164" s="104"/>
      <c r="AG164" s="104"/>
      <c r="AH164" s="104"/>
      <c r="AI164" s="104"/>
      <c r="AJ164" s="105"/>
    </row>
    <row r="165" spans="1:36" ht="6" customHeight="1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2"/>
      <c r="M165" s="186"/>
      <c r="N165" s="187"/>
      <c r="O165" s="187"/>
      <c r="P165" s="187"/>
      <c r="Q165" s="188"/>
      <c r="R165" s="186"/>
      <c r="S165" s="187"/>
      <c r="T165" s="187"/>
      <c r="U165" s="187"/>
      <c r="V165" s="188"/>
      <c r="W165" s="186"/>
      <c r="X165" s="187"/>
      <c r="Y165" s="187"/>
      <c r="Z165" s="187"/>
      <c r="AA165" s="188"/>
      <c r="AB165" s="186"/>
      <c r="AC165" s="187"/>
      <c r="AD165" s="188"/>
      <c r="AE165" s="186"/>
      <c r="AF165" s="187"/>
      <c r="AG165" s="187"/>
      <c r="AH165" s="187"/>
      <c r="AI165" s="187"/>
      <c r="AJ165" s="188"/>
    </row>
    <row r="166" spans="1:36" ht="6" customHeight="1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2"/>
      <c r="M166" s="186"/>
      <c r="N166" s="187"/>
      <c r="O166" s="187"/>
      <c r="P166" s="187"/>
      <c r="Q166" s="188"/>
      <c r="R166" s="186"/>
      <c r="S166" s="187"/>
      <c r="T166" s="187"/>
      <c r="U166" s="187"/>
      <c r="V166" s="188"/>
      <c r="W166" s="186"/>
      <c r="X166" s="187"/>
      <c r="Y166" s="187"/>
      <c r="Z166" s="187"/>
      <c r="AA166" s="188"/>
      <c r="AB166" s="186"/>
      <c r="AC166" s="187"/>
      <c r="AD166" s="188"/>
      <c r="AE166" s="186"/>
      <c r="AF166" s="187"/>
      <c r="AG166" s="187"/>
      <c r="AH166" s="187"/>
      <c r="AI166" s="187"/>
      <c r="AJ166" s="188"/>
    </row>
    <row r="167" spans="1:36" ht="6" customHeight="1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2"/>
      <c r="M167" s="186"/>
      <c r="N167" s="187"/>
      <c r="O167" s="187"/>
      <c r="P167" s="187"/>
      <c r="Q167" s="188"/>
      <c r="R167" s="186"/>
      <c r="S167" s="187"/>
      <c r="T167" s="187"/>
      <c r="U167" s="187"/>
      <c r="V167" s="188"/>
      <c r="W167" s="186"/>
      <c r="X167" s="187"/>
      <c r="Y167" s="187"/>
      <c r="Z167" s="187"/>
      <c r="AA167" s="188"/>
      <c r="AB167" s="186"/>
      <c r="AC167" s="187"/>
      <c r="AD167" s="188"/>
      <c r="AE167" s="186"/>
      <c r="AF167" s="187"/>
      <c r="AG167" s="187"/>
      <c r="AH167" s="187"/>
      <c r="AI167" s="187"/>
      <c r="AJ167" s="188"/>
    </row>
    <row r="168" spans="1:36" ht="6" customHeight="1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2"/>
      <c r="M168" s="186"/>
      <c r="N168" s="187"/>
      <c r="O168" s="187"/>
      <c r="P168" s="187"/>
      <c r="Q168" s="188"/>
      <c r="R168" s="186"/>
      <c r="S168" s="187"/>
      <c r="T168" s="187"/>
      <c r="U168" s="187"/>
      <c r="V168" s="188"/>
      <c r="W168" s="186"/>
      <c r="X168" s="187"/>
      <c r="Y168" s="187"/>
      <c r="Z168" s="187"/>
      <c r="AA168" s="188"/>
      <c r="AB168" s="186"/>
      <c r="AC168" s="187"/>
      <c r="AD168" s="188"/>
      <c r="AE168" s="186"/>
      <c r="AF168" s="187"/>
      <c r="AG168" s="187"/>
      <c r="AH168" s="187"/>
      <c r="AI168" s="187"/>
      <c r="AJ168" s="188"/>
    </row>
    <row r="169" spans="1:36" ht="6" customHeight="1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2"/>
      <c r="M169" s="186"/>
      <c r="N169" s="187"/>
      <c r="O169" s="187"/>
      <c r="P169" s="187"/>
      <c r="Q169" s="188"/>
      <c r="R169" s="186"/>
      <c r="S169" s="187"/>
      <c r="T169" s="187"/>
      <c r="U169" s="187"/>
      <c r="V169" s="188"/>
      <c r="W169" s="186"/>
      <c r="X169" s="187"/>
      <c r="Y169" s="187"/>
      <c r="Z169" s="187"/>
      <c r="AA169" s="188"/>
      <c r="AB169" s="186"/>
      <c r="AC169" s="187"/>
      <c r="AD169" s="188"/>
      <c r="AE169" s="186"/>
      <c r="AF169" s="187"/>
      <c r="AG169" s="187"/>
      <c r="AH169" s="187"/>
      <c r="AI169" s="187"/>
      <c r="AJ169" s="188"/>
    </row>
    <row r="170" spans="1:36" ht="6" customHeight="1">
      <c r="A170" s="180" t="s">
        <v>183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2"/>
      <c r="M170" s="180" t="s">
        <v>184</v>
      </c>
      <c r="N170" s="181"/>
      <c r="O170" s="181"/>
      <c r="P170" s="181"/>
      <c r="Q170" s="182"/>
      <c r="R170" s="180" t="s">
        <v>185</v>
      </c>
      <c r="S170" s="181"/>
      <c r="T170" s="181"/>
      <c r="U170" s="181"/>
      <c r="V170" s="182"/>
      <c r="W170" s="180" t="s">
        <v>186</v>
      </c>
      <c r="X170" s="181"/>
      <c r="Y170" s="181"/>
      <c r="Z170" s="181"/>
      <c r="AA170" s="182"/>
      <c r="AB170" s="180" t="s">
        <v>187</v>
      </c>
      <c r="AC170" s="181"/>
      <c r="AD170" s="182"/>
      <c r="AE170" s="180" t="s">
        <v>188</v>
      </c>
      <c r="AF170" s="181"/>
      <c r="AG170" s="181"/>
      <c r="AH170" s="181"/>
      <c r="AI170" s="181"/>
      <c r="AJ170" s="182"/>
    </row>
    <row r="171" spans="1:36" ht="6" customHeight="1">
      <c r="A171" s="124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6"/>
      <c r="M171" s="124"/>
      <c r="N171" s="125"/>
      <c r="O171" s="125"/>
      <c r="P171" s="125"/>
      <c r="Q171" s="126"/>
      <c r="R171" s="124"/>
      <c r="S171" s="125"/>
      <c r="T171" s="125"/>
      <c r="U171" s="125"/>
      <c r="V171" s="126"/>
      <c r="W171" s="124"/>
      <c r="X171" s="125"/>
      <c r="Y171" s="125"/>
      <c r="Z171" s="125"/>
      <c r="AA171" s="126"/>
      <c r="AB171" s="124"/>
      <c r="AC171" s="125"/>
      <c r="AD171" s="126"/>
      <c r="AE171" s="124"/>
      <c r="AF171" s="125"/>
      <c r="AG171" s="125"/>
      <c r="AH171" s="125"/>
      <c r="AI171" s="125"/>
      <c r="AJ171" s="126"/>
    </row>
    <row r="172" spans="1:36" ht="6" customHeight="1">
      <c r="A172" s="393" t="str">
        <f>A33</f>
        <v>SERVIÇOS TÉCNICOS DE AJUDANTE / AUXILIAR DE ARTÍFICE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4"/>
      <c r="M172" s="143">
        <f>AD159</f>
        <v>4299.6598195985925</v>
      </c>
      <c r="N172" s="144"/>
      <c r="O172" s="144"/>
      <c r="P172" s="144"/>
      <c r="Q172" s="145"/>
      <c r="R172" s="152">
        <v>1</v>
      </c>
      <c r="S172" s="153"/>
      <c r="T172" s="153"/>
      <c r="U172" s="153"/>
      <c r="V172" s="154"/>
      <c r="W172" s="161">
        <f>M172*R172</f>
        <v>4299.6598195985925</v>
      </c>
      <c r="X172" s="162"/>
      <c r="Y172" s="162"/>
      <c r="Z172" s="162"/>
      <c r="AA172" s="163"/>
      <c r="AB172" s="170">
        <f>AD33</f>
        <v>1</v>
      </c>
      <c r="AC172" s="153"/>
      <c r="AD172" s="154"/>
      <c r="AE172" s="171">
        <f>W172*AB172</f>
        <v>4299.6598195985925</v>
      </c>
      <c r="AF172" s="172"/>
      <c r="AG172" s="172"/>
      <c r="AH172" s="172"/>
      <c r="AI172" s="172"/>
      <c r="AJ172" s="173"/>
    </row>
    <row r="173" spans="1:36" ht="6" customHeight="1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7"/>
      <c r="M173" s="146"/>
      <c r="N173" s="147"/>
      <c r="O173" s="147"/>
      <c r="P173" s="147"/>
      <c r="Q173" s="148"/>
      <c r="R173" s="155"/>
      <c r="S173" s="156"/>
      <c r="T173" s="156"/>
      <c r="U173" s="156"/>
      <c r="V173" s="157"/>
      <c r="W173" s="164"/>
      <c r="X173" s="165"/>
      <c r="Y173" s="165"/>
      <c r="Z173" s="165"/>
      <c r="AA173" s="166"/>
      <c r="AB173" s="155"/>
      <c r="AC173" s="156"/>
      <c r="AD173" s="157"/>
      <c r="AE173" s="174"/>
      <c r="AF173" s="408"/>
      <c r="AG173" s="408"/>
      <c r="AH173" s="408"/>
      <c r="AI173" s="408"/>
      <c r="AJ173" s="176"/>
    </row>
    <row r="174" spans="1:36" ht="6" customHeight="1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7"/>
      <c r="M174" s="146"/>
      <c r="N174" s="147"/>
      <c r="O174" s="147"/>
      <c r="P174" s="147"/>
      <c r="Q174" s="148"/>
      <c r="R174" s="155"/>
      <c r="S174" s="156"/>
      <c r="T174" s="156"/>
      <c r="U174" s="156"/>
      <c r="V174" s="157"/>
      <c r="W174" s="164"/>
      <c r="X174" s="165"/>
      <c r="Y174" s="165"/>
      <c r="Z174" s="165"/>
      <c r="AA174" s="166"/>
      <c r="AB174" s="155"/>
      <c r="AC174" s="156"/>
      <c r="AD174" s="157"/>
      <c r="AE174" s="174"/>
      <c r="AF174" s="408"/>
      <c r="AG174" s="408"/>
      <c r="AH174" s="408"/>
      <c r="AI174" s="408"/>
      <c r="AJ174" s="176"/>
    </row>
    <row r="175" spans="1:36" ht="6" customHeight="1">
      <c r="A175" s="155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146"/>
      <c r="N175" s="147"/>
      <c r="O175" s="147"/>
      <c r="P175" s="147"/>
      <c r="Q175" s="148"/>
      <c r="R175" s="155"/>
      <c r="S175" s="156"/>
      <c r="T175" s="156"/>
      <c r="U175" s="156"/>
      <c r="V175" s="157"/>
      <c r="W175" s="164"/>
      <c r="X175" s="165"/>
      <c r="Y175" s="165"/>
      <c r="Z175" s="165"/>
      <c r="AA175" s="166"/>
      <c r="AB175" s="155"/>
      <c r="AC175" s="156"/>
      <c r="AD175" s="157"/>
      <c r="AE175" s="174"/>
      <c r="AF175" s="408"/>
      <c r="AG175" s="408"/>
      <c r="AH175" s="408"/>
      <c r="AI175" s="408"/>
      <c r="AJ175" s="176"/>
    </row>
    <row r="176" spans="1:36" ht="6" customHeight="1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7"/>
      <c r="M176" s="146"/>
      <c r="N176" s="147"/>
      <c r="O176" s="147"/>
      <c r="P176" s="147"/>
      <c r="Q176" s="148"/>
      <c r="R176" s="155"/>
      <c r="S176" s="156"/>
      <c r="T176" s="156"/>
      <c r="U176" s="156"/>
      <c r="V176" s="157"/>
      <c r="W176" s="164"/>
      <c r="X176" s="165"/>
      <c r="Y176" s="165"/>
      <c r="Z176" s="165"/>
      <c r="AA176" s="166"/>
      <c r="AB176" s="155"/>
      <c r="AC176" s="156"/>
      <c r="AD176" s="157"/>
      <c r="AE176" s="174"/>
      <c r="AF176" s="408"/>
      <c r="AG176" s="408"/>
      <c r="AH176" s="408"/>
      <c r="AI176" s="408"/>
      <c r="AJ176" s="176"/>
    </row>
    <row r="177" spans="1:36" ht="6" customHeight="1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7"/>
      <c r="M177" s="146"/>
      <c r="N177" s="147"/>
      <c r="O177" s="147"/>
      <c r="P177" s="147"/>
      <c r="Q177" s="148"/>
      <c r="R177" s="155"/>
      <c r="S177" s="156"/>
      <c r="T177" s="156"/>
      <c r="U177" s="156"/>
      <c r="V177" s="157"/>
      <c r="W177" s="164"/>
      <c r="X177" s="165"/>
      <c r="Y177" s="165"/>
      <c r="Z177" s="165"/>
      <c r="AA177" s="166"/>
      <c r="AB177" s="155"/>
      <c r="AC177" s="156"/>
      <c r="AD177" s="157"/>
      <c r="AE177" s="174"/>
      <c r="AF177" s="408"/>
      <c r="AG177" s="408"/>
      <c r="AH177" s="408"/>
      <c r="AI177" s="408"/>
      <c r="AJ177" s="176"/>
    </row>
    <row r="178" spans="1:36" ht="6" customHeight="1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7"/>
      <c r="M178" s="146"/>
      <c r="N178" s="147"/>
      <c r="O178" s="147"/>
      <c r="P178" s="147"/>
      <c r="Q178" s="148"/>
      <c r="R178" s="155"/>
      <c r="S178" s="156"/>
      <c r="T178" s="156"/>
      <c r="U178" s="156"/>
      <c r="V178" s="157"/>
      <c r="W178" s="164"/>
      <c r="X178" s="165"/>
      <c r="Y178" s="165"/>
      <c r="Z178" s="165"/>
      <c r="AA178" s="166"/>
      <c r="AB178" s="155"/>
      <c r="AC178" s="156"/>
      <c r="AD178" s="157"/>
      <c r="AE178" s="174"/>
      <c r="AF178" s="408"/>
      <c r="AG178" s="408"/>
      <c r="AH178" s="408"/>
      <c r="AI178" s="408"/>
      <c r="AJ178" s="176"/>
    </row>
    <row r="179" spans="1:36" ht="6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  <c r="M179" s="146"/>
      <c r="N179" s="147"/>
      <c r="O179" s="147"/>
      <c r="P179" s="147"/>
      <c r="Q179" s="148"/>
      <c r="R179" s="155"/>
      <c r="S179" s="156"/>
      <c r="T179" s="156"/>
      <c r="U179" s="156"/>
      <c r="V179" s="157"/>
      <c r="W179" s="164"/>
      <c r="X179" s="165"/>
      <c r="Y179" s="165"/>
      <c r="Z179" s="165"/>
      <c r="AA179" s="166"/>
      <c r="AB179" s="155"/>
      <c r="AC179" s="156"/>
      <c r="AD179" s="157"/>
      <c r="AE179" s="174"/>
      <c r="AF179" s="408"/>
      <c r="AG179" s="408"/>
      <c r="AH179" s="408"/>
      <c r="AI179" s="408"/>
      <c r="AJ179" s="176"/>
    </row>
    <row r="180" spans="1:36" ht="6" customHeight="1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  <c r="M180" s="146"/>
      <c r="N180" s="147"/>
      <c r="O180" s="147"/>
      <c r="P180" s="147"/>
      <c r="Q180" s="148"/>
      <c r="R180" s="155"/>
      <c r="S180" s="156"/>
      <c r="T180" s="156"/>
      <c r="U180" s="156"/>
      <c r="V180" s="157"/>
      <c r="W180" s="164"/>
      <c r="X180" s="165"/>
      <c r="Y180" s="165"/>
      <c r="Z180" s="165"/>
      <c r="AA180" s="166"/>
      <c r="AB180" s="155"/>
      <c r="AC180" s="156"/>
      <c r="AD180" s="157"/>
      <c r="AE180" s="174"/>
      <c r="AF180" s="408"/>
      <c r="AG180" s="408"/>
      <c r="AH180" s="408"/>
      <c r="AI180" s="408"/>
      <c r="AJ180" s="176"/>
    </row>
    <row r="181" spans="1:36" ht="6" customHeight="1">
      <c r="A181" s="155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7"/>
      <c r="M181" s="146"/>
      <c r="N181" s="147"/>
      <c r="O181" s="147"/>
      <c r="P181" s="147"/>
      <c r="Q181" s="148"/>
      <c r="R181" s="155"/>
      <c r="S181" s="156"/>
      <c r="T181" s="156"/>
      <c r="U181" s="156"/>
      <c r="V181" s="157"/>
      <c r="W181" s="164"/>
      <c r="X181" s="165"/>
      <c r="Y181" s="165"/>
      <c r="Z181" s="165"/>
      <c r="AA181" s="166"/>
      <c r="AB181" s="155"/>
      <c r="AC181" s="156"/>
      <c r="AD181" s="157"/>
      <c r="AE181" s="174"/>
      <c r="AF181" s="408"/>
      <c r="AG181" s="408"/>
      <c r="AH181" s="408"/>
      <c r="AI181" s="408"/>
      <c r="AJ181" s="176"/>
    </row>
    <row r="182" spans="1:36" ht="6" customHeight="1">
      <c r="A182" s="155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7"/>
      <c r="M182" s="146"/>
      <c r="N182" s="147"/>
      <c r="O182" s="147"/>
      <c r="P182" s="147"/>
      <c r="Q182" s="148"/>
      <c r="R182" s="155"/>
      <c r="S182" s="156"/>
      <c r="T182" s="156"/>
      <c r="U182" s="156"/>
      <c r="V182" s="157"/>
      <c r="W182" s="164"/>
      <c r="X182" s="165"/>
      <c r="Y182" s="165"/>
      <c r="Z182" s="165"/>
      <c r="AA182" s="166"/>
      <c r="AB182" s="155"/>
      <c r="AC182" s="156"/>
      <c r="AD182" s="157"/>
      <c r="AE182" s="174"/>
      <c r="AF182" s="408"/>
      <c r="AG182" s="408"/>
      <c r="AH182" s="408"/>
      <c r="AI182" s="408"/>
      <c r="AJ182" s="176"/>
    </row>
    <row r="183" spans="1:36" ht="6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  <c r="M183" s="149"/>
      <c r="N183" s="150"/>
      <c r="O183" s="150"/>
      <c r="P183" s="150"/>
      <c r="Q183" s="151"/>
      <c r="R183" s="158"/>
      <c r="S183" s="159"/>
      <c r="T183" s="159"/>
      <c r="U183" s="159"/>
      <c r="V183" s="160"/>
      <c r="W183" s="167"/>
      <c r="X183" s="168"/>
      <c r="Y183" s="168"/>
      <c r="Z183" s="168"/>
      <c r="AA183" s="169"/>
      <c r="AB183" s="158"/>
      <c r="AC183" s="159"/>
      <c r="AD183" s="160"/>
      <c r="AE183" s="177"/>
      <c r="AF183" s="178"/>
      <c r="AG183" s="178"/>
      <c r="AH183" s="178"/>
      <c r="AI183" s="178"/>
      <c r="AJ183" s="179"/>
    </row>
    <row r="184" spans="1:36" ht="6" customHeight="1">
      <c r="A184" s="103" t="s">
        <v>189</v>
      </c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5"/>
      <c r="AE184" s="109">
        <f>SUM(ROUND((AE172),2))</f>
        <v>4299.66</v>
      </c>
      <c r="AF184" s="110"/>
      <c r="AG184" s="110"/>
      <c r="AH184" s="110"/>
      <c r="AI184" s="110"/>
      <c r="AJ184" s="111"/>
    </row>
    <row r="185" spans="1:36" ht="6" customHeight="1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8"/>
      <c r="AE185" s="112"/>
      <c r="AF185" s="113"/>
      <c r="AG185" s="113"/>
      <c r="AH185" s="113"/>
      <c r="AI185" s="113"/>
      <c r="AJ185" s="114"/>
    </row>
    <row r="188" spans="1:36" ht="6" customHeight="1">
      <c r="A188" s="115" t="s">
        <v>190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</row>
    <row r="189" spans="1:36" ht="6" customHeight="1">
      <c r="A189" s="118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20"/>
    </row>
    <row r="190" spans="1:36" ht="6" customHeight="1">
      <c r="A190" s="4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45"/>
      <c r="AE190" s="45"/>
      <c r="AF190" s="45"/>
      <c r="AG190" s="45"/>
      <c r="AH190" s="45"/>
      <c r="AI190" s="45"/>
      <c r="AJ190" s="46"/>
    </row>
    <row r="191" spans="1:36" ht="6" customHeight="1">
      <c r="A191" s="121" t="s">
        <v>191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3"/>
      <c r="AD191" s="127" t="s">
        <v>192</v>
      </c>
      <c r="AE191" s="127"/>
      <c r="AF191" s="127"/>
      <c r="AG191" s="127"/>
      <c r="AH191" s="127"/>
      <c r="AI191" s="127"/>
      <c r="AJ191" s="127"/>
    </row>
    <row r="192" spans="1:36" ht="6" customHeight="1">
      <c r="A192" s="124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6"/>
      <c r="AD192" s="127"/>
      <c r="AE192" s="127"/>
      <c r="AF192" s="127"/>
      <c r="AG192" s="127"/>
      <c r="AH192" s="127"/>
      <c r="AI192" s="127"/>
      <c r="AJ192" s="127"/>
    </row>
    <row r="193" spans="1:36" ht="6" customHeight="1">
      <c r="A193" s="90" t="s">
        <v>42</v>
      </c>
      <c r="B193" s="90"/>
      <c r="C193" s="91" t="s">
        <v>193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5"/>
      <c r="Z193" s="95"/>
      <c r="AA193" s="95"/>
      <c r="AB193" s="95"/>
      <c r="AC193" s="96"/>
      <c r="AD193" s="128">
        <f>AE184</f>
        <v>4299.66</v>
      </c>
      <c r="AE193" s="129"/>
      <c r="AF193" s="129"/>
      <c r="AG193" s="129"/>
      <c r="AH193" s="129"/>
      <c r="AI193" s="129"/>
      <c r="AJ193" s="130"/>
    </row>
    <row r="194" spans="1:36" ht="6" customHeight="1">
      <c r="A194" s="90"/>
      <c r="B194" s="90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5"/>
      <c r="Z194" s="95"/>
      <c r="AA194" s="95"/>
      <c r="AB194" s="95"/>
      <c r="AC194" s="96"/>
      <c r="AD194" s="131"/>
      <c r="AE194" s="132"/>
      <c r="AF194" s="132"/>
      <c r="AG194" s="132"/>
      <c r="AH194" s="132"/>
      <c r="AI194" s="132"/>
      <c r="AJ194" s="133"/>
    </row>
    <row r="195" spans="1:36" ht="6" customHeight="1">
      <c r="A195" s="90" t="s">
        <v>48</v>
      </c>
      <c r="B195" s="90"/>
      <c r="C195" s="91" t="s">
        <v>194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5"/>
      <c r="Z195" s="95"/>
      <c r="AA195" s="95"/>
      <c r="AB195" s="95"/>
      <c r="AC195" s="96"/>
      <c r="AD195" s="97">
        <f>AD193*AD25</f>
        <v>154787.76</v>
      </c>
      <c r="AE195" s="98"/>
      <c r="AF195" s="98"/>
      <c r="AG195" s="98"/>
      <c r="AH195" s="98"/>
      <c r="AI195" s="98"/>
      <c r="AJ195" s="99"/>
    </row>
    <row r="196" spans="1:36" ht="6" customHeight="1">
      <c r="A196" s="90"/>
      <c r="B196" s="90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95"/>
      <c r="AA196" s="95"/>
      <c r="AB196" s="95"/>
      <c r="AC196" s="96"/>
      <c r="AD196" s="100"/>
      <c r="AE196" s="101"/>
      <c r="AF196" s="101"/>
      <c r="AG196" s="101"/>
      <c r="AH196" s="101"/>
      <c r="AI196" s="101"/>
      <c r="AJ196" s="102"/>
    </row>
  </sheetData>
  <mergeCells count="379">
    <mergeCell ref="A195:B196"/>
    <mergeCell ref="C195:X196"/>
    <mergeCell ref="Y195:AC196"/>
    <mergeCell ref="AD195:AJ196"/>
    <mergeCell ref="A184:AD185"/>
    <mergeCell ref="AE184:AJ185"/>
    <mergeCell ref="A188:AJ189"/>
    <mergeCell ref="A191:AC192"/>
    <mergeCell ref="AD191:AJ192"/>
    <mergeCell ref="A193:B194"/>
    <mergeCell ref="C193:X194"/>
    <mergeCell ref="Y193:AC194"/>
    <mergeCell ref="AD193:AJ194"/>
    <mergeCell ref="A172:L183"/>
    <mergeCell ref="M172:Q183"/>
    <mergeCell ref="R172:V183"/>
    <mergeCell ref="W172:AA183"/>
    <mergeCell ref="AB172:AD183"/>
    <mergeCell ref="AE172:AJ183"/>
    <mergeCell ref="A170:L171"/>
    <mergeCell ref="M170:Q171"/>
    <mergeCell ref="R170:V171"/>
    <mergeCell ref="W170:AA171"/>
    <mergeCell ref="AB170:AD171"/>
    <mergeCell ref="AE170:AJ171"/>
    <mergeCell ref="A161:AJ162"/>
    <mergeCell ref="A163:AJ163"/>
    <mergeCell ref="A164:L169"/>
    <mergeCell ref="M164:Q169"/>
    <mergeCell ref="R164:V169"/>
    <mergeCell ref="W164:AA169"/>
    <mergeCell ref="AB164:AD169"/>
    <mergeCell ref="AE164:AJ169"/>
    <mergeCell ref="A157:AC157"/>
    <mergeCell ref="AD157:AJ157"/>
    <mergeCell ref="A158:B158"/>
    <mergeCell ref="C158:AC158"/>
    <mergeCell ref="AD158:AJ158"/>
    <mergeCell ref="A159:AC159"/>
    <mergeCell ref="AD159:AJ159"/>
    <mergeCell ref="A155:B155"/>
    <mergeCell ref="C155:AC155"/>
    <mergeCell ref="AD155:AJ155"/>
    <mergeCell ref="A156:B156"/>
    <mergeCell ref="C156:AC156"/>
    <mergeCell ref="AD156:AJ156"/>
    <mergeCell ref="A153:B153"/>
    <mergeCell ref="C153:AC153"/>
    <mergeCell ref="AD153:AJ153"/>
    <mergeCell ref="A154:B154"/>
    <mergeCell ref="C154:AC154"/>
    <mergeCell ref="AD154:AJ154"/>
    <mergeCell ref="A149:AJ149"/>
    <mergeCell ref="A151:AC151"/>
    <mergeCell ref="AD151:AJ151"/>
    <mergeCell ref="A152:B152"/>
    <mergeCell ref="C152:AC152"/>
    <mergeCell ref="AD152:AJ152"/>
    <mergeCell ref="A146:B146"/>
    <mergeCell ref="C146:X146"/>
    <mergeCell ref="Y146:AC146"/>
    <mergeCell ref="AD146:AJ146"/>
    <mergeCell ref="A147:AC147"/>
    <mergeCell ref="AD147:AJ147"/>
    <mergeCell ref="AD143:AJ143"/>
    <mergeCell ref="A144:B144"/>
    <mergeCell ref="C144:X144"/>
    <mergeCell ref="Y144:AC144"/>
    <mergeCell ref="AD144:AJ144"/>
    <mergeCell ref="A145:B145"/>
    <mergeCell ref="C145:X145"/>
    <mergeCell ref="Y145:AC145"/>
    <mergeCell ref="AD145:AJ145"/>
    <mergeCell ref="C141:X141"/>
    <mergeCell ref="A142:B142"/>
    <mergeCell ref="C142:X142"/>
    <mergeCell ref="A143:B143"/>
    <mergeCell ref="C143:X143"/>
    <mergeCell ref="Y143:AC143"/>
    <mergeCell ref="A139:B139"/>
    <mergeCell ref="C139:X139"/>
    <mergeCell ref="Y139:AC139"/>
    <mergeCell ref="AD139:AJ139"/>
    <mergeCell ref="A140:B140"/>
    <mergeCell ref="C140:X140"/>
    <mergeCell ref="Y140:AC140"/>
    <mergeCell ref="AD140:AJ140"/>
    <mergeCell ref="A135:AC135"/>
    <mergeCell ref="AD135:AJ135"/>
    <mergeCell ref="A137:AJ137"/>
    <mergeCell ref="A138:B138"/>
    <mergeCell ref="C138:X138"/>
    <mergeCell ref="Y138:AC138"/>
    <mergeCell ref="AD138:AJ138"/>
    <mergeCell ref="A133:B133"/>
    <mergeCell ref="Y133:AC133"/>
    <mergeCell ref="AD133:AJ133"/>
    <mergeCell ref="A134:B134"/>
    <mergeCell ref="C134:AC134"/>
    <mergeCell ref="AD134:AJ134"/>
    <mergeCell ref="A131:AJ131"/>
    <mergeCell ref="A132:B132"/>
    <mergeCell ref="AD132:AJ132"/>
    <mergeCell ref="A128:B128"/>
    <mergeCell ref="C128:AC128"/>
    <mergeCell ref="AD128:AJ128"/>
    <mergeCell ref="A129:AC129"/>
    <mergeCell ref="AD129:AJ129"/>
    <mergeCell ref="A130:AJ130"/>
    <mergeCell ref="A125:AJ125"/>
    <mergeCell ref="A126:B126"/>
    <mergeCell ref="C126:AC126"/>
    <mergeCell ref="AD126:AJ126"/>
    <mergeCell ref="A127:B127"/>
    <mergeCell ref="C127:AC127"/>
    <mergeCell ref="AD127:AJ127"/>
    <mergeCell ref="A122:B122"/>
    <mergeCell ref="C122:AC122"/>
    <mergeCell ref="AD122:AJ122"/>
    <mergeCell ref="A123:AC123"/>
    <mergeCell ref="AD123:AJ123"/>
    <mergeCell ref="A124:AJ124"/>
    <mergeCell ref="A119:AJ119"/>
    <mergeCell ref="A120:AJ120"/>
    <mergeCell ref="A121:B121"/>
    <mergeCell ref="C121:X121"/>
    <mergeCell ref="Y121:AC121"/>
    <mergeCell ref="AD121:AJ121"/>
    <mergeCell ref="A117:B117"/>
    <mergeCell ref="C117:X117"/>
    <mergeCell ref="Y117:AC117"/>
    <mergeCell ref="AD117:AJ117"/>
    <mergeCell ref="A118:X118"/>
    <mergeCell ref="Y118:AC118"/>
    <mergeCell ref="AD118:AJ118"/>
    <mergeCell ref="A115:B115"/>
    <mergeCell ref="C115:X115"/>
    <mergeCell ref="Y115:AC115"/>
    <mergeCell ref="AD115:AJ115"/>
    <mergeCell ref="A116:B116"/>
    <mergeCell ref="C116:X116"/>
    <mergeCell ref="Y116:AC116"/>
    <mergeCell ref="AD116:AJ116"/>
    <mergeCell ref="A113:B113"/>
    <mergeCell ref="C113:X113"/>
    <mergeCell ref="Y113:AC113"/>
    <mergeCell ref="AD113:AJ113"/>
    <mergeCell ref="A114:B114"/>
    <mergeCell ref="C114:X114"/>
    <mergeCell ref="Y114:AC114"/>
    <mergeCell ref="AD114:AJ114"/>
    <mergeCell ref="A111:B111"/>
    <mergeCell ref="C111:X111"/>
    <mergeCell ref="Y111:AC111"/>
    <mergeCell ref="AD111:AJ111"/>
    <mergeCell ref="A112:B112"/>
    <mergeCell ref="C112:X112"/>
    <mergeCell ref="Y112:AC112"/>
    <mergeCell ref="AD112:AJ112"/>
    <mergeCell ref="A107:AJ107"/>
    <mergeCell ref="A108:AJ108"/>
    <mergeCell ref="A109:AJ109"/>
    <mergeCell ref="A110:B110"/>
    <mergeCell ref="C110:X110"/>
    <mergeCell ref="Y110:AC110"/>
    <mergeCell ref="AD110:AJ110"/>
    <mergeCell ref="A105:B105"/>
    <mergeCell ref="C105:X105"/>
    <mergeCell ref="Y105:AC105"/>
    <mergeCell ref="AD105:AJ105"/>
    <mergeCell ref="A106:X106"/>
    <mergeCell ref="Y106:AC106"/>
    <mergeCell ref="AD106:AJ106"/>
    <mergeCell ref="A103:B103"/>
    <mergeCell ref="C103:X103"/>
    <mergeCell ref="Y103:AC103"/>
    <mergeCell ref="AD103:AJ103"/>
    <mergeCell ref="A104:B104"/>
    <mergeCell ref="C104:X104"/>
    <mergeCell ref="Y104:AC104"/>
    <mergeCell ref="AD104:AJ104"/>
    <mergeCell ref="A101:B101"/>
    <mergeCell ref="C101:X101"/>
    <mergeCell ref="Y101:AC101"/>
    <mergeCell ref="AD101:AJ101"/>
    <mergeCell ref="A102:B102"/>
    <mergeCell ref="C102:X102"/>
    <mergeCell ref="Y102:AC102"/>
    <mergeCell ref="AD102:AJ102"/>
    <mergeCell ref="A98:AJ98"/>
    <mergeCell ref="A99:B99"/>
    <mergeCell ref="C99:X99"/>
    <mergeCell ref="Y99:AC99"/>
    <mergeCell ref="AD99:AJ99"/>
    <mergeCell ref="A100:B100"/>
    <mergeCell ref="C100:X100"/>
    <mergeCell ref="Y100:AC100"/>
    <mergeCell ref="AD100:AJ100"/>
    <mergeCell ref="A95:B95"/>
    <mergeCell ref="C95:AC95"/>
    <mergeCell ref="AD95:AJ95"/>
    <mergeCell ref="A96:AC96"/>
    <mergeCell ref="AD96:AJ96"/>
    <mergeCell ref="A97:AJ97"/>
    <mergeCell ref="A93:B93"/>
    <mergeCell ref="C93:AC93"/>
    <mergeCell ref="AD93:AJ93"/>
    <mergeCell ref="A94:B94"/>
    <mergeCell ref="C94:AC94"/>
    <mergeCell ref="AD94:AJ94"/>
    <mergeCell ref="A89:AC89"/>
    <mergeCell ref="AD89:AJ89"/>
    <mergeCell ref="A90:AJ90"/>
    <mergeCell ref="A91:AJ91"/>
    <mergeCell ref="A92:B92"/>
    <mergeCell ref="C92:AC92"/>
    <mergeCell ref="AD92:AJ92"/>
    <mergeCell ref="A87:B87"/>
    <mergeCell ref="C87:AC87"/>
    <mergeCell ref="AD87:AJ87"/>
    <mergeCell ref="A88:B88"/>
    <mergeCell ref="C88:AC88"/>
    <mergeCell ref="AD88:AJ88"/>
    <mergeCell ref="A85:B85"/>
    <mergeCell ref="C85:AC85"/>
    <mergeCell ref="AD85:AJ85"/>
    <mergeCell ref="A86:B86"/>
    <mergeCell ref="C86:AC86"/>
    <mergeCell ref="AD86:AJ86"/>
    <mergeCell ref="A81:X81"/>
    <mergeCell ref="Y81:AC81"/>
    <mergeCell ref="AD81:AJ81"/>
    <mergeCell ref="A83:AJ83"/>
    <mergeCell ref="A84:B84"/>
    <mergeCell ref="C84:AC84"/>
    <mergeCell ref="AD84:AJ84"/>
    <mergeCell ref="A79:B79"/>
    <mergeCell ref="C79:X79"/>
    <mergeCell ref="Y79:AC79"/>
    <mergeCell ref="AD79:AJ79"/>
    <mergeCell ref="A80:B80"/>
    <mergeCell ref="C80:X80"/>
    <mergeCell ref="Y80:AC80"/>
    <mergeCell ref="AD80:AJ80"/>
    <mergeCell ref="A77:B77"/>
    <mergeCell ref="C77:X77"/>
    <mergeCell ref="Y77:AC77"/>
    <mergeCell ref="AD77:AJ77"/>
    <mergeCell ref="A78:B78"/>
    <mergeCell ref="C78:X78"/>
    <mergeCell ref="Y78:AC78"/>
    <mergeCell ref="AD78:AJ78"/>
    <mergeCell ref="A75:B75"/>
    <mergeCell ref="C75:X75"/>
    <mergeCell ref="Y75:AC75"/>
    <mergeCell ref="AD75:AJ75"/>
    <mergeCell ref="A76:B76"/>
    <mergeCell ref="C76:X76"/>
    <mergeCell ref="Y76:AC76"/>
    <mergeCell ref="AD76:AJ76"/>
    <mergeCell ref="A73:B73"/>
    <mergeCell ref="C73:X73"/>
    <mergeCell ref="Y73:AC73"/>
    <mergeCell ref="AD73:AJ73"/>
    <mergeCell ref="A74:B74"/>
    <mergeCell ref="C74:X74"/>
    <mergeCell ref="Y74:AC74"/>
    <mergeCell ref="AD74:AJ74"/>
    <mergeCell ref="A69:X69"/>
    <mergeCell ref="Y69:AC69"/>
    <mergeCell ref="AD69:AJ69"/>
    <mergeCell ref="A71:AJ71"/>
    <mergeCell ref="A72:B72"/>
    <mergeCell ref="C72:X72"/>
    <mergeCell ref="Y72:AC72"/>
    <mergeCell ref="AD72:AJ72"/>
    <mergeCell ref="A67:B67"/>
    <mergeCell ref="C67:X67"/>
    <mergeCell ref="Y67:AC67"/>
    <mergeCell ref="AD67:AJ67"/>
    <mergeCell ref="A68:B68"/>
    <mergeCell ref="C68:X68"/>
    <mergeCell ref="Y68:AC68"/>
    <mergeCell ref="AD68:AJ68"/>
    <mergeCell ref="A64:AJ64"/>
    <mergeCell ref="A65:AJ65"/>
    <mergeCell ref="A66:B66"/>
    <mergeCell ref="C66:X66"/>
    <mergeCell ref="Y66:AC66"/>
    <mergeCell ref="AD66:AJ66"/>
    <mergeCell ref="A61:B61"/>
    <mergeCell ref="C61:X61"/>
    <mergeCell ref="Y61:AC61"/>
    <mergeCell ref="AD61:AJ61"/>
    <mergeCell ref="A62:AC62"/>
    <mergeCell ref="AD62:AJ62"/>
    <mergeCell ref="A59:B59"/>
    <mergeCell ref="C59:X59"/>
    <mergeCell ref="Y59:AC59"/>
    <mergeCell ref="AD59:AJ59"/>
    <mergeCell ref="A60:B60"/>
    <mergeCell ref="C60:X60"/>
    <mergeCell ref="Y60:AC60"/>
    <mergeCell ref="AD60:AJ60"/>
    <mergeCell ref="A57:B57"/>
    <mergeCell ref="C57:X57"/>
    <mergeCell ref="Y57:AC57"/>
    <mergeCell ref="AD57:AJ57"/>
    <mergeCell ref="A58:B58"/>
    <mergeCell ref="C58:X58"/>
    <mergeCell ref="Y58:AC58"/>
    <mergeCell ref="AD58:AJ58"/>
    <mergeCell ref="A55:B55"/>
    <mergeCell ref="C55:X55"/>
    <mergeCell ref="Y55:AC55"/>
    <mergeCell ref="AD55:AJ55"/>
    <mergeCell ref="A56:B56"/>
    <mergeCell ref="C56:X56"/>
    <mergeCell ref="Y56:AC56"/>
    <mergeCell ref="AD56:AJ56"/>
    <mergeCell ref="A48:B49"/>
    <mergeCell ref="C48:AC49"/>
    <mergeCell ref="AD48:AJ49"/>
    <mergeCell ref="A51:AJ52"/>
    <mergeCell ref="A53:B54"/>
    <mergeCell ref="C53:X54"/>
    <mergeCell ref="Y53:AC54"/>
    <mergeCell ref="AD53:AJ54"/>
    <mergeCell ref="A44:B45"/>
    <mergeCell ref="C44:AC45"/>
    <mergeCell ref="AD44:AJ45"/>
    <mergeCell ref="A46:B47"/>
    <mergeCell ref="C46:AC47"/>
    <mergeCell ref="AD46:AJ47"/>
    <mergeCell ref="A41:B42"/>
    <mergeCell ref="C41:AC42"/>
    <mergeCell ref="AD41:AJ42"/>
    <mergeCell ref="A43:B43"/>
    <mergeCell ref="C43:AC43"/>
    <mergeCell ref="AD43:AJ43"/>
    <mergeCell ref="A35:AJ35"/>
    <mergeCell ref="A37:AJ38"/>
    <mergeCell ref="A39:AJ40"/>
    <mergeCell ref="C26:Z27"/>
    <mergeCell ref="A28:AJ29"/>
    <mergeCell ref="A30:P31"/>
    <mergeCell ref="Q30:AJ31"/>
    <mergeCell ref="A32:X32"/>
    <mergeCell ref="Y32:AC32"/>
    <mergeCell ref="AD32:AJ32"/>
    <mergeCell ref="A25:B25"/>
    <mergeCell ref="C25:AC25"/>
    <mergeCell ref="AD25:AJ25"/>
    <mergeCell ref="A23:B23"/>
    <mergeCell ref="C23:AC23"/>
    <mergeCell ref="AD23:AJ23"/>
    <mergeCell ref="A33:X33"/>
    <mergeCell ref="Y33:AC33"/>
    <mergeCell ref="AD33:AJ33"/>
    <mergeCell ref="A2:AJ2"/>
    <mergeCell ref="A3:AJ3"/>
    <mergeCell ref="A4:AJ4"/>
    <mergeCell ref="A5:AJ5"/>
    <mergeCell ref="A8:AJ8"/>
    <mergeCell ref="A9:AJ9"/>
    <mergeCell ref="A24:B24"/>
    <mergeCell ref="C24:AC24"/>
    <mergeCell ref="AD24:AJ24"/>
    <mergeCell ref="A18:AJ18"/>
    <mergeCell ref="A20:AJ21"/>
    <mergeCell ref="A22:B22"/>
    <mergeCell ref="C22:AC22"/>
    <mergeCell ref="AD22:AJ22"/>
    <mergeCell ref="A10:AJ10"/>
    <mergeCell ref="A11:AJ11"/>
    <mergeCell ref="A12:AJ12"/>
    <mergeCell ref="A13:AJ13"/>
    <mergeCell ref="A14:AJ15"/>
    <mergeCell ref="A16:AJ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headerFooter>
    <oddFooter>&amp;L&amp;F&amp;C&amp;P/&amp;N&amp;R&amp;A</oddFooter>
  </headerFooter>
  <rowBreaks count="1" manualBreakCount="1">
    <brk id="147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MAIRABSR</dc:creator>
  <cp:keywords/>
  <dc:description/>
  <cp:lastModifiedBy>Clydemberg Inácio Barbosa Neves Santos</cp:lastModifiedBy>
  <cp:revision/>
  <dcterms:created xsi:type="dcterms:W3CDTF">2011-08-19T12:15:53Z</dcterms:created>
  <dcterms:modified xsi:type="dcterms:W3CDTF">2025-07-11T16:21:04Z</dcterms:modified>
  <cp:category/>
  <cp:contentStatus/>
</cp:coreProperties>
</file>