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20260E05-30AD-4827-BD68-BC62BBB91D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çamento Sintético" sheetId="1" r:id="rId1"/>
    <sheet name="BDI Equips" sheetId="2" r:id="rId2"/>
  </sheets>
  <definedNames>
    <definedName name="_xlnm.Print_Area" localSheetId="1">'BDI Equips'!$A$1:$I$69</definedName>
    <definedName name="_xlnm.Print_Area" localSheetId="0">'Orçamento Sintético'!$A$1:$M$203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5" i="1" l="1"/>
  <c r="I165" i="1"/>
  <c r="I89" i="1"/>
  <c r="I152" i="1"/>
  <c r="I151" i="1"/>
  <c r="I87" i="1"/>
  <c r="I86" i="1"/>
  <c r="I73" i="1"/>
  <c r="I36" i="1"/>
  <c r="I33" i="1"/>
  <c r="I30" i="1"/>
  <c r="I20" i="1"/>
  <c r="I19" i="1"/>
  <c r="I17" i="1"/>
  <c r="I16" i="1"/>
  <c r="I201" i="1"/>
  <c r="I200" i="1"/>
  <c r="I199" i="1"/>
  <c r="L199" i="1" s="1"/>
  <c r="I198" i="1"/>
  <c r="I197" i="1"/>
  <c r="I195" i="1"/>
  <c r="I196" i="1"/>
  <c r="I194" i="1"/>
  <c r="I191" i="1"/>
  <c r="I193" i="1"/>
  <c r="I192" i="1"/>
  <c r="I190" i="1"/>
  <c r="I184" i="1"/>
  <c r="I185" i="1"/>
  <c r="I187" i="1"/>
  <c r="I186" i="1"/>
  <c r="I183" i="1"/>
  <c r="I182" i="1"/>
  <c r="I181" i="1"/>
  <c r="I179" i="1"/>
  <c r="I180" i="1"/>
  <c r="I178" i="1"/>
  <c r="I177" i="1"/>
  <c r="I176" i="1"/>
  <c r="I175" i="1"/>
  <c r="I174" i="1"/>
  <c r="I173" i="1"/>
  <c r="L173" i="1" s="1"/>
  <c r="I42" i="1"/>
  <c r="I171" i="1"/>
  <c r="I170" i="1"/>
  <c r="I169" i="1"/>
  <c r="I168" i="1"/>
  <c r="I167" i="1"/>
  <c r="I166" i="1"/>
  <c r="I164" i="1"/>
  <c r="I163" i="1"/>
  <c r="I162" i="1"/>
  <c r="I161" i="1"/>
  <c r="I160" i="1"/>
  <c r="I159" i="1"/>
  <c r="I158" i="1"/>
  <c r="I157" i="1"/>
  <c r="I156" i="1"/>
  <c r="I155" i="1"/>
  <c r="L155" i="1" s="1"/>
  <c r="I154" i="1"/>
  <c r="I153" i="1"/>
  <c r="I172" i="1"/>
  <c r="I150" i="1"/>
  <c r="I149" i="1"/>
  <c r="I148" i="1"/>
  <c r="I188" i="1"/>
  <c r="L188" i="1" s="1"/>
  <c r="I146" i="1"/>
  <c r="I145" i="1"/>
  <c r="I144" i="1"/>
  <c r="I143" i="1"/>
  <c r="I142" i="1"/>
  <c r="I141" i="1"/>
  <c r="I147" i="1"/>
  <c r="I140" i="1"/>
  <c r="I137" i="1"/>
  <c r="I139" i="1"/>
  <c r="I138" i="1"/>
  <c r="I134" i="1"/>
  <c r="I133" i="1"/>
  <c r="I189" i="1"/>
  <c r="I132" i="1"/>
  <c r="I131" i="1"/>
  <c r="I130" i="1"/>
  <c r="I129" i="1"/>
  <c r="I128" i="1"/>
  <c r="I127" i="1"/>
  <c r="I126" i="1"/>
  <c r="I125" i="1"/>
  <c r="I124" i="1"/>
  <c r="I123" i="1"/>
  <c r="L123" i="1" s="1"/>
  <c r="I122" i="1"/>
  <c r="I121" i="1"/>
  <c r="I120" i="1"/>
  <c r="I119" i="1"/>
  <c r="I118" i="1"/>
  <c r="I115" i="1"/>
  <c r="I117" i="1"/>
  <c r="I116" i="1"/>
  <c r="I114" i="1"/>
  <c r="I113" i="1"/>
  <c r="I111" i="1"/>
  <c r="I110" i="1"/>
  <c r="I109" i="1"/>
  <c r="I112" i="1"/>
  <c r="I108" i="1"/>
  <c r="J108" i="1" s="1"/>
  <c r="I107" i="1"/>
  <c r="I106" i="1"/>
  <c r="I105" i="1"/>
  <c r="I104" i="1"/>
  <c r="I101" i="1"/>
  <c r="I102" i="1"/>
  <c r="I103" i="1"/>
  <c r="I99" i="1"/>
  <c r="J99" i="1" s="1"/>
  <c r="I100" i="1"/>
  <c r="L100" i="1" s="1"/>
  <c r="I98" i="1"/>
  <c r="I97" i="1"/>
  <c r="I96" i="1"/>
  <c r="I95" i="1"/>
  <c r="I94" i="1"/>
  <c r="I93" i="1"/>
  <c r="I92" i="1"/>
  <c r="I91" i="1"/>
  <c r="I90" i="1"/>
  <c r="I88" i="1"/>
  <c r="I85" i="1"/>
  <c r="I84" i="1"/>
  <c r="I83" i="1"/>
  <c r="I82" i="1"/>
  <c r="I81" i="1"/>
  <c r="J81" i="1" s="1"/>
  <c r="I80" i="1"/>
  <c r="I79" i="1"/>
  <c r="I78" i="1"/>
  <c r="L78" i="1" s="1"/>
  <c r="I77" i="1"/>
  <c r="I76" i="1"/>
  <c r="I75" i="1"/>
  <c r="I74" i="1"/>
  <c r="I72" i="1"/>
  <c r="J72" i="1" s="1"/>
  <c r="I71" i="1"/>
  <c r="L71" i="1" s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8" i="1"/>
  <c r="I49" i="1"/>
  <c r="J49" i="1" s="1"/>
  <c r="I47" i="1"/>
  <c r="L47" i="1" s="1"/>
  <c r="I46" i="1"/>
  <c r="I45" i="1"/>
  <c r="I44" i="1"/>
  <c r="I43" i="1"/>
  <c r="I41" i="1"/>
  <c r="I40" i="1"/>
  <c r="I39" i="1"/>
  <c r="I38" i="1"/>
  <c r="I136" i="1"/>
  <c r="I37" i="1"/>
  <c r="I35" i="1"/>
  <c r="I34" i="1"/>
  <c r="I32" i="1"/>
  <c r="I31" i="1"/>
  <c r="I29" i="1"/>
  <c r="J29" i="1" s="1"/>
  <c r="I27" i="1"/>
  <c r="L27" i="1" s="1"/>
  <c r="I28" i="1"/>
  <c r="L28" i="1" s="1"/>
  <c r="I26" i="1"/>
  <c r="I25" i="1"/>
  <c r="I24" i="1"/>
  <c r="I23" i="1"/>
  <c r="I22" i="1"/>
  <c r="I21" i="1"/>
  <c r="J21" i="1" s="1"/>
  <c r="I18" i="1"/>
  <c r="L18" i="1" s="1"/>
  <c r="I15" i="1"/>
  <c r="I14" i="1"/>
  <c r="I13" i="1"/>
  <c r="G135" i="1"/>
  <c r="G14" i="1"/>
  <c r="L14" i="1" s="1"/>
  <c r="G15" i="1"/>
  <c r="L15" i="1" s="1"/>
  <c r="G18" i="1"/>
  <c r="G21" i="1"/>
  <c r="G22" i="1"/>
  <c r="G23" i="1"/>
  <c r="G24" i="1"/>
  <c r="G25" i="1"/>
  <c r="G26" i="1"/>
  <c r="G28" i="1"/>
  <c r="G27" i="1"/>
  <c r="G29" i="1"/>
  <c r="G31" i="1"/>
  <c r="G32" i="1"/>
  <c r="G34" i="1"/>
  <c r="G35" i="1"/>
  <c r="G37" i="1"/>
  <c r="L37" i="1" s="1"/>
  <c r="G136" i="1"/>
  <c r="L136" i="1" s="1"/>
  <c r="G38" i="1"/>
  <c r="L38" i="1" s="1"/>
  <c r="G39" i="1"/>
  <c r="G40" i="1"/>
  <c r="G41" i="1"/>
  <c r="G43" i="1"/>
  <c r="G44" i="1"/>
  <c r="L44" i="1" s="1"/>
  <c r="G45" i="1"/>
  <c r="G46" i="1"/>
  <c r="L46" i="1" s="1"/>
  <c r="G47" i="1"/>
  <c r="G49" i="1"/>
  <c r="G48" i="1"/>
  <c r="G50" i="1"/>
  <c r="G51" i="1"/>
  <c r="G52" i="1"/>
  <c r="G53" i="1"/>
  <c r="G54" i="1"/>
  <c r="G55" i="1"/>
  <c r="G56" i="1"/>
  <c r="G57" i="1"/>
  <c r="G58" i="1"/>
  <c r="G59" i="1"/>
  <c r="G60" i="1"/>
  <c r="L60" i="1" s="1"/>
  <c r="G61" i="1"/>
  <c r="G62" i="1"/>
  <c r="L62" i="1" s="1"/>
  <c r="G63" i="1"/>
  <c r="L63" i="1" s="1"/>
  <c r="G64" i="1"/>
  <c r="G65" i="1"/>
  <c r="G66" i="1"/>
  <c r="G67" i="1"/>
  <c r="G68" i="1"/>
  <c r="G69" i="1"/>
  <c r="L69" i="1" s="1"/>
  <c r="G70" i="1"/>
  <c r="L70" i="1" s="1"/>
  <c r="G71" i="1"/>
  <c r="G72" i="1"/>
  <c r="G74" i="1"/>
  <c r="G75" i="1"/>
  <c r="G76" i="1"/>
  <c r="G77" i="1"/>
  <c r="G78" i="1"/>
  <c r="G79" i="1"/>
  <c r="L79" i="1" s="1"/>
  <c r="G80" i="1"/>
  <c r="L80" i="1" s="1"/>
  <c r="G81" i="1"/>
  <c r="G82" i="1"/>
  <c r="G83" i="1"/>
  <c r="G84" i="1"/>
  <c r="G85" i="1"/>
  <c r="G88" i="1"/>
  <c r="L88" i="1" s="1"/>
  <c r="G90" i="1"/>
  <c r="L90" i="1" s="1"/>
  <c r="G91" i="1"/>
  <c r="L91" i="1" s="1"/>
  <c r="G92" i="1"/>
  <c r="G93" i="1"/>
  <c r="G94" i="1"/>
  <c r="G95" i="1"/>
  <c r="G96" i="1"/>
  <c r="G97" i="1"/>
  <c r="L97" i="1" s="1"/>
  <c r="G98" i="1"/>
  <c r="L98" i="1" s="1"/>
  <c r="G100" i="1"/>
  <c r="G99" i="1"/>
  <c r="G103" i="1"/>
  <c r="G102" i="1"/>
  <c r="G101" i="1"/>
  <c r="G104" i="1"/>
  <c r="G105" i="1"/>
  <c r="G106" i="1"/>
  <c r="L106" i="1" s="1"/>
  <c r="G107" i="1"/>
  <c r="L107" i="1" s="1"/>
  <c r="G108" i="1"/>
  <c r="G112" i="1"/>
  <c r="G109" i="1"/>
  <c r="G110" i="1"/>
  <c r="G111" i="1"/>
  <c r="L111" i="1" s="1"/>
  <c r="G113" i="1"/>
  <c r="G114" i="1"/>
  <c r="G116" i="1"/>
  <c r="G117" i="1"/>
  <c r="G115" i="1"/>
  <c r="G118" i="1"/>
  <c r="G119" i="1"/>
  <c r="G120" i="1"/>
  <c r="G121" i="1"/>
  <c r="L121" i="1" s="1"/>
  <c r="G122" i="1"/>
  <c r="L122" i="1" s="1"/>
  <c r="G123" i="1"/>
  <c r="G124" i="1"/>
  <c r="G125" i="1"/>
  <c r="G126" i="1"/>
  <c r="G127" i="1"/>
  <c r="G128" i="1"/>
  <c r="G129" i="1"/>
  <c r="G130" i="1"/>
  <c r="G131" i="1"/>
  <c r="G132" i="1"/>
  <c r="G189" i="1"/>
  <c r="G133" i="1"/>
  <c r="G134" i="1"/>
  <c r="G138" i="1"/>
  <c r="G139" i="1"/>
  <c r="L139" i="1" s="1"/>
  <c r="G137" i="1"/>
  <c r="L137" i="1" s="1"/>
  <c r="G140" i="1"/>
  <c r="L140" i="1" s="1"/>
  <c r="G147" i="1"/>
  <c r="G141" i="1"/>
  <c r="G142" i="1"/>
  <c r="G143" i="1"/>
  <c r="G144" i="1"/>
  <c r="L144" i="1" s="1"/>
  <c r="G145" i="1"/>
  <c r="L145" i="1" s="1"/>
  <c r="G146" i="1"/>
  <c r="L146" i="1" s="1"/>
  <c r="G188" i="1"/>
  <c r="G148" i="1"/>
  <c r="G149" i="1"/>
  <c r="G150" i="1"/>
  <c r="G172" i="1"/>
  <c r="G153" i="1"/>
  <c r="G154" i="1"/>
  <c r="G155" i="1"/>
  <c r="G156" i="1"/>
  <c r="G157" i="1"/>
  <c r="G158" i="1"/>
  <c r="G159" i="1"/>
  <c r="G160" i="1"/>
  <c r="G161" i="1"/>
  <c r="L161" i="1" s="1"/>
  <c r="G162" i="1"/>
  <c r="L162" i="1" s="1"/>
  <c r="G163" i="1"/>
  <c r="L163" i="1" s="1"/>
  <c r="G164" i="1"/>
  <c r="L164" i="1" s="1"/>
  <c r="G166" i="1"/>
  <c r="G167" i="1"/>
  <c r="G168" i="1"/>
  <c r="G169" i="1"/>
  <c r="G170" i="1"/>
  <c r="G171" i="1"/>
  <c r="L171" i="1" s="1"/>
  <c r="G42" i="1"/>
  <c r="L42" i="1" s="1"/>
  <c r="G173" i="1"/>
  <c r="G174" i="1"/>
  <c r="G175" i="1"/>
  <c r="G176" i="1"/>
  <c r="G177" i="1"/>
  <c r="G178" i="1"/>
  <c r="G180" i="1"/>
  <c r="G179" i="1"/>
  <c r="G181" i="1"/>
  <c r="G182" i="1"/>
  <c r="G183" i="1"/>
  <c r="G186" i="1"/>
  <c r="G187" i="1"/>
  <c r="G185" i="1"/>
  <c r="G184" i="1"/>
  <c r="L184" i="1" s="1"/>
  <c r="G190" i="1"/>
  <c r="G192" i="1"/>
  <c r="L192" i="1" s="1"/>
  <c r="G193" i="1"/>
  <c r="G191" i="1"/>
  <c r="G194" i="1"/>
  <c r="G196" i="1"/>
  <c r="G195" i="1"/>
  <c r="G197" i="1"/>
  <c r="L197" i="1" s="1"/>
  <c r="G198" i="1"/>
  <c r="L198" i="1" s="1"/>
  <c r="G199" i="1"/>
  <c r="G200" i="1"/>
  <c r="G201" i="1"/>
  <c r="G16" i="1"/>
  <c r="G17" i="1"/>
  <c r="G19" i="1"/>
  <c r="G20" i="1"/>
  <c r="G30" i="1"/>
  <c r="G33" i="1"/>
  <c r="G36" i="1"/>
  <c r="G73" i="1"/>
  <c r="G86" i="1"/>
  <c r="G87" i="1"/>
  <c r="G151" i="1"/>
  <c r="L151" i="1" s="1"/>
  <c r="G152" i="1"/>
  <c r="L152" i="1" s="1"/>
  <c r="G89" i="1"/>
  <c r="L89" i="1" s="1"/>
  <c r="G165" i="1"/>
  <c r="L165" i="1" s="1"/>
  <c r="G13" i="1"/>
  <c r="M10" i="1"/>
  <c r="E43" i="2"/>
  <c r="F43" i="2"/>
  <c r="G43" i="2"/>
  <c r="E45" i="2"/>
  <c r="F45" i="2"/>
  <c r="G45" i="2"/>
  <c r="E48" i="2"/>
  <c r="F48" i="2"/>
  <c r="G48" i="2"/>
  <c r="H48" i="2"/>
  <c r="E55" i="2"/>
  <c r="F55" i="2"/>
  <c r="G55" i="2"/>
  <c r="H55" i="2"/>
  <c r="D58" i="2"/>
  <c r="D59" i="2"/>
  <c r="L33" i="1"/>
  <c r="L30" i="1"/>
  <c r="L20" i="1"/>
  <c r="L190" i="1"/>
  <c r="L181" i="1"/>
  <c r="L179" i="1"/>
  <c r="L180" i="1"/>
  <c r="L154" i="1"/>
  <c r="J117" i="1"/>
  <c r="L116" i="1"/>
  <c r="L114" i="1"/>
  <c r="L113" i="1"/>
  <c r="J92" i="1"/>
  <c r="J64" i="1"/>
  <c r="J56" i="1"/>
  <c r="L55" i="1"/>
  <c r="L54" i="1"/>
  <c r="L53" i="1"/>
  <c r="J39" i="1"/>
  <c r="L26" i="1"/>
  <c r="L105" i="1" l="1"/>
  <c r="L156" i="1"/>
  <c r="L131" i="1"/>
  <c r="L130" i="1"/>
  <c r="L77" i="1"/>
  <c r="L128" i="1"/>
  <c r="L31" i="1"/>
  <c r="L129" i="1"/>
  <c r="L178" i="1"/>
  <c r="L25" i="1"/>
  <c r="L13" i="1"/>
  <c r="L61" i="1"/>
  <c r="L45" i="1"/>
  <c r="L195" i="1"/>
  <c r="L96" i="1"/>
  <c r="L118" i="1"/>
  <c r="L103" i="1"/>
  <c r="L48" i="1"/>
  <c r="L82" i="1"/>
  <c r="L189" i="1"/>
  <c r="L167" i="1"/>
  <c r="L201" i="1"/>
  <c r="L150" i="1"/>
  <c r="L65" i="1"/>
  <c r="L115" i="1"/>
  <c r="L149" i="1"/>
  <c r="L183" i="1"/>
  <c r="L51" i="1"/>
  <c r="L76" i="1"/>
  <c r="L101" i="1"/>
  <c r="L127" i="1"/>
  <c r="L172" i="1"/>
  <c r="L177" i="1"/>
  <c r="L196" i="1"/>
  <c r="J23" i="1"/>
  <c r="J50" i="1"/>
  <c r="J75" i="1"/>
  <c r="J109" i="1"/>
  <c r="J142" i="1"/>
  <c r="J168" i="1"/>
  <c r="J194" i="1"/>
  <c r="J41" i="1"/>
  <c r="J66" i="1"/>
  <c r="J94" i="1"/>
  <c r="J118" i="1"/>
  <c r="J133" i="1"/>
  <c r="J176" i="1"/>
  <c r="J16" i="1"/>
  <c r="L16" i="1"/>
  <c r="L168" i="1"/>
  <c r="L66" i="1"/>
  <c r="J32" i="1"/>
  <c r="J58" i="1"/>
  <c r="J83" i="1"/>
  <c r="J102" i="1"/>
  <c r="J126" i="1"/>
  <c r="J159" i="1"/>
  <c r="J186" i="1"/>
  <c r="J86" i="1"/>
  <c r="L32" i="1"/>
  <c r="J30" i="1"/>
  <c r="J190" i="1"/>
  <c r="J90" i="1"/>
  <c r="L102" i="1"/>
  <c r="J46" i="1"/>
  <c r="J137" i="1"/>
  <c r="J106" i="1"/>
  <c r="J179" i="1"/>
  <c r="J79" i="1"/>
  <c r="L186" i="1"/>
  <c r="L50" i="1"/>
  <c r="J146" i="1"/>
  <c r="J42" i="1"/>
  <c r="J70" i="1"/>
  <c r="L133" i="1"/>
  <c r="J89" i="1"/>
  <c r="J122" i="1"/>
  <c r="J15" i="1"/>
  <c r="J114" i="1"/>
  <c r="J155" i="1"/>
  <c r="J54" i="1"/>
  <c r="L83" i="1"/>
  <c r="J150" i="1"/>
  <c r="J34" i="1"/>
  <c r="J67" i="1"/>
  <c r="J95" i="1"/>
  <c r="J110" i="1"/>
  <c r="J134" i="1"/>
  <c r="J160" i="1"/>
  <c r="J187" i="1"/>
  <c r="J87" i="1"/>
  <c r="J25" i="1"/>
  <c r="J44" i="1"/>
  <c r="J60" i="1"/>
  <c r="J85" i="1"/>
  <c r="J104" i="1"/>
  <c r="J120" i="1"/>
  <c r="J128" i="1"/>
  <c r="J144" i="1"/>
  <c r="J161" i="1"/>
  <c r="J178" i="1"/>
  <c r="J195" i="1"/>
  <c r="J151" i="1"/>
  <c r="J24" i="1"/>
  <c r="J43" i="1"/>
  <c r="J59" i="1"/>
  <c r="J84" i="1"/>
  <c r="J119" i="1"/>
  <c r="J143" i="1"/>
  <c r="J169" i="1"/>
  <c r="J17" i="1"/>
  <c r="J35" i="1"/>
  <c r="J52" i="1"/>
  <c r="J68" i="1"/>
  <c r="J77" i="1"/>
  <c r="J96" i="1"/>
  <c r="J111" i="1"/>
  <c r="J138" i="1"/>
  <c r="J153" i="1"/>
  <c r="J170" i="1"/>
  <c r="J185" i="1"/>
  <c r="J19" i="1"/>
  <c r="J124" i="1"/>
  <c r="J132" i="1"/>
  <c r="J147" i="1"/>
  <c r="J148" i="1"/>
  <c r="J157" i="1"/>
  <c r="J166" i="1"/>
  <c r="J174" i="1"/>
  <c r="J182" i="1"/>
  <c r="J193" i="1"/>
  <c r="J200" i="1"/>
  <c r="J36" i="1"/>
  <c r="J135" i="1"/>
  <c r="J22" i="1"/>
  <c r="J31" i="1"/>
  <c r="J40" i="1"/>
  <c r="J48" i="1"/>
  <c r="J57" i="1"/>
  <c r="J65" i="1"/>
  <c r="J74" i="1"/>
  <c r="J82" i="1"/>
  <c r="J93" i="1"/>
  <c r="J103" i="1"/>
  <c r="J112" i="1"/>
  <c r="J115" i="1"/>
  <c r="J125" i="1"/>
  <c r="J189" i="1"/>
  <c r="J141" i="1"/>
  <c r="J149" i="1"/>
  <c r="J158" i="1"/>
  <c r="J167" i="1"/>
  <c r="J175" i="1"/>
  <c r="J183" i="1"/>
  <c r="J191" i="1"/>
  <c r="J201" i="1"/>
  <c r="J73" i="1"/>
  <c r="J156" i="1"/>
  <c r="J55" i="1"/>
  <c r="J165" i="1"/>
  <c r="J116" i="1"/>
  <c r="L135" i="1"/>
  <c r="L148" i="1"/>
  <c r="L99" i="1"/>
  <c r="L64" i="1"/>
  <c r="J71" i="1"/>
  <c r="L86" i="1"/>
  <c r="L159" i="1"/>
  <c r="L126" i="1"/>
  <c r="L109" i="1"/>
  <c r="L94" i="1"/>
  <c r="L75" i="1"/>
  <c r="L23" i="1"/>
  <c r="J136" i="1"/>
  <c r="L73" i="1"/>
  <c r="L191" i="1"/>
  <c r="L175" i="1"/>
  <c r="L158" i="1"/>
  <c r="L141" i="1"/>
  <c r="L125" i="1"/>
  <c r="L112" i="1"/>
  <c r="L93" i="1"/>
  <c r="L74" i="1"/>
  <c r="L57" i="1"/>
  <c r="L40" i="1"/>
  <c r="L22" i="1"/>
  <c r="J123" i="1"/>
  <c r="J18" i="1"/>
  <c r="J181" i="1"/>
  <c r="J80" i="1"/>
  <c r="L182" i="1"/>
  <c r="L132" i="1"/>
  <c r="L81" i="1"/>
  <c r="L29" i="1"/>
  <c r="J173" i="1"/>
  <c r="J107" i="1"/>
  <c r="L194" i="1"/>
  <c r="L142" i="1"/>
  <c r="L41" i="1"/>
  <c r="J199" i="1"/>
  <c r="J164" i="1"/>
  <c r="J131" i="1"/>
  <c r="J100" i="1"/>
  <c r="J63" i="1"/>
  <c r="J27" i="1"/>
  <c r="L36" i="1"/>
  <c r="L193" i="1"/>
  <c r="L174" i="1"/>
  <c r="L157" i="1"/>
  <c r="L147" i="1"/>
  <c r="L124" i="1"/>
  <c r="L108" i="1"/>
  <c r="L92" i="1"/>
  <c r="L72" i="1"/>
  <c r="L56" i="1"/>
  <c r="L39" i="1"/>
  <c r="L21" i="1"/>
  <c r="J192" i="1"/>
  <c r="J91" i="1"/>
  <c r="J188" i="1"/>
  <c r="J47" i="1"/>
  <c r="L200" i="1"/>
  <c r="L166" i="1"/>
  <c r="L117" i="1"/>
  <c r="L49" i="1"/>
  <c r="J33" i="1"/>
  <c r="J140" i="1"/>
  <c r="J38" i="1"/>
  <c r="L176" i="1"/>
  <c r="L58" i="1"/>
  <c r="J198" i="1"/>
  <c r="J163" i="1"/>
  <c r="J130" i="1"/>
  <c r="J98" i="1"/>
  <c r="J62" i="1"/>
  <c r="J28" i="1"/>
  <c r="L19" i="1"/>
  <c r="L185" i="1"/>
  <c r="L170" i="1"/>
  <c r="L153" i="1"/>
  <c r="L138" i="1"/>
  <c r="L120" i="1"/>
  <c r="L104" i="1"/>
  <c r="L85" i="1"/>
  <c r="L68" i="1"/>
  <c r="L52" i="1"/>
  <c r="L35" i="1"/>
  <c r="L17" i="1"/>
  <c r="L160" i="1"/>
  <c r="L134" i="1"/>
  <c r="L110" i="1"/>
  <c r="L84" i="1"/>
  <c r="L59" i="1"/>
  <c r="L24" i="1"/>
  <c r="J20" i="1"/>
  <c r="J180" i="1"/>
  <c r="J145" i="1"/>
  <c r="J121" i="1"/>
  <c r="J97" i="1"/>
  <c r="J69" i="1"/>
  <c r="J45" i="1"/>
  <c r="J37" i="1"/>
  <c r="J14" i="1"/>
  <c r="J177" i="1"/>
  <c r="J172" i="1"/>
  <c r="J127" i="1"/>
  <c r="J101" i="1"/>
  <c r="J76" i="1"/>
  <c r="J51" i="1"/>
  <c r="L87" i="1"/>
  <c r="L187" i="1"/>
  <c r="L169" i="1"/>
  <c r="L143" i="1"/>
  <c r="L119" i="1"/>
  <c r="L95" i="1"/>
  <c r="L67" i="1"/>
  <c r="L43" i="1"/>
  <c r="J152" i="1"/>
  <c r="J184" i="1"/>
  <c r="J162" i="1"/>
  <c r="J139" i="1"/>
  <c r="J113" i="1"/>
  <c r="J78" i="1"/>
  <c r="J61" i="1"/>
  <c r="J26" i="1"/>
  <c r="J196" i="1"/>
  <c r="J13" i="1"/>
  <c r="L34" i="1"/>
  <c r="J197" i="1"/>
  <c r="J171" i="1"/>
  <c r="J154" i="1"/>
  <c r="J129" i="1"/>
  <c r="J105" i="1"/>
  <c r="J88" i="1"/>
  <c r="J53" i="1"/>
  <c r="M9" i="1" l="1"/>
  <c r="M23" i="1" s="1"/>
  <c r="L203" i="1"/>
  <c r="J203" i="1"/>
  <c r="M8" i="1"/>
  <c r="K28" i="1" s="1"/>
  <c r="M39" i="1" l="1"/>
  <c r="K182" i="1"/>
  <c r="K77" i="1"/>
  <c r="K82" i="1"/>
  <c r="K160" i="1"/>
  <c r="K48" i="1"/>
  <c r="K193" i="1"/>
  <c r="K84" i="1"/>
  <c r="K149" i="1"/>
  <c r="K120" i="1"/>
  <c r="K85" i="1"/>
  <c r="K57" i="1"/>
  <c r="K173" i="1"/>
  <c r="K45" i="1"/>
  <c r="K156" i="1"/>
  <c r="K43" i="1"/>
  <c r="K151" i="1"/>
  <c r="K122" i="1"/>
  <c r="K100" i="1"/>
  <c r="K51" i="1"/>
  <c r="M132" i="1"/>
  <c r="K164" i="1"/>
  <c r="K17" i="1"/>
  <c r="K134" i="1"/>
  <c r="K111" i="1"/>
  <c r="K26" i="1"/>
  <c r="M169" i="1"/>
  <c r="K130" i="1"/>
  <c r="K184" i="1"/>
  <c r="K35" i="1"/>
  <c r="K147" i="1"/>
  <c r="K161" i="1"/>
  <c r="K200" i="1"/>
  <c r="K139" i="1"/>
  <c r="K199" i="1"/>
  <c r="K36" i="1"/>
  <c r="K132" i="1"/>
  <c r="K19" i="1"/>
  <c r="K53" i="1"/>
  <c r="M174" i="1"/>
  <c r="M64" i="1"/>
  <c r="M108" i="1"/>
  <c r="K52" i="1"/>
  <c r="K115" i="1"/>
  <c r="K177" i="1"/>
  <c r="K163" i="1"/>
  <c r="K140" i="1"/>
  <c r="K70" i="1"/>
  <c r="K189" i="1"/>
  <c r="K40" i="1"/>
  <c r="K90" i="1"/>
  <c r="K183" i="1"/>
  <c r="K93" i="1"/>
  <c r="K162" i="1"/>
  <c r="K97" i="1"/>
  <c r="K166" i="1"/>
  <c r="K127" i="1"/>
  <c r="K101" i="1"/>
  <c r="M83" i="1"/>
  <c r="K54" i="1"/>
  <c r="M72" i="1"/>
  <c r="K18" i="1"/>
  <c r="K112" i="1"/>
  <c r="K114" i="1"/>
  <c r="K131" i="1"/>
  <c r="K158" i="1"/>
  <c r="K98" i="1"/>
  <c r="K154" i="1"/>
  <c r="K31" i="1"/>
  <c r="K171" i="1"/>
  <c r="K78" i="1"/>
  <c r="K106" i="1"/>
  <c r="K95" i="1"/>
  <c r="M58" i="1"/>
  <c r="K63" i="1"/>
  <c r="K197" i="1"/>
  <c r="K123" i="1"/>
  <c r="K71" i="1"/>
  <c r="K190" i="1"/>
  <c r="K175" i="1"/>
  <c r="K187" i="1"/>
  <c r="K89" i="1"/>
  <c r="K55" i="1"/>
  <c r="K150" i="1"/>
  <c r="K30" i="1"/>
  <c r="K103" i="1"/>
  <c r="K146" i="1"/>
  <c r="K178" i="1"/>
  <c r="K181" i="1"/>
  <c r="M95" i="1"/>
  <c r="K60" i="1"/>
  <c r="K37" i="1"/>
  <c r="K129" i="1"/>
  <c r="K153" i="1"/>
  <c r="K170" i="1"/>
  <c r="K38" i="1"/>
  <c r="K15" i="1"/>
  <c r="K116" i="1"/>
  <c r="K128" i="1"/>
  <c r="K110" i="1"/>
  <c r="K198" i="1"/>
  <c r="K144" i="1"/>
  <c r="K79" i="1"/>
  <c r="K167" i="1"/>
  <c r="K87" i="1"/>
  <c r="K143" i="1"/>
  <c r="M68" i="1"/>
  <c r="K34" i="1"/>
  <c r="K195" i="1"/>
  <c r="K152" i="1"/>
  <c r="M139" i="1"/>
  <c r="M18" i="1"/>
  <c r="M31" i="1"/>
  <c r="M103" i="1"/>
  <c r="M167" i="1"/>
  <c r="M37" i="1"/>
  <c r="M70" i="1"/>
  <c r="M156" i="1"/>
  <c r="M151" i="1"/>
  <c r="M62" i="1"/>
  <c r="M131" i="1"/>
  <c r="M96" i="1"/>
  <c r="M78" i="1"/>
  <c r="M163" i="1"/>
  <c r="M199" i="1"/>
  <c r="M49" i="1"/>
  <c r="M171" i="1"/>
  <c r="M55" i="1"/>
  <c r="M40" i="1"/>
  <c r="M175" i="1"/>
  <c r="M61" i="1"/>
  <c r="M106" i="1"/>
  <c r="M192" i="1"/>
  <c r="M77" i="1"/>
  <c r="M26" i="1"/>
  <c r="M90" i="1"/>
  <c r="M164" i="1"/>
  <c r="M76" i="1"/>
  <c r="M143" i="1"/>
  <c r="M111" i="1"/>
  <c r="M113" i="1"/>
  <c r="M30" i="1"/>
  <c r="M150" i="1"/>
  <c r="M21" i="1"/>
  <c r="M155" i="1"/>
  <c r="M48" i="1"/>
  <c r="M189" i="1"/>
  <c r="M195" i="1"/>
  <c r="M146" i="1"/>
  <c r="M126" i="1"/>
  <c r="M129" i="1"/>
  <c r="M47" i="1"/>
  <c r="M145" i="1"/>
  <c r="M71" i="1"/>
  <c r="M56" i="1"/>
  <c r="M65" i="1"/>
  <c r="M149" i="1"/>
  <c r="M89" i="1"/>
  <c r="M168" i="1"/>
  <c r="M33" i="1"/>
  <c r="M187" i="1"/>
  <c r="M128" i="1"/>
  <c r="M140" i="1"/>
  <c r="M116" i="1"/>
  <c r="M74" i="1"/>
  <c r="M158" i="1"/>
  <c r="M63" i="1"/>
  <c r="M153" i="1"/>
  <c r="M196" i="1"/>
  <c r="M173" i="1"/>
  <c r="M188" i="1"/>
  <c r="M183" i="1"/>
  <c r="M91" i="1"/>
  <c r="M186" i="1"/>
  <c r="M114" i="1"/>
  <c r="M119" i="1"/>
  <c r="M98" i="1"/>
  <c r="M29" i="1"/>
  <c r="M135" i="1"/>
  <c r="M179" i="1"/>
  <c r="M14" i="1"/>
  <c r="M190" i="1"/>
  <c r="M50" i="1"/>
  <c r="M162" i="1"/>
  <c r="M100" i="1"/>
  <c r="M177" i="1"/>
  <c r="M184" i="1"/>
  <c r="M107" i="1"/>
  <c r="M147" i="1"/>
  <c r="M53" i="1"/>
  <c r="M80" i="1"/>
  <c r="M88" i="1"/>
  <c r="M138" i="1"/>
  <c r="M197" i="1"/>
  <c r="M101" i="1"/>
  <c r="M15" i="1"/>
  <c r="M105" i="1"/>
  <c r="M121" i="1"/>
  <c r="M66" i="1"/>
  <c r="M28" i="1"/>
  <c r="M144" i="1"/>
  <c r="M54" i="1"/>
  <c r="M157" i="1"/>
  <c r="M20" i="1"/>
  <c r="M82" i="1"/>
  <c r="M154" i="1"/>
  <c r="M170" i="1"/>
  <c r="M34" i="1"/>
  <c r="M25" i="1"/>
  <c r="M161" i="1"/>
  <c r="M115" i="1"/>
  <c r="M123" i="1"/>
  <c r="M86" i="1"/>
  <c r="M51" i="1"/>
  <c r="M178" i="1"/>
  <c r="M79" i="1"/>
  <c r="M191" i="1"/>
  <c r="M32" i="1"/>
  <c r="M69" i="1"/>
  <c r="M81" i="1"/>
  <c r="M102" i="1"/>
  <c r="M172" i="1"/>
  <c r="M181" i="1"/>
  <c r="M73" i="1"/>
  <c r="M109" i="1"/>
  <c r="M160" i="1"/>
  <c r="M165" i="1"/>
  <c r="M180" i="1"/>
  <c r="M118" i="1"/>
  <c r="M42" i="1"/>
  <c r="M38" i="1"/>
  <c r="M152" i="1"/>
  <c r="M198" i="1"/>
  <c r="M193" i="1"/>
  <c r="M136" i="1"/>
  <c r="M43" i="1"/>
  <c r="M46" i="1"/>
  <c r="M127" i="1"/>
  <c r="M45" i="1"/>
  <c r="M122" i="1"/>
  <c r="M201" i="1"/>
  <c r="M97" i="1"/>
  <c r="M130" i="1"/>
  <c r="M92" i="1"/>
  <c r="M137" i="1"/>
  <c r="M27" i="1"/>
  <c r="M44" i="1"/>
  <c r="M166" i="1"/>
  <c r="M22" i="1"/>
  <c r="M194" i="1"/>
  <c r="M52" i="1"/>
  <c r="M93" i="1"/>
  <c r="M16" i="1"/>
  <c r="M60" i="1"/>
  <c r="M85" i="1"/>
  <c r="M120" i="1"/>
  <c r="M112" i="1"/>
  <c r="M57" i="1"/>
  <c r="M84" i="1"/>
  <c r="M35" i="1"/>
  <c r="K105" i="1"/>
  <c r="M148" i="1"/>
  <c r="K65" i="1"/>
  <c r="K76" i="1"/>
  <c r="K169" i="1"/>
  <c r="K136" i="1"/>
  <c r="K88" i="1"/>
  <c r="M110" i="1"/>
  <c r="K188" i="1"/>
  <c r="M200" i="1"/>
  <c r="K185" i="1"/>
  <c r="K145" i="1"/>
  <c r="K59" i="1"/>
  <c r="K192" i="1"/>
  <c r="K157" i="1"/>
  <c r="K20" i="1"/>
  <c r="K121" i="1"/>
  <c r="K91" i="1"/>
  <c r="K104" i="1"/>
  <c r="K165" i="1"/>
  <c r="K180" i="1"/>
  <c r="K124" i="1"/>
  <c r="K155" i="1"/>
  <c r="K74" i="1"/>
  <c r="K27" i="1"/>
  <c r="M24" i="1"/>
  <c r="M94" i="1"/>
  <c r="K201" i="1"/>
  <c r="K61" i="1"/>
  <c r="K138" i="1"/>
  <c r="K80" i="1"/>
  <c r="K137" i="1"/>
  <c r="K25" i="1"/>
  <c r="M185" i="1"/>
  <c r="M141" i="1"/>
  <c r="M59" i="1"/>
  <c r="M17" i="1"/>
  <c r="K13" i="1"/>
  <c r="K49" i="1"/>
  <c r="K56" i="1"/>
  <c r="K81" i="1"/>
  <c r="K99" i="1"/>
  <c r="K29" i="1"/>
  <c r="K117" i="1"/>
  <c r="K21" i="1"/>
  <c r="K64" i="1"/>
  <c r="K108" i="1"/>
  <c r="K39" i="1"/>
  <c r="K72" i="1"/>
  <c r="K92" i="1"/>
  <c r="K32" i="1"/>
  <c r="K159" i="1"/>
  <c r="K58" i="1"/>
  <c r="K50" i="1"/>
  <c r="K176" i="1"/>
  <c r="K83" i="1"/>
  <c r="K66" i="1"/>
  <c r="K16" i="1"/>
  <c r="K86" i="1"/>
  <c r="K94" i="1"/>
  <c r="K41" i="1"/>
  <c r="K126" i="1"/>
  <c r="K142" i="1"/>
  <c r="K75" i="1"/>
  <c r="K23" i="1"/>
  <c r="K109" i="1"/>
  <c r="K102" i="1"/>
  <c r="K186" i="1"/>
  <c r="K118" i="1"/>
  <c r="K194" i="1"/>
  <c r="K133" i="1"/>
  <c r="K168" i="1"/>
  <c r="K174" i="1"/>
  <c r="K172" i="1"/>
  <c r="K68" i="1"/>
  <c r="K179" i="1"/>
  <c r="K22" i="1"/>
  <c r="K14" i="1"/>
  <c r="K113" i="1"/>
  <c r="K62" i="1"/>
  <c r="K24" i="1"/>
  <c r="M159" i="1"/>
  <c r="K33" i="1"/>
  <c r="K125" i="1"/>
  <c r="K67" i="1"/>
  <c r="K141" i="1"/>
  <c r="K47" i="1"/>
  <c r="M87" i="1"/>
  <c r="M124" i="1"/>
  <c r="M75" i="1"/>
  <c r="K46" i="1"/>
  <c r="K148" i="1"/>
  <c r="M142" i="1"/>
  <c r="M41" i="1"/>
  <c r="K119" i="1"/>
  <c r="K69" i="1"/>
  <c r="M125" i="1"/>
  <c r="M182" i="1"/>
  <c r="M117" i="1"/>
  <c r="M19" i="1"/>
  <c r="M134" i="1"/>
  <c r="K191" i="1"/>
  <c r="K44" i="1"/>
  <c r="K73" i="1"/>
  <c r="M176" i="1"/>
  <c r="K196" i="1"/>
  <c r="M104" i="1"/>
  <c r="K107" i="1"/>
  <c r="K42" i="1"/>
  <c r="K135" i="1"/>
  <c r="M36" i="1"/>
  <c r="M133" i="1"/>
  <c r="K96" i="1"/>
  <c r="M67" i="1"/>
  <c r="M99" i="1"/>
  <c r="M13" i="1"/>
  <c r="K203" i="1" l="1"/>
  <c r="M203" i="1"/>
</calcChain>
</file>

<file path=xl/sharedStrings.xml><?xml version="1.0" encoding="utf-8"?>
<sst xmlns="http://schemas.openxmlformats.org/spreadsheetml/2006/main" count="1026" uniqueCount="647">
  <si>
    <t>JUSTIÇA FEDERAL DE PRIMEIRO GRAU</t>
  </si>
  <si>
    <t>SEÇÃO JUDICIÁRIA DA PARAÍBA</t>
  </si>
  <si>
    <t>SEÇÃO DE MANUTENÇÃO PREDIAL</t>
  </si>
  <si>
    <t>Valor estimado - 12 meses</t>
  </si>
  <si>
    <t>Valor estimado - 36 meses</t>
  </si>
  <si>
    <t>BDI</t>
  </si>
  <si>
    <t>Item</t>
  </si>
  <si>
    <t>Código</t>
  </si>
  <si>
    <t>Banco</t>
  </si>
  <si>
    <t>Descrição</t>
  </si>
  <si>
    <t>Und</t>
  </si>
  <si>
    <t>Quant.
12 meses</t>
  </si>
  <si>
    <t>Quant.
36 meses</t>
  </si>
  <si>
    <t>Custo
Unitário</t>
  </si>
  <si>
    <t>Preço
Unitário</t>
  </si>
  <si>
    <t>Total
12 meses</t>
  </si>
  <si>
    <t>Peso (%)</t>
  </si>
  <si>
    <t>Total
36 meses</t>
  </si>
  <si>
    <t xml:space="preserve"> 1 </t>
  </si>
  <si>
    <t xml:space="preserve"> 00000414/SINAPI </t>
  </si>
  <si>
    <t>ORSE</t>
  </si>
  <si>
    <t>ABRACADEIRA DE NYLON PARA AMARRACAO DE CABOS, COMPRIMENTO DE 100 X 2,5 MM</t>
  </si>
  <si>
    <t>un</t>
  </si>
  <si>
    <t xml:space="preserve"> 2</t>
  </si>
  <si>
    <t xml:space="preserve"> 00000410/SINAPI </t>
  </si>
  <si>
    <t>ABRACADEIRA DE NYLON PARA AMARRACAO DE CABOS, COMPRIMENTO DE 150 X *3,6* MM</t>
  </si>
  <si>
    <t xml:space="preserve"> 3</t>
  </si>
  <si>
    <t xml:space="preserve"> 00000408/SINAPI </t>
  </si>
  <si>
    <t>ABRACADEIRA DE NYLON PARA AMARRACAO DE CABOS, COMPRIMENTO DE 390 X *4,6* MM</t>
  </si>
  <si>
    <t xml:space="preserve"> 4</t>
  </si>
  <si>
    <t xml:space="preserve"> 135 </t>
  </si>
  <si>
    <t>ADESIVO BIANCO (VEDACIT) - P/ CHAPISCO, CONCRETO E  ARGAMASSA - OU SIMILAR</t>
  </si>
  <si>
    <t>kg</t>
  </si>
  <si>
    <t xml:space="preserve"> 5</t>
  </si>
  <si>
    <t xml:space="preserve"> 136 </t>
  </si>
  <si>
    <t>ADESIVO COMPOUND VEDACIT OU SIMILAR</t>
  </si>
  <si>
    <t xml:space="preserve"> 6</t>
  </si>
  <si>
    <t xml:space="preserve"> 00020080 </t>
  </si>
  <si>
    <t>SINAPI</t>
  </si>
  <si>
    <t>ADESIVO PLASTICO PARA PVC, FRASCO COM 175 GR</t>
  </si>
  <si>
    <t xml:space="preserve"> 7</t>
  </si>
  <si>
    <t xml:space="preserve"> 4157 </t>
  </si>
  <si>
    <t>ADESIVO SIKADUR 32 - FLUIDO BÍ-COMPONENTE À BASE DE RESINAS EPOXI - P/ COLAGEM ENTRE DIVERSAS SUPERFÍCIES (CONCRETO, MADEIRA, METAIS, CERÂMICAS, ETC) OU SIMILAR</t>
  </si>
  <si>
    <t xml:space="preserve"> 8</t>
  </si>
  <si>
    <t xml:space="preserve"> 139 </t>
  </si>
  <si>
    <t>ADESIVO SIKAFIX (SIKA) - P/ ARGAMASSA E PASTA DE CIMENTO - OU SIMILAR</t>
  </si>
  <si>
    <t xml:space="preserve"> 9</t>
  </si>
  <si>
    <t xml:space="preserve"> 00001381 </t>
  </si>
  <si>
    <t>ARGAMASSA COLANTE AC I PARA CERAMICAS</t>
  </si>
  <si>
    <t xml:space="preserve"> 10</t>
  </si>
  <si>
    <t xml:space="preserve"> 00034353 </t>
  </si>
  <si>
    <t>ARGAMASSA COLANTE AC II</t>
  </si>
  <si>
    <t xml:space="preserve"> 11</t>
  </si>
  <si>
    <t xml:space="preserve"> 00037595 </t>
  </si>
  <si>
    <t>ARGAMASSA COLANTE TIPO AC III</t>
  </si>
  <si>
    <t xml:space="preserve"> 12</t>
  </si>
  <si>
    <t xml:space="preserve"> 00000377 </t>
  </si>
  <si>
    <t>ASSENTO SANITARIO DE PLASTICO, TIPO CONVENCIONAL</t>
  </si>
  <si>
    <t xml:space="preserve"> 13</t>
  </si>
  <si>
    <t xml:space="preserve"> 00000183 </t>
  </si>
  <si>
    <t>BATENTE / PORTAL / ADUELA / MARCO EM MADEIRA MACICA COM REBAIXO, E = *3* CM, L = *14* CM, PARA PORTAS DE GIRO DE *60 CM A 120* CM X *210* CM, CEDRINHO / ANGELIM COMERCIAL / TAURI / CURUPIXA / PEROBA / CUMARU OU EQUIVALENTE DA REGIAO (NAO INCLUI ALIZARES)</t>
  </si>
  <si>
    <t>jg</t>
  </si>
  <si>
    <t xml:space="preserve"> 14</t>
  </si>
  <si>
    <t xml:space="preserve"> 00000181 </t>
  </si>
  <si>
    <t>BATENTE / PORTAL / ADUELA / MARCO EM MADEIRA MACICA COM REBAIXO, E = *3* CM, L = *16* CM, PARA PORTAS DE GIRO DE *60 CM A 120* CM X *210* CM, CEDRINHO / ANGELIM COMERCIAL / TAURI / CURUPIXA / PEROBA / CUMARU OU EQUIVALENTE DA REGIAO (NAO INCLUI ALIZARES)</t>
  </si>
  <si>
    <t xml:space="preserve"> 15</t>
  </si>
  <si>
    <t xml:space="preserve"> 00007270 </t>
  </si>
  <si>
    <t>BLOCO CERAMICO / TIJOLO VAZADO PARA ALVENARIA DE VEDACAO, 4 FUROS NA HORIZONTAL DE 9 X 9 X 19 CM (L X A X C)</t>
  </si>
  <si>
    <t xml:space="preserve"> 16</t>
  </si>
  <si>
    <t xml:space="preserve"> 00007271 </t>
  </si>
  <si>
    <t>BLOCO CERAMICO / TIJOLO VAZADO PARA ALVENARIA DE VEDACAO, 8 FUROS NA HORIZONTAL DE 9 X 19 X 19 CM (L X A X C)</t>
  </si>
  <si>
    <t xml:space="preserve"> 17</t>
  </si>
  <si>
    <t xml:space="preserve"> 00034584 </t>
  </si>
  <si>
    <t>BLOCO DE GESSO VAZADO, BRANCO, E = *7* CM, DIMENSOES *67 X 50* CM</t>
  </si>
  <si>
    <t>m²</t>
  </si>
  <si>
    <t xml:space="preserve"> 18</t>
  </si>
  <si>
    <t xml:space="preserve"> 10424 </t>
  </si>
  <si>
    <t>BOTOEIRA DE DESTRAVE DE FECHADURA ELETROMAGNETICA PARA CONTROLE DE ACESSO</t>
  </si>
  <si>
    <t xml:space="preserve"> 19</t>
  </si>
  <si>
    <t xml:space="preserve"> 00004374 </t>
  </si>
  <si>
    <t>BUCHA DE NYLON SEM ABA S10</t>
  </si>
  <si>
    <t xml:space="preserve"> 20</t>
  </si>
  <si>
    <t xml:space="preserve"> 00004376 </t>
  </si>
  <si>
    <t>BUCHA DE NYLON SEM ABA S8</t>
  </si>
  <si>
    <t xml:space="preserve"> 21</t>
  </si>
  <si>
    <t xml:space="preserve"> 12617 </t>
  </si>
  <si>
    <t>CABO BALANCEADO 2 X 0,30MM (PARA MICROFONE)</t>
  </si>
  <si>
    <t>m</t>
  </si>
  <si>
    <t xml:space="preserve"> 22</t>
  </si>
  <si>
    <t xml:space="preserve"> 00001022 </t>
  </si>
  <si>
    <t>CABO DE COBRE, FLEXIVEL, CLASSE 4 OU 5, ISOLACAO EM PVC/A, ANTICHAMA BWF-B, COBERTURA PVC-ST1, ANTICHAMA BWF-B, 1 CONDUTOR, 0,6/1 KV, SECAO NOMINAL 2,5 MM2</t>
  </si>
  <si>
    <t xml:space="preserve"> 23</t>
  </si>
  <si>
    <t xml:space="preserve"> 00001021 </t>
  </si>
  <si>
    <t>CABO DE COBRE, FLEXIVEL, CLASSE 4 OU 5, ISOLACAO EM PVC/A, ANTICHAMA BWF-B, COBERTURA PVC-ST1, ANTICHAMA BWF-B, 1 CONDUTOR, 0,6/1 KV, SECAO NOMINAL 4 MM2</t>
  </si>
  <si>
    <t xml:space="preserve"> 24</t>
  </si>
  <si>
    <t xml:space="preserve"> 11633 </t>
  </si>
  <si>
    <t>CABO PARA AUDIO, AF, 2 X 22AWG</t>
  </si>
  <si>
    <t xml:space="preserve"> 25</t>
  </si>
  <si>
    <t xml:space="preserve"> 00011161 </t>
  </si>
  <si>
    <t>CAL HIDRATADA PARA PINTURA</t>
  </si>
  <si>
    <t xml:space="preserve"> 26</t>
  </si>
  <si>
    <t xml:space="preserve"> 00001379 </t>
  </si>
  <si>
    <t>CIMENTO PORTLAND COMPOSTO CP II-32</t>
  </si>
  <si>
    <t xml:space="preserve"> 27</t>
  </si>
  <si>
    <t xml:space="preserve"> 00034753 </t>
  </si>
  <si>
    <t>CIMENTO PORTLAND POZOLANICO CP IV-32</t>
  </si>
  <si>
    <t xml:space="preserve"> 28</t>
  </si>
  <si>
    <t xml:space="preserve"> 00039601 </t>
  </si>
  <si>
    <t>CONECTOR / TOMADA FEMEA RJ 45, CATEGORIA 6 (CAT 6) PARA CABOS</t>
  </si>
  <si>
    <t xml:space="preserve"> 29</t>
  </si>
  <si>
    <t xml:space="preserve"> 00039603 </t>
  </si>
  <si>
    <t>CONECTOR MACHO RJ 45, CATEGORIA 6 (CAT 6) PARA CABOS</t>
  </si>
  <si>
    <t xml:space="preserve"> 30</t>
  </si>
  <si>
    <t xml:space="preserve"> 00005318 </t>
  </si>
  <si>
    <t>DILUENTE AGUARRAS</t>
  </si>
  <si>
    <t>l</t>
  </si>
  <si>
    <t xml:space="preserve"> 31</t>
  </si>
  <si>
    <t xml:space="preserve"> 00044531 </t>
  </si>
  <si>
    <t>DISCO DE CORTE DIAMANTADO SEGMENTADO DIAMETRO DE 180 MM PARA ESMERILHADEIRA 7"</t>
  </si>
  <si>
    <t xml:space="preserve"> 32</t>
  </si>
  <si>
    <t xml:space="preserve"> 00038140 </t>
  </si>
  <si>
    <t>DISCO DE CORTE DIAMANTADO SEGMENTADO, DIAMETRO DE *110* MM, FURO DE 20 MM</t>
  </si>
  <si>
    <t xml:space="preserve"> 33</t>
  </si>
  <si>
    <t xml:space="preserve"> 00044495 </t>
  </si>
  <si>
    <t>DISCO DE CORTE PARA METAL COM DUAS TELAS 12 X 1/8 X 3/4" (300 X 3,2 X 19,05 MM)</t>
  </si>
  <si>
    <t xml:space="preserve"> 34</t>
  </si>
  <si>
    <t xml:space="preserve"> 00044534 </t>
  </si>
  <si>
    <t>DISCO DE LIXA PARA METAL, DIAMETRO = 180 MM, GRAO  120</t>
  </si>
  <si>
    <t xml:space="preserve"> 35</t>
  </si>
  <si>
    <t xml:space="preserve"> 00034653 </t>
  </si>
  <si>
    <t>DISJUNTOR TERMOMAGNETICO PARA TRILHO DIN (IEC), MONOPOLAR, 6 - 32 A</t>
  </si>
  <si>
    <t xml:space="preserve"> 36</t>
  </si>
  <si>
    <t xml:space="preserve"> 00034709 </t>
  </si>
  <si>
    <t>DISJUNTOR TERMOMAGNETICO PARA TRILHO DIN (IEC), TRIPOLAR, 10 - 50 A</t>
  </si>
  <si>
    <t xml:space="preserve"> 37</t>
  </si>
  <si>
    <t xml:space="preserve"> 00002370 </t>
  </si>
  <si>
    <t>DISJUNTOR TIPO NEMA, MONOPOLAR 10 ATE 30A, TENSAO MAXIMA DE 240 V</t>
  </si>
  <si>
    <t xml:space="preserve"> 38</t>
  </si>
  <si>
    <t xml:space="preserve"> 00002386 </t>
  </si>
  <si>
    <t>DISJUNTOR TIPO NEMA, MONOPOLAR 35 ATE 50 A, TENSAO MAXIMA DE 240 V</t>
  </si>
  <si>
    <t xml:space="preserve"> 39</t>
  </si>
  <si>
    <t xml:space="preserve"> 00002392 </t>
  </si>
  <si>
    <t>DISJUNTOR TIPO NEMA, TRIPOLAR 10 ATE 50A, TENSAO MAXIMA DE 415 V</t>
  </si>
  <si>
    <t xml:space="preserve"> 40</t>
  </si>
  <si>
    <t xml:space="preserve"> 00002373 </t>
  </si>
  <si>
    <t>DISJUNTOR TIPO NEMA, TRIPOLAR 60 ATE 100 A, TENSAO MAXIMA DE 415 V</t>
  </si>
  <si>
    <t xml:space="preserve"> 41</t>
  </si>
  <si>
    <t xml:space="preserve"> 00039464 </t>
  </si>
  <si>
    <t>DISPOSITIVO DR, 4 POLOS, SENSIBILIDADE DE 300 MA, CORRENTE DE 100 A, TIPO AC</t>
  </si>
  <si>
    <t xml:space="preserve"> 42</t>
  </si>
  <si>
    <t xml:space="preserve"> 00039460 </t>
  </si>
  <si>
    <t>DISPOSITIVO DR, 4 POLOS, SENSIBILIDADE DE 300 MA, CORRENTE DE 25 A, TIPO AC</t>
  </si>
  <si>
    <t xml:space="preserve"> 43</t>
  </si>
  <si>
    <t xml:space="preserve"> 00039461 </t>
  </si>
  <si>
    <t>DISPOSITIVO DR, 4 POLOS, SENSIBILIDADE DE 300 MA, CORRENTE DE 40 A, TIPO AC</t>
  </si>
  <si>
    <t xml:space="preserve"> 44</t>
  </si>
  <si>
    <t xml:space="preserve"> 00039462 </t>
  </si>
  <si>
    <t>DISPOSITIVO DR, 4 POLOS, SENSIBILIDADE DE 300 MA, CORRENTE DE 63 A, TIPO AC</t>
  </si>
  <si>
    <t xml:space="preserve"> 45</t>
  </si>
  <si>
    <t xml:space="preserve"> 00039463 </t>
  </si>
  <si>
    <t>DISPOSITIVO DR, 4 POLOS, SENSIBILIDADE DE 300 MA, CORRENTE DE 80 A, TIPO AC</t>
  </si>
  <si>
    <t xml:space="preserve"> 46</t>
  </si>
  <si>
    <t xml:space="preserve"> 00011447 </t>
  </si>
  <si>
    <t>DOBRADICA EM LATAO, 3" X 2 1/2 ", E= 1,9 A 2 MM, COM ANEL, CROMADO, TAMPA BOLA, COM PARAFUSOS</t>
  </si>
  <si>
    <t xml:space="preserve"> 47</t>
  </si>
  <si>
    <t xml:space="preserve"> 00038190 </t>
  </si>
  <si>
    <t>DUCHA / CHUVEIRO METALICO, DE PAREDE, ARTICULAVEL, COM DESVIADOR E DUCHA MANUAL</t>
  </si>
  <si>
    <t xml:space="preserve"> 48</t>
  </si>
  <si>
    <t xml:space="preserve"> 00002685 </t>
  </si>
  <si>
    <t>ELETRODUTO DE PVC RIGIDO ROSCAVEL DE 1 ", SEM LUVA</t>
  </si>
  <si>
    <t xml:space="preserve"> 49</t>
  </si>
  <si>
    <t xml:space="preserve"> 00002674 </t>
  </si>
  <si>
    <t>ELETRODUTO DE PVC RIGIDO ROSCAVEL DE 3/4 ", SEM LUVA</t>
  </si>
  <si>
    <t xml:space="preserve"> 50</t>
  </si>
  <si>
    <t xml:space="preserve"> 00002504 </t>
  </si>
  <si>
    <t>ELETRODUTO FLEXIVEL, EM FITA DE ACO GALVANIZADO, REVESTIDO COM PVC PRETO, DIAMETRO EXTERNO DE 25 MM, DN = 3/4", TIPO SEALTUBO</t>
  </si>
  <si>
    <t xml:space="preserve"> 51</t>
  </si>
  <si>
    <t xml:space="preserve"> 00002501 </t>
  </si>
  <si>
    <t>ELETRODUTO FLEXIVEL, EM FITA DE ACO GALVANIZADO, REVESTIDO COM PVC PRETO, DIAMETRO EXTERNO DE 32 MM, DN = 1", TIPO SEALTUBO</t>
  </si>
  <si>
    <t xml:space="preserve"> 52</t>
  </si>
  <si>
    <t xml:space="preserve"> 00002502 </t>
  </si>
  <si>
    <t>ELETRODUTO FLEXIVEL, EM FITA DE ACO GALVANIZADO, REVESTIDO COM PVC PRETO, DIAMETRO EXTERNO DE 40 MM, DN = 1 1/4", TIPO SEALTUBO</t>
  </si>
  <si>
    <t xml:space="preserve"> 53</t>
  </si>
  <si>
    <t xml:space="preserve"> 00002503 </t>
  </si>
  <si>
    <t>ELETRODUTO FLEXIVEL, EM FITA DE ACO GALVANIZADO, REVESTIDO COM PVC PRETO, DIAMETRO EXTERNO DE 50 MM, DN = 1 1/2", TIPO SEALTUBO</t>
  </si>
  <si>
    <t xml:space="preserve"> 54</t>
  </si>
  <si>
    <t xml:space="preserve"> 00002500 </t>
  </si>
  <si>
    <t>ELETRODUTO FLEXIVEL, EM FITA DE ACO GALVANIZADO, REVESTIDO COM PVC PRETO, DIAMETRO EXTERNO DE 60 MM, DN = 2", TIPO SEALTUBO</t>
  </si>
  <si>
    <t xml:space="preserve"> 55</t>
  </si>
  <si>
    <t xml:space="preserve"> 00002505 </t>
  </si>
  <si>
    <t>ELETRODUTO FLEXIVEL, EM FITA DE ACO GALVANIZADO, REVESTIDO COM PVC PRETO, DIAMETRO EXTERNO DE 75 MM, DN = 2 1/2", TIPO SEALTUBO</t>
  </si>
  <si>
    <t xml:space="preserve"> 56</t>
  </si>
  <si>
    <t xml:space="preserve"> 00011683 </t>
  </si>
  <si>
    <t>ENGATE / RABICHO FLEXIVEL INOX 1/2" X 30 CM</t>
  </si>
  <si>
    <t xml:space="preserve"> 57</t>
  </si>
  <si>
    <t xml:space="preserve"> 00011684 </t>
  </si>
  <si>
    <t>ENGATE / RABICHO FLEXIVEL INOX 1/2" X 40 CM</t>
  </si>
  <si>
    <t xml:space="preserve"> 58</t>
  </si>
  <si>
    <t xml:space="preserve"> 00006141 </t>
  </si>
  <si>
    <t>ENGATE/RABICHO FLEXIVEL PLASTICO (PVC OU ABS) BRANCO 1/2" X 30 CM</t>
  </si>
  <si>
    <t xml:space="preserve"> 59</t>
  </si>
  <si>
    <t xml:space="preserve"> 00011681 </t>
  </si>
  <si>
    <t>ENGATE/RABICHO FLEXIVEL PLASTICO (PVC OU ABS) BRANCO 1/2" X 40 CM</t>
  </si>
  <si>
    <t xml:space="preserve"> 60</t>
  </si>
  <si>
    <t xml:space="preserve"> 00038124 </t>
  </si>
  <si>
    <t>ESPUMA EXPANSIVA DE POLIURETANO, APLICACAO MANUAL - 500 ML</t>
  </si>
  <si>
    <t xml:space="preserve"> 61</t>
  </si>
  <si>
    <t xml:space="preserve"> 11981 </t>
  </si>
  <si>
    <t>EXAUSTOR PARA BANHEIRO, BIVOLT, REF.: C 80 A, DA VENTOKIT OU SIMILAR</t>
  </si>
  <si>
    <t xml:space="preserve"> 62</t>
  </si>
  <si>
    <t xml:space="preserve"> 00011469 </t>
  </si>
  <si>
    <t>FECHADURA DE EMBUTIR PARA GAVETA E MOVEIS DE MADEIRA, EM ACO INOX COM ACABAMENTO CROMADO, COM ABAS LATERAIS, CILINDRO COM 22 MM DE DIAMETRO, INCLUINDO CHAVE COM PERFIL METALICO E CAPA ESCAMOTEAVEL</t>
  </si>
  <si>
    <t xml:space="preserve"> 63</t>
  </si>
  <si>
    <t xml:space="preserve"> 00038153 </t>
  </si>
  <si>
    <t>FECHADURA ESPELHO PARA PORTA DE BANHEIRO, EM ACO INOX (MAQUINA, TESTA E CONTRA-TESTA) E EM ZAMAC (MACANETA, LINGUETA E TRINCOS) COM ACABAMENTO CROMADO, MAQUINA DE 40 MM, INCLUINDO CHAVE TIPO TRANQUETA</t>
  </si>
  <si>
    <t>cj</t>
  </si>
  <si>
    <t xml:space="preserve"> 64</t>
  </si>
  <si>
    <t xml:space="preserve"> 00003080 </t>
  </si>
  <si>
    <t>FECHADURA ESPELHO PARA PORTA EXTERNA, EM ACO INOX (MAQUINA, TESTA E CONTRA-TESTA) E EM ZAMAC (MACANETA, LINGUETA E TRINCOS) COM ACABAMENTO CROMADO, MAQUINA DE 40 MM, INCLUINDO CHAVE TIPO CILINDRO</t>
  </si>
  <si>
    <t xml:space="preserve"> 65</t>
  </si>
  <si>
    <t xml:space="preserve"> 00003081 </t>
  </si>
  <si>
    <t>FECHADURA ESPELHO PARA PORTA EXTERNA, EM ACO INOX (MAQUINA, TESTA E CONTRA-TESTA) E EM ZAMAC (MACANETA, LINGUETA E TRINCOS) COM ACABAMENTO CROMADO, MAQUINA DE 55 MM, INCLUINDO CHAVE TIPO CILINDRO</t>
  </si>
  <si>
    <t xml:space="preserve"> 66</t>
  </si>
  <si>
    <t xml:space="preserve"> 00003090 </t>
  </si>
  <si>
    <t>FECHADURA ESPELHO PARA PORTA INTERNA, EM ACO INOX (MAQUINA, TESTA E CONTRA-TESTA) E EM ZAMAC (MACANETA, LINGUETA E TRINCOS) COM ACABAMENTO CROMADO, MAQUINA DE 40 MM, INCLUINDO CHAVE TIPO INTERNA</t>
  </si>
  <si>
    <t xml:space="preserve"> 67</t>
  </si>
  <si>
    <t xml:space="preserve"> 00003093 </t>
  </si>
  <si>
    <t>FECHADURA ROSETA REDONDA PARA PORTA INTERNA, EM ACO INOX (MAQUINA, TESTA E CONTRA-TESTA) E EM ZAMAC (MACANETA, LINGUETA E TRINCOS) COM ACABAMENTO CROMADO, MAQUINA DE 55 MM, INCLUINDO CHAVE TIPO INTERNA</t>
  </si>
  <si>
    <t xml:space="preserve"> 68</t>
  </si>
  <si>
    <t xml:space="preserve"> 00003108 </t>
  </si>
  <si>
    <t>FECHO QUEBRA UNHA, EM LATAO COM ACABAMENTO CROMADO, DE EMBUTIR, COM COMANDO ALAVANCA, ALTURA DE DE 22 CM, LARGURA MINIMA DE 1,90 CM E ESPESSURA MINIMA DE 1,90 MM, PARA PORTAS E JANELAS (INCLUI PARAFUSOS)</t>
  </si>
  <si>
    <t xml:space="preserve"> 69</t>
  </si>
  <si>
    <t xml:space="preserve"> 00003105 </t>
  </si>
  <si>
    <t>FECHO QUEBRA UNHA, EM LATAO COM ACABAMENTO CROMADO, DE EMBUTIR, COM COMANDO ALAVANCA, ALTURA DE DE 40 CM, LARGURA MINIMA DE 1,90 CM E ESPESSURA MINIMA DE 1,90 MM, PARA PORTAS E JANELAS (INCLUI PARAFUSOS)</t>
  </si>
  <si>
    <t xml:space="preserve"> 70</t>
  </si>
  <si>
    <t xml:space="preserve"> 00012815 </t>
  </si>
  <si>
    <t>FITA CREPE ROLO DE *25* MM X 50 M</t>
  </si>
  <si>
    <t xml:space="preserve"> 71</t>
  </si>
  <si>
    <t xml:space="preserve"> 00039431 </t>
  </si>
  <si>
    <t>FITA DE PAPEL MICROPERFURADO, 50 X 150 MM, PARA TRATAMENTO DE JUNTAS DE CHAPA DE GESSO PARA DRYWALL</t>
  </si>
  <si>
    <t xml:space="preserve"> 72</t>
  </si>
  <si>
    <t xml:space="preserve"> 00020111 </t>
  </si>
  <si>
    <t>FITA ISOLANTE ADESIVA ANTICHAMA, USO ATE 750 V, EM ROLO DE 19 MM X 20 M</t>
  </si>
  <si>
    <t xml:space="preserve"> 73</t>
  </si>
  <si>
    <t xml:space="preserve"> 00000404 </t>
  </si>
  <si>
    <t>FITA ISOLANTE DE BORRACHA AUTOFUSAO, USO ATE 69 KV (ALTA TENSAO), LARGURA DE 19 MM</t>
  </si>
  <si>
    <t xml:space="preserve"> 74</t>
  </si>
  <si>
    <t xml:space="preserve"> 11440 </t>
  </si>
  <si>
    <t>FITA PLÁSTICA 48MMX14M - AMARELA</t>
  </si>
  <si>
    <t xml:space="preserve"> 75</t>
  </si>
  <si>
    <t xml:space="preserve"> 11439 </t>
  </si>
  <si>
    <t>FITA PLÁSTICA 50MMX30M - VERMELHA</t>
  </si>
  <si>
    <t xml:space="preserve"> 76</t>
  </si>
  <si>
    <t xml:space="preserve"> 00003148 </t>
  </si>
  <si>
    <t>FITA VEDA ROSCA, EM PTFE, ROLO DE 18 MM X 50 M (L X C)</t>
  </si>
  <si>
    <t xml:space="preserve"> 77</t>
  </si>
  <si>
    <t xml:space="preserve"> 11005 </t>
  </si>
  <si>
    <t>GRAMA ESMERALDA EM PLACAS</t>
  </si>
  <si>
    <t xml:space="preserve"> 78</t>
  </si>
  <si>
    <t xml:space="preserve"> 00038062 </t>
  </si>
  <si>
    <t>INTERRUPTOR SIMPLES 10A, 250V, CONJUNTO MONTADO PARA EMBUTIR 4" X 2" (PLACA + SUPORTE + MODULO)</t>
  </si>
  <si>
    <t xml:space="preserve"> 79</t>
  </si>
  <si>
    <t xml:space="preserve"> 00039494 </t>
  </si>
  <si>
    <t>KIT PORTA PRONTA DE MADEIRA, FOLHA MEDIA (NBR 15930) DE 600 X 2100 MM, DE 35 MM A 40 MM DE ESPESSURA, NUCLEO SEMI-SOLIDO (SARRAFEADO), ESTRUTURA USINADA PARA FECHADURA, CAPA LISA EM HDF, ACABAMENTO EM PRIMER PARA PINTURA (INCLUI MARCO, ALIZARES E DOBRADICAS)</t>
  </si>
  <si>
    <t xml:space="preserve"> 80</t>
  </si>
  <si>
    <t xml:space="preserve"> 00039495 </t>
  </si>
  <si>
    <t>KIT PORTA PRONTA DE MADEIRA, FOLHA MEDIA (NBR 15930) DE 700 X 2100 MM, DE 35 MM A 40 MM DE ESPESSURA, NUCLEO SEMI-SOLIDO (SARRAFEADO), ESTRUTURA USINADA PARA FECHADURA, CAPA LISA EM HDF, ACABAMENTO EM PRIMER PARA PINTURA (INCLUI MARCO, ALIZARES E DOBRADICAS)</t>
  </si>
  <si>
    <t xml:space="preserve"> 81</t>
  </si>
  <si>
    <t xml:space="preserve"> 00039496 </t>
  </si>
  <si>
    <t>KIT PORTA PRONTA DE MADEIRA, FOLHA MEDIA (NBR 15930) DE 800 X 2100 MM, DE 35 MM A 40 MM DE ESPESSURA, NUCLEO SEMI-SOLIDO (SARRAFEADO), ESTRUTURA USINADA PARA FECHADURA, CAPA LISA EM HDF, ACABAMENTO EM PRIMER PARA PINTURA (INCLUI MARCO, ALIZARES E DOBRADICAS)</t>
  </si>
  <si>
    <t xml:space="preserve"> 82</t>
  </si>
  <si>
    <t xml:space="preserve"> 00039497 </t>
  </si>
  <si>
    <t>KIT PORTA PRONTA DE MADEIRA, FOLHA MEDIA (NBR 15930) DE 900 X 2100 MM, DE 35 MM A 40 MM DE ESPESSURA, NUCLEO SEMI-SOLIDO (SARRAFEADO), ESTRUTURA USINADA PARA FECHADURA, CAPA LISA EM HDF, ACABAMENTO EM PRIMER PARA PINTURA (INCLUI MARCO, ALIZARES E DOBRADICAS)</t>
  </si>
  <si>
    <t xml:space="preserve"> 83</t>
  </si>
  <si>
    <t xml:space="preserve"> 00039500 </t>
  </si>
  <si>
    <t>KIT PORTA PRONTA DE MADEIRA, FOLHA PESADA (NBR 15930) DE 800 X 2100 MM, DE 40 MM A 45 MM DE ESPESSURA, NUCLEO SOLIDO, CAPA LISA EM HDF, ACABAMENTO MELAMINICO BRANCO (INCLUI MARCO, ALIZARES, DOBRADICAS E FECHADURA EXTERNA)</t>
  </si>
  <si>
    <t xml:space="preserve"> 84</t>
  </si>
  <si>
    <t xml:space="preserve"> 00039498 </t>
  </si>
  <si>
    <t>KIT PORTA PRONTA DE MADEIRA, FOLHA PESADA (NBR 15930) DE 800 X 2100 MM, DE 40 MM A 45 MM DE ESPESSURA, NUCLEO SOLIDO, ESTRUTURA USINADA PARA FECHADURA, CAPA LISA EM HDF, ACABAMENTO EM LAMINADO NATURAL COM VERNIZ (INCLUI MARCO, ALIZARES E DOBRADICAS)</t>
  </si>
  <si>
    <t xml:space="preserve"> 85</t>
  </si>
  <si>
    <t xml:space="preserve"> 00039501 </t>
  </si>
  <si>
    <t>KIT PORTA PRONTA DE MADEIRA, FOLHA PESADA (NBR 15930) DE 900 X 2100 MM, DE 40 MM A 45 MM DE ESPESSURA, NUCLEO SOLIDO, CAPA LISA EM HDF, ACABAMENTO MELAMINICO BRANCO (INCLUI MARCO, ALIZARES, DOBRADICAS E FECHADURA EXTERNA)</t>
  </si>
  <si>
    <t xml:space="preserve"> 86</t>
  </si>
  <si>
    <t xml:space="preserve"> 00039499 </t>
  </si>
  <si>
    <t>KIT PORTA PRONTA DE MADEIRA, FOLHA PESADA (NBR 15930) DE 900 X 2100 MM, DE 40 MM A 45 MM DE ESPESSURA, NUCLEO SOLIDO, ESTRUTURA USINADA PARA FECHADURA, CAPA LISA EM HDF, ACABAMENTO EM LAMINADO NATURAL COM VERNIZ (INCLUI MARCO, ALIZARES E DOBRADICAS)</t>
  </si>
  <si>
    <t xml:space="preserve"> 87</t>
  </si>
  <si>
    <t xml:space="preserve"> 00038194 </t>
  </si>
  <si>
    <t>LAMPADA LED 10 W BIVOLT BRANCA, FORMATO TRADICIONAL (BASE E27)</t>
  </si>
  <si>
    <t xml:space="preserve"> 88</t>
  </si>
  <si>
    <t xml:space="preserve"> 00038193 </t>
  </si>
  <si>
    <t>LAMPADA LED 6 W BIVOLT BRANCA, FORMATO TRADICIONAL (BASE E27)</t>
  </si>
  <si>
    <t xml:space="preserve"> 89</t>
  </si>
  <si>
    <t xml:space="preserve"> 00039388 </t>
  </si>
  <si>
    <t>LAMPADA LED TIPO DICROICA BIVOLT, LUZ BRANCA, 5 W (BASE GU10)</t>
  </si>
  <si>
    <t xml:space="preserve"> 90</t>
  </si>
  <si>
    <t xml:space="preserve"> 00039387 </t>
  </si>
  <si>
    <t>LAMPADA LED TUBULAR BIVOLT 18/20 W, BASE G13</t>
  </si>
  <si>
    <t xml:space="preserve"> 91</t>
  </si>
  <si>
    <t xml:space="preserve"> 00039386 </t>
  </si>
  <si>
    <t>LAMPADA LED TUBULAR BIVOLT 9/10 W, BASE G13</t>
  </si>
  <si>
    <t xml:space="preserve"> 92</t>
  </si>
  <si>
    <t xml:space="preserve"> 00003768 </t>
  </si>
  <si>
    <t>LIXA EM FOLHA PARA FERRO, NUMERO 150</t>
  </si>
  <si>
    <t xml:space="preserve"> 93</t>
  </si>
  <si>
    <t xml:space="preserve"> 00003767 </t>
  </si>
  <si>
    <t>LIXA EM FOLHA PARA PAREDE OU MADEIRA, NUMERO 120, COR VERMELHA</t>
  </si>
  <si>
    <t xml:space="preserve"> 94</t>
  </si>
  <si>
    <t xml:space="preserve"> 00003777 </t>
  </si>
  <si>
    <t>LONA PLASTICA PESADA PRETA, E = 150 MICRA</t>
  </si>
  <si>
    <t xml:space="preserve"> 95</t>
  </si>
  <si>
    <t xml:space="preserve"> 00038774 </t>
  </si>
  <si>
    <t>LUMINARIA DE EMERGENCIA 30 LEDS, POTENCIA 2 W, BATERIA DE LITIO, AUTONOMIA DE 6 HORAS</t>
  </si>
  <si>
    <t xml:space="preserve"> 96</t>
  </si>
  <si>
    <t xml:space="preserve"> 00038775 </t>
  </si>
  <si>
    <t>LUMINARIA TIPO TARTARUGA PARA AREA EXTERNA EM ALUMINIO, COM GRADE, PARA 1 LAMPADA, BASE E27, POTENCIA MAXIMA 40/60 W (NAO INCLUI LAMPADA)</t>
  </si>
  <si>
    <t xml:space="preserve"> 97</t>
  </si>
  <si>
    <t xml:space="preserve"> 00004014 </t>
  </si>
  <si>
    <t>MANTA ASFALTICA ELASTOMERICA EM POLIESTER 3 MM, TIPO III, CLASSE B, ACABAMENTO PP (NBR 9952)</t>
  </si>
  <si>
    <t xml:space="preserve"> 98</t>
  </si>
  <si>
    <t xml:space="preserve"> 00004015 </t>
  </si>
  <si>
    <t>MANTA ASFALTICA ELASTOMERICA EM POLIESTER 4 MM, TIPO III, CLASSE B, ACABAMENTO PP (NBR 9952)</t>
  </si>
  <si>
    <t xml:space="preserve"> 99</t>
  </si>
  <si>
    <t xml:space="preserve"> 00004017 </t>
  </si>
  <si>
    <t>MANTA ASFALTICA ELASTOMERICA EM POLIESTER 5 MM, TIPO III, CLASSE B, ACABAMENTO PP (NBR 9952)</t>
  </si>
  <si>
    <t xml:space="preserve"> 100</t>
  </si>
  <si>
    <t xml:space="preserve"> 00011621 </t>
  </si>
  <si>
    <t>MANTA ASFALTICA ELASTOMERICA EM POLIESTER ALUMINIZADA 3 MM, TIPO III, CLASSE B (NBR 9952)</t>
  </si>
  <si>
    <t xml:space="preserve"> 101</t>
  </si>
  <si>
    <t xml:space="preserve"> 00043651 </t>
  </si>
  <si>
    <t>MASSA ACRILICA PARA SUPERFICIES INTERNAS E EXTERNAS</t>
  </si>
  <si>
    <t xml:space="preserve"> 102</t>
  </si>
  <si>
    <t xml:space="preserve"> 00043626 </t>
  </si>
  <si>
    <t>MASSA CORRIDA PARA SUPERFICIES DE AMBIENTES INTERNOS</t>
  </si>
  <si>
    <t xml:space="preserve"> 103</t>
  </si>
  <si>
    <t xml:space="preserve"> 00004823 </t>
  </si>
  <si>
    <t>MASSA PLASTICA PARA MARMORE/GRANITO</t>
  </si>
  <si>
    <t xml:space="preserve"> 104</t>
  </si>
  <si>
    <t xml:space="preserve"> 00038877 </t>
  </si>
  <si>
    <t>MASSA PREMIUM PARA TEXTURA LISA DE BASE ACRILICA, USO INTERNO E EXTERNO</t>
  </si>
  <si>
    <t xml:space="preserve"> 105</t>
  </si>
  <si>
    <t xml:space="preserve"> 00034546 </t>
  </si>
  <si>
    <t>MASSA PREMIUM PARA TEXTURA RUSTICA DE BASE ACRILICA, COR BRANCA, USO INTERNO E EXTERNO</t>
  </si>
  <si>
    <t xml:space="preserve"> 106</t>
  </si>
  <si>
    <t xml:space="preserve"> 00011561 </t>
  </si>
  <si>
    <t>MOLA HIDRAULICA AEREA, PARA PORTAS DE ATE 1.100 MM E PESO DE ATE 85 KG, COM CORPO EM ALUMINIO E BRACO EM ACO, SEM BRACO DE PARADA</t>
  </si>
  <si>
    <t xml:space="preserve"> 107</t>
  </si>
  <si>
    <t xml:space="preserve"> 00011560 </t>
  </si>
  <si>
    <t>MOLA HIDRAULICA AEREA, PARA PORTAS DE ATE 950 MM E PESO DE ATE 65 KG, COM CORPO EM ALUMINIO E BRACO EM ACO, SEM BRACO DE PARADA</t>
  </si>
  <si>
    <t xml:space="preserve"> 108</t>
  </si>
  <si>
    <t xml:space="preserve"> 00011499 </t>
  </si>
  <si>
    <t>MOLA HIDRAULICA DE PISO, PARA PORTAS DE ATE 1100 MM E PESO DE ATE 120 KG, COM CORPO EM ACO INOX</t>
  </si>
  <si>
    <t xml:space="preserve"> 109</t>
  </si>
  <si>
    <t xml:space="preserve"> 00011955 </t>
  </si>
  <si>
    <t>PARAFUSO DE LATAO COM ACABAMENTO CROMADO PARA FIXAR PECA SANITARIA, INCLUI PORCA CEGA, ARRUELA E BUCHA DE NYLON TAMANHO S-10</t>
  </si>
  <si>
    <t xml:space="preserve"> 110</t>
  </si>
  <si>
    <t xml:space="preserve"> 00039435 </t>
  </si>
  <si>
    <t>PARAFUSO DRY WALL, EM ACO FOSFATIZADO, CABECA TROMBETA E PONTA AGULHA (TA), COMPRIMENTO 25 MM</t>
  </si>
  <si>
    <t xml:space="preserve"> 111</t>
  </si>
  <si>
    <t xml:space="preserve"> 00039436 </t>
  </si>
  <si>
    <t>PARAFUSO DRY WALL, EM ACO FOSFATIZADO, CABECA TROMBETA E PONTA AGULHA (TA), COMPRIMENTO 35 MM</t>
  </si>
  <si>
    <t xml:space="preserve"> 112</t>
  </si>
  <si>
    <t xml:space="preserve"> 00039437 </t>
  </si>
  <si>
    <t>PARAFUSO DRY WALL, EM ACO FOSFATIZADO, CABECA TROMBETA E PONTA AGULHA (TA), COMPRIMENTO 45 MM</t>
  </si>
  <si>
    <t xml:space="preserve"> 113</t>
  </si>
  <si>
    <t xml:space="preserve"> 00039442 </t>
  </si>
  <si>
    <t>PARAFUSO DRY WALL, EM ACO ZINCADO, CABECA LENTILHA E PONTA AGULHA (LA), LARGURA 4,2 MM, COMPRIMENTO 13 MM</t>
  </si>
  <si>
    <t xml:space="preserve"> 114</t>
  </si>
  <si>
    <t xml:space="preserve"> 00040547 </t>
  </si>
  <si>
    <t>PARAFUSO ZINCADO, AUTOBROCANTE, FLANGEADO, 4,2 MM X 19 MM</t>
  </si>
  <si>
    <t>cento</t>
  </si>
  <si>
    <t xml:space="preserve"> 115</t>
  </si>
  <si>
    <t xml:space="preserve"> 00040549 </t>
  </si>
  <si>
    <t>PARAFUSO, COMUM, ASTM A307, SEXTAVADO, DIAMETRO 1/2" (12,7 MM), COMPRIMENTO 1" (25,4 MM)</t>
  </si>
  <si>
    <t xml:space="preserve"> 116</t>
  </si>
  <si>
    <t xml:space="preserve"> 00039606 </t>
  </si>
  <si>
    <t>PATCH CORD (CABO DE REDE), CATEGORIA 6 (CAT 6) UTP, 23 AWG, 4 PARES, EXTENSAO DE 1,50 M</t>
  </si>
  <si>
    <t xml:space="preserve"> 117</t>
  </si>
  <si>
    <t xml:space="preserve"> 00039607 </t>
  </si>
  <si>
    <t>PATCH CORD (CABO DE REDE), CATEGORIA 6 (CAT 6) UTP, 23 AWG, 4 PARES, EXTENSAO DE 2,50 M</t>
  </si>
  <si>
    <t xml:space="preserve"> 118</t>
  </si>
  <si>
    <t xml:space="preserve"> 00004720 </t>
  </si>
  <si>
    <t>PEDRA BRITADA N. 0, OU PEDRISCO (4,8 A 9,5 MM) POSTO PEDREIRA/FORNECEDOR, SEM FRETE</t>
  </si>
  <si>
    <t>m³</t>
  </si>
  <si>
    <t xml:space="preserve"> 119</t>
  </si>
  <si>
    <t xml:space="preserve"> 00004722 </t>
  </si>
  <si>
    <t>PEDRA BRITADA N. 3 (38 A 50 MM) POSTO PEDREIRA/FORNECEDOR, SEM FRETE</t>
  </si>
  <si>
    <t xml:space="preserve"> 120</t>
  </si>
  <si>
    <t xml:space="preserve"> 00034360 </t>
  </si>
  <si>
    <t>PERFIL DE ALUMINIO ANODIZADO</t>
  </si>
  <si>
    <t xml:space="preserve"> 121</t>
  </si>
  <si>
    <t xml:space="preserve"> 00038181 </t>
  </si>
  <si>
    <t>PISO TATIL ALERTA OU DIRECIONAL, DE BORRACHA, COLORIDO, 25 X 25 CM, E = 5 MM, PARA COLA</t>
  </si>
  <si>
    <t xml:space="preserve"> 122</t>
  </si>
  <si>
    <t xml:space="preserve"> 00038182 </t>
  </si>
  <si>
    <t>PISO TATIL DE ALERTA OU DIRECIONAL DE BORRACHA, PRETO, 25 X 25 CM, E = 5 MM, PARA COLA</t>
  </si>
  <si>
    <t xml:space="preserve"> 123</t>
  </si>
  <si>
    <t xml:space="preserve"> 9937 </t>
  </si>
  <si>
    <t>PISO VINÍLICO, DIM. 18,4 X 95 CM, E = 3MM, REF. AMBIENTA RÚSTICO DA TARKETT OU SIMILAR - FORNECIMENTO E INSTALAÇÃO</t>
  </si>
  <si>
    <t xml:space="preserve"> 124</t>
  </si>
  <si>
    <t xml:space="preserve"> 00039412 </t>
  </si>
  <si>
    <t>PLACA / CHAPA DE GESSO ACARTONADO, STANDARD (ST), COR BRANCA, E = 12,5 MM, 1200 X 1800 MM (L X C)</t>
  </si>
  <si>
    <t xml:space="preserve"> 125</t>
  </si>
  <si>
    <t xml:space="preserve"> 00043741 </t>
  </si>
  <si>
    <t>PLACA / CHAPA DE GESSO ACARTONADO, STANDARD (ST), COR BRANCA, E = 15 MM, 1200 X 2400 MM (L X C)</t>
  </si>
  <si>
    <t xml:space="preserve"> 126</t>
  </si>
  <si>
    <t xml:space="preserve"> 00039514 </t>
  </si>
  <si>
    <t>PLACA DE FIBRA MINERAL PARA FORRO, DE 625 X 625 MM, E = 15 MM, BORDA RETA, COM PINTURA ANTIMOFO (NAO INCLUI PERFIS)</t>
  </si>
  <si>
    <t xml:space="preserve"> 127</t>
  </si>
  <si>
    <t xml:space="preserve"> 00004812 </t>
  </si>
  <si>
    <t>PLACA DE GESSO PARA FORRO, *60 X 60* CM, ESPESSURA DE 12 MM (SEM COLOCACAO)</t>
  </si>
  <si>
    <t xml:space="preserve"> 128</t>
  </si>
  <si>
    <t xml:space="preserve"> 00004917 </t>
  </si>
  <si>
    <t>PORTA DE ABRIR EM ALUMINIO TIPO VENEZIANA, ACABAMENTO ANODIZADO NATURAL, SEM GUARNICAO/ALIZAR/VISTA</t>
  </si>
  <si>
    <t xml:space="preserve"> 129</t>
  </si>
  <si>
    <t xml:space="preserve"> 00005020 </t>
  </si>
  <si>
    <t>PORTA DE MADEIRA, FOLHA MEDIA (NBR 15930) DE 600 X 2100 MM, DE 35 MM A 40 MM DE ESPESSURA, NUCLEO SEMI-SOLIDO (SARRAFEADO), CAPA LISA EM HDF, ACABAMENTO LAMINADO NATURAL PARA VERNIZ</t>
  </si>
  <si>
    <t xml:space="preserve"> 130</t>
  </si>
  <si>
    <t xml:space="preserve"> 00010554 </t>
  </si>
  <si>
    <t>PORTA DE MADEIRA, FOLHA MEDIA (NBR 15930) DE 700 X 2100 MM, DE 35 MM A 40 MM DE ESPESSURA, NUCLEO SEMI-SOLIDO (SARRAFEADO), CAPA LISA EM HDF, ACABAMENTO EM PRIMER PARA PINTURA</t>
  </si>
  <si>
    <t xml:space="preserve"> 131</t>
  </si>
  <si>
    <t xml:space="preserve"> 00010555 </t>
  </si>
  <si>
    <t>PORTA DE MADEIRA, FOLHA MEDIA (NBR 15930) DE 800 X 2100 MM, DE 35 MM A 40 MM DE ESPESSURA, NUCLEO SEMI-SOLIDO (SARRAFEADO), CAPA LISA EM HDF, ACABAMENTO EM PRIMER PARA PINTURA</t>
  </si>
  <si>
    <t xml:space="preserve"> 132</t>
  </si>
  <si>
    <t xml:space="preserve"> 00010556 </t>
  </si>
  <si>
    <t>PORTA DE MADEIRA, FOLHA MEDIA (NBR 15930) DE 900 X 2100 MM, DE 35 MM A 40 MM DE ESPESSURA, NUCLEO SEMI-SOLIDO (SARRAFEADO), CAPA LISA EM HDF, ACABAMENTO EM PRIMER PARA PINTURA</t>
  </si>
  <si>
    <t xml:space="preserve"> 133</t>
  </si>
  <si>
    <t xml:space="preserve"> 00039502 </t>
  </si>
  <si>
    <t>PORTA DE MADEIRA, FOLHA PESADA (NBR 15930) DE 800 X 2100 MM, DE 40 MM A 45 MM DE ESPESSURA, NUCLEO SOLIDO, CAPA LISA EM HDF, ACABAMENTO EM LAMINADO NATURAL PARA VERNIZ</t>
  </si>
  <si>
    <t xml:space="preserve"> 134</t>
  </si>
  <si>
    <t xml:space="preserve"> 00039503 </t>
  </si>
  <si>
    <t>PORTA DE MADEIRA, FOLHA PESADA (NBR 15930) DE 900 X 2100 MM, DE 40 MM A 45 MM DE ESPESSURA, NUCLEO SOLIDO, CAPA LISA EM HDF, ACABAMENTO EM LAMINADO NATURAL PARA VERNIZ</t>
  </si>
  <si>
    <t xml:space="preserve"> 135</t>
  </si>
  <si>
    <t xml:space="preserve"> 00004969 </t>
  </si>
  <si>
    <t>PORTA DE MADEIRA-DE-LEI TIPO VENEZIANA (ANGELIM OU EQUIVALENTE REGIONAL), E = *3,5* CM</t>
  </si>
  <si>
    <t xml:space="preserve"> 136</t>
  </si>
  <si>
    <t xml:space="preserve"> 00005102 </t>
  </si>
  <si>
    <t>RALO SECO / RALO DE PASSAGEM EM PVC, QUADRADO, 100 X 100 X 53 MM, SAIDA 40 MM, COM GRELHA BRANCA</t>
  </si>
  <si>
    <t xml:space="preserve"> 137</t>
  </si>
  <si>
    <t xml:space="preserve"> 00011741 </t>
  </si>
  <si>
    <t>RALO SIFONADO CILINDRICO, PVC, 100 X 40 MM, COM GRELHA REDONDA BRANCA</t>
  </si>
  <si>
    <t xml:space="preserve"> 138</t>
  </si>
  <si>
    <t xml:space="preserve"> 00005104 </t>
  </si>
  <si>
    <t>REBITE DE REPUXO EM ALUMINIO VAZADO, DIAMETRO 3,2 X 8 MM DE COMPRIMENTO (1KG = 1025 UNIDADES)</t>
  </si>
  <si>
    <t xml:space="preserve"> 139</t>
  </si>
  <si>
    <t xml:space="preserve"> 11045 </t>
  </si>
  <si>
    <t>REBITE POP 1/4" X 1/2"</t>
  </si>
  <si>
    <t xml:space="preserve"> 140</t>
  </si>
  <si>
    <t xml:space="preserve"> 12928 </t>
  </si>
  <si>
    <t>REBITE POP ALUMINIO 3 X 12MM</t>
  </si>
  <si>
    <t xml:space="preserve"> 141</t>
  </si>
  <si>
    <t xml:space="preserve"> 00006020 </t>
  </si>
  <si>
    <t>REGISTRO GAVETA BRUTO EM LATAO FORJADO, BITOLA 1/2"</t>
  </si>
  <si>
    <t xml:space="preserve"> 142</t>
  </si>
  <si>
    <t xml:space="preserve"> 00006016 </t>
  </si>
  <si>
    <t>REGISTRO GAVETA BRUTO EM LATAO FORJADO, BITOLA 3/4"</t>
  </si>
  <si>
    <t xml:space="preserve"> 143</t>
  </si>
  <si>
    <t xml:space="preserve"> 00006006 </t>
  </si>
  <si>
    <t>REGISTRO GAVETA COM ACABAMENTO E CANOPLA CROMADOS, SIMPLES, BITOLA 1/2"</t>
  </si>
  <si>
    <t xml:space="preserve"> 144</t>
  </si>
  <si>
    <t xml:space="preserve"> 00006005 </t>
  </si>
  <si>
    <t>REGISTRO GAVETA COM ACABAMENTO E CANOPLA CROMADOS, SIMPLES, BITOLA 3/4"</t>
  </si>
  <si>
    <t xml:space="preserve"> 145</t>
  </si>
  <si>
    <t xml:space="preserve"> 00011752 </t>
  </si>
  <si>
    <t>REGISTRO PRESSAO BRUTO EM LATAO FORJADO, BITOLA 1/2"</t>
  </si>
  <si>
    <t xml:space="preserve"> 146</t>
  </si>
  <si>
    <t xml:space="preserve"> 00011753 </t>
  </si>
  <si>
    <t>REGISTRO PRESSAO BRUTO EM LATAO FORJADO, BITOLA 3/4"</t>
  </si>
  <si>
    <t xml:space="preserve"> 147</t>
  </si>
  <si>
    <t xml:space="preserve"> 00006021 </t>
  </si>
  <si>
    <t>REGISTRO PRESSAO COM ACABAMENTO E CANOPLA CROMADA, SIMPLES, BITOLA 1/2"</t>
  </si>
  <si>
    <t xml:space="preserve"> 148</t>
  </si>
  <si>
    <t xml:space="preserve"> 00006024 </t>
  </si>
  <si>
    <t>REGISTRO PRESSAO COM ACABAMENTO E CANOPLA CROMADA, SIMPLES, BITOLA 3/4"</t>
  </si>
  <si>
    <t xml:space="preserve"> 149</t>
  </si>
  <si>
    <t xml:space="preserve"> 00034357 </t>
  </si>
  <si>
    <t>REJUNTE CIMENTICIO, QUALQUER COR</t>
  </si>
  <si>
    <t xml:space="preserve"> 150</t>
  </si>
  <si>
    <t xml:space="preserve"> 00007353 </t>
  </si>
  <si>
    <t>RESINA ACRILICA PREMIUM BASE AGUA - COR BRANCA</t>
  </si>
  <si>
    <t xml:space="preserve"> 151</t>
  </si>
  <si>
    <t xml:space="preserve"> 00000536 </t>
  </si>
  <si>
    <t>REVESTIMENTO PARA PAREDE, EM CERAMICA ESMALTADA, FORMATO MENOR OU IGUAL A 2025 CM2</t>
  </si>
  <si>
    <t xml:space="preserve"> 152</t>
  </si>
  <si>
    <t xml:space="preserve"> 00006186 </t>
  </si>
  <si>
    <t>RODAPE DE MADEIRA MACICA CUMARU/IPE CHAMPANHE OU EQUIVALENTE DA REGIAO, *1,5 X 7 CM</t>
  </si>
  <si>
    <t xml:space="preserve"> 153</t>
  </si>
  <si>
    <t xml:space="preserve"> 11134 </t>
  </si>
  <si>
    <t>RODAPÉ DE POLIESTIRENO, COM PVC, SANTA LUZIA, REF. 480, BRANCO, 15 CM - FORNECIMENTO E INSTALAÇÃO</t>
  </si>
  <si>
    <t xml:space="preserve"> 154</t>
  </si>
  <si>
    <t xml:space="preserve"> 00038390 </t>
  </si>
  <si>
    <t>ROLO DE LA DE CARNEIRO 25 MM X 23 CM (ALTURA DA LA X COMPRIMENTO), SEM CABO</t>
  </si>
  <si>
    <t xml:space="preserve"> 155</t>
  </si>
  <si>
    <t xml:space="preserve"> 00006085 </t>
  </si>
  <si>
    <t>SELADOR ACRILICO OPACO PREMIUM INTERIOR/EXTERIOR</t>
  </si>
  <si>
    <t xml:space="preserve"> 156</t>
  </si>
  <si>
    <t xml:space="preserve"> 00011622 </t>
  </si>
  <si>
    <t>SELANTE A BASE DE ALCATRAO E POLIURETANO PARA JUNTAS HORIZONTAIS</t>
  </si>
  <si>
    <t xml:space="preserve"> 157</t>
  </si>
  <si>
    <t xml:space="preserve"> 00006145 </t>
  </si>
  <si>
    <t>SIFAO PLASTICO TIPO COPO PARA PIA AMERICANA 1.1/2 X 1.1/2"</t>
  </si>
  <si>
    <t xml:space="preserve"> 158</t>
  </si>
  <si>
    <t xml:space="preserve"> 00006149 </t>
  </si>
  <si>
    <t>SIFAO PLASTICO TIPO COPO PARA PIA OU LAVATORIO, 1 X 1.1/2"</t>
  </si>
  <si>
    <t xml:space="preserve"> 159</t>
  </si>
  <si>
    <t xml:space="preserve"> 00006146 </t>
  </si>
  <si>
    <t>SIFAO PLASTICO TIPO COPO PARA TANQUE, 1.1/4 X 1.1/2"</t>
  </si>
  <si>
    <t xml:space="preserve"> 160</t>
  </si>
  <si>
    <t xml:space="preserve"> 00010691 </t>
  </si>
  <si>
    <t>SOLVENTE PARA COLA A BASE DE RESINA SINTETICA (PARA COLA DE LAMINADO MELAMINICO E OUTRAS SUPERFICIES)</t>
  </si>
  <si>
    <t xml:space="preserve"> 161</t>
  </si>
  <si>
    <t xml:space="preserve"> 00007543 </t>
  </si>
  <si>
    <t>TAMPA CEGA EM PVC PARA CONDULETE 4 X 2"</t>
  </si>
  <si>
    <t xml:space="preserve"> 162</t>
  </si>
  <si>
    <t xml:space="preserve"> 00001570 </t>
  </si>
  <si>
    <t>TERMINAL A COMPRESSAO EM COBRE ESTANHADO PARA CABO 2,5 MM2, 1 FURO E 1 COMPRESSAO, PARA PARAFUSO DE FIXACAO M5</t>
  </si>
  <si>
    <t xml:space="preserve"> 163</t>
  </si>
  <si>
    <t xml:space="preserve"> 00001571 </t>
  </si>
  <si>
    <t>TERMINAL A COMPRESSAO EM COBRE ESTANHADO PARA CABO 4 MM2, 1 FURO E 1 COMPRESSAO, PARA PARAFUSO DE FIXACAO M5</t>
  </si>
  <si>
    <t xml:space="preserve"> 164</t>
  </si>
  <si>
    <t xml:space="preserve"> 00001573 </t>
  </si>
  <si>
    <t>TERMINAL A COMPRESSAO EM COBRE ESTANHADO PARA CABO 6 MM2, 1 FURO E 1 COMPRESSAO, PARA PARAFUSO DE FIXACAO M6</t>
  </si>
  <si>
    <t xml:space="preserve"> 165</t>
  </si>
  <si>
    <t xml:space="preserve"> 00043776 </t>
  </si>
  <si>
    <t>TINTA A OLEO BRILHANTE, PARA MADEIRAS E METAIS</t>
  </si>
  <si>
    <t xml:space="preserve"> 166</t>
  </si>
  <si>
    <t xml:space="preserve"> 00007348 </t>
  </si>
  <si>
    <t>TINTA ACRILICA PREMIUM PARA PISO</t>
  </si>
  <si>
    <t xml:space="preserve"> 167</t>
  </si>
  <si>
    <t xml:space="preserve"> 00007311 </t>
  </si>
  <si>
    <t>TINTA ESMALTE SINTETICO PREMIUM ACETINADO</t>
  </si>
  <si>
    <t xml:space="preserve"> 168</t>
  </si>
  <si>
    <t xml:space="preserve"> 00007293 </t>
  </si>
  <si>
    <t>TINTA ESMALTE SINTETICO PREMIUM DE DUPLA ACAO GRAFITE FOSCO PARA SUPERFICIES METALICAS FERROSAS</t>
  </si>
  <si>
    <t xml:space="preserve"> 169</t>
  </si>
  <si>
    <t xml:space="preserve"> 00007528 </t>
  </si>
  <si>
    <t>TOMADA 2P+T 10A, 250V, CONJUNTO MONTADO PARA EMBUTIR 4" X 2" (PLACA + SUPORTE + MODULO)</t>
  </si>
  <si>
    <t xml:space="preserve"> 170</t>
  </si>
  <si>
    <t xml:space="preserve"> 00038075 </t>
  </si>
  <si>
    <t>TOMADA 2P+T 20A 250V, CONJUNTO MONTADO PARA EMBUTIR 4" X 2" (PLACA + SUPORTE + MODULO)</t>
  </si>
  <si>
    <t xml:space="preserve"> 171</t>
  </si>
  <si>
    <t xml:space="preserve"> 00038076 </t>
  </si>
  <si>
    <t>TOMADAS (2 MODULOS) 2P+T 10A, 250V, CONJUNTO MONTADO PARA EMBUTIR 4" X 2" (PLACA + SUPORTE + MODULOS)</t>
  </si>
  <si>
    <t xml:space="preserve"> 172</t>
  </si>
  <si>
    <t xml:space="preserve"> 00036791 </t>
  </si>
  <si>
    <t>TORNEIRA METALICA CROMADA DE MESA PARA LAVATORIO, BICA ALTA, COM AREJADOR</t>
  </si>
  <si>
    <t xml:space="preserve"> 173</t>
  </si>
  <si>
    <t xml:space="preserve"> 00036796 </t>
  </si>
  <si>
    <t>TORNEIRA METALICA CROMADA DE MESA, PARA LAVATORIO, TEMPORIZADA PRESSAO FECHAMENTO AUTOMATICO, BICA BAIXA</t>
  </si>
  <si>
    <t xml:space="preserve"> 174</t>
  </si>
  <si>
    <t xml:space="preserve"> 00011762 </t>
  </si>
  <si>
    <t>TORNEIRA METALICA CROMADA PARA JARDIM / TANQUE, COM BICO PLASTICO, CANO LONGO, DE PAREDE, PADRAO POPULAR / USO GERAL, 1/2" OU 3/4"</t>
  </si>
  <si>
    <t xml:space="preserve"> 175</t>
  </si>
  <si>
    <t xml:space="preserve"> 00011772 </t>
  </si>
  <si>
    <t>TORNEIRA METALICA CROMADA, DE MESA/BANCADA, PARA COZINHA, BICA MOVEL, COM AREJADOR, 1/2" OU 3/4"</t>
  </si>
  <si>
    <t xml:space="preserve"> 176</t>
  </si>
  <si>
    <t xml:space="preserve"> 00011572 </t>
  </si>
  <si>
    <t>TRAVA / PRENDEDOR DE PORTA, EM LATAO CROMADO, MONTADO EM PISO</t>
  </si>
  <si>
    <t xml:space="preserve"> 177</t>
  </si>
  <si>
    <t xml:space="preserve"> 00038386 </t>
  </si>
  <si>
    <t>TRINCHA CERDAS GRIS 1.1/2" (38 MM)</t>
  </si>
  <si>
    <t xml:space="preserve"> 178</t>
  </si>
  <si>
    <t xml:space="preserve"> 00021112 </t>
  </si>
  <si>
    <t>VALVULA DE DESCARGA EM METAL CROMADO PARA MICTORIO COM ACIONAMENTO POR PRESSAO E FECHAMENTO AUTOMATICO</t>
  </si>
  <si>
    <t xml:space="preserve"> 179</t>
  </si>
  <si>
    <t xml:space="preserve"> 00037588 </t>
  </si>
  <si>
    <t>VALVULA DE ESCOAMENTO PARA TANQUE, EM METAL CROMADO, 1.1/2 ", SEM LADRAO, COM TAMPAO PLASTICO</t>
  </si>
  <si>
    <t xml:space="preserve"> 180</t>
  </si>
  <si>
    <t xml:space="preserve"> 00038643 </t>
  </si>
  <si>
    <t>VALVULA EM METAL CROMADO PARA LAVATORIO, 1" SEM LADRAO</t>
  </si>
  <si>
    <t xml:space="preserve"> 181</t>
  </si>
  <si>
    <t xml:space="preserve"> 00006157 </t>
  </si>
  <si>
    <t>VALVULA EM METAL CROMADO PARA PIA AMERICANA 3.1/2 X 1.1/2"</t>
  </si>
  <si>
    <t xml:space="preserve"> 182</t>
  </si>
  <si>
    <t xml:space="preserve"> 00010478 </t>
  </si>
  <si>
    <t>VERNIZ A BASE RESINA ALQUIDICA COM POLIURETANO PARA MADEIRA, COM FILTRO SOLAR, BRILHANTE, USO INTERNO E EXTERNO</t>
  </si>
  <si>
    <t xml:space="preserve"> 183</t>
  </si>
  <si>
    <t xml:space="preserve"> 00010481 </t>
  </si>
  <si>
    <t>VERNIZ MARITIMO PREMIUM PARA MADEIRA, COM FILTRO SOLAR, BRILHANTE, USO INTERNO E EXTERNO</t>
  </si>
  <si>
    <t xml:space="preserve"> 184</t>
  </si>
  <si>
    <t xml:space="preserve"> 00010475 </t>
  </si>
  <si>
    <t>VERNIZ TIPO COPAL PARA MADEIRA, BRILHANTE, USO INTERNO</t>
  </si>
  <si>
    <t xml:space="preserve"> 185</t>
  </si>
  <si>
    <t xml:space="preserve"> 00010496 </t>
  </si>
  <si>
    <t>VIDRO COMUM LAMINADO, LISO, INCOLOR, DUPLO, ESPESSURA TOTAL 6 MM (CADA CAMADA E= 3 MM) - COLOCADO</t>
  </si>
  <si>
    <t xml:space="preserve"> 186</t>
  </si>
  <si>
    <t xml:space="preserve"> 00011188 </t>
  </si>
  <si>
    <t>VIDRO LISO FUME E = 4MM - SEM COLOCACAO</t>
  </si>
  <si>
    <t xml:space="preserve"> 187</t>
  </si>
  <si>
    <t xml:space="preserve"> 00021107 </t>
  </si>
  <si>
    <t>VIDRO LISO FUME, E = 5 MM - SEM COLOCACAO</t>
  </si>
  <si>
    <t xml:space="preserve"> 188</t>
  </si>
  <si>
    <t xml:space="preserve"> 00010507 </t>
  </si>
  <si>
    <t>VIDRO TEMPERADO INCOLOR E = 10 MM, SEM COLOCACAO</t>
  </si>
  <si>
    <t xml:space="preserve"> 189</t>
  </si>
  <si>
    <t xml:space="preserve"> 00010506 </t>
  </si>
  <si>
    <t>VIDRO TEMPERADO INCOLOR E = 8 MM, SEM COLOCACAO</t>
  </si>
  <si>
    <t>TOTAL
MATERIAIS DE CONSUMO</t>
  </si>
  <si>
    <t>12 meses</t>
  </si>
  <si>
    <t>36 meses</t>
  </si>
  <si>
    <t>BDI PARA EQUIPAMENTOS</t>
  </si>
  <si>
    <t>Considerações:</t>
  </si>
  <si>
    <t>Foram realizadas pesquisa bibliográfica para a realização do levantamento abaixo.</t>
  </si>
  <si>
    <t>Foram utilizados para os calculo até duas casas decimais.</t>
  </si>
  <si>
    <t>A CPMF foi desconsiderada pois a mesma não é mais aplicada.</t>
  </si>
  <si>
    <t>Orientações emandadas também do Acórdão 2.622/2013 Plenário</t>
  </si>
  <si>
    <t>FÓRMULA ADOTADA PARA O CÁLCULO DO BDI segundo Parágrafo nº 39 do ACÓRDÃO Nº 2.369/2011 Plenário. Processo nº TC 025.990/2008-2</t>
  </si>
  <si>
    <t>Em que:</t>
  </si>
  <si>
    <t>PV = Preço de Venda;</t>
  </si>
  <si>
    <t>CD = Custo Direto;</t>
  </si>
  <si>
    <t>BDI = Benefício e Despesas Indiretas (lucro e despesas indiretas); e</t>
  </si>
  <si>
    <t>Onde:</t>
  </si>
  <si>
    <t>AC = taxa representativa das despesas de rateio da Administração Central;</t>
  </si>
  <si>
    <t>S = taxa representativa de Seguros;</t>
  </si>
  <si>
    <t>R = taxa representativa de Riscos;</t>
  </si>
  <si>
    <t>G = taxa representativa de Garantias;</t>
  </si>
  <si>
    <t>DF = taxa representativa das Despesas Financeiras;</t>
  </si>
  <si>
    <t>L = taxa representativa do Lucro;</t>
  </si>
  <si>
    <t>I = taxa representativa da incidência de Impostos.</t>
  </si>
  <si>
    <t>Nota: A taxa representativa da incidência de impostos constante do denominador da fração da fórmula de cálculo do BDI é aplicada sobre o preço de venda da prestação do serviço, enquanto que as demais taxas que figuram no numerador são aplicadas sobre o custo.</t>
  </si>
  <si>
    <t>VALORES DE REFERÊNCIA - %</t>
  </si>
  <si>
    <t>BDI
ADOTADO %</t>
  </si>
  <si>
    <t>As taxas e seus valores tem base no ACÓRDÃO Nº 2622/2013 Plenário . TC 036.076/2011-2, Sessão: 25/09/13. (O Acórdão 2622/2013-Ata37-Plenário que trata de novos parâmetros para análise das taxas de BDI de obras públicas executadas com recursos federais por parte daquela Corte, em substituição ao Acórdão 2369/2011.)</t>
  </si>
  <si>
    <t>1º QUARTIL</t>
  </si>
  <si>
    <t>MÉDIO</t>
  </si>
  <si>
    <t>3º QUARTIL</t>
  </si>
  <si>
    <t xml:space="preserve">AC = taxa representativa das despesas de rateio da Administração Central </t>
  </si>
  <si>
    <t>R = taxa representativa de Riscos; Considerando o mesmo como obras medianas em área e/ou prazo, em condições normais de execução</t>
  </si>
  <si>
    <t>Despesas da incidência dos tributos obtido do relatório do tribunal de contas TC036.076/2011-2</t>
  </si>
  <si>
    <t>Contribuição Previdenciária sobre a Receita Bruta (CPRB)</t>
  </si>
  <si>
    <t>COFINS</t>
  </si>
  <si>
    <t>PIS</t>
  </si>
  <si>
    <t>ISS (valor obtido para o município de acordo com código tributário)</t>
  </si>
  <si>
    <t>TOTAL DAS INCIDÊNCIAS DE IMPOSTOS</t>
  </si>
  <si>
    <t>Fórmula:</t>
  </si>
  <si>
    <t>BDI=(((1+AC+S+R+G)*(1+DF)*(1+L)))/(1-I))-1</t>
  </si>
  <si>
    <t>Aplicação do percentual em cima do valor obtido</t>
  </si>
  <si>
    <t>Referências Bibliográficas:</t>
  </si>
  <si>
    <t>1 - MENDES, André Luiz; BASTOS, Patrícia Reis Leitão. Um aspecto polêmico dos orçamentos de obras públicas: Benefícios e despesas indiretas (BDI). Revista TCU, Brasília, v. 32, n. 88, abr/jun 2001</t>
  </si>
  <si>
    <t>2 - Acórdão nº 424/2008 - TCU Plenário. Processo nº TC - 012.428/2007-2</t>
  </si>
  <si>
    <t>3 - Nota técnica nº 1/2007 - SCI, 13-12-2007 do Supremo Tribunal Federal</t>
  </si>
  <si>
    <t>4 - ACÓRDÃO Nº 2.369/2011 Plenário . Processo nº TC 025.990/2008-2</t>
  </si>
  <si>
    <t>5 - Código Tributário do Município</t>
  </si>
  <si>
    <t>6 - Relatório do Tribunal de Contas da União TC 036.076/2011-2</t>
  </si>
  <si>
    <t>7 - Acórdão 2622/2013-Ata37-Plenário (Novos valores referenciais para BDI)</t>
  </si>
  <si>
    <t>PLANILHA ORÇAMENTÁRIA - ESTIMATIVA DE CUSTOS DE FORNECIMENTOS DE MATERIAIS, INSUMOS E EQUIPAMENTOS</t>
  </si>
  <si>
    <t>SERVIÇOS TÉCNICOS DE MANUTENÇÃO, CONSERVAÇÃO, CONSERTO E ADEQUAÇÃO PREDIAL, COM FORNECIMENTO DE MATERIAIS, INSUMOS E EQUIPAMENTOS</t>
  </si>
  <si>
    <t>SEÇÃO DE ADMINISTRAÇÃO PREDIAL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</si>
</sst>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0.000000"/>
    <numFmt numFmtId="166" formatCode="0.00000"/>
  </numFmts>
  <fonts count="20" x14ac:knownFonts="1">
    <font>
      <sz val="11"/>
      <name val="Arial"/>
      <family val="1"/>
    </font>
    <font>
      <sz val="11"/>
      <color theme="1"/>
      <name val="Arial"/>
      <family val="2"/>
    </font>
    <font>
      <b/>
      <sz val="11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"/>
    </font>
    <font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  <charset val="1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  <charset val="1"/>
    </font>
    <font>
      <b/>
      <sz val="11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8"/>
      <name val="Arial"/>
      <family val="1"/>
    </font>
  </fonts>
  <fills count="10">
    <fill>
      <patternFill patternType="none"/>
    </fill>
    <fill>
      <patternFill patternType="gray125"/>
    </fill>
    <fill>
      <patternFill patternType="solid">
        <fgColor rgb="FFF7F3DF"/>
        <bgColor rgb="FFF7F3D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rgb="FFFFFFFF"/>
      </patternFill>
    </fill>
    <fill>
      <patternFill patternType="solid">
        <fgColor rgb="FFFFEB9C"/>
        <bgColor rgb="FFFFFFCC"/>
      </patternFill>
    </fill>
    <fill>
      <patternFill patternType="solid">
        <fgColor indexed="22"/>
        <bgColor indexed="47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0" tint="-0.34998626667073579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theme="0" tint="-0.34998626667073579"/>
      </right>
      <top style="thin">
        <color rgb="FFCCCCCC"/>
      </top>
      <bottom style="thin">
        <color rgb="FFCCCCCC"/>
      </bottom>
      <diagonal/>
    </border>
    <border>
      <left style="medium">
        <color theme="0" tint="-0.34998626667073579"/>
      </left>
      <right style="thin">
        <color rgb="FFCCCCCC"/>
      </right>
      <top style="thin">
        <color rgb="FFCCCCCC"/>
      </top>
      <bottom style="medium">
        <color theme="0" tint="-0.34998626667073579"/>
      </bottom>
      <diagonal/>
    </border>
    <border>
      <left style="thin">
        <color rgb="FFCCCCCC"/>
      </left>
      <right style="medium">
        <color theme="0" tint="-0.34998626667073579"/>
      </right>
      <top style="thin">
        <color rgb="FFCCCCCC"/>
      </top>
      <bottom style="medium">
        <color theme="0" tint="-0.34998626667073579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 style="medium">
        <color theme="0" tint="-0.34998626667073579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theme="0" tint="-0.34998626667073579"/>
      </right>
      <top/>
      <bottom style="thin">
        <color rgb="FFCCCCCC"/>
      </bottom>
      <diagonal/>
    </border>
    <border>
      <left style="medium">
        <color theme="0" tint="-0.34998626667073579"/>
      </left>
      <right style="thin">
        <color rgb="FFCCCCCC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CCCCCC"/>
      </left>
      <right style="thin">
        <color rgb="FFCCCCCC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CCCCCC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rgb="FFCCCCCC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medium">
        <color theme="0" tint="-0.34998626667073579"/>
      </bottom>
      <diagonal/>
    </border>
    <border>
      <left style="thin">
        <color theme="0" tint="-0.24994659260841701"/>
      </left>
      <right style="medium">
        <color theme="0" tint="-0.34998626667073579"/>
      </right>
      <top style="thin">
        <color theme="0" tint="-0.24994659260841701"/>
      </top>
      <bottom style="medium">
        <color theme="0" tint="-0.34998626667073579"/>
      </bottom>
      <diagonal/>
    </border>
  </borders>
  <cellStyleXfs count="6">
    <xf numFmtId="0" fontId="0" fillId="0" borderId="0"/>
    <xf numFmtId="0" fontId="6" fillId="0" borderId="0"/>
    <xf numFmtId="0" fontId="7" fillId="7" borderId="0" applyBorder="0" applyProtection="0"/>
    <xf numFmtId="0" fontId="11" fillId="0" borderId="0"/>
    <xf numFmtId="0" fontId="13" fillId="0" borderId="0"/>
    <xf numFmtId="0" fontId="11" fillId="0" borderId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0" fontId="2" fillId="6" borderId="11" xfId="0" applyFont="1" applyFill="1" applyBorder="1" applyAlignment="1">
      <alignment horizontal="right" vertical="center" wrapText="1"/>
    </xf>
    <xf numFmtId="0" fontId="2" fillId="6" borderId="12" xfId="0" applyFont="1" applyFill="1" applyBorder="1" applyAlignment="1">
      <alignment horizontal="right" vertical="center" wrapText="1"/>
    </xf>
    <xf numFmtId="0" fontId="2" fillId="6" borderId="10" xfId="0" applyFont="1" applyFill="1" applyBorder="1" applyAlignment="1">
      <alignment horizontal="right" vertical="center" wrapText="1"/>
    </xf>
    <xf numFmtId="0" fontId="6" fillId="0" borderId="0" xfId="1" applyAlignment="1">
      <alignment vertical="center"/>
    </xf>
    <xf numFmtId="0" fontId="8" fillId="0" borderId="0" xfId="2" applyFont="1" applyFill="1" applyAlignment="1">
      <alignment vertical="center"/>
    </xf>
    <xf numFmtId="0" fontId="6" fillId="3" borderId="0" xfId="1" applyFill="1" applyAlignment="1">
      <alignment vertical="center"/>
    </xf>
    <xf numFmtId="165" fontId="8" fillId="3" borderId="0" xfId="2" applyNumberFormat="1" applyFont="1" applyFill="1" applyAlignment="1">
      <alignment horizontal="center" vertical="center"/>
    </xf>
    <xf numFmtId="10" fontId="8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0" fontId="9" fillId="3" borderId="19" xfId="2" applyNumberFormat="1" applyFont="1" applyFill="1" applyBorder="1" applyAlignment="1">
      <alignment horizontal="center" vertical="center"/>
    </xf>
    <xf numFmtId="10" fontId="9" fillId="3" borderId="20" xfId="2" applyNumberFormat="1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vertical="center"/>
    </xf>
    <xf numFmtId="166" fontId="12" fillId="3" borderId="19" xfId="3" applyNumberFormat="1" applyFont="1" applyFill="1" applyBorder="1" applyAlignment="1">
      <alignment horizontal="center" vertical="center"/>
    </xf>
    <xf numFmtId="10" fontId="8" fillId="3" borderId="20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vertical="center"/>
    </xf>
    <xf numFmtId="165" fontId="8" fillId="3" borderId="19" xfId="2" applyNumberFormat="1" applyFont="1" applyFill="1" applyBorder="1" applyAlignment="1">
      <alignment horizontal="center" vertical="center"/>
    </xf>
    <xf numFmtId="10" fontId="8" fillId="3" borderId="22" xfId="2" applyNumberFormat="1" applyFont="1" applyFill="1" applyBorder="1" applyAlignment="1">
      <alignment horizontal="center" vertical="center"/>
    </xf>
    <xf numFmtId="0" fontId="10" fillId="3" borderId="20" xfId="2" applyFont="1" applyFill="1" applyBorder="1" applyAlignment="1">
      <alignment horizontal="left" vertical="center"/>
    </xf>
    <xf numFmtId="0" fontId="13" fillId="3" borderId="0" xfId="4" applyFill="1" applyAlignment="1">
      <alignment vertical="center"/>
    </xf>
    <xf numFmtId="2" fontId="14" fillId="3" borderId="23" xfId="5" applyNumberFormat="1" applyFont="1" applyFill="1" applyBorder="1" applyAlignment="1">
      <alignment horizontal="center" vertical="center" wrapText="1"/>
    </xf>
    <xf numFmtId="2" fontId="14" fillId="3" borderId="24" xfId="5" applyNumberFormat="1" applyFont="1" applyFill="1" applyBorder="1" applyAlignment="1">
      <alignment horizontal="center" vertical="center" wrapText="1"/>
    </xf>
    <xf numFmtId="2" fontId="14" fillId="3" borderId="25" xfId="5" applyNumberFormat="1" applyFont="1" applyFill="1" applyBorder="1" applyAlignment="1">
      <alignment horizontal="center" vertical="center" wrapText="1"/>
    </xf>
    <xf numFmtId="10" fontId="9" fillId="3" borderId="21" xfId="2" applyNumberFormat="1" applyFont="1" applyFill="1" applyBorder="1" applyAlignment="1">
      <alignment horizontal="center" vertical="center"/>
    </xf>
    <xf numFmtId="0" fontId="9" fillId="3" borderId="21" xfId="2" applyFont="1" applyFill="1" applyBorder="1" applyAlignment="1">
      <alignment horizontal="right" vertical="center"/>
    </xf>
    <xf numFmtId="2" fontId="15" fillId="3" borderId="23" xfId="5" applyNumberFormat="1" applyFont="1" applyFill="1" applyBorder="1" applyAlignment="1" applyProtection="1">
      <alignment horizontal="center" vertical="center" wrapText="1"/>
      <protection locked="0"/>
    </xf>
    <xf numFmtId="2" fontId="15" fillId="3" borderId="24" xfId="5" applyNumberFormat="1" applyFont="1" applyFill="1" applyBorder="1" applyAlignment="1">
      <alignment horizontal="center" vertical="center" wrapText="1"/>
    </xf>
    <xf numFmtId="2" fontId="15" fillId="3" borderId="25" xfId="5" applyNumberFormat="1" applyFont="1" applyFill="1" applyBorder="1" applyAlignment="1">
      <alignment horizontal="center" vertical="center" wrapText="1"/>
    </xf>
    <xf numFmtId="10" fontId="8" fillId="3" borderId="21" xfId="2" applyNumberFormat="1" applyFont="1" applyFill="1" applyBorder="1" applyAlignment="1">
      <alignment horizontal="center" vertical="center"/>
    </xf>
    <xf numFmtId="0" fontId="8" fillId="3" borderId="21" xfId="2" applyFont="1" applyFill="1" applyBorder="1" applyAlignment="1">
      <alignment horizontal="right" vertical="center" wrapText="1"/>
    </xf>
    <xf numFmtId="0" fontId="8" fillId="3" borderId="21" xfId="2" applyFont="1" applyFill="1" applyBorder="1" applyAlignment="1">
      <alignment horizontal="right" vertical="center"/>
    </xf>
    <xf numFmtId="2" fontId="15" fillId="3" borderId="23" xfId="5" applyNumberFormat="1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right" vertical="center"/>
    </xf>
    <xf numFmtId="165" fontId="8" fillId="3" borderId="0" xfId="2" applyNumberFormat="1" applyFont="1" applyFill="1" applyAlignment="1">
      <alignment vertical="center"/>
    </xf>
    <xf numFmtId="0" fontId="16" fillId="3" borderId="21" xfId="2" applyFont="1" applyFill="1" applyBorder="1" applyAlignment="1">
      <alignment horizontal="justify" vertical="center"/>
    </xf>
    <xf numFmtId="2" fontId="15" fillId="3" borderId="26" xfId="5" applyNumberFormat="1" applyFont="1" applyFill="1" applyBorder="1" applyAlignment="1" applyProtection="1">
      <alignment horizontal="center" vertical="center" wrapText="1"/>
      <protection locked="0"/>
    </xf>
    <xf numFmtId="2" fontId="15" fillId="3" borderId="27" xfId="5" applyNumberFormat="1" applyFont="1" applyFill="1" applyBorder="1" applyAlignment="1">
      <alignment horizontal="center" vertical="center" wrapText="1"/>
    </xf>
    <xf numFmtId="2" fontId="15" fillId="3" borderId="28" xfId="5" applyNumberFormat="1" applyFont="1" applyFill="1" applyBorder="1" applyAlignment="1">
      <alignment horizontal="center" vertical="center" wrapText="1"/>
    </xf>
    <xf numFmtId="2" fontId="8" fillId="3" borderId="0" xfId="2" applyNumberFormat="1" applyFont="1" applyFill="1" applyAlignment="1">
      <alignment horizontal="center" vertical="center"/>
    </xf>
    <xf numFmtId="0" fontId="14" fillId="8" borderId="30" xfId="5" applyFont="1" applyFill="1" applyBorder="1" applyAlignment="1">
      <alignment horizontal="center" vertical="center" wrapText="1"/>
    </xf>
    <xf numFmtId="0" fontId="14" fillId="8" borderId="31" xfId="5" applyFont="1" applyFill="1" applyBorder="1" applyAlignment="1">
      <alignment horizontal="center" vertical="center" wrapText="1"/>
    </xf>
    <xf numFmtId="0" fontId="16" fillId="3" borderId="0" xfId="2" applyFont="1" applyFill="1" applyAlignment="1">
      <alignment horizontal="justify" vertical="center"/>
    </xf>
    <xf numFmtId="0" fontId="16" fillId="3" borderId="0" xfId="2" applyFont="1" applyFill="1" applyAlignment="1">
      <alignment vertical="center"/>
    </xf>
    <xf numFmtId="0" fontId="8" fillId="3" borderId="0" xfId="2" applyFont="1" applyFill="1" applyAlignment="1">
      <alignment vertical="center" wrapText="1"/>
    </xf>
    <xf numFmtId="165" fontId="9" fillId="3" borderId="0" xfId="2" applyNumberFormat="1" applyFont="1" applyFill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6" fillId="5" borderId="0" xfId="1" applyFill="1" applyAlignment="1">
      <alignment vertical="center"/>
    </xf>
    <xf numFmtId="0" fontId="11" fillId="3" borderId="0" xfId="2" applyFont="1" applyFill="1" applyAlignment="1">
      <alignment vertical="center"/>
    </xf>
    <xf numFmtId="0" fontId="1" fillId="3" borderId="0" xfId="1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4" fontId="5" fillId="5" borderId="38" xfId="0" applyNumberFormat="1" applyFont="1" applyFill="1" applyBorder="1" applyAlignment="1">
      <alignment vertical="center"/>
    </xf>
    <xf numFmtId="10" fontId="5" fillId="5" borderId="39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4" fontId="3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164" fontId="3" fillId="4" borderId="0" xfId="0" applyNumberFormat="1" applyFont="1" applyFill="1" applyAlignment="1">
      <alignment horizontal="righ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4" fontId="4" fillId="2" borderId="8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left" vertical="center" wrapText="1"/>
    </xf>
    <xf numFmtId="2" fontId="4" fillId="2" borderId="36" xfId="0" applyNumberFormat="1" applyFon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37" xfId="0" applyFont="1" applyFill="1" applyBorder="1" applyAlignment="1">
      <alignment horizontal="right" vertical="center"/>
    </xf>
    <xf numFmtId="0" fontId="5" fillId="5" borderId="18" xfId="0" applyFont="1" applyFill="1" applyBorder="1" applyAlignment="1">
      <alignment horizontal="right" vertical="center"/>
    </xf>
    <xf numFmtId="0" fontId="17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8" fillId="3" borderId="0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/>
    </xf>
    <xf numFmtId="0" fontId="9" fillId="5" borderId="0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6" fillId="3" borderId="0" xfId="2" applyFont="1" applyFill="1" applyBorder="1" applyAlignment="1">
      <alignment horizontal="left" vertical="center" wrapText="1"/>
    </xf>
    <xf numFmtId="0" fontId="14" fillId="8" borderId="35" xfId="5" applyFont="1" applyFill="1" applyBorder="1" applyAlignment="1">
      <alignment horizontal="center" vertical="center" wrapText="1"/>
    </xf>
    <xf numFmtId="0" fontId="14" fillId="8" borderId="34" xfId="5" applyFont="1" applyFill="1" applyBorder="1" applyAlignment="1">
      <alignment horizontal="center" vertical="center" wrapText="1"/>
    </xf>
    <xf numFmtId="0" fontId="14" fillId="8" borderId="33" xfId="5" applyFont="1" applyFill="1" applyBorder="1" applyAlignment="1">
      <alignment horizontal="center" vertical="center" wrapText="1"/>
    </xf>
    <xf numFmtId="0" fontId="14" fillId="8" borderId="32" xfId="5" applyFont="1" applyFill="1" applyBorder="1" applyAlignment="1">
      <alignment horizontal="center" vertical="center" wrapText="1"/>
    </xf>
    <xf numFmtId="0" fontId="14" fillId="8" borderId="29" xfId="5" applyFont="1" applyFill="1" applyBorder="1" applyAlignment="1">
      <alignment horizontal="center" vertical="center" wrapText="1"/>
    </xf>
  </cellXfs>
  <cellStyles count="6">
    <cellStyle name="Normal" xfId="0" builtinId="0"/>
    <cellStyle name="Normal 10 2 2" xfId="5" xr:uid="{E38C9C75-E4FB-4A9D-8627-4F10973DFDE6}"/>
    <cellStyle name="Normal 3 2" xfId="3" xr:uid="{234C63F3-DBE4-405E-8BD8-42AA8DD7FB62}"/>
    <cellStyle name="Normal 6" xfId="4" xr:uid="{76C456B8-FED8-43D8-9120-D6F9F9E2A586}"/>
    <cellStyle name="Normal 63" xfId="1" xr:uid="{1E671EDD-D524-431D-831F-49184963693B}"/>
    <cellStyle name="TableStyleLight1" xfId="2" xr:uid="{6DA47F8A-5A41-43F3-A99F-6BCC474B3B4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317503</xdr:colOff>
      <xdr:row>0</xdr:row>
      <xdr:rowOff>102506</xdr:rowOff>
    </xdr:from>
    <xdr:to>
      <xdr:col>2</xdr:col>
      <xdr:colOff>282118</xdr:colOff>
      <xdr:row>4</xdr:row>
      <xdr:rowOff>69499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C643042-F727-4673-9DE0-97FA85F048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1615"/>
        <a:stretch/>
      </xdr:blipFill>
      <xdr:spPr>
        <a:xfrm>
          <a:off x="317503" y="102506"/>
          <a:ext cx="1469565" cy="6818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34636</xdr:colOff>
      <xdr:row>25</xdr:row>
      <xdr:rowOff>184728</xdr:rowOff>
    </xdr:from>
    <xdr:ext cx="4641273" cy="504738"/>
    <xdr:pic>
      <xdr:nvPicPr>
        <xdr:cNvPr id="2" name="Picture 2">
          <a:extLst>
            <a:ext uri="{FF2B5EF4-FFF2-40B4-BE49-F238E27FC236}">
              <a16:creationId xmlns:a16="http://schemas.microsoft.com/office/drawing/2014/main" id="{2904D1CB-9658-45C1-9842-C7F29A9F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36" t="6405" r="10332" b="73581"/>
        <a:stretch>
          <a:fillRect/>
        </a:stretch>
      </xdr:blipFill>
      <xdr:spPr bwMode="auto">
        <a:xfrm>
          <a:off x="644236" y="4623378"/>
          <a:ext cx="4641273" cy="504738"/>
        </a:xfrm>
        <a:prstGeom prst="rect">
          <a:avLst/>
        </a:prstGeom>
        <a:noFill/>
      </xdr:spPr>
    </xdr:pic>
    <xdr:clientData/>
  </xdr:oneCellAnchor>
  <xdr:oneCellAnchor>
    <xdr:from>
      <xdr:col>4</xdr:col>
      <xdr:colOff>696838</xdr:colOff>
      <xdr:row>0</xdr:row>
      <xdr:rowOff>95809</xdr:rowOff>
    </xdr:from>
    <xdr:ext cx="2508881" cy="711070"/>
    <xdr:pic>
      <xdr:nvPicPr>
        <xdr:cNvPr id="3" name="Imagem 2">
          <a:extLst>
            <a:ext uri="{FF2B5EF4-FFF2-40B4-BE49-F238E27FC236}">
              <a16:creationId xmlns:a16="http://schemas.microsoft.com/office/drawing/2014/main" id="{C42EAADB-5B01-4579-80D7-02A1306FEB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" r="777"/>
        <a:stretch/>
      </xdr:blipFill>
      <xdr:spPr>
        <a:xfrm>
          <a:off x="3046338" y="95809"/>
          <a:ext cx="2508881" cy="711070"/>
        </a:xfrm>
        <a:prstGeom prst="rect">
          <a:avLst/>
        </a:prstGeom>
      </xdr:spPr>
    </xdr:pic>
    <xdr:clientData/>
  </xdr:oneCellAnchor>
  <xdr:twoCellAnchor>
    <xdr:from>
      <xdr:col>1</xdr:col>
      <xdr:colOff>1246910</xdr:colOff>
      <xdr:row>19</xdr:row>
      <xdr:rowOff>103908</xdr:rowOff>
    </xdr:from>
    <xdr:to>
      <xdr:col>1</xdr:col>
      <xdr:colOff>3215761</xdr:colOff>
      <xdr:row>20</xdr:row>
      <xdr:rowOff>143451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B1D51BE-6CF7-483F-95F7-754C78B7F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21510" y="3482108"/>
          <a:ext cx="351" cy="217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6"/>
  <sheetViews>
    <sheetView tabSelected="1" showWhiteSpace="0" view="pageBreakPreview" zoomScale="70" zoomScaleNormal="70" zoomScaleSheetLayoutView="70" workbookViewId="0">
      <selection activeCell="D11" sqref="D11"/>
    </sheetView>
  </sheetViews>
  <sheetFormatPr defaultColWidth="8.58203125" defaultRowHeight="14" x14ac:dyDescent="0.3"/>
  <cols>
    <col min="1" max="1" width="4.83203125" style="1" bestFit="1" customWidth="1"/>
    <col min="2" max="2" width="14.83203125" style="3" bestFit="1" customWidth="1"/>
    <col min="3" max="3" width="13.08203125" style="3" bestFit="1" customWidth="1"/>
    <col min="4" max="4" width="60" style="1" bestFit="1" customWidth="1"/>
    <col min="5" max="5" width="8" style="1" bestFit="1" customWidth="1"/>
    <col min="6" max="9" width="10.58203125" style="1" customWidth="1"/>
    <col min="10" max="13" width="11.58203125" style="1" customWidth="1"/>
    <col min="14" max="14" width="13" style="1" bestFit="1" customWidth="1"/>
    <col min="15" max="16384" width="8.58203125" style="1"/>
  </cols>
  <sheetData>
    <row r="1" spans="1:13" ht="14.15" customHeight="1" x14ac:dyDescent="0.3">
      <c r="A1" s="2"/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4.15" customHeight="1" x14ac:dyDescent="0.3">
      <c r="A2" s="2"/>
      <c r="B2" s="4"/>
      <c r="C2" s="2"/>
      <c r="D2" s="57" t="s">
        <v>0</v>
      </c>
      <c r="E2" s="2"/>
      <c r="F2" s="2"/>
      <c r="G2" s="2"/>
      <c r="H2" s="2"/>
      <c r="I2" s="2"/>
      <c r="J2" s="2"/>
      <c r="K2" s="2"/>
      <c r="L2" s="2"/>
      <c r="M2" s="2"/>
    </row>
    <row r="3" spans="1:13" x14ac:dyDescent="0.3">
      <c r="A3" s="2"/>
      <c r="B3" s="4"/>
      <c r="C3" s="2"/>
      <c r="D3" s="57" t="s">
        <v>1</v>
      </c>
      <c r="E3" s="2"/>
      <c r="F3" s="2"/>
      <c r="G3" s="2"/>
      <c r="H3" s="2"/>
      <c r="I3" s="2"/>
      <c r="J3" s="2"/>
      <c r="K3" s="2"/>
      <c r="L3" s="2"/>
      <c r="M3" s="2"/>
    </row>
    <row r="4" spans="1:13" x14ac:dyDescent="0.3">
      <c r="A4" s="2"/>
      <c r="B4" s="4"/>
      <c r="C4" s="2"/>
      <c r="D4" s="57" t="s">
        <v>646</v>
      </c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4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5.5" x14ac:dyDescent="0.3">
      <c r="A6" s="98" t="s">
        <v>645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8" x14ac:dyDescent="0.3">
      <c r="A7" s="99" t="s">
        <v>644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x14ac:dyDescent="0.3">
      <c r="A8" s="2"/>
      <c r="B8" s="4"/>
      <c r="C8" s="4"/>
      <c r="D8" s="2"/>
      <c r="E8" s="2"/>
      <c r="F8" s="2"/>
      <c r="G8" s="2"/>
      <c r="H8" s="2"/>
      <c r="I8" s="2"/>
      <c r="J8" s="61"/>
      <c r="K8" s="61"/>
      <c r="L8" s="58" t="s">
        <v>3</v>
      </c>
      <c r="M8" s="62">
        <f>SUM(J13:J201)</f>
        <v>143938.01999999999</v>
      </c>
    </row>
    <row r="9" spans="1:13" x14ac:dyDescent="0.3">
      <c r="A9" s="63"/>
      <c r="B9" s="64"/>
      <c r="C9" s="64"/>
      <c r="D9" s="63"/>
      <c r="E9" s="63"/>
      <c r="F9" s="63"/>
      <c r="G9" s="63"/>
      <c r="H9" s="63"/>
      <c r="I9" s="2"/>
      <c r="J9" s="61"/>
      <c r="K9" s="61"/>
      <c r="L9" s="58" t="s">
        <v>4</v>
      </c>
      <c r="M9" s="62">
        <f>SUM(L13:L201)</f>
        <v>431814.06</v>
      </c>
    </row>
    <row r="10" spans="1:13" x14ac:dyDescent="0.3">
      <c r="A10" s="63"/>
      <c r="B10" s="64"/>
      <c r="C10" s="64"/>
      <c r="D10" s="63"/>
      <c r="E10" s="63"/>
      <c r="F10" s="63"/>
      <c r="G10" s="63"/>
      <c r="H10" s="63"/>
      <c r="I10" s="2"/>
      <c r="J10" s="61"/>
      <c r="K10" s="61"/>
      <c r="L10" s="58" t="s">
        <v>5</v>
      </c>
      <c r="M10" s="65">
        <f>'BDI Equips'!D59</f>
        <v>0.15279999999999999</v>
      </c>
    </row>
    <row r="11" spans="1:13" ht="14.5" thickBot="1" x14ac:dyDescent="0.35">
      <c r="A11" s="63"/>
      <c r="B11" s="64"/>
      <c r="C11" s="64"/>
      <c r="D11" s="63"/>
      <c r="E11" s="63"/>
      <c r="F11" s="63"/>
      <c r="G11" s="63"/>
      <c r="H11" s="63"/>
      <c r="I11" s="2"/>
      <c r="J11" s="61"/>
      <c r="K11" s="61"/>
      <c r="L11" s="58"/>
      <c r="M11" s="65"/>
    </row>
    <row r="12" spans="1:13" ht="28.5" thickBot="1" x14ac:dyDescent="0.35">
      <c r="A12" s="66" t="s">
        <v>6</v>
      </c>
      <c r="B12" s="67" t="s">
        <v>7</v>
      </c>
      <c r="C12" s="67" t="s">
        <v>8</v>
      </c>
      <c r="D12" s="68" t="s">
        <v>9</v>
      </c>
      <c r="E12" s="67" t="s">
        <v>10</v>
      </c>
      <c r="F12" s="7" t="s">
        <v>11</v>
      </c>
      <c r="G12" s="7" t="s">
        <v>12</v>
      </c>
      <c r="H12" s="7" t="s">
        <v>13</v>
      </c>
      <c r="I12" s="8" t="s">
        <v>14</v>
      </c>
      <c r="J12" s="9" t="s">
        <v>15</v>
      </c>
      <c r="K12" s="69" t="s">
        <v>16</v>
      </c>
      <c r="L12" s="9" t="s">
        <v>17</v>
      </c>
      <c r="M12" s="69" t="s">
        <v>16</v>
      </c>
    </row>
    <row r="13" spans="1:13" ht="25" x14ac:dyDescent="0.3">
      <c r="A13" s="70" t="s">
        <v>18</v>
      </c>
      <c r="B13" s="71" t="s">
        <v>19</v>
      </c>
      <c r="C13" s="71" t="s">
        <v>20</v>
      </c>
      <c r="D13" s="72" t="s">
        <v>21</v>
      </c>
      <c r="E13" s="71" t="s">
        <v>22</v>
      </c>
      <c r="F13" s="73">
        <v>500</v>
      </c>
      <c r="G13" s="73">
        <f t="shared" ref="G13:G44" si="0">F13*3</f>
        <v>1500</v>
      </c>
      <c r="H13" s="74">
        <v>0.05</v>
      </c>
      <c r="I13" s="75">
        <f t="shared" ref="I13:I44" si="1">(TRUNC(H13*(1+$M$10),2))</f>
        <v>0.05</v>
      </c>
      <c r="J13" s="76">
        <f t="shared" ref="J13:J44" si="2">TRUNC(F13*I13,2)</f>
        <v>25</v>
      </c>
      <c r="K13" s="77">
        <f t="shared" ref="K13:K44" si="3">J13/$M$8</f>
        <v>1.7368586840363652E-4</v>
      </c>
      <c r="L13" s="76">
        <f t="shared" ref="L13:L44" si="4">TRUNC(G13*I13,2)</f>
        <v>75</v>
      </c>
      <c r="M13" s="77">
        <f t="shared" ref="M13:M44" si="5">L13/$M$9</f>
        <v>1.7368586840363652E-4</v>
      </c>
    </row>
    <row r="14" spans="1:13" ht="25" x14ac:dyDescent="0.3">
      <c r="A14" s="70" t="s">
        <v>23</v>
      </c>
      <c r="B14" s="78" t="s">
        <v>24</v>
      </c>
      <c r="C14" s="78" t="s">
        <v>20</v>
      </c>
      <c r="D14" s="79" t="s">
        <v>25</v>
      </c>
      <c r="E14" s="78" t="s">
        <v>22</v>
      </c>
      <c r="F14" s="80">
        <v>500</v>
      </c>
      <c r="G14" s="73">
        <f t="shared" si="0"/>
        <v>1500</v>
      </c>
      <c r="H14" s="81">
        <v>0.14000000000000001</v>
      </c>
      <c r="I14" s="75">
        <f t="shared" si="1"/>
        <v>0.16</v>
      </c>
      <c r="J14" s="82">
        <f t="shared" si="2"/>
        <v>80</v>
      </c>
      <c r="K14" s="77">
        <f t="shared" si="3"/>
        <v>5.5579477889163692E-4</v>
      </c>
      <c r="L14" s="82">
        <f t="shared" si="4"/>
        <v>240</v>
      </c>
      <c r="M14" s="83">
        <f t="shared" si="5"/>
        <v>5.5579477889163681E-4</v>
      </c>
    </row>
    <row r="15" spans="1:13" ht="25" x14ac:dyDescent="0.3">
      <c r="A15" s="70" t="s">
        <v>26</v>
      </c>
      <c r="B15" s="78" t="s">
        <v>27</v>
      </c>
      <c r="C15" s="78" t="s">
        <v>20</v>
      </c>
      <c r="D15" s="79" t="s">
        <v>28</v>
      </c>
      <c r="E15" s="78" t="s">
        <v>22</v>
      </c>
      <c r="F15" s="80">
        <v>500</v>
      </c>
      <c r="G15" s="73">
        <f t="shared" si="0"/>
        <v>1500</v>
      </c>
      <c r="H15" s="81">
        <v>0.89</v>
      </c>
      <c r="I15" s="75">
        <f t="shared" si="1"/>
        <v>1.02</v>
      </c>
      <c r="J15" s="82">
        <f t="shared" si="2"/>
        <v>510</v>
      </c>
      <c r="K15" s="77">
        <f t="shared" si="3"/>
        <v>3.5431917154341852E-3</v>
      </c>
      <c r="L15" s="82">
        <f t="shared" si="4"/>
        <v>1530</v>
      </c>
      <c r="M15" s="83">
        <f t="shared" si="5"/>
        <v>3.5431917154341848E-3</v>
      </c>
    </row>
    <row r="16" spans="1:13" ht="25" x14ac:dyDescent="0.3">
      <c r="A16" s="70" t="s">
        <v>29</v>
      </c>
      <c r="B16" s="78" t="s">
        <v>30</v>
      </c>
      <c r="C16" s="78" t="s">
        <v>20</v>
      </c>
      <c r="D16" s="79" t="s">
        <v>31</v>
      </c>
      <c r="E16" s="78" t="s">
        <v>32</v>
      </c>
      <c r="F16" s="80">
        <v>5</v>
      </c>
      <c r="G16" s="73">
        <f t="shared" si="0"/>
        <v>15</v>
      </c>
      <c r="H16" s="81">
        <v>29.17</v>
      </c>
      <c r="I16" s="75">
        <f t="shared" si="1"/>
        <v>33.619999999999997</v>
      </c>
      <c r="J16" s="82">
        <f t="shared" si="2"/>
        <v>168.1</v>
      </c>
      <c r="K16" s="77">
        <f t="shared" si="3"/>
        <v>1.167863779146052E-3</v>
      </c>
      <c r="L16" s="82">
        <f t="shared" si="4"/>
        <v>504.3</v>
      </c>
      <c r="M16" s="83">
        <f t="shared" si="5"/>
        <v>1.1678637791460518E-3</v>
      </c>
    </row>
    <row r="17" spans="1:13" x14ac:dyDescent="0.3">
      <c r="A17" s="70" t="s">
        <v>33</v>
      </c>
      <c r="B17" s="78" t="s">
        <v>34</v>
      </c>
      <c r="C17" s="78" t="s">
        <v>20</v>
      </c>
      <c r="D17" s="79" t="s">
        <v>35</v>
      </c>
      <c r="E17" s="78" t="s">
        <v>32</v>
      </c>
      <c r="F17" s="80">
        <v>5</v>
      </c>
      <c r="G17" s="73">
        <f t="shared" si="0"/>
        <v>15</v>
      </c>
      <c r="H17" s="81">
        <v>99</v>
      </c>
      <c r="I17" s="75">
        <f t="shared" si="1"/>
        <v>114.12</v>
      </c>
      <c r="J17" s="82">
        <f t="shared" si="2"/>
        <v>570.6</v>
      </c>
      <c r="K17" s="77">
        <f t="shared" si="3"/>
        <v>3.9642062604446004E-3</v>
      </c>
      <c r="L17" s="82">
        <f t="shared" si="4"/>
        <v>1711.8</v>
      </c>
      <c r="M17" s="83">
        <f t="shared" si="5"/>
        <v>3.9642062604445995E-3</v>
      </c>
    </row>
    <row r="18" spans="1:13" x14ac:dyDescent="0.3">
      <c r="A18" s="70" t="s">
        <v>36</v>
      </c>
      <c r="B18" s="78" t="s">
        <v>37</v>
      </c>
      <c r="C18" s="78" t="s">
        <v>38</v>
      </c>
      <c r="D18" s="79" t="s">
        <v>39</v>
      </c>
      <c r="E18" s="78" t="s">
        <v>22</v>
      </c>
      <c r="F18" s="80">
        <v>30</v>
      </c>
      <c r="G18" s="73">
        <f t="shared" si="0"/>
        <v>90</v>
      </c>
      <c r="H18" s="81">
        <v>16.32</v>
      </c>
      <c r="I18" s="75">
        <f t="shared" si="1"/>
        <v>18.809999999999999</v>
      </c>
      <c r="J18" s="82">
        <f t="shared" si="2"/>
        <v>564.29999999999995</v>
      </c>
      <c r="K18" s="77">
        <f t="shared" si="3"/>
        <v>3.9204374216068837E-3</v>
      </c>
      <c r="L18" s="82">
        <f t="shared" si="4"/>
        <v>1692.9</v>
      </c>
      <c r="M18" s="83">
        <f t="shared" si="5"/>
        <v>3.9204374216068837E-3</v>
      </c>
    </row>
    <row r="19" spans="1:13" ht="37.5" x14ac:dyDescent="0.3">
      <c r="A19" s="70" t="s">
        <v>40</v>
      </c>
      <c r="B19" s="78" t="s">
        <v>41</v>
      </c>
      <c r="C19" s="78" t="s">
        <v>20</v>
      </c>
      <c r="D19" s="79" t="s">
        <v>42</v>
      </c>
      <c r="E19" s="78" t="s">
        <v>32</v>
      </c>
      <c r="F19" s="80">
        <v>5</v>
      </c>
      <c r="G19" s="73">
        <f t="shared" si="0"/>
        <v>15</v>
      </c>
      <c r="H19" s="81">
        <v>71.150000000000006</v>
      </c>
      <c r="I19" s="75">
        <f t="shared" si="1"/>
        <v>82.02</v>
      </c>
      <c r="J19" s="82">
        <f t="shared" si="2"/>
        <v>410.1</v>
      </c>
      <c r="K19" s="77">
        <f t="shared" si="3"/>
        <v>2.8491429852932535E-3</v>
      </c>
      <c r="L19" s="82">
        <f t="shared" si="4"/>
        <v>1230.3</v>
      </c>
      <c r="M19" s="83">
        <f t="shared" si="5"/>
        <v>2.8491429852932531E-3</v>
      </c>
    </row>
    <row r="20" spans="1:13" ht="25" x14ac:dyDescent="0.3">
      <c r="A20" s="70" t="s">
        <v>43</v>
      </c>
      <c r="B20" s="78" t="s">
        <v>44</v>
      </c>
      <c r="C20" s="78" t="s">
        <v>20</v>
      </c>
      <c r="D20" s="79" t="s">
        <v>45</v>
      </c>
      <c r="E20" s="78" t="s">
        <v>32</v>
      </c>
      <c r="F20" s="80">
        <v>5</v>
      </c>
      <c r="G20" s="73">
        <f t="shared" si="0"/>
        <v>15</v>
      </c>
      <c r="H20" s="81">
        <v>22.01</v>
      </c>
      <c r="I20" s="75">
        <f t="shared" si="1"/>
        <v>25.37</v>
      </c>
      <c r="J20" s="82">
        <f t="shared" si="2"/>
        <v>126.85</v>
      </c>
      <c r="K20" s="77">
        <f t="shared" si="3"/>
        <v>8.8128209628005169E-4</v>
      </c>
      <c r="L20" s="82">
        <f t="shared" si="4"/>
        <v>380.55</v>
      </c>
      <c r="M20" s="83">
        <f t="shared" si="5"/>
        <v>8.8128209628005169E-4</v>
      </c>
    </row>
    <row r="21" spans="1:13" x14ac:dyDescent="0.3">
      <c r="A21" s="70" t="s">
        <v>46</v>
      </c>
      <c r="B21" s="78" t="s">
        <v>47</v>
      </c>
      <c r="C21" s="78" t="s">
        <v>38</v>
      </c>
      <c r="D21" s="79" t="s">
        <v>48</v>
      </c>
      <c r="E21" s="78" t="s">
        <v>32</v>
      </c>
      <c r="F21" s="80">
        <v>250</v>
      </c>
      <c r="G21" s="73">
        <f t="shared" si="0"/>
        <v>750</v>
      </c>
      <c r="H21" s="81">
        <v>0.83</v>
      </c>
      <c r="I21" s="75">
        <f t="shared" si="1"/>
        <v>0.95</v>
      </c>
      <c r="J21" s="82">
        <f t="shared" si="2"/>
        <v>237.5</v>
      </c>
      <c r="K21" s="77">
        <f t="shared" si="3"/>
        <v>1.650015749834547E-3</v>
      </c>
      <c r="L21" s="82">
        <f t="shared" si="4"/>
        <v>712.5</v>
      </c>
      <c r="M21" s="83">
        <f t="shared" si="5"/>
        <v>1.6500157498345468E-3</v>
      </c>
    </row>
    <row r="22" spans="1:13" x14ac:dyDescent="0.3">
      <c r="A22" s="70" t="s">
        <v>49</v>
      </c>
      <c r="B22" s="78" t="s">
        <v>50</v>
      </c>
      <c r="C22" s="78" t="s">
        <v>38</v>
      </c>
      <c r="D22" s="79" t="s">
        <v>51</v>
      </c>
      <c r="E22" s="78" t="s">
        <v>32</v>
      </c>
      <c r="F22" s="80">
        <v>400</v>
      </c>
      <c r="G22" s="73">
        <f t="shared" si="0"/>
        <v>1200</v>
      </c>
      <c r="H22" s="81">
        <v>1.54</v>
      </c>
      <c r="I22" s="75">
        <f t="shared" si="1"/>
        <v>1.77</v>
      </c>
      <c r="J22" s="82">
        <f t="shared" si="2"/>
        <v>708</v>
      </c>
      <c r="K22" s="77">
        <f t="shared" si="3"/>
        <v>4.9187837931909863E-3</v>
      </c>
      <c r="L22" s="82">
        <f t="shared" si="4"/>
        <v>2124</v>
      </c>
      <c r="M22" s="83">
        <f t="shared" si="5"/>
        <v>4.9187837931909863E-3</v>
      </c>
    </row>
    <row r="23" spans="1:13" x14ac:dyDescent="0.3">
      <c r="A23" s="70" t="s">
        <v>52</v>
      </c>
      <c r="B23" s="78" t="s">
        <v>53</v>
      </c>
      <c r="C23" s="78" t="s">
        <v>38</v>
      </c>
      <c r="D23" s="79" t="s">
        <v>54</v>
      </c>
      <c r="E23" s="78" t="s">
        <v>32</v>
      </c>
      <c r="F23" s="80">
        <v>400</v>
      </c>
      <c r="G23" s="73">
        <f t="shared" si="0"/>
        <v>1200</v>
      </c>
      <c r="H23" s="81">
        <v>2.5499999999999998</v>
      </c>
      <c r="I23" s="75">
        <f t="shared" si="1"/>
        <v>2.93</v>
      </c>
      <c r="J23" s="82">
        <f t="shared" si="2"/>
        <v>1172</v>
      </c>
      <c r="K23" s="77">
        <f t="shared" si="3"/>
        <v>8.1423935107624804E-3</v>
      </c>
      <c r="L23" s="82">
        <f t="shared" si="4"/>
        <v>3516</v>
      </c>
      <c r="M23" s="83">
        <f t="shared" si="5"/>
        <v>8.1423935107624804E-3</v>
      </c>
    </row>
    <row r="24" spans="1:13" x14ac:dyDescent="0.3">
      <c r="A24" s="70" t="s">
        <v>55</v>
      </c>
      <c r="B24" s="78" t="s">
        <v>56</v>
      </c>
      <c r="C24" s="78" t="s">
        <v>38</v>
      </c>
      <c r="D24" s="79" t="s">
        <v>57</v>
      </c>
      <c r="E24" s="78" t="s">
        <v>22</v>
      </c>
      <c r="F24" s="80">
        <v>20</v>
      </c>
      <c r="G24" s="73">
        <f t="shared" si="0"/>
        <v>60</v>
      </c>
      <c r="H24" s="81">
        <v>42</v>
      </c>
      <c r="I24" s="75">
        <f t="shared" si="1"/>
        <v>48.41</v>
      </c>
      <c r="J24" s="82">
        <f t="shared" si="2"/>
        <v>968.2</v>
      </c>
      <c r="K24" s="77">
        <f t="shared" si="3"/>
        <v>6.7265063115360358E-3</v>
      </c>
      <c r="L24" s="82">
        <f t="shared" si="4"/>
        <v>2904.6</v>
      </c>
      <c r="M24" s="83">
        <f t="shared" si="5"/>
        <v>6.726506311536035E-3</v>
      </c>
    </row>
    <row r="25" spans="1:13" ht="62.5" x14ac:dyDescent="0.3">
      <c r="A25" s="70" t="s">
        <v>58</v>
      </c>
      <c r="B25" s="78" t="s">
        <v>59</v>
      </c>
      <c r="C25" s="78" t="s">
        <v>38</v>
      </c>
      <c r="D25" s="79" t="s">
        <v>60</v>
      </c>
      <c r="E25" s="78" t="s">
        <v>61</v>
      </c>
      <c r="F25" s="80">
        <v>3</v>
      </c>
      <c r="G25" s="73">
        <f t="shared" si="0"/>
        <v>9</v>
      </c>
      <c r="H25" s="81">
        <v>200</v>
      </c>
      <c r="I25" s="75">
        <f t="shared" si="1"/>
        <v>230.56</v>
      </c>
      <c r="J25" s="82">
        <f t="shared" si="2"/>
        <v>691.68</v>
      </c>
      <c r="K25" s="77">
        <f t="shared" si="3"/>
        <v>4.8054016582970921E-3</v>
      </c>
      <c r="L25" s="82">
        <f t="shared" si="4"/>
        <v>2075.04</v>
      </c>
      <c r="M25" s="83">
        <f t="shared" si="5"/>
        <v>4.8054016582970921E-3</v>
      </c>
    </row>
    <row r="26" spans="1:13" ht="62.5" x14ac:dyDescent="0.3">
      <c r="A26" s="70" t="s">
        <v>62</v>
      </c>
      <c r="B26" s="78" t="s">
        <v>63</v>
      </c>
      <c r="C26" s="78" t="s">
        <v>38</v>
      </c>
      <c r="D26" s="79" t="s">
        <v>64</v>
      </c>
      <c r="E26" s="78" t="s">
        <v>61</v>
      </c>
      <c r="F26" s="80">
        <v>3</v>
      </c>
      <c r="G26" s="73">
        <f t="shared" si="0"/>
        <v>9</v>
      </c>
      <c r="H26" s="81">
        <v>267.08999999999997</v>
      </c>
      <c r="I26" s="75">
        <f t="shared" si="1"/>
        <v>307.89999999999998</v>
      </c>
      <c r="J26" s="82">
        <f t="shared" si="2"/>
        <v>923.7</v>
      </c>
      <c r="K26" s="77">
        <f t="shared" si="3"/>
        <v>6.4173454657775629E-3</v>
      </c>
      <c r="L26" s="82">
        <f t="shared" si="4"/>
        <v>2771.1</v>
      </c>
      <c r="M26" s="83">
        <f t="shared" si="5"/>
        <v>6.417345465777562E-3</v>
      </c>
    </row>
    <row r="27" spans="1:13" ht="25" x14ac:dyDescent="0.3">
      <c r="A27" s="70" t="s">
        <v>65</v>
      </c>
      <c r="B27" s="78" t="s">
        <v>66</v>
      </c>
      <c r="C27" s="78" t="s">
        <v>38</v>
      </c>
      <c r="D27" s="79" t="s">
        <v>67</v>
      </c>
      <c r="E27" s="78" t="s">
        <v>22</v>
      </c>
      <c r="F27" s="80">
        <v>500</v>
      </c>
      <c r="G27" s="73">
        <f t="shared" si="0"/>
        <v>1500</v>
      </c>
      <c r="H27" s="81">
        <v>0.78</v>
      </c>
      <c r="I27" s="75">
        <f t="shared" si="1"/>
        <v>0.89</v>
      </c>
      <c r="J27" s="82">
        <f t="shared" si="2"/>
        <v>445</v>
      </c>
      <c r="K27" s="77">
        <f t="shared" si="3"/>
        <v>3.0916084575847301E-3</v>
      </c>
      <c r="L27" s="82">
        <f t="shared" si="4"/>
        <v>1335</v>
      </c>
      <c r="M27" s="83">
        <f t="shared" si="5"/>
        <v>3.0916084575847297E-3</v>
      </c>
    </row>
    <row r="28" spans="1:13" ht="25" x14ac:dyDescent="0.3">
      <c r="A28" s="70" t="s">
        <v>68</v>
      </c>
      <c r="B28" s="78" t="s">
        <v>69</v>
      </c>
      <c r="C28" s="78" t="s">
        <v>38</v>
      </c>
      <c r="D28" s="79" t="s">
        <v>70</v>
      </c>
      <c r="E28" s="78" t="s">
        <v>22</v>
      </c>
      <c r="F28" s="80">
        <v>1000</v>
      </c>
      <c r="G28" s="73">
        <f t="shared" si="0"/>
        <v>3000</v>
      </c>
      <c r="H28" s="81">
        <v>0.84</v>
      </c>
      <c r="I28" s="75">
        <f t="shared" si="1"/>
        <v>0.96</v>
      </c>
      <c r="J28" s="82">
        <f t="shared" si="2"/>
        <v>960</v>
      </c>
      <c r="K28" s="77">
        <f t="shared" si="3"/>
        <v>6.6695373466996426E-3</v>
      </c>
      <c r="L28" s="82">
        <f t="shared" si="4"/>
        <v>2880</v>
      </c>
      <c r="M28" s="83">
        <f t="shared" si="5"/>
        <v>6.6695373466996418E-3</v>
      </c>
    </row>
    <row r="29" spans="1:13" ht="25" x14ac:dyDescent="0.3">
      <c r="A29" s="70" t="s">
        <v>71</v>
      </c>
      <c r="B29" s="78" t="s">
        <v>72</v>
      </c>
      <c r="C29" s="78" t="s">
        <v>38</v>
      </c>
      <c r="D29" s="79" t="s">
        <v>73</v>
      </c>
      <c r="E29" s="78" t="s">
        <v>74</v>
      </c>
      <c r="F29" s="80">
        <v>20</v>
      </c>
      <c r="G29" s="73">
        <f t="shared" si="0"/>
        <v>60</v>
      </c>
      <c r="H29" s="81">
        <v>41.8</v>
      </c>
      <c r="I29" s="75">
        <f t="shared" si="1"/>
        <v>48.18</v>
      </c>
      <c r="J29" s="82">
        <f t="shared" si="2"/>
        <v>963.6</v>
      </c>
      <c r="K29" s="77">
        <f t="shared" si="3"/>
        <v>6.6945481117497664E-3</v>
      </c>
      <c r="L29" s="82">
        <f t="shared" si="4"/>
        <v>2890.8</v>
      </c>
      <c r="M29" s="83">
        <f t="shared" si="5"/>
        <v>6.6945481117497664E-3</v>
      </c>
    </row>
    <row r="30" spans="1:13" ht="25" x14ac:dyDescent="0.3">
      <c r="A30" s="70" t="s">
        <v>75</v>
      </c>
      <c r="B30" s="78" t="s">
        <v>76</v>
      </c>
      <c r="C30" s="78" t="s">
        <v>20</v>
      </c>
      <c r="D30" s="79" t="s">
        <v>77</v>
      </c>
      <c r="E30" s="78" t="s">
        <v>22</v>
      </c>
      <c r="F30" s="80">
        <v>4</v>
      </c>
      <c r="G30" s="73">
        <f t="shared" si="0"/>
        <v>12</v>
      </c>
      <c r="H30" s="81">
        <v>105.38</v>
      </c>
      <c r="I30" s="75">
        <f t="shared" si="1"/>
        <v>121.48</v>
      </c>
      <c r="J30" s="82">
        <f t="shared" si="2"/>
        <v>485.92</v>
      </c>
      <c r="K30" s="77">
        <f t="shared" si="3"/>
        <v>3.3758974869878026E-3</v>
      </c>
      <c r="L30" s="82">
        <f t="shared" si="4"/>
        <v>1457.76</v>
      </c>
      <c r="M30" s="83">
        <f t="shared" si="5"/>
        <v>3.3758974869878022E-3</v>
      </c>
    </row>
    <row r="31" spans="1:13" x14ac:dyDescent="0.3">
      <c r="A31" s="70" t="s">
        <v>78</v>
      </c>
      <c r="B31" s="78" t="s">
        <v>79</v>
      </c>
      <c r="C31" s="78" t="s">
        <v>38</v>
      </c>
      <c r="D31" s="79" t="s">
        <v>80</v>
      </c>
      <c r="E31" s="78" t="s">
        <v>22</v>
      </c>
      <c r="F31" s="80">
        <v>30</v>
      </c>
      <c r="G31" s="73">
        <f t="shared" si="0"/>
        <v>90</v>
      </c>
      <c r="H31" s="81">
        <v>0.37</v>
      </c>
      <c r="I31" s="75">
        <f t="shared" si="1"/>
        <v>0.42</v>
      </c>
      <c r="J31" s="82">
        <f t="shared" si="2"/>
        <v>12.6</v>
      </c>
      <c r="K31" s="77">
        <f t="shared" si="3"/>
        <v>8.7537677675432804E-5</v>
      </c>
      <c r="L31" s="82">
        <f t="shared" si="4"/>
        <v>37.799999999999997</v>
      </c>
      <c r="M31" s="83">
        <f t="shared" si="5"/>
        <v>8.7537677675432791E-5</v>
      </c>
    </row>
    <row r="32" spans="1:13" x14ac:dyDescent="0.3">
      <c r="A32" s="70" t="s">
        <v>81</v>
      </c>
      <c r="B32" s="78" t="s">
        <v>82</v>
      </c>
      <c r="C32" s="78" t="s">
        <v>38</v>
      </c>
      <c r="D32" s="79" t="s">
        <v>83</v>
      </c>
      <c r="E32" s="78" t="s">
        <v>22</v>
      </c>
      <c r="F32" s="80">
        <v>30</v>
      </c>
      <c r="G32" s="73">
        <f t="shared" si="0"/>
        <v>90</v>
      </c>
      <c r="H32" s="81">
        <v>0.19</v>
      </c>
      <c r="I32" s="75">
        <f t="shared" si="1"/>
        <v>0.21</v>
      </c>
      <c r="J32" s="82">
        <f t="shared" si="2"/>
        <v>6.3</v>
      </c>
      <c r="K32" s="77">
        <f t="shared" si="3"/>
        <v>4.3768838837716402E-5</v>
      </c>
      <c r="L32" s="82">
        <f t="shared" si="4"/>
        <v>18.899999999999999</v>
      </c>
      <c r="M32" s="83">
        <f t="shared" si="5"/>
        <v>4.3768838837716395E-5</v>
      </c>
    </row>
    <row r="33" spans="1:13" x14ac:dyDescent="0.3">
      <c r="A33" s="70" t="s">
        <v>84</v>
      </c>
      <c r="B33" s="78" t="s">
        <v>85</v>
      </c>
      <c r="C33" s="78" t="s">
        <v>20</v>
      </c>
      <c r="D33" s="79" t="s">
        <v>86</v>
      </c>
      <c r="E33" s="78" t="s">
        <v>87</v>
      </c>
      <c r="F33" s="80">
        <v>25</v>
      </c>
      <c r="G33" s="73">
        <f t="shared" si="0"/>
        <v>75</v>
      </c>
      <c r="H33" s="81">
        <v>7.78</v>
      </c>
      <c r="I33" s="75">
        <f t="shared" si="1"/>
        <v>8.9600000000000009</v>
      </c>
      <c r="J33" s="82">
        <f t="shared" si="2"/>
        <v>224</v>
      </c>
      <c r="K33" s="77">
        <f t="shared" si="3"/>
        <v>1.5562253808965832E-3</v>
      </c>
      <c r="L33" s="82">
        <f t="shared" si="4"/>
        <v>672</v>
      </c>
      <c r="M33" s="83">
        <f t="shared" si="5"/>
        <v>1.5562253808965832E-3</v>
      </c>
    </row>
    <row r="34" spans="1:13" ht="37.5" x14ac:dyDescent="0.3">
      <c r="A34" s="70" t="s">
        <v>88</v>
      </c>
      <c r="B34" s="78" t="s">
        <v>89</v>
      </c>
      <c r="C34" s="78" t="s">
        <v>38</v>
      </c>
      <c r="D34" s="79" t="s">
        <v>90</v>
      </c>
      <c r="E34" s="78" t="s">
        <v>87</v>
      </c>
      <c r="F34" s="80">
        <v>600</v>
      </c>
      <c r="G34" s="73">
        <f t="shared" si="0"/>
        <v>1800</v>
      </c>
      <c r="H34" s="81">
        <v>3.11</v>
      </c>
      <c r="I34" s="75">
        <f t="shared" si="1"/>
        <v>3.58</v>
      </c>
      <c r="J34" s="82">
        <f t="shared" si="2"/>
        <v>2148</v>
      </c>
      <c r="K34" s="77">
        <f t="shared" si="3"/>
        <v>1.4923089813240449E-2</v>
      </c>
      <c r="L34" s="82">
        <f t="shared" si="4"/>
        <v>6444</v>
      </c>
      <c r="M34" s="83">
        <f t="shared" si="5"/>
        <v>1.4923089813240449E-2</v>
      </c>
    </row>
    <row r="35" spans="1:13" ht="37.5" x14ac:dyDescent="0.3">
      <c r="A35" s="70" t="s">
        <v>91</v>
      </c>
      <c r="B35" s="78" t="s">
        <v>92</v>
      </c>
      <c r="C35" s="78" t="s">
        <v>38</v>
      </c>
      <c r="D35" s="79" t="s">
        <v>93</v>
      </c>
      <c r="E35" s="78" t="s">
        <v>87</v>
      </c>
      <c r="F35" s="80">
        <v>300</v>
      </c>
      <c r="G35" s="73">
        <f t="shared" si="0"/>
        <v>900</v>
      </c>
      <c r="H35" s="81">
        <v>4.78</v>
      </c>
      <c r="I35" s="75">
        <f t="shared" si="1"/>
        <v>5.51</v>
      </c>
      <c r="J35" s="82">
        <f t="shared" si="2"/>
        <v>1653</v>
      </c>
      <c r="K35" s="77">
        <f t="shared" si="3"/>
        <v>1.1484109618848447E-2</v>
      </c>
      <c r="L35" s="82">
        <f t="shared" si="4"/>
        <v>4959</v>
      </c>
      <c r="M35" s="83">
        <f t="shared" si="5"/>
        <v>1.1484109618848446E-2</v>
      </c>
    </row>
    <row r="36" spans="1:13" x14ac:dyDescent="0.3">
      <c r="A36" s="70" t="s">
        <v>94</v>
      </c>
      <c r="B36" s="78" t="s">
        <v>95</v>
      </c>
      <c r="C36" s="78" t="s">
        <v>20</v>
      </c>
      <c r="D36" s="79" t="s">
        <v>96</v>
      </c>
      <c r="E36" s="78" t="s">
        <v>87</v>
      </c>
      <c r="F36" s="80">
        <v>90</v>
      </c>
      <c r="G36" s="73">
        <f t="shared" si="0"/>
        <v>270</v>
      </c>
      <c r="H36" s="81">
        <v>6</v>
      </c>
      <c r="I36" s="75">
        <f t="shared" si="1"/>
        <v>6.91</v>
      </c>
      <c r="J36" s="82">
        <f t="shared" si="2"/>
        <v>621.9</v>
      </c>
      <c r="K36" s="77">
        <f t="shared" si="3"/>
        <v>4.3206096624088617E-3</v>
      </c>
      <c r="L36" s="82">
        <f t="shared" si="4"/>
        <v>1865.7</v>
      </c>
      <c r="M36" s="83">
        <f t="shared" si="5"/>
        <v>4.3206096624088617E-3</v>
      </c>
    </row>
    <row r="37" spans="1:13" x14ac:dyDescent="0.3">
      <c r="A37" s="70" t="s">
        <v>97</v>
      </c>
      <c r="B37" s="78" t="s">
        <v>98</v>
      </c>
      <c r="C37" s="78" t="s">
        <v>38</v>
      </c>
      <c r="D37" s="79" t="s">
        <v>99</v>
      </c>
      <c r="E37" s="78" t="s">
        <v>32</v>
      </c>
      <c r="F37" s="80">
        <v>100</v>
      </c>
      <c r="G37" s="73">
        <f t="shared" si="0"/>
        <v>300</v>
      </c>
      <c r="H37" s="81">
        <v>1.84</v>
      </c>
      <c r="I37" s="75">
        <f t="shared" si="1"/>
        <v>2.12</v>
      </c>
      <c r="J37" s="82">
        <f t="shared" si="2"/>
        <v>212</v>
      </c>
      <c r="K37" s="77">
        <f t="shared" si="3"/>
        <v>1.4728561640628378E-3</v>
      </c>
      <c r="L37" s="82">
        <f t="shared" si="4"/>
        <v>636</v>
      </c>
      <c r="M37" s="83">
        <f t="shared" si="5"/>
        <v>1.4728561640628376E-3</v>
      </c>
    </row>
    <row r="38" spans="1:13" x14ac:dyDescent="0.3">
      <c r="A38" s="70" t="s">
        <v>100</v>
      </c>
      <c r="B38" s="78" t="s">
        <v>101</v>
      </c>
      <c r="C38" s="78" t="s">
        <v>38</v>
      </c>
      <c r="D38" s="79" t="s">
        <v>102</v>
      </c>
      <c r="E38" s="78" t="s">
        <v>32</v>
      </c>
      <c r="F38" s="80">
        <v>1000</v>
      </c>
      <c r="G38" s="73">
        <f t="shared" si="0"/>
        <v>3000</v>
      </c>
      <c r="H38" s="81">
        <v>0.7</v>
      </c>
      <c r="I38" s="75">
        <f t="shared" si="1"/>
        <v>0.8</v>
      </c>
      <c r="J38" s="82">
        <f t="shared" si="2"/>
        <v>800</v>
      </c>
      <c r="K38" s="77">
        <f t="shared" si="3"/>
        <v>5.5579477889163686E-3</v>
      </c>
      <c r="L38" s="82">
        <f t="shared" si="4"/>
        <v>2400</v>
      </c>
      <c r="M38" s="83">
        <f t="shared" si="5"/>
        <v>5.5579477889163686E-3</v>
      </c>
    </row>
    <row r="39" spans="1:13" x14ac:dyDescent="0.3">
      <c r="A39" s="70" t="s">
        <v>103</v>
      </c>
      <c r="B39" s="78" t="s">
        <v>104</v>
      </c>
      <c r="C39" s="78" t="s">
        <v>38</v>
      </c>
      <c r="D39" s="79" t="s">
        <v>105</v>
      </c>
      <c r="E39" s="78" t="s">
        <v>32</v>
      </c>
      <c r="F39" s="80">
        <v>500</v>
      </c>
      <c r="G39" s="73">
        <f t="shared" si="0"/>
        <v>1500</v>
      </c>
      <c r="H39" s="81">
        <v>0.68</v>
      </c>
      <c r="I39" s="75">
        <f t="shared" si="1"/>
        <v>0.78</v>
      </c>
      <c r="J39" s="82">
        <f t="shared" si="2"/>
        <v>390</v>
      </c>
      <c r="K39" s="77">
        <f t="shared" si="3"/>
        <v>2.7094995470967297E-3</v>
      </c>
      <c r="L39" s="82">
        <f t="shared" si="4"/>
        <v>1170</v>
      </c>
      <c r="M39" s="83">
        <f t="shared" si="5"/>
        <v>2.7094995470967297E-3</v>
      </c>
    </row>
    <row r="40" spans="1:13" ht="25" x14ac:dyDescent="0.3">
      <c r="A40" s="70" t="s">
        <v>106</v>
      </c>
      <c r="B40" s="78" t="s">
        <v>107</v>
      </c>
      <c r="C40" s="78" t="s">
        <v>38</v>
      </c>
      <c r="D40" s="79" t="s">
        <v>108</v>
      </c>
      <c r="E40" s="78" t="s">
        <v>22</v>
      </c>
      <c r="F40" s="80">
        <v>30</v>
      </c>
      <c r="G40" s="73">
        <f t="shared" si="0"/>
        <v>90</v>
      </c>
      <c r="H40" s="81">
        <v>38.93</v>
      </c>
      <c r="I40" s="75">
        <f t="shared" si="1"/>
        <v>44.87</v>
      </c>
      <c r="J40" s="82">
        <f t="shared" si="2"/>
        <v>1346.1</v>
      </c>
      <c r="K40" s="77">
        <f t="shared" si="3"/>
        <v>9.3519418983254044E-3</v>
      </c>
      <c r="L40" s="82">
        <f t="shared" si="4"/>
        <v>4038.3</v>
      </c>
      <c r="M40" s="83">
        <f t="shared" si="5"/>
        <v>9.3519418983254044E-3</v>
      </c>
    </row>
    <row r="41" spans="1:13" x14ac:dyDescent="0.3">
      <c r="A41" s="70" t="s">
        <v>109</v>
      </c>
      <c r="B41" s="78" t="s">
        <v>110</v>
      </c>
      <c r="C41" s="78" t="s">
        <v>38</v>
      </c>
      <c r="D41" s="79" t="s">
        <v>111</v>
      </c>
      <c r="E41" s="78" t="s">
        <v>22</v>
      </c>
      <c r="F41" s="80">
        <v>30</v>
      </c>
      <c r="G41" s="73">
        <f t="shared" si="0"/>
        <v>90</v>
      </c>
      <c r="H41" s="81">
        <v>4.1500000000000004</v>
      </c>
      <c r="I41" s="75">
        <f t="shared" si="1"/>
        <v>4.78</v>
      </c>
      <c r="J41" s="82">
        <f t="shared" si="2"/>
        <v>143.4</v>
      </c>
      <c r="K41" s="77">
        <f t="shared" si="3"/>
        <v>9.9626214116325918E-4</v>
      </c>
      <c r="L41" s="82">
        <f t="shared" si="4"/>
        <v>430.2</v>
      </c>
      <c r="M41" s="83">
        <f t="shared" si="5"/>
        <v>9.9626214116325896E-4</v>
      </c>
    </row>
    <row r="42" spans="1:13" x14ac:dyDescent="0.3">
      <c r="A42" s="70" t="s">
        <v>112</v>
      </c>
      <c r="B42" s="78" t="s">
        <v>113</v>
      </c>
      <c r="C42" s="78" t="s">
        <v>38</v>
      </c>
      <c r="D42" s="79" t="s">
        <v>114</v>
      </c>
      <c r="E42" s="78" t="s">
        <v>115</v>
      </c>
      <c r="F42" s="80">
        <v>10</v>
      </c>
      <c r="G42" s="73">
        <f t="shared" si="0"/>
        <v>30</v>
      </c>
      <c r="H42" s="81">
        <v>19.39</v>
      </c>
      <c r="I42" s="75">
        <f t="shared" si="1"/>
        <v>22.35</v>
      </c>
      <c r="J42" s="82">
        <f t="shared" si="2"/>
        <v>223.5</v>
      </c>
      <c r="K42" s="77">
        <f t="shared" si="3"/>
        <v>1.5527516635285106E-3</v>
      </c>
      <c r="L42" s="82">
        <f t="shared" si="4"/>
        <v>670.5</v>
      </c>
      <c r="M42" s="83">
        <f t="shared" si="5"/>
        <v>1.5527516635285103E-3</v>
      </c>
    </row>
    <row r="43" spans="1:13" ht="25" x14ac:dyDescent="0.3">
      <c r="A43" s="70" t="s">
        <v>116</v>
      </c>
      <c r="B43" s="78" t="s">
        <v>117</v>
      </c>
      <c r="C43" s="78" t="s">
        <v>38</v>
      </c>
      <c r="D43" s="79" t="s">
        <v>118</v>
      </c>
      <c r="E43" s="78" t="s">
        <v>22</v>
      </c>
      <c r="F43" s="80">
        <v>7</v>
      </c>
      <c r="G43" s="73">
        <f t="shared" si="0"/>
        <v>21</v>
      </c>
      <c r="H43" s="81">
        <v>94.63</v>
      </c>
      <c r="I43" s="75">
        <f t="shared" si="1"/>
        <v>109.08</v>
      </c>
      <c r="J43" s="82">
        <f t="shared" si="2"/>
        <v>763.56</v>
      </c>
      <c r="K43" s="77">
        <f t="shared" si="3"/>
        <v>5.3047832671312281E-3</v>
      </c>
      <c r="L43" s="82">
        <f t="shared" si="4"/>
        <v>2290.6799999999998</v>
      </c>
      <c r="M43" s="83">
        <f t="shared" si="5"/>
        <v>5.3047832671312273E-3</v>
      </c>
    </row>
    <row r="44" spans="1:13" ht="25" x14ac:dyDescent="0.3">
      <c r="A44" s="70" t="s">
        <v>119</v>
      </c>
      <c r="B44" s="78" t="s">
        <v>120</v>
      </c>
      <c r="C44" s="78" t="s">
        <v>38</v>
      </c>
      <c r="D44" s="79" t="s">
        <v>121</v>
      </c>
      <c r="E44" s="78" t="s">
        <v>22</v>
      </c>
      <c r="F44" s="80">
        <v>7</v>
      </c>
      <c r="G44" s="73">
        <f t="shared" si="0"/>
        <v>21</v>
      </c>
      <c r="H44" s="81">
        <v>22.95</v>
      </c>
      <c r="I44" s="75">
        <f t="shared" si="1"/>
        <v>26.45</v>
      </c>
      <c r="J44" s="82">
        <f t="shared" si="2"/>
        <v>185.15</v>
      </c>
      <c r="K44" s="77">
        <f t="shared" si="3"/>
        <v>1.2863175413973321E-3</v>
      </c>
      <c r="L44" s="82">
        <f t="shared" si="4"/>
        <v>555.45000000000005</v>
      </c>
      <c r="M44" s="83">
        <f t="shared" si="5"/>
        <v>1.2863175413973321E-3</v>
      </c>
    </row>
    <row r="45" spans="1:13" ht="25" x14ac:dyDescent="0.3">
      <c r="A45" s="70" t="s">
        <v>122</v>
      </c>
      <c r="B45" s="78" t="s">
        <v>123</v>
      </c>
      <c r="C45" s="78" t="s">
        <v>38</v>
      </c>
      <c r="D45" s="79" t="s">
        <v>124</v>
      </c>
      <c r="E45" s="78" t="s">
        <v>22</v>
      </c>
      <c r="F45" s="80">
        <v>7</v>
      </c>
      <c r="G45" s="73">
        <f t="shared" ref="G45:G76" si="6">F45*3</f>
        <v>21</v>
      </c>
      <c r="H45" s="81">
        <v>24.19</v>
      </c>
      <c r="I45" s="75">
        <f t="shared" ref="I45:I76" si="7">(TRUNC(H45*(1+$M$10),2))</f>
        <v>27.88</v>
      </c>
      <c r="J45" s="82">
        <f t="shared" ref="J45:J76" si="8">TRUNC(F45*I45,2)</f>
        <v>195.16</v>
      </c>
      <c r="K45" s="77">
        <f t="shared" ref="K45:K76" si="9">J45/$M$8</f>
        <v>1.3558613631061481E-3</v>
      </c>
      <c r="L45" s="82">
        <f t="shared" ref="L45:L76" si="10">TRUNC(G45*I45,2)</f>
        <v>585.48</v>
      </c>
      <c r="M45" s="83">
        <f t="shared" ref="M45:M76" si="11">L45/$M$9</f>
        <v>1.3558613631061481E-3</v>
      </c>
    </row>
    <row r="46" spans="1:13" x14ac:dyDescent="0.3">
      <c r="A46" s="70" t="s">
        <v>125</v>
      </c>
      <c r="B46" s="78" t="s">
        <v>126</v>
      </c>
      <c r="C46" s="78" t="s">
        <v>38</v>
      </c>
      <c r="D46" s="79" t="s">
        <v>127</v>
      </c>
      <c r="E46" s="78" t="s">
        <v>22</v>
      </c>
      <c r="F46" s="80">
        <v>7</v>
      </c>
      <c r="G46" s="73">
        <f t="shared" si="6"/>
        <v>21</v>
      </c>
      <c r="H46" s="81">
        <v>5.95</v>
      </c>
      <c r="I46" s="75">
        <f t="shared" si="7"/>
        <v>6.85</v>
      </c>
      <c r="J46" s="82">
        <f t="shared" si="8"/>
        <v>47.95</v>
      </c>
      <c r="K46" s="77">
        <f t="shared" si="9"/>
        <v>3.3312949559817485E-4</v>
      </c>
      <c r="L46" s="82">
        <f t="shared" si="10"/>
        <v>143.85</v>
      </c>
      <c r="M46" s="83">
        <f t="shared" si="11"/>
        <v>3.3312949559817479E-4</v>
      </c>
    </row>
    <row r="47" spans="1:13" ht="25" x14ac:dyDescent="0.3">
      <c r="A47" s="70" t="s">
        <v>128</v>
      </c>
      <c r="B47" s="78" t="s">
        <v>129</v>
      </c>
      <c r="C47" s="78" t="s">
        <v>38</v>
      </c>
      <c r="D47" s="79" t="s">
        <v>130</v>
      </c>
      <c r="E47" s="78" t="s">
        <v>22</v>
      </c>
      <c r="F47" s="80">
        <v>10</v>
      </c>
      <c r="G47" s="73">
        <f t="shared" si="6"/>
        <v>30</v>
      </c>
      <c r="H47" s="81">
        <v>7.72</v>
      </c>
      <c r="I47" s="75">
        <f t="shared" si="7"/>
        <v>8.89</v>
      </c>
      <c r="J47" s="82">
        <f t="shared" si="8"/>
        <v>88.9</v>
      </c>
      <c r="K47" s="77">
        <f t="shared" si="9"/>
        <v>6.1762694804333147E-4</v>
      </c>
      <c r="L47" s="82">
        <f t="shared" si="10"/>
        <v>266.7</v>
      </c>
      <c r="M47" s="83">
        <f t="shared" si="11"/>
        <v>6.1762694804333136E-4</v>
      </c>
    </row>
    <row r="48" spans="1:13" ht="25" x14ac:dyDescent="0.3">
      <c r="A48" s="70" t="s">
        <v>131</v>
      </c>
      <c r="B48" s="78" t="s">
        <v>132</v>
      </c>
      <c r="C48" s="78" t="s">
        <v>38</v>
      </c>
      <c r="D48" s="79" t="s">
        <v>133</v>
      </c>
      <c r="E48" s="78" t="s">
        <v>22</v>
      </c>
      <c r="F48" s="80">
        <v>10</v>
      </c>
      <c r="G48" s="73">
        <f t="shared" si="6"/>
        <v>30</v>
      </c>
      <c r="H48" s="81">
        <v>54.22</v>
      </c>
      <c r="I48" s="75">
        <f t="shared" si="7"/>
        <v>62.5</v>
      </c>
      <c r="J48" s="82">
        <f t="shared" si="8"/>
        <v>625</v>
      </c>
      <c r="K48" s="77">
        <f t="shared" si="9"/>
        <v>4.342146710090913E-3</v>
      </c>
      <c r="L48" s="82">
        <f t="shared" si="10"/>
        <v>1875</v>
      </c>
      <c r="M48" s="83">
        <f t="shared" si="11"/>
        <v>4.342146710090913E-3</v>
      </c>
    </row>
    <row r="49" spans="1:13" ht="25" x14ac:dyDescent="0.3">
      <c r="A49" s="70" t="s">
        <v>134</v>
      </c>
      <c r="B49" s="78" t="s">
        <v>135</v>
      </c>
      <c r="C49" s="78" t="s">
        <v>38</v>
      </c>
      <c r="D49" s="79" t="s">
        <v>136</v>
      </c>
      <c r="E49" s="78" t="s">
        <v>22</v>
      </c>
      <c r="F49" s="80">
        <v>10</v>
      </c>
      <c r="G49" s="73">
        <f t="shared" si="6"/>
        <v>30</v>
      </c>
      <c r="H49" s="81">
        <v>10</v>
      </c>
      <c r="I49" s="75">
        <f t="shared" si="7"/>
        <v>11.52</v>
      </c>
      <c r="J49" s="82">
        <f t="shared" si="8"/>
        <v>115.2</v>
      </c>
      <c r="K49" s="77">
        <f t="shared" si="9"/>
        <v>8.0034448160395716E-4</v>
      </c>
      <c r="L49" s="82">
        <f t="shared" si="10"/>
        <v>345.6</v>
      </c>
      <c r="M49" s="83">
        <f t="shared" si="11"/>
        <v>8.0034448160395705E-4</v>
      </c>
    </row>
    <row r="50" spans="1:13" ht="25" x14ac:dyDescent="0.3">
      <c r="A50" s="70" t="s">
        <v>137</v>
      </c>
      <c r="B50" s="78" t="s">
        <v>138</v>
      </c>
      <c r="C50" s="78" t="s">
        <v>38</v>
      </c>
      <c r="D50" s="79" t="s">
        <v>139</v>
      </c>
      <c r="E50" s="78" t="s">
        <v>22</v>
      </c>
      <c r="F50" s="80">
        <v>10</v>
      </c>
      <c r="G50" s="73">
        <f t="shared" si="6"/>
        <v>30</v>
      </c>
      <c r="H50" s="81">
        <v>16.77</v>
      </c>
      <c r="I50" s="75">
        <f t="shared" si="7"/>
        <v>19.329999999999998</v>
      </c>
      <c r="J50" s="82">
        <f t="shared" si="8"/>
        <v>193.3</v>
      </c>
      <c r="K50" s="77">
        <f t="shared" si="9"/>
        <v>1.3429391344969178E-3</v>
      </c>
      <c r="L50" s="82">
        <f t="shared" si="10"/>
        <v>579.9</v>
      </c>
      <c r="M50" s="83">
        <f t="shared" si="11"/>
        <v>1.3429391344969175E-3</v>
      </c>
    </row>
    <row r="51" spans="1:13" ht="25" x14ac:dyDescent="0.3">
      <c r="A51" s="70" t="s">
        <v>140</v>
      </c>
      <c r="B51" s="78" t="s">
        <v>141</v>
      </c>
      <c r="C51" s="78" t="s">
        <v>38</v>
      </c>
      <c r="D51" s="79" t="s">
        <v>142</v>
      </c>
      <c r="E51" s="78" t="s">
        <v>22</v>
      </c>
      <c r="F51" s="80">
        <v>10</v>
      </c>
      <c r="G51" s="73">
        <f t="shared" si="6"/>
        <v>30</v>
      </c>
      <c r="H51" s="81">
        <v>67.13</v>
      </c>
      <c r="I51" s="75">
        <f t="shared" si="7"/>
        <v>77.38</v>
      </c>
      <c r="J51" s="82">
        <f t="shared" si="8"/>
        <v>773.8</v>
      </c>
      <c r="K51" s="77">
        <f t="shared" si="9"/>
        <v>5.3759249988293576E-3</v>
      </c>
      <c r="L51" s="82">
        <f t="shared" si="10"/>
        <v>2321.4</v>
      </c>
      <c r="M51" s="83">
        <f t="shared" si="11"/>
        <v>5.3759249988293576E-3</v>
      </c>
    </row>
    <row r="52" spans="1:13" ht="25" x14ac:dyDescent="0.3">
      <c r="A52" s="70" t="s">
        <v>143</v>
      </c>
      <c r="B52" s="78" t="s">
        <v>144</v>
      </c>
      <c r="C52" s="78" t="s">
        <v>38</v>
      </c>
      <c r="D52" s="79" t="s">
        <v>145</v>
      </c>
      <c r="E52" s="78" t="s">
        <v>22</v>
      </c>
      <c r="F52" s="80">
        <v>10</v>
      </c>
      <c r="G52" s="73">
        <f t="shared" si="6"/>
        <v>30</v>
      </c>
      <c r="H52" s="81">
        <v>94.58</v>
      </c>
      <c r="I52" s="75">
        <f t="shared" si="7"/>
        <v>109.03</v>
      </c>
      <c r="J52" s="82">
        <f t="shared" si="8"/>
        <v>1090.3</v>
      </c>
      <c r="K52" s="77">
        <f t="shared" si="9"/>
        <v>7.5747880928193961E-3</v>
      </c>
      <c r="L52" s="82">
        <f t="shared" si="10"/>
        <v>3270.9</v>
      </c>
      <c r="M52" s="83">
        <f t="shared" si="11"/>
        <v>7.5747880928193961E-3</v>
      </c>
    </row>
    <row r="53" spans="1:13" ht="25" x14ac:dyDescent="0.3">
      <c r="A53" s="70" t="s">
        <v>146</v>
      </c>
      <c r="B53" s="78" t="s">
        <v>147</v>
      </c>
      <c r="C53" s="78" t="s">
        <v>38</v>
      </c>
      <c r="D53" s="79" t="s">
        <v>148</v>
      </c>
      <c r="E53" s="78" t="s">
        <v>22</v>
      </c>
      <c r="F53" s="80">
        <v>3</v>
      </c>
      <c r="G53" s="73">
        <f t="shared" si="6"/>
        <v>9</v>
      </c>
      <c r="H53" s="81">
        <v>443.44</v>
      </c>
      <c r="I53" s="75">
        <f t="shared" si="7"/>
        <v>511.19</v>
      </c>
      <c r="J53" s="82">
        <f t="shared" si="8"/>
        <v>1533.57</v>
      </c>
      <c r="K53" s="77">
        <f t="shared" si="9"/>
        <v>1.0654377488310595E-2</v>
      </c>
      <c r="L53" s="82">
        <f t="shared" si="10"/>
        <v>4600.71</v>
      </c>
      <c r="M53" s="83">
        <f t="shared" si="11"/>
        <v>1.0654377488310595E-2</v>
      </c>
    </row>
    <row r="54" spans="1:13" ht="25" x14ac:dyDescent="0.3">
      <c r="A54" s="70" t="s">
        <v>149</v>
      </c>
      <c r="B54" s="78" t="s">
        <v>150</v>
      </c>
      <c r="C54" s="78" t="s">
        <v>38</v>
      </c>
      <c r="D54" s="79" t="s">
        <v>151</v>
      </c>
      <c r="E54" s="78" t="s">
        <v>22</v>
      </c>
      <c r="F54" s="80">
        <v>3</v>
      </c>
      <c r="G54" s="73">
        <f t="shared" si="6"/>
        <v>9</v>
      </c>
      <c r="H54" s="81">
        <v>168.18</v>
      </c>
      <c r="I54" s="75">
        <f t="shared" si="7"/>
        <v>193.87</v>
      </c>
      <c r="J54" s="82">
        <f t="shared" si="8"/>
        <v>581.61</v>
      </c>
      <c r="K54" s="77">
        <f t="shared" si="9"/>
        <v>4.0406975168895617E-3</v>
      </c>
      <c r="L54" s="82">
        <f t="shared" si="10"/>
        <v>1744.83</v>
      </c>
      <c r="M54" s="83">
        <f t="shared" si="11"/>
        <v>4.0406975168895609E-3</v>
      </c>
    </row>
    <row r="55" spans="1:13" ht="25" x14ac:dyDescent="0.3">
      <c r="A55" s="70" t="s">
        <v>152</v>
      </c>
      <c r="B55" s="78" t="s">
        <v>153</v>
      </c>
      <c r="C55" s="78" t="s">
        <v>38</v>
      </c>
      <c r="D55" s="79" t="s">
        <v>154</v>
      </c>
      <c r="E55" s="78" t="s">
        <v>22</v>
      </c>
      <c r="F55" s="80">
        <v>3</v>
      </c>
      <c r="G55" s="73">
        <f t="shared" si="6"/>
        <v>9</v>
      </c>
      <c r="H55" s="81">
        <v>197.07</v>
      </c>
      <c r="I55" s="75">
        <f t="shared" si="7"/>
        <v>227.18</v>
      </c>
      <c r="J55" s="82">
        <f t="shared" si="8"/>
        <v>681.54</v>
      </c>
      <c r="K55" s="77">
        <f t="shared" si="9"/>
        <v>4.7349546700725768E-3</v>
      </c>
      <c r="L55" s="82">
        <f t="shared" si="10"/>
        <v>2044.62</v>
      </c>
      <c r="M55" s="83">
        <f t="shared" si="11"/>
        <v>4.7349546700725768E-3</v>
      </c>
    </row>
    <row r="56" spans="1:13" ht="25" x14ac:dyDescent="0.3">
      <c r="A56" s="70" t="s">
        <v>155</v>
      </c>
      <c r="B56" s="78" t="s">
        <v>156</v>
      </c>
      <c r="C56" s="78" t="s">
        <v>38</v>
      </c>
      <c r="D56" s="79" t="s">
        <v>157</v>
      </c>
      <c r="E56" s="78" t="s">
        <v>22</v>
      </c>
      <c r="F56" s="80">
        <v>3</v>
      </c>
      <c r="G56" s="73">
        <f t="shared" si="6"/>
        <v>9</v>
      </c>
      <c r="H56" s="81">
        <v>189.93</v>
      </c>
      <c r="I56" s="75">
        <f t="shared" si="7"/>
        <v>218.95</v>
      </c>
      <c r="J56" s="82">
        <f t="shared" si="8"/>
        <v>656.85</v>
      </c>
      <c r="K56" s="77">
        <f t="shared" si="9"/>
        <v>4.5634225064371458E-3</v>
      </c>
      <c r="L56" s="82">
        <f t="shared" si="10"/>
        <v>1970.55</v>
      </c>
      <c r="M56" s="83">
        <f t="shared" si="11"/>
        <v>4.5634225064371458E-3</v>
      </c>
    </row>
    <row r="57" spans="1:13" ht="25" x14ac:dyDescent="0.3">
      <c r="A57" s="70" t="s">
        <v>158</v>
      </c>
      <c r="B57" s="78" t="s">
        <v>159</v>
      </c>
      <c r="C57" s="78" t="s">
        <v>38</v>
      </c>
      <c r="D57" s="79" t="s">
        <v>160</v>
      </c>
      <c r="E57" s="78" t="s">
        <v>22</v>
      </c>
      <c r="F57" s="80">
        <v>3</v>
      </c>
      <c r="G57" s="73">
        <f t="shared" si="6"/>
        <v>9</v>
      </c>
      <c r="H57" s="81">
        <v>440</v>
      </c>
      <c r="I57" s="75">
        <f t="shared" si="7"/>
        <v>507.23</v>
      </c>
      <c r="J57" s="82">
        <f t="shared" si="8"/>
        <v>1521.69</v>
      </c>
      <c r="K57" s="77">
        <f t="shared" si="9"/>
        <v>1.0571841963645186E-2</v>
      </c>
      <c r="L57" s="82">
        <f t="shared" si="10"/>
        <v>4565.07</v>
      </c>
      <c r="M57" s="83">
        <f t="shared" si="11"/>
        <v>1.0571841963645185E-2</v>
      </c>
    </row>
    <row r="58" spans="1:13" ht="25" x14ac:dyDescent="0.3">
      <c r="A58" s="70" t="s">
        <v>161</v>
      </c>
      <c r="B58" s="78" t="s">
        <v>162</v>
      </c>
      <c r="C58" s="78" t="s">
        <v>38</v>
      </c>
      <c r="D58" s="79" t="s">
        <v>163</v>
      </c>
      <c r="E58" s="78" t="s">
        <v>22</v>
      </c>
      <c r="F58" s="80">
        <v>8</v>
      </c>
      <c r="G58" s="73">
        <f t="shared" si="6"/>
        <v>24</v>
      </c>
      <c r="H58" s="81">
        <v>32.64</v>
      </c>
      <c r="I58" s="75">
        <f t="shared" si="7"/>
        <v>37.619999999999997</v>
      </c>
      <c r="J58" s="82">
        <f t="shared" si="8"/>
        <v>300.95999999999998</v>
      </c>
      <c r="K58" s="77">
        <f t="shared" si="9"/>
        <v>2.0908999581903376E-3</v>
      </c>
      <c r="L58" s="82">
        <f t="shared" si="10"/>
        <v>902.88</v>
      </c>
      <c r="M58" s="83">
        <f t="shared" si="11"/>
        <v>2.0908999581903376E-3</v>
      </c>
    </row>
    <row r="59" spans="1:13" ht="25" x14ac:dyDescent="0.3">
      <c r="A59" s="70" t="s">
        <v>164</v>
      </c>
      <c r="B59" s="78" t="s">
        <v>165</v>
      </c>
      <c r="C59" s="78" t="s">
        <v>38</v>
      </c>
      <c r="D59" s="79" t="s">
        <v>166</v>
      </c>
      <c r="E59" s="78" t="s">
        <v>22</v>
      </c>
      <c r="F59" s="80">
        <v>4</v>
      </c>
      <c r="G59" s="73">
        <f t="shared" si="6"/>
        <v>12</v>
      </c>
      <c r="H59" s="81">
        <v>406.99</v>
      </c>
      <c r="I59" s="75">
        <f t="shared" si="7"/>
        <v>469.17</v>
      </c>
      <c r="J59" s="82">
        <f t="shared" si="8"/>
        <v>1876.68</v>
      </c>
      <c r="K59" s="77">
        <f t="shared" si="9"/>
        <v>1.3038111820629463E-2</v>
      </c>
      <c r="L59" s="82">
        <f t="shared" si="10"/>
        <v>5630.04</v>
      </c>
      <c r="M59" s="83">
        <f t="shared" si="11"/>
        <v>1.3038111820629462E-2</v>
      </c>
    </row>
    <row r="60" spans="1:13" x14ac:dyDescent="0.3">
      <c r="A60" s="70" t="s">
        <v>167</v>
      </c>
      <c r="B60" s="78" t="s">
        <v>168</v>
      </c>
      <c r="C60" s="78" t="s">
        <v>38</v>
      </c>
      <c r="D60" s="79" t="s">
        <v>169</v>
      </c>
      <c r="E60" s="78" t="s">
        <v>87</v>
      </c>
      <c r="F60" s="80">
        <v>70</v>
      </c>
      <c r="G60" s="73">
        <f t="shared" si="6"/>
        <v>210</v>
      </c>
      <c r="H60" s="81">
        <v>8.4</v>
      </c>
      <c r="I60" s="75">
        <f t="shared" si="7"/>
        <v>9.68</v>
      </c>
      <c r="J60" s="82">
        <f t="shared" si="8"/>
        <v>677.6</v>
      </c>
      <c r="K60" s="77">
        <f t="shared" si="9"/>
        <v>4.7075817772121642E-3</v>
      </c>
      <c r="L60" s="82">
        <f t="shared" si="10"/>
        <v>2032.8</v>
      </c>
      <c r="M60" s="83">
        <f t="shared" si="11"/>
        <v>4.7075817772121642E-3</v>
      </c>
    </row>
    <row r="61" spans="1:13" x14ac:dyDescent="0.3">
      <c r="A61" s="70" t="s">
        <v>170</v>
      </c>
      <c r="B61" s="78" t="s">
        <v>171</v>
      </c>
      <c r="C61" s="78" t="s">
        <v>38</v>
      </c>
      <c r="D61" s="79" t="s">
        <v>172</v>
      </c>
      <c r="E61" s="78" t="s">
        <v>87</v>
      </c>
      <c r="F61" s="80">
        <v>80</v>
      </c>
      <c r="G61" s="73">
        <f t="shared" si="6"/>
        <v>240</v>
      </c>
      <c r="H61" s="81">
        <v>5.38</v>
      </c>
      <c r="I61" s="75">
        <f t="shared" si="7"/>
        <v>6.2</v>
      </c>
      <c r="J61" s="82">
        <f t="shared" si="8"/>
        <v>496</v>
      </c>
      <c r="K61" s="77">
        <f t="shared" si="9"/>
        <v>3.4459276291281486E-3</v>
      </c>
      <c r="L61" s="82">
        <f t="shared" si="10"/>
        <v>1488</v>
      </c>
      <c r="M61" s="83">
        <f t="shared" si="11"/>
        <v>3.4459276291281486E-3</v>
      </c>
    </row>
    <row r="62" spans="1:13" ht="37.5" x14ac:dyDescent="0.3">
      <c r="A62" s="70" t="s">
        <v>173</v>
      </c>
      <c r="B62" s="78" t="s">
        <v>174</v>
      </c>
      <c r="C62" s="78" t="s">
        <v>38</v>
      </c>
      <c r="D62" s="79" t="s">
        <v>175</v>
      </c>
      <c r="E62" s="78" t="s">
        <v>87</v>
      </c>
      <c r="F62" s="80">
        <v>80</v>
      </c>
      <c r="G62" s="73">
        <f t="shared" si="6"/>
        <v>240</v>
      </c>
      <c r="H62" s="81">
        <v>9.24</v>
      </c>
      <c r="I62" s="75">
        <f t="shared" si="7"/>
        <v>10.65</v>
      </c>
      <c r="J62" s="82">
        <f t="shared" si="8"/>
        <v>852</v>
      </c>
      <c r="K62" s="77">
        <f t="shared" si="9"/>
        <v>5.9192143951959323E-3</v>
      </c>
      <c r="L62" s="82">
        <f t="shared" si="10"/>
        <v>2556</v>
      </c>
      <c r="M62" s="83">
        <f t="shared" si="11"/>
        <v>5.9192143951959323E-3</v>
      </c>
    </row>
    <row r="63" spans="1:13" ht="37.5" x14ac:dyDescent="0.3">
      <c r="A63" s="70" t="s">
        <v>176</v>
      </c>
      <c r="B63" s="78" t="s">
        <v>177</v>
      </c>
      <c r="C63" s="78" t="s">
        <v>38</v>
      </c>
      <c r="D63" s="79" t="s">
        <v>178</v>
      </c>
      <c r="E63" s="78" t="s">
        <v>87</v>
      </c>
      <c r="F63" s="80">
        <v>80</v>
      </c>
      <c r="G63" s="73">
        <f t="shared" si="6"/>
        <v>240</v>
      </c>
      <c r="H63" s="81">
        <v>12.12</v>
      </c>
      <c r="I63" s="75">
        <f t="shared" si="7"/>
        <v>13.97</v>
      </c>
      <c r="J63" s="82">
        <f t="shared" si="8"/>
        <v>1117.5999999999999</v>
      </c>
      <c r="K63" s="77">
        <f t="shared" si="9"/>
        <v>7.7644530611161661E-3</v>
      </c>
      <c r="L63" s="82">
        <f t="shared" si="10"/>
        <v>3352.8</v>
      </c>
      <c r="M63" s="83">
        <f t="shared" si="11"/>
        <v>7.764453061116167E-3</v>
      </c>
    </row>
    <row r="64" spans="1:13" ht="37.5" x14ac:dyDescent="0.3">
      <c r="A64" s="70" t="s">
        <v>179</v>
      </c>
      <c r="B64" s="78" t="s">
        <v>180</v>
      </c>
      <c r="C64" s="78" t="s">
        <v>38</v>
      </c>
      <c r="D64" s="79" t="s">
        <v>181</v>
      </c>
      <c r="E64" s="78" t="s">
        <v>87</v>
      </c>
      <c r="F64" s="80">
        <v>60</v>
      </c>
      <c r="G64" s="73">
        <f t="shared" si="6"/>
        <v>180</v>
      </c>
      <c r="H64" s="81">
        <v>18.29</v>
      </c>
      <c r="I64" s="75">
        <f t="shared" si="7"/>
        <v>21.08</v>
      </c>
      <c r="J64" s="82">
        <f t="shared" si="8"/>
        <v>1264.8</v>
      </c>
      <c r="K64" s="77">
        <f t="shared" si="9"/>
        <v>8.7871154542767792E-3</v>
      </c>
      <c r="L64" s="82">
        <f t="shared" si="10"/>
        <v>3794.4</v>
      </c>
      <c r="M64" s="83">
        <f t="shared" si="11"/>
        <v>8.7871154542767792E-3</v>
      </c>
    </row>
    <row r="65" spans="1:13" ht="37.5" x14ac:dyDescent="0.3">
      <c r="A65" s="70" t="s">
        <v>182</v>
      </c>
      <c r="B65" s="78" t="s">
        <v>183</v>
      </c>
      <c r="C65" s="78" t="s">
        <v>38</v>
      </c>
      <c r="D65" s="79" t="s">
        <v>184</v>
      </c>
      <c r="E65" s="78" t="s">
        <v>87</v>
      </c>
      <c r="F65" s="80">
        <v>50</v>
      </c>
      <c r="G65" s="73">
        <f t="shared" si="6"/>
        <v>150</v>
      </c>
      <c r="H65" s="81">
        <v>23.54</v>
      </c>
      <c r="I65" s="75">
        <f t="shared" si="7"/>
        <v>27.13</v>
      </c>
      <c r="J65" s="82">
        <f t="shared" si="8"/>
        <v>1356.5</v>
      </c>
      <c r="K65" s="77">
        <f t="shared" si="9"/>
        <v>9.4241952195813182E-3</v>
      </c>
      <c r="L65" s="82">
        <f t="shared" si="10"/>
        <v>4069.5</v>
      </c>
      <c r="M65" s="83">
        <f t="shared" si="11"/>
        <v>9.4241952195813165E-3</v>
      </c>
    </row>
    <row r="66" spans="1:13" ht="37.5" x14ac:dyDescent="0.3">
      <c r="A66" s="70" t="s">
        <v>185</v>
      </c>
      <c r="B66" s="78" t="s">
        <v>186</v>
      </c>
      <c r="C66" s="78" t="s">
        <v>38</v>
      </c>
      <c r="D66" s="79" t="s">
        <v>187</v>
      </c>
      <c r="E66" s="78" t="s">
        <v>87</v>
      </c>
      <c r="F66" s="80">
        <v>10</v>
      </c>
      <c r="G66" s="73">
        <f t="shared" si="6"/>
        <v>30</v>
      </c>
      <c r="H66" s="81">
        <v>31.35</v>
      </c>
      <c r="I66" s="75">
        <f t="shared" si="7"/>
        <v>36.14</v>
      </c>
      <c r="J66" s="82">
        <f t="shared" si="8"/>
        <v>361.4</v>
      </c>
      <c r="K66" s="77">
        <f t="shared" si="9"/>
        <v>2.5108029136429694E-3</v>
      </c>
      <c r="L66" s="82">
        <f t="shared" si="10"/>
        <v>1084.2</v>
      </c>
      <c r="M66" s="83">
        <f t="shared" si="11"/>
        <v>2.5108029136429694E-3</v>
      </c>
    </row>
    <row r="67" spans="1:13" ht="37.5" x14ac:dyDescent="0.3">
      <c r="A67" s="70" t="s">
        <v>188</v>
      </c>
      <c r="B67" s="78" t="s">
        <v>189</v>
      </c>
      <c r="C67" s="78" t="s">
        <v>38</v>
      </c>
      <c r="D67" s="79" t="s">
        <v>190</v>
      </c>
      <c r="E67" s="78" t="s">
        <v>87</v>
      </c>
      <c r="F67" s="80">
        <v>12</v>
      </c>
      <c r="G67" s="73">
        <f t="shared" si="6"/>
        <v>36</v>
      </c>
      <c r="H67" s="81">
        <v>48.86</v>
      </c>
      <c r="I67" s="75">
        <f t="shared" si="7"/>
        <v>56.32</v>
      </c>
      <c r="J67" s="82">
        <f t="shared" si="8"/>
        <v>675.84</v>
      </c>
      <c r="K67" s="77">
        <f t="shared" si="9"/>
        <v>4.6953542920765484E-3</v>
      </c>
      <c r="L67" s="82">
        <f t="shared" si="10"/>
        <v>2027.52</v>
      </c>
      <c r="M67" s="83">
        <f t="shared" si="11"/>
        <v>4.6953542920765475E-3</v>
      </c>
    </row>
    <row r="68" spans="1:13" x14ac:dyDescent="0.3">
      <c r="A68" s="70" t="s">
        <v>191</v>
      </c>
      <c r="B68" s="78" t="s">
        <v>192</v>
      </c>
      <c r="C68" s="78" t="s">
        <v>38</v>
      </c>
      <c r="D68" s="79" t="s">
        <v>193</v>
      </c>
      <c r="E68" s="78" t="s">
        <v>22</v>
      </c>
      <c r="F68" s="80">
        <v>5</v>
      </c>
      <c r="G68" s="73">
        <f t="shared" si="6"/>
        <v>15</v>
      </c>
      <c r="H68" s="81">
        <v>38.520000000000003</v>
      </c>
      <c r="I68" s="75">
        <f t="shared" si="7"/>
        <v>44.4</v>
      </c>
      <c r="J68" s="82">
        <f t="shared" si="8"/>
        <v>222</v>
      </c>
      <c r="K68" s="77">
        <f t="shared" si="9"/>
        <v>1.5423305114242924E-3</v>
      </c>
      <c r="L68" s="82">
        <f t="shared" si="10"/>
        <v>666</v>
      </c>
      <c r="M68" s="83">
        <f t="shared" si="11"/>
        <v>1.5423305114242922E-3</v>
      </c>
    </row>
    <row r="69" spans="1:13" x14ac:dyDescent="0.3">
      <c r="A69" s="70" t="s">
        <v>194</v>
      </c>
      <c r="B69" s="78" t="s">
        <v>195</v>
      </c>
      <c r="C69" s="78" t="s">
        <v>38</v>
      </c>
      <c r="D69" s="79" t="s">
        <v>196</v>
      </c>
      <c r="E69" s="78" t="s">
        <v>22</v>
      </c>
      <c r="F69" s="80">
        <v>5</v>
      </c>
      <c r="G69" s="73">
        <f t="shared" si="6"/>
        <v>15</v>
      </c>
      <c r="H69" s="81">
        <v>42.16</v>
      </c>
      <c r="I69" s="75">
        <f t="shared" si="7"/>
        <v>48.6</v>
      </c>
      <c r="J69" s="82">
        <f t="shared" si="8"/>
        <v>243</v>
      </c>
      <c r="K69" s="77">
        <f t="shared" si="9"/>
        <v>1.688226640883347E-3</v>
      </c>
      <c r="L69" s="82">
        <f t="shared" si="10"/>
        <v>729</v>
      </c>
      <c r="M69" s="83">
        <f t="shared" si="11"/>
        <v>1.688226640883347E-3</v>
      </c>
    </row>
    <row r="70" spans="1:13" ht="25" x14ac:dyDescent="0.3">
      <c r="A70" s="70" t="s">
        <v>197</v>
      </c>
      <c r="B70" s="78" t="s">
        <v>198</v>
      </c>
      <c r="C70" s="78" t="s">
        <v>38</v>
      </c>
      <c r="D70" s="79" t="s">
        <v>199</v>
      </c>
      <c r="E70" s="78" t="s">
        <v>22</v>
      </c>
      <c r="F70" s="80">
        <v>10</v>
      </c>
      <c r="G70" s="73">
        <f t="shared" si="6"/>
        <v>30</v>
      </c>
      <c r="H70" s="81">
        <v>5.35</v>
      </c>
      <c r="I70" s="75">
        <f t="shared" si="7"/>
        <v>6.16</v>
      </c>
      <c r="J70" s="82">
        <f t="shared" si="8"/>
        <v>61.6</v>
      </c>
      <c r="K70" s="77">
        <f t="shared" si="9"/>
        <v>4.2796197974656039E-4</v>
      </c>
      <c r="L70" s="82">
        <f t="shared" si="10"/>
        <v>184.8</v>
      </c>
      <c r="M70" s="83">
        <f t="shared" si="11"/>
        <v>4.2796197974656039E-4</v>
      </c>
    </row>
    <row r="71" spans="1:13" ht="25" x14ac:dyDescent="0.3">
      <c r="A71" s="70" t="s">
        <v>200</v>
      </c>
      <c r="B71" s="78" t="s">
        <v>201</v>
      </c>
      <c r="C71" s="78" t="s">
        <v>38</v>
      </c>
      <c r="D71" s="79" t="s">
        <v>202</v>
      </c>
      <c r="E71" s="78" t="s">
        <v>22</v>
      </c>
      <c r="F71" s="80">
        <v>10</v>
      </c>
      <c r="G71" s="73">
        <f t="shared" si="6"/>
        <v>30</v>
      </c>
      <c r="H71" s="81">
        <v>6.75</v>
      </c>
      <c r="I71" s="75">
        <f t="shared" si="7"/>
        <v>7.78</v>
      </c>
      <c r="J71" s="82">
        <f t="shared" si="8"/>
        <v>77.8</v>
      </c>
      <c r="K71" s="77">
        <f t="shared" si="9"/>
        <v>5.4051042247211687E-4</v>
      </c>
      <c r="L71" s="82">
        <f t="shared" si="10"/>
        <v>233.4</v>
      </c>
      <c r="M71" s="83">
        <f t="shared" si="11"/>
        <v>5.4051042247211687E-4</v>
      </c>
    </row>
    <row r="72" spans="1:13" x14ac:dyDescent="0.3">
      <c r="A72" s="70" t="s">
        <v>203</v>
      </c>
      <c r="B72" s="78" t="s">
        <v>204</v>
      </c>
      <c r="C72" s="78" t="s">
        <v>38</v>
      </c>
      <c r="D72" s="79" t="s">
        <v>205</v>
      </c>
      <c r="E72" s="78" t="s">
        <v>22</v>
      </c>
      <c r="F72" s="80">
        <v>3</v>
      </c>
      <c r="G72" s="73">
        <f t="shared" si="6"/>
        <v>9</v>
      </c>
      <c r="H72" s="81">
        <v>25.25</v>
      </c>
      <c r="I72" s="75">
        <f t="shared" si="7"/>
        <v>29.1</v>
      </c>
      <c r="J72" s="82">
        <f t="shared" si="8"/>
        <v>87.3</v>
      </c>
      <c r="K72" s="77">
        <f t="shared" si="9"/>
        <v>6.0651105246549875E-4</v>
      </c>
      <c r="L72" s="82">
        <f t="shared" si="10"/>
        <v>261.89999999999998</v>
      </c>
      <c r="M72" s="83">
        <f t="shared" si="11"/>
        <v>6.0651105246549864E-4</v>
      </c>
    </row>
    <row r="73" spans="1:13" ht="25" x14ac:dyDescent="0.3">
      <c r="A73" s="70" t="s">
        <v>206</v>
      </c>
      <c r="B73" s="78" t="s">
        <v>207</v>
      </c>
      <c r="C73" s="78" t="s">
        <v>20</v>
      </c>
      <c r="D73" s="79" t="s">
        <v>208</v>
      </c>
      <c r="E73" s="78" t="s">
        <v>22</v>
      </c>
      <c r="F73" s="80">
        <v>5</v>
      </c>
      <c r="G73" s="73">
        <f t="shared" si="6"/>
        <v>15</v>
      </c>
      <c r="H73" s="81">
        <v>233.61</v>
      </c>
      <c r="I73" s="75">
        <f t="shared" si="7"/>
        <v>269.3</v>
      </c>
      <c r="J73" s="82">
        <f t="shared" si="8"/>
        <v>1346.5</v>
      </c>
      <c r="K73" s="77">
        <f t="shared" si="9"/>
        <v>9.3547208722198627E-3</v>
      </c>
      <c r="L73" s="82">
        <f t="shared" si="10"/>
        <v>4039.5</v>
      </c>
      <c r="M73" s="83">
        <f t="shared" si="11"/>
        <v>9.3547208722198627E-3</v>
      </c>
    </row>
    <row r="74" spans="1:13" ht="50" x14ac:dyDescent="0.3">
      <c r="A74" s="70" t="s">
        <v>209</v>
      </c>
      <c r="B74" s="78" t="s">
        <v>210</v>
      </c>
      <c r="C74" s="78" t="s">
        <v>38</v>
      </c>
      <c r="D74" s="79" t="s">
        <v>211</v>
      </c>
      <c r="E74" s="78" t="s">
        <v>22</v>
      </c>
      <c r="F74" s="80">
        <v>5</v>
      </c>
      <c r="G74" s="73">
        <f t="shared" si="6"/>
        <v>15</v>
      </c>
      <c r="H74" s="81">
        <v>12.31</v>
      </c>
      <c r="I74" s="75">
        <f t="shared" si="7"/>
        <v>14.19</v>
      </c>
      <c r="J74" s="82">
        <f t="shared" si="8"/>
        <v>70.95</v>
      </c>
      <c r="K74" s="77">
        <f t="shared" si="9"/>
        <v>4.9292049452952051E-4</v>
      </c>
      <c r="L74" s="82">
        <f t="shared" si="10"/>
        <v>212.85</v>
      </c>
      <c r="M74" s="83">
        <f t="shared" si="11"/>
        <v>4.9292049452952041E-4</v>
      </c>
    </row>
    <row r="75" spans="1:13" ht="50" x14ac:dyDescent="0.3">
      <c r="A75" s="70" t="s">
        <v>212</v>
      </c>
      <c r="B75" s="78" t="s">
        <v>213</v>
      </c>
      <c r="C75" s="78" t="s">
        <v>38</v>
      </c>
      <c r="D75" s="79" t="s">
        <v>214</v>
      </c>
      <c r="E75" s="78" t="s">
        <v>215</v>
      </c>
      <c r="F75" s="80">
        <v>7</v>
      </c>
      <c r="G75" s="73">
        <f t="shared" si="6"/>
        <v>21</v>
      </c>
      <c r="H75" s="81">
        <v>49.03</v>
      </c>
      <c r="I75" s="75">
        <f t="shared" si="7"/>
        <v>56.52</v>
      </c>
      <c r="J75" s="82">
        <f t="shared" si="8"/>
        <v>395.64</v>
      </c>
      <c r="K75" s="77">
        <f t="shared" si="9"/>
        <v>2.7486830790085901E-3</v>
      </c>
      <c r="L75" s="82">
        <f t="shared" si="10"/>
        <v>1186.92</v>
      </c>
      <c r="M75" s="83">
        <f t="shared" si="11"/>
        <v>2.7486830790085901E-3</v>
      </c>
    </row>
    <row r="76" spans="1:13" ht="50" x14ac:dyDescent="0.3">
      <c r="A76" s="70" t="s">
        <v>216</v>
      </c>
      <c r="B76" s="78" t="s">
        <v>217</v>
      </c>
      <c r="C76" s="78" t="s">
        <v>38</v>
      </c>
      <c r="D76" s="79" t="s">
        <v>218</v>
      </c>
      <c r="E76" s="78" t="s">
        <v>215</v>
      </c>
      <c r="F76" s="80">
        <v>7</v>
      </c>
      <c r="G76" s="73">
        <f t="shared" si="6"/>
        <v>21</v>
      </c>
      <c r="H76" s="81">
        <v>62.35</v>
      </c>
      <c r="I76" s="75">
        <f t="shared" si="7"/>
        <v>71.87</v>
      </c>
      <c r="J76" s="82">
        <f t="shared" si="8"/>
        <v>503.09</v>
      </c>
      <c r="K76" s="77">
        <f t="shared" si="9"/>
        <v>3.4951849414074196E-3</v>
      </c>
      <c r="L76" s="82">
        <f t="shared" si="10"/>
        <v>1509.27</v>
      </c>
      <c r="M76" s="83">
        <f t="shared" si="11"/>
        <v>3.4951849414074196E-3</v>
      </c>
    </row>
    <row r="77" spans="1:13" ht="50" x14ac:dyDescent="0.3">
      <c r="A77" s="70" t="s">
        <v>219</v>
      </c>
      <c r="B77" s="78" t="s">
        <v>220</v>
      </c>
      <c r="C77" s="78" t="s">
        <v>38</v>
      </c>
      <c r="D77" s="79" t="s">
        <v>221</v>
      </c>
      <c r="E77" s="78" t="s">
        <v>215</v>
      </c>
      <c r="F77" s="80">
        <v>7</v>
      </c>
      <c r="G77" s="73">
        <f t="shared" ref="G77:G108" si="12">F77*3</f>
        <v>21</v>
      </c>
      <c r="H77" s="81">
        <v>123.36</v>
      </c>
      <c r="I77" s="75">
        <f t="shared" ref="I77:I108" si="13">(TRUNC(H77*(1+$M$10),2))</f>
        <v>142.19999999999999</v>
      </c>
      <c r="J77" s="82">
        <f t="shared" ref="J77:J108" si="14">TRUNC(F77*I77,2)</f>
        <v>995.4</v>
      </c>
      <c r="K77" s="77">
        <f t="shared" ref="K77:K108" si="15">J77/$M$8</f>
        <v>6.9154765363591917E-3</v>
      </c>
      <c r="L77" s="82">
        <f t="shared" ref="L77:L108" si="16">TRUNC(G77*I77,2)</f>
        <v>2986.2</v>
      </c>
      <c r="M77" s="83">
        <f t="shared" ref="M77:M108" si="17">L77/$M$9</f>
        <v>6.9154765363591908E-3</v>
      </c>
    </row>
    <row r="78" spans="1:13" ht="50" x14ac:dyDescent="0.3">
      <c r="A78" s="70" t="s">
        <v>222</v>
      </c>
      <c r="B78" s="78" t="s">
        <v>223</v>
      </c>
      <c r="C78" s="78" t="s">
        <v>38</v>
      </c>
      <c r="D78" s="79" t="s">
        <v>224</v>
      </c>
      <c r="E78" s="78" t="s">
        <v>215</v>
      </c>
      <c r="F78" s="80">
        <v>7</v>
      </c>
      <c r="G78" s="73">
        <f t="shared" si="12"/>
        <v>21</v>
      </c>
      <c r="H78" s="81">
        <v>55.65</v>
      </c>
      <c r="I78" s="75">
        <f t="shared" si="13"/>
        <v>64.150000000000006</v>
      </c>
      <c r="J78" s="82">
        <f t="shared" si="14"/>
        <v>449.05</v>
      </c>
      <c r="K78" s="77">
        <f t="shared" si="15"/>
        <v>3.1197455682661192E-3</v>
      </c>
      <c r="L78" s="82">
        <f t="shared" si="16"/>
        <v>1347.15</v>
      </c>
      <c r="M78" s="83">
        <f t="shared" si="17"/>
        <v>3.1197455682661192E-3</v>
      </c>
    </row>
    <row r="79" spans="1:13" ht="50" x14ac:dyDescent="0.3">
      <c r="A79" s="70" t="s">
        <v>225</v>
      </c>
      <c r="B79" s="78" t="s">
        <v>226</v>
      </c>
      <c r="C79" s="78" t="s">
        <v>38</v>
      </c>
      <c r="D79" s="79" t="s">
        <v>227</v>
      </c>
      <c r="E79" s="78" t="s">
        <v>215</v>
      </c>
      <c r="F79" s="80">
        <v>7</v>
      </c>
      <c r="G79" s="73">
        <f t="shared" si="12"/>
        <v>21</v>
      </c>
      <c r="H79" s="81">
        <v>111.78</v>
      </c>
      <c r="I79" s="75">
        <f t="shared" si="13"/>
        <v>128.85</v>
      </c>
      <c r="J79" s="82">
        <f t="shared" si="14"/>
        <v>901.95</v>
      </c>
      <c r="K79" s="77">
        <f t="shared" si="15"/>
        <v>6.2662387602663988E-3</v>
      </c>
      <c r="L79" s="82">
        <f t="shared" si="16"/>
        <v>2705.85</v>
      </c>
      <c r="M79" s="83">
        <f t="shared" si="17"/>
        <v>6.2662387602663979E-3</v>
      </c>
    </row>
    <row r="80" spans="1:13" ht="50" x14ac:dyDescent="0.3">
      <c r="A80" s="70" t="s">
        <v>228</v>
      </c>
      <c r="B80" s="78" t="s">
        <v>229</v>
      </c>
      <c r="C80" s="78" t="s">
        <v>38</v>
      </c>
      <c r="D80" s="79" t="s">
        <v>230</v>
      </c>
      <c r="E80" s="78" t="s">
        <v>22</v>
      </c>
      <c r="F80" s="80">
        <v>7</v>
      </c>
      <c r="G80" s="73">
        <f t="shared" si="12"/>
        <v>21</v>
      </c>
      <c r="H80" s="81">
        <v>109.21</v>
      </c>
      <c r="I80" s="75">
        <f t="shared" si="13"/>
        <v>125.89</v>
      </c>
      <c r="J80" s="82">
        <f t="shared" si="14"/>
        <v>881.23</v>
      </c>
      <c r="K80" s="77">
        <f t="shared" si="15"/>
        <v>6.1222879125334643E-3</v>
      </c>
      <c r="L80" s="82">
        <f t="shared" si="16"/>
        <v>2643.69</v>
      </c>
      <c r="M80" s="83">
        <f t="shared" si="17"/>
        <v>6.1222879125334643E-3</v>
      </c>
    </row>
    <row r="81" spans="1:13" ht="50" x14ac:dyDescent="0.3">
      <c r="A81" s="70" t="s">
        <v>231</v>
      </c>
      <c r="B81" s="78" t="s">
        <v>232</v>
      </c>
      <c r="C81" s="78" t="s">
        <v>38</v>
      </c>
      <c r="D81" s="79" t="s">
        <v>233</v>
      </c>
      <c r="E81" s="78" t="s">
        <v>22</v>
      </c>
      <c r="F81" s="80">
        <v>6</v>
      </c>
      <c r="G81" s="73">
        <f t="shared" si="12"/>
        <v>18</v>
      </c>
      <c r="H81" s="81">
        <v>142.84</v>
      </c>
      <c r="I81" s="75">
        <f t="shared" si="13"/>
        <v>164.66</v>
      </c>
      <c r="J81" s="82">
        <f t="shared" si="14"/>
        <v>987.96</v>
      </c>
      <c r="K81" s="77">
        <f t="shared" si="15"/>
        <v>6.8637876219222694E-3</v>
      </c>
      <c r="L81" s="82">
        <f t="shared" si="16"/>
        <v>2963.88</v>
      </c>
      <c r="M81" s="83">
        <f t="shared" si="17"/>
        <v>6.8637876219222694E-3</v>
      </c>
    </row>
    <row r="82" spans="1:13" x14ac:dyDescent="0.3">
      <c r="A82" s="70" t="s">
        <v>234</v>
      </c>
      <c r="B82" s="78" t="s">
        <v>235</v>
      </c>
      <c r="C82" s="78" t="s">
        <v>38</v>
      </c>
      <c r="D82" s="79" t="s">
        <v>236</v>
      </c>
      <c r="E82" s="78" t="s">
        <v>22</v>
      </c>
      <c r="F82" s="80">
        <v>25</v>
      </c>
      <c r="G82" s="73">
        <f t="shared" si="12"/>
        <v>75</v>
      </c>
      <c r="H82" s="81">
        <v>8.18</v>
      </c>
      <c r="I82" s="75">
        <f t="shared" si="13"/>
        <v>9.42</v>
      </c>
      <c r="J82" s="82">
        <f t="shared" si="14"/>
        <v>235.5</v>
      </c>
      <c r="K82" s="77">
        <f t="shared" si="15"/>
        <v>1.636120880362256E-3</v>
      </c>
      <c r="L82" s="82">
        <f t="shared" si="16"/>
        <v>706.5</v>
      </c>
      <c r="M82" s="83">
        <f t="shared" si="17"/>
        <v>1.636120880362256E-3</v>
      </c>
    </row>
    <row r="83" spans="1:13" ht="25" x14ac:dyDescent="0.3">
      <c r="A83" s="70" t="s">
        <v>237</v>
      </c>
      <c r="B83" s="78" t="s">
        <v>238</v>
      </c>
      <c r="C83" s="78" t="s">
        <v>38</v>
      </c>
      <c r="D83" s="79" t="s">
        <v>239</v>
      </c>
      <c r="E83" s="78" t="s">
        <v>87</v>
      </c>
      <c r="F83" s="80">
        <v>100</v>
      </c>
      <c r="G83" s="73">
        <f t="shared" si="12"/>
        <v>300</v>
      </c>
      <c r="H83" s="81">
        <v>0.31</v>
      </c>
      <c r="I83" s="75">
        <f t="shared" si="13"/>
        <v>0.35</v>
      </c>
      <c r="J83" s="82">
        <f t="shared" si="14"/>
        <v>35</v>
      </c>
      <c r="K83" s="77">
        <f t="shared" si="15"/>
        <v>2.4316021576509112E-4</v>
      </c>
      <c r="L83" s="82">
        <f t="shared" si="16"/>
        <v>105</v>
      </c>
      <c r="M83" s="83">
        <f t="shared" si="17"/>
        <v>2.4316021576509112E-4</v>
      </c>
    </row>
    <row r="84" spans="1:13" ht="25" x14ac:dyDescent="0.3">
      <c r="A84" s="70" t="s">
        <v>240</v>
      </c>
      <c r="B84" s="78" t="s">
        <v>241</v>
      </c>
      <c r="C84" s="78" t="s">
        <v>38</v>
      </c>
      <c r="D84" s="79" t="s">
        <v>242</v>
      </c>
      <c r="E84" s="78" t="s">
        <v>22</v>
      </c>
      <c r="F84" s="80">
        <v>50</v>
      </c>
      <c r="G84" s="73">
        <f t="shared" si="12"/>
        <v>150</v>
      </c>
      <c r="H84" s="81">
        <v>9</v>
      </c>
      <c r="I84" s="75">
        <f t="shared" si="13"/>
        <v>10.37</v>
      </c>
      <c r="J84" s="82">
        <f t="shared" si="14"/>
        <v>518.5</v>
      </c>
      <c r="K84" s="77">
        <f t="shared" si="15"/>
        <v>3.6022449106914217E-3</v>
      </c>
      <c r="L84" s="82">
        <f t="shared" si="16"/>
        <v>1555.5</v>
      </c>
      <c r="M84" s="83">
        <f t="shared" si="17"/>
        <v>3.6022449106914213E-3</v>
      </c>
    </row>
    <row r="85" spans="1:13" ht="25" x14ac:dyDescent="0.3">
      <c r="A85" s="70" t="s">
        <v>243</v>
      </c>
      <c r="B85" s="78" t="s">
        <v>244</v>
      </c>
      <c r="C85" s="78" t="s">
        <v>38</v>
      </c>
      <c r="D85" s="79" t="s">
        <v>245</v>
      </c>
      <c r="E85" s="78" t="s">
        <v>87</v>
      </c>
      <c r="F85" s="80">
        <v>300</v>
      </c>
      <c r="G85" s="73">
        <f t="shared" si="12"/>
        <v>900</v>
      </c>
      <c r="H85" s="81">
        <v>1.22</v>
      </c>
      <c r="I85" s="75">
        <f t="shared" si="13"/>
        <v>1.4</v>
      </c>
      <c r="J85" s="82">
        <f t="shared" si="14"/>
        <v>420</v>
      </c>
      <c r="K85" s="77">
        <f t="shared" si="15"/>
        <v>2.9179225891810935E-3</v>
      </c>
      <c r="L85" s="82">
        <f t="shared" si="16"/>
        <v>1260</v>
      </c>
      <c r="M85" s="83">
        <f t="shared" si="17"/>
        <v>2.9179225891810935E-3</v>
      </c>
    </row>
    <row r="86" spans="1:13" x14ac:dyDescent="0.3">
      <c r="A86" s="70" t="s">
        <v>246</v>
      </c>
      <c r="B86" s="78" t="s">
        <v>247</v>
      </c>
      <c r="C86" s="78" t="s">
        <v>20</v>
      </c>
      <c r="D86" s="79" t="s">
        <v>248</v>
      </c>
      <c r="E86" s="78" t="s">
        <v>22</v>
      </c>
      <c r="F86" s="80">
        <v>30</v>
      </c>
      <c r="G86" s="73">
        <f t="shared" si="12"/>
        <v>90</v>
      </c>
      <c r="H86" s="81">
        <v>20.399999999999999</v>
      </c>
      <c r="I86" s="75">
        <f t="shared" si="13"/>
        <v>23.51</v>
      </c>
      <c r="J86" s="82">
        <f t="shared" si="14"/>
        <v>705.3</v>
      </c>
      <c r="K86" s="77">
        <f t="shared" si="15"/>
        <v>4.9000257194033933E-3</v>
      </c>
      <c r="L86" s="82">
        <f t="shared" si="16"/>
        <v>2115.9</v>
      </c>
      <c r="M86" s="83">
        <f t="shared" si="17"/>
        <v>4.9000257194033933E-3</v>
      </c>
    </row>
    <row r="87" spans="1:13" x14ac:dyDescent="0.3">
      <c r="A87" s="70" t="s">
        <v>249</v>
      </c>
      <c r="B87" s="78" t="s">
        <v>250</v>
      </c>
      <c r="C87" s="78" t="s">
        <v>20</v>
      </c>
      <c r="D87" s="79" t="s">
        <v>251</v>
      </c>
      <c r="E87" s="78" t="s">
        <v>22</v>
      </c>
      <c r="F87" s="80">
        <v>30</v>
      </c>
      <c r="G87" s="73">
        <f t="shared" si="12"/>
        <v>90</v>
      </c>
      <c r="H87" s="81">
        <v>37.99</v>
      </c>
      <c r="I87" s="75">
        <f t="shared" si="13"/>
        <v>43.79</v>
      </c>
      <c r="J87" s="82">
        <f t="shared" si="14"/>
        <v>1313.7</v>
      </c>
      <c r="K87" s="77">
        <f t="shared" si="15"/>
        <v>9.1268450128742917E-3</v>
      </c>
      <c r="L87" s="82">
        <f t="shared" si="16"/>
        <v>3941.1</v>
      </c>
      <c r="M87" s="83">
        <f t="shared" si="17"/>
        <v>9.1268450128742917E-3</v>
      </c>
    </row>
    <row r="88" spans="1:13" x14ac:dyDescent="0.3">
      <c r="A88" s="70" t="s">
        <v>252</v>
      </c>
      <c r="B88" s="78" t="s">
        <v>253</v>
      </c>
      <c r="C88" s="78" t="s">
        <v>38</v>
      </c>
      <c r="D88" s="79" t="s">
        <v>254</v>
      </c>
      <c r="E88" s="78" t="s">
        <v>22</v>
      </c>
      <c r="F88" s="80">
        <v>100</v>
      </c>
      <c r="G88" s="73">
        <f t="shared" si="12"/>
        <v>300</v>
      </c>
      <c r="H88" s="81">
        <v>7.48</v>
      </c>
      <c r="I88" s="75">
        <f t="shared" si="13"/>
        <v>8.6199999999999992</v>
      </c>
      <c r="J88" s="82">
        <f t="shared" si="14"/>
        <v>862</v>
      </c>
      <c r="K88" s="77">
        <f t="shared" si="15"/>
        <v>5.9886887425573869E-3</v>
      </c>
      <c r="L88" s="82">
        <f t="shared" si="16"/>
        <v>2586</v>
      </c>
      <c r="M88" s="83">
        <f t="shared" si="17"/>
        <v>5.9886887425573869E-3</v>
      </c>
    </row>
    <row r="89" spans="1:13" x14ac:dyDescent="0.3">
      <c r="A89" s="70" t="s">
        <v>255</v>
      </c>
      <c r="B89" s="78" t="s">
        <v>256</v>
      </c>
      <c r="C89" s="78" t="s">
        <v>20</v>
      </c>
      <c r="D89" s="79" t="s">
        <v>257</v>
      </c>
      <c r="E89" s="78" t="s">
        <v>74</v>
      </c>
      <c r="F89" s="80">
        <v>100</v>
      </c>
      <c r="G89" s="73">
        <f t="shared" si="12"/>
        <v>300</v>
      </c>
      <c r="H89" s="81">
        <v>14.8</v>
      </c>
      <c r="I89" s="75">
        <f t="shared" si="13"/>
        <v>17.059999999999999</v>
      </c>
      <c r="J89" s="82">
        <f t="shared" si="14"/>
        <v>1706</v>
      </c>
      <c r="K89" s="77">
        <f t="shared" si="15"/>
        <v>1.1852323659864156E-2</v>
      </c>
      <c r="L89" s="82">
        <f t="shared" si="16"/>
        <v>5118</v>
      </c>
      <c r="M89" s="83">
        <f t="shared" si="17"/>
        <v>1.1852323659864156E-2</v>
      </c>
    </row>
    <row r="90" spans="1:13" ht="25" x14ac:dyDescent="0.3">
      <c r="A90" s="70" t="s">
        <v>258</v>
      </c>
      <c r="B90" s="78" t="s">
        <v>259</v>
      </c>
      <c r="C90" s="78" t="s">
        <v>38</v>
      </c>
      <c r="D90" s="79" t="s">
        <v>260</v>
      </c>
      <c r="E90" s="78" t="s">
        <v>22</v>
      </c>
      <c r="F90" s="80">
        <v>30</v>
      </c>
      <c r="G90" s="73">
        <f t="shared" si="12"/>
        <v>90</v>
      </c>
      <c r="H90" s="81">
        <v>6.33</v>
      </c>
      <c r="I90" s="75">
        <f t="shared" si="13"/>
        <v>7.29</v>
      </c>
      <c r="J90" s="82">
        <f t="shared" si="14"/>
        <v>218.7</v>
      </c>
      <c r="K90" s="77">
        <f t="shared" si="15"/>
        <v>1.5194039767950122E-3</v>
      </c>
      <c r="L90" s="82">
        <f t="shared" si="16"/>
        <v>656.1</v>
      </c>
      <c r="M90" s="83">
        <f t="shared" si="17"/>
        <v>1.5194039767950122E-3</v>
      </c>
    </row>
    <row r="91" spans="1:13" ht="62.5" x14ac:dyDescent="0.3">
      <c r="A91" s="70" t="s">
        <v>261</v>
      </c>
      <c r="B91" s="78" t="s">
        <v>262</v>
      </c>
      <c r="C91" s="78" t="s">
        <v>38</v>
      </c>
      <c r="D91" s="79" t="s">
        <v>263</v>
      </c>
      <c r="E91" s="78" t="s">
        <v>22</v>
      </c>
      <c r="F91" s="80">
        <v>1</v>
      </c>
      <c r="G91" s="73">
        <f t="shared" si="12"/>
        <v>3</v>
      </c>
      <c r="H91" s="81">
        <v>592.64</v>
      </c>
      <c r="I91" s="75">
        <f t="shared" si="13"/>
        <v>683.19</v>
      </c>
      <c r="J91" s="82">
        <f t="shared" si="14"/>
        <v>683.19</v>
      </c>
      <c r="K91" s="77">
        <f t="shared" si="15"/>
        <v>4.7464179373872175E-3</v>
      </c>
      <c r="L91" s="82">
        <f t="shared" si="16"/>
        <v>2049.5700000000002</v>
      </c>
      <c r="M91" s="83">
        <f t="shared" si="17"/>
        <v>4.7464179373872175E-3</v>
      </c>
    </row>
    <row r="92" spans="1:13" ht="62.5" x14ac:dyDescent="0.3">
      <c r="A92" s="70" t="s">
        <v>264</v>
      </c>
      <c r="B92" s="78" t="s">
        <v>265</v>
      </c>
      <c r="C92" s="78" t="s">
        <v>38</v>
      </c>
      <c r="D92" s="79" t="s">
        <v>266</v>
      </c>
      <c r="E92" s="78" t="s">
        <v>22</v>
      </c>
      <c r="F92" s="80">
        <v>1</v>
      </c>
      <c r="G92" s="73">
        <f t="shared" si="12"/>
        <v>3</v>
      </c>
      <c r="H92" s="81">
        <v>667.82</v>
      </c>
      <c r="I92" s="75">
        <f t="shared" si="13"/>
        <v>769.86</v>
      </c>
      <c r="J92" s="82">
        <f t="shared" si="14"/>
        <v>769.86</v>
      </c>
      <c r="K92" s="77">
        <f t="shared" si="15"/>
        <v>5.3485521059689449E-3</v>
      </c>
      <c r="L92" s="82">
        <f t="shared" si="16"/>
        <v>2309.58</v>
      </c>
      <c r="M92" s="83">
        <f t="shared" si="17"/>
        <v>5.348552105968944E-3</v>
      </c>
    </row>
    <row r="93" spans="1:13" ht="62.5" x14ac:dyDescent="0.3">
      <c r="A93" s="70" t="s">
        <v>267</v>
      </c>
      <c r="B93" s="78" t="s">
        <v>268</v>
      </c>
      <c r="C93" s="78" t="s">
        <v>38</v>
      </c>
      <c r="D93" s="79" t="s">
        <v>269</v>
      </c>
      <c r="E93" s="78" t="s">
        <v>22</v>
      </c>
      <c r="F93" s="80">
        <v>1</v>
      </c>
      <c r="G93" s="73">
        <f t="shared" si="12"/>
        <v>3</v>
      </c>
      <c r="H93" s="81">
        <v>734.6</v>
      </c>
      <c r="I93" s="75">
        <f t="shared" si="13"/>
        <v>846.84</v>
      </c>
      <c r="J93" s="82">
        <f t="shared" si="14"/>
        <v>846.84</v>
      </c>
      <c r="K93" s="77">
        <f t="shared" si="15"/>
        <v>5.8833656319574219E-3</v>
      </c>
      <c r="L93" s="82">
        <f t="shared" si="16"/>
        <v>2540.52</v>
      </c>
      <c r="M93" s="83">
        <f t="shared" si="17"/>
        <v>5.8833656319574219E-3</v>
      </c>
    </row>
    <row r="94" spans="1:13" ht="62.5" x14ac:dyDescent="0.3">
      <c r="A94" s="70" t="s">
        <v>270</v>
      </c>
      <c r="B94" s="78" t="s">
        <v>271</v>
      </c>
      <c r="C94" s="78" t="s">
        <v>38</v>
      </c>
      <c r="D94" s="79" t="s">
        <v>272</v>
      </c>
      <c r="E94" s="78" t="s">
        <v>22</v>
      </c>
      <c r="F94" s="80">
        <v>1</v>
      </c>
      <c r="G94" s="73">
        <f t="shared" si="12"/>
        <v>3</v>
      </c>
      <c r="H94" s="81">
        <v>768.2</v>
      </c>
      <c r="I94" s="75">
        <f t="shared" si="13"/>
        <v>885.58</v>
      </c>
      <c r="J94" s="82">
        <f t="shared" si="14"/>
        <v>885.58</v>
      </c>
      <c r="K94" s="77">
        <f t="shared" si="15"/>
        <v>6.152509253635698E-3</v>
      </c>
      <c r="L94" s="82">
        <f t="shared" si="16"/>
        <v>2656.74</v>
      </c>
      <c r="M94" s="83">
        <f t="shared" si="17"/>
        <v>6.1525092536356962E-3</v>
      </c>
    </row>
    <row r="95" spans="1:13" ht="50" x14ac:dyDescent="0.3">
      <c r="A95" s="70" t="s">
        <v>273</v>
      </c>
      <c r="B95" s="78" t="s">
        <v>274</v>
      </c>
      <c r="C95" s="78" t="s">
        <v>38</v>
      </c>
      <c r="D95" s="79" t="s">
        <v>275</v>
      </c>
      <c r="E95" s="78" t="s">
        <v>22</v>
      </c>
      <c r="F95" s="80">
        <v>1</v>
      </c>
      <c r="G95" s="73">
        <f t="shared" si="12"/>
        <v>3</v>
      </c>
      <c r="H95" s="81">
        <v>995.3</v>
      </c>
      <c r="I95" s="75">
        <f t="shared" si="13"/>
        <v>1147.3800000000001</v>
      </c>
      <c r="J95" s="82">
        <f t="shared" si="14"/>
        <v>1147.3800000000001</v>
      </c>
      <c r="K95" s="77">
        <f t="shared" si="15"/>
        <v>7.9713476675585797E-3</v>
      </c>
      <c r="L95" s="82">
        <f t="shared" si="16"/>
        <v>3442.14</v>
      </c>
      <c r="M95" s="83">
        <f t="shared" si="17"/>
        <v>7.971347667558578E-3</v>
      </c>
    </row>
    <row r="96" spans="1:13" ht="62.5" x14ac:dyDescent="0.3">
      <c r="A96" s="70" t="s">
        <v>276</v>
      </c>
      <c r="B96" s="78" t="s">
        <v>277</v>
      </c>
      <c r="C96" s="78" t="s">
        <v>38</v>
      </c>
      <c r="D96" s="79" t="s">
        <v>278</v>
      </c>
      <c r="E96" s="78" t="s">
        <v>22</v>
      </c>
      <c r="F96" s="80">
        <v>1</v>
      </c>
      <c r="G96" s="73">
        <f t="shared" si="12"/>
        <v>3</v>
      </c>
      <c r="H96" s="81">
        <v>1227.53</v>
      </c>
      <c r="I96" s="75">
        <f t="shared" si="13"/>
        <v>1415.09</v>
      </c>
      <c r="J96" s="82">
        <f t="shared" si="14"/>
        <v>1415.09</v>
      </c>
      <c r="K96" s="77">
        <f t="shared" si="15"/>
        <v>9.8312454207720792E-3</v>
      </c>
      <c r="L96" s="82">
        <f t="shared" si="16"/>
        <v>4245.2700000000004</v>
      </c>
      <c r="M96" s="83">
        <f t="shared" si="17"/>
        <v>9.831245420772081E-3</v>
      </c>
    </row>
    <row r="97" spans="1:13" ht="50" x14ac:dyDescent="0.3">
      <c r="A97" s="70" t="s">
        <v>279</v>
      </c>
      <c r="B97" s="78" t="s">
        <v>280</v>
      </c>
      <c r="C97" s="78" t="s">
        <v>38</v>
      </c>
      <c r="D97" s="79" t="s">
        <v>281</v>
      </c>
      <c r="E97" s="78" t="s">
        <v>22</v>
      </c>
      <c r="F97" s="80">
        <v>1</v>
      </c>
      <c r="G97" s="73">
        <f t="shared" si="12"/>
        <v>3</v>
      </c>
      <c r="H97" s="81">
        <v>1022.25</v>
      </c>
      <c r="I97" s="75">
        <f t="shared" si="13"/>
        <v>1178.44</v>
      </c>
      <c r="J97" s="82">
        <f t="shared" si="14"/>
        <v>1178.44</v>
      </c>
      <c r="K97" s="77">
        <f t="shared" si="15"/>
        <v>8.187134990463257E-3</v>
      </c>
      <c r="L97" s="82">
        <f t="shared" si="16"/>
        <v>3535.32</v>
      </c>
      <c r="M97" s="83">
        <f t="shared" si="17"/>
        <v>8.187134990463257E-3</v>
      </c>
    </row>
    <row r="98" spans="1:13" ht="62.5" x14ac:dyDescent="0.3">
      <c r="A98" s="70" t="s">
        <v>282</v>
      </c>
      <c r="B98" s="78" t="s">
        <v>283</v>
      </c>
      <c r="C98" s="78" t="s">
        <v>38</v>
      </c>
      <c r="D98" s="79" t="s">
        <v>284</v>
      </c>
      <c r="E98" s="78" t="s">
        <v>22</v>
      </c>
      <c r="F98" s="80">
        <v>1</v>
      </c>
      <c r="G98" s="73">
        <f t="shared" si="12"/>
        <v>3</v>
      </c>
      <c r="H98" s="81">
        <v>1244.96</v>
      </c>
      <c r="I98" s="75">
        <f t="shared" si="13"/>
        <v>1435.18</v>
      </c>
      <c r="J98" s="82">
        <f t="shared" si="14"/>
        <v>1435.18</v>
      </c>
      <c r="K98" s="77">
        <f t="shared" si="15"/>
        <v>9.9708193846212434E-3</v>
      </c>
      <c r="L98" s="82">
        <f t="shared" si="16"/>
        <v>4305.54</v>
      </c>
      <c r="M98" s="83">
        <f t="shared" si="17"/>
        <v>9.9708193846212417E-3</v>
      </c>
    </row>
    <row r="99" spans="1:13" ht="25" x14ac:dyDescent="0.3">
      <c r="A99" s="70" t="s">
        <v>285</v>
      </c>
      <c r="B99" s="78" t="s">
        <v>286</v>
      </c>
      <c r="C99" s="78" t="s">
        <v>38</v>
      </c>
      <c r="D99" s="79" t="s">
        <v>287</v>
      </c>
      <c r="E99" s="78" t="s">
        <v>22</v>
      </c>
      <c r="F99" s="80">
        <v>15</v>
      </c>
      <c r="G99" s="73">
        <f t="shared" si="12"/>
        <v>45</v>
      </c>
      <c r="H99" s="81">
        <v>4.33</v>
      </c>
      <c r="I99" s="75">
        <f t="shared" si="13"/>
        <v>4.99</v>
      </c>
      <c r="J99" s="82">
        <f t="shared" si="14"/>
        <v>74.849999999999994</v>
      </c>
      <c r="K99" s="77">
        <f t="shared" si="15"/>
        <v>5.2001549000048775E-4</v>
      </c>
      <c r="L99" s="82">
        <f t="shared" si="16"/>
        <v>224.55</v>
      </c>
      <c r="M99" s="83">
        <f t="shared" si="17"/>
        <v>5.2001549000048775E-4</v>
      </c>
    </row>
    <row r="100" spans="1:13" ht="25" x14ac:dyDescent="0.3">
      <c r="A100" s="70" t="s">
        <v>288</v>
      </c>
      <c r="B100" s="78" t="s">
        <v>289</v>
      </c>
      <c r="C100" s="78" t="s">
        <v>38</v>
      </c>
      <c r="D100" s="79" t="s">
        <v>290</v>
      </c>
      <c r="E100" s="78" t="s">
        <v>22</v>
      </c>
      <c r="F100" s="80">
        <v>10</v>
      </c>
      <c r="G100" s="73">
        <f t="shared" si="12"/>
        <v>30</v>
      </c>
      <c r="H100" s="81">
        <v>3.76</v>
      </c>
      <c r="I100" s="75">
        <f t="shared" si="13"/>
        <v>4.33</v>
      </c>
      <c r="J100" s="82">
        <f t="shared" si="14"/>
        <v>43.3</v>
      </c>
      <c r="K100" s="77">
        <f t="shared" si="15"/>
        <v>3.0082392407509843E-4</v>
      </c>
      <c r="L100" s="82">
        <f t="shared" si="16"/>
        <v>129.9</v>
      </c>
      <c r="M100" s="83">
        <f t="shared" si="17"/>
        <v>3.0082392407509843E-4</v>
      </c>
    </row>
    <row r="101" spans="1:13" x14ac:dyDescent="0.3">
      <c r="A101" s="70" t="s">
        <v>291</v>
      </c>
      <c r="B101" s="78" t="s">
        <v>292</v>
      </c>
      <c r="C101" s="78" t="s">
        <v>38</v>
      </c>
      <c r="D101" s="79" t="s">
        <v>293</v>
      </c>
      <c r="E101" s="78" t="s">
        <v>22</v>
      </c>
      <c r="F101" s="80">
        <v>4</v>
      </c>
      <c r="G101" s="73">
        <f t="shared" si="12"/>
        <v>12</v>
      </c>
      <c r="H101" s="81">
        <v>5.32</v>
      </c>
      <c r="I101" s="75">
        <f t="shared" si="13"/>
        <v>6.13</v>
      </c>
      <c r="J101" s="82">
        <f t="shared" si="14"/>
        <v>24.52</v>
      </c>
      <c r="K101" s="77">
        <f t="shared" si="15"/>
        <v>1.703510997302867E-4</v>
      </c>
      <c r="L101" s="82">
        <f t="shared" si="16"/>
        <v>73.56</v>
      </c>
      <c r="M101" s="83">
        <f t="shared" si="17"/>
        <v>1.703510997302867E-4</v>
      </c>
    </row>
    <row r="102" spans="1:13" x14ac:dyDescent="0.3">
      <c r="A102" s="70" t="s">
        <v>294</v>
      </c>
      <c r="B102" s="78" t="s">
        <v>295</v>
      </c>
      <c r="C102" s="78" t="s">
        <v>38</v>
      </c>
      <c r="D102" s="79" t="s">
        <v>296</v>
      </c>
      <c r="E102" s="78" t="s">
        <v>22</v>
      </c>
      <c r="F102" s="80">
        <v>30</v>
      </c>
      <c r="G102" s="73">
        <f t="shared" si="12"/>
        <v>90</v>
      </c>
      <c r="H102" s="81">
        <v>8.3000000000000007</v>
      </c>
      <c r="I102" s="75">
        <f t="shared" si="13"/>
        <v>9.56</v>
      </c>
      <c r="J102" s="82">
        <f t="shared" si="14"/>
        <v>286.8</v>
      </c>
      <c r="K102" s="77">
        <f t="shared" si="15"/>
        <v>1.9925242823265184E-3</v>
      </c>
      <c r="L102" s="82">
        <f t="shared" si="16"/>
        <v>860.4</v>
      </c>
      <c r="M102" s="83">
        <f t="shared" si="17"/>
        <v>1.9925242823265179E-3</v>
      </c>
    </row>
    <row r="103" spans="1:13" x14ac:dyDescent="0.3">
      <c r="A103" s="70" t="s">
        <v>297</v>
      </c>
      <c r="B103" s="78" t="s">
        <v>298</v>
      </c>
      <c r="C103" s="78" t="s">
        <v>38</v>
      </c>
      <c r="D103" s="79" t="s">
        <v>299</v>
      </c>
      <c r="E103" s="78" t="s">
        <v>22</v>
      </c>
      <c r="F103" s="80">
        <v>30</v>
      </c>
      <c r="G103" s="73">
        <f t="shared" si="12"/>
        <v>90</v>
      </c>
      <c r="H103" s="81">
        <v>5.79</v>
      </c>
      <c r="I103" s="75">
        <f t="shared" si="13"/>
        <v>6.67</v>
      </c>
      <c r="J103" s="82">
        <f t="shared" si="14"/>
        <v>200.1</v>
      </c>
      <c r="K103" s="77">
        <f t="shared" si="15"/>
        <v>1.3901816907027067E-3</v>
      </c>
      <c r="L103" s="82">
        <f t="shared" si="16"/>
        <v>600.29999999999995</v>
      </c>
      <c r="M103" s="83">
        <f t="shared" si="17"/>
        <v>1.3901816907027065E-3</v>
      </c>
    </row>
    <row r="104" spans="1:13" x14ac:dyDescent="0.3">
      <c r="A104" s="70" t="s">
        <v>300</v>
      </c>
      <c r="B104" s="78" t="s">
        <v>301</v>
      </c>
      <c r="C104" s="78" t="s">
        <v>38</v>
      </c>
      <c r="D104" s="79" t="s">
        <v>302</v>
      </c>
      <c r="E104" s="78" t="s">
        <v>22</v>
      </c>
      <c r="F104" s="80">
        <v>30</v>
      </c>
      <c r="G104" s="73">
        <f t="shared" si="12"/>
        <v>90</v>
      </c>
      <c r="H104" s="81">
        <v>2.42</v>
      </c>
      <c r="I104" s="75">
        <f t="shared" si="13"/>
        <v>2.78</v>
      </c>
      <c r="J104" s="82">
        <f t="shared" si="14"/>
        <v>83.4</v>
      </c>
      <c r="K104" s="77">
        <f t="shared" si="15"/>
        <v>5.7941605699453151E-4</v>
      </c>
      <c r="L104" s="82">
        <f t="shared" si="16"/>
        <v>250.2</v>
      </c>
      <c r="M104" s="83">
        <f t="shared" si="17"/>
        <v>5.7941605699453141E-4</v>
      </c>
    </row>
    <row r="105" spans="1:13" ht="25" x14ac:dyDescent="0.3">
      <c r="A105" s="70" t="s">
        <v>303</v>
      </c>
      <c r="B105" s="78" t="s">
        <v>304</v>
      </c>
      <c r="C105" s="78" t="s">
        <v>38</v>
      </c>
      <c r="D105" s="79" t="s">
        <v>305</v>
      </c>
      <c r="E105" s="78" t="s">
        <v>22</v>
      </c>
      <c r="F105" s="80">
        <v>30</v>
      </c>
      <c r="G105" s="73">
        <f t="shared" si="12"/>
        <v>90</v>
      </c>
      <c r="H105" s="81">
        <v>0.81</v>
      </c>
      <c r="I105" s="75">
        <f t="shared" si="13"/>
        <v>0.93</v>
      </c>
      <c r="J105" s="82">
        <f t="shared" si="14"/>
        <v>27.9</v>
      </c>
      <c r="K105" s="77">
        <f t="shared" si="15"/>
        <v>1.9383342913845836E-4</v>
      </c>
      <c r="L105" s="82">
        <f t="shared" si="16"/>
        <v>83.7</v>
      </c>
      <c r="M105" s="83">
        <f t="shared" si="17"/>
        <v>1.9383342913845836E-4</v>
      </c>
    </row>
    <row r="106" spans="1:13" x14ac:dyDescent="0.3">
      <c r="A106" s="70" t="s">
        <v>306</v>
      </c>
      <c r="B106" s="78" t="s">
        <v>307</v>
      </c>
      <c r="C106" s="78" t="s">
        <v>38</v>
      </c>
      <c r="D106" s="79" t="s">
        <v>308</v>
      </c>
      <c r="E106" s="78" t="s">
        <v>74</v>
      </c>
      <c r="F106" s="80">
        <v>200</v>
      </c>
      <c r="G106" s="73">
        <f t="shared" si="12"/>
        <v>600</v>
      </c>
      <c r="H106" s="81">
        <v>1.97</v>
      </c>
      <c r="I106" s="75">
        <f t="shared" si="13"/>
        <v>2.27</v>
      </c>
      <c r="J106" s="82">
        <f t="shared" si="14"/>
        <v>454</v>
      </c>
      <c r="K106" s="77">
        <f t="shared" si="15"/>
        <v>3.1541353702100395E-3</v>
      </c>
      <c r="L106" s="82">
        <f t="shared" si="16"/>
        <v>1362</v>
      </c>
      <c r="M106" s="83">
        <f t="shared" si="17"/>
        <v>3.154135370210039E-3</v>
      </c>
    </row>
    <row r="107" spans="1:13" ht="25" x14ac:dyDescent="0.3">
      <c r="A107" s="70" t="s">
        <v>309</v>
      </c>
      <c r="B107" s="78" t="s">
        <v>310</v>
      </c>
      <c r="C107" s="78" t="s">
        <v>38</v>
      </c>
      <c r="D107" s="79" t="s">
        <v>311</v>
      </c>
      <c r="E107" s="78" t="s">
        <v>22</v>
      </c>
      <c r="F107" s="80">
        <v>30</v>
      </c>
      <c r="G107" s="73">
        <f t="shared" si="12"/>
        <v>90</v>
      </c>
      <c r="H107" s="81">
        <v>10.87</v>
      </c>
      <c r="I107" s="75">
        <f t="shared" si="13"/>
        <v>12.53</v>
      </c>
      <c r="J107" s="82">
        <f t="shared" si="14"/>
        <v>375.9</v>
      </c>
      <c r="K107" s="77">
        <f t="shared" si="15"/>
        <v>2.6115407173170784E-3</v>
      </c>
      <c r="L107" s="82">
        <f t="shared" si="16"/>
        <v>1127.7</v>
      </c>
      <c r="M107" s="83">
        <f t="shared" si="17"/>
        <v>2.6115407173170789E-3</v>
      </c>
    </row>
    <row r="108" spans="1:13" ht="37.5" x14ac:dyDescent="0.3">
      <c r="A108" s="70" t="s">
        <v>312</v>
      </c>
      <c r="B108" s="78" t="s">
        <v>313</v>
      </c>
      <c r="C108" s="78" t="s">
        <v>38</v>
      </c>
      <c r="D108" s="79" t="s">
        <v>314</v>
      </c>
      <c r="E108" s="78" t="s">
        <v>22</v>
      </c>
      <c r="F108" s="80">
        <v>4</v>
      </c>
      <c r="G108" s="73">
        <f t="shared" si="12"/>
        <v>12</v>
      </c>
      <c r="H108" s="81">
        <v>80.790000000000006</v>
      </c>
      <c r="I108" s="75">
        <f t="shared" si="13"/>
        <v>93.13</v>
      </c>
      <c r="J108" s="82">
        <f t="shared" si="14"/>
        <v>372.52</v>
      </c>
      <c r="K108" s="77">
        <f t="shared" si="15"/>
        <v>2.5880583879089071E-3</v>
      </c>
      <c r="L108" s="82">
        <f t="shared" si="16"/>
        <v>1117.56</v>
      </c>
      <c r="M108" s="83">
        <f t="shared" si="17"/>
        <v>2.5880583879089067E-3</v>
      </c>
    </row>
    <row r="109" spans="1:13" ht="25" x14ac:dyDescent="0.3">
      <c r="A109" s="70" t="s">
        <v>315</v>
      </c>
      <c r="B109" s="78" t="s">
        <v>316</v>
      </c>
      <c r="C109" s="78" t="s">
        <v>38</v>
      </c>
      <c r="D109" s="79" t="s">
        <v>317</v>
      </c>
      <c r="E109" s="78" t="s">
        <v>74</v>
      </c>
      <c r="F109" s="80">
        <v>20</v>
      </c>
      <c r="G109" s="73">
        <f t="shared" ref="G109:G140" si="18">F109*3</f>
        <v>60</v>
      </c>
      <c r="H109" s="81">
        <v>64.83</v>
      </c>
      <c r="I109" s="75">
        <f t="shared" ref="I109:I140" si="19">(TRUNC(H109*(1+$M$10),2))</f>
        <v>74.73</v>
      </c>
      <c r="J109" s="82">
        <f t="shared" ref="J109:J140" si="20">TRUNC(F109*I109,2)</f>
        <v>1494.6</v>
      </c>
      <c r="K109" s="77">
        <f t="shared" ref="K109:K140" si="21">J109/$M$8</f>
        <v>1.0383635956643005E-2</v>
      </c>
      <c r="L109" s="82">
        <f t="shared" ref="L109:L140" si="22">TRUNC(G109*I109,2)</f>
        <v>4483.8</v>
      </c>
      <c r="M109" s="83">
        <f t="shared" ref="M109:M140" si="23">L109/$M$9</f>
        <v>1.0383635956643005E-2</v>
      </c>
    </row>
    <row r="110" spans="1:13" ht="25" x14ac:dyDescent="0.3">
      <c r="A110" s="70" t="s">
        <v>318</v>
      </c>
      <c r="B110" s="78" t="s">
        <v>319</v>
      </c>
      <c r="C110" s="78" t="s">
        <v>38</v>
      </c>
      <c r="D110" s="79" t="s">
        <v>320</v>
      </c>
      <c r="E110" s="78" t="s">
        <v>74</v>
      </c>
      <c r="F110" s="80">
        <v>30</v>
      </c>
      <c r="G110" s="73">
        <f t="shared" si="18"/>
        <v>90</v>
      </c>
      <c r="H110" s="81">
        <v>79.61</v>
      </c>
      <c r="I110" s="75">
        <f t="shared" si="19"/>
        <v>91.77</v>
      </c>
      <c r="J110" s="82">
        <f t="shared" si="20"/>
        <v>2753.1</v>
      </c>
      <c r="K110" s="77">
        <f t="shared" si="21"/>
        <v>1.9126982572082066E-2</v>
      </c>
      <c r="L110" s="82">
        <f t="shared" si="22"/>
        <v>8259.2999999999993</v>
      </c>
      <c r="M110" s="83">
        <f t="shared" si="23"/>
        <v>1.9126982572082066E-2</v>
      </c>
    </row>
    <row r="111" spans="1:13" ht="25" x14ac:dyDescent="0.3">
      <c r="A111" s="70" t="s">
        <v>321</v>
      </c>
      <c r="B111" s="78" t="s">
        <v>322</v>
      </c>
      <c r="C111" s="78" t="s">
        <v>38</v>
      </c>
      <c r="D111" s="79" t="s">
        <v>323</v>
      </c>
      <c r="E111" s="78" t="s">
        <v>74</v>
      </c>
      <c r="F111" s="80">
        <v>20</v>
      </c>
      <c r="G111" s="73">
        <f t="shared" si="18"/>
        <v>60</v>
      </c>
      <c r="H111" s="81">
        <v>115.83</v>
      </c>
      <c r="I111" s="75">
        <f t="shared" si="19"/>
        <v>133.52000000000001</v>
      </c>
      <c r="J111" s="82">
        <f t="shared" si="20"/>
        <v>2670.4</v>
      </c>
      <c r="K111" s="77">
        <f t="shared" si="21"/>
        <v>1.8552429719402838E-2</v>
      </c>
      <c r="L111" s="82">
        <f t="shared" si="22"/>
        <v>8011.2</v>
      </c>
      <c r="M111" s="83">
        <f t="shared" si="23"/>
        <v>1.8552429719402838E-2</v>
      </c>
    </row>
    <row r="112" spans="1:13" ht="25" x14ac:dyDescent="0.3">
      <c r="A112" s="70" t="s">
        <v>324</v>
      </c>
      <c r="B112" s="78" t="s">
        <v>325</v>
      </c>
      <c r="C112" s="78" t="s">
        <v>38</v>
      </c>
      <c r="D112" s="79" t="s">
        <v>326</v>
      </c>
      <c r="E112" s="78" t="s">
        <v>74</v>
      </c>
      <c r="F112" s="80">
        <v>20</v>
      </c>
      <c r="G112" s="73">
        <f t="shared" si="18"/>
        <v>60</v>
      </c>
      <c r="H112" s="81">
        <v>62.65</v>
      </c>
      <c r="I112" s="75">
        <f t="shared" si="19"/>
        <v>72.22</v>
      </c>
      <c r="J112" s="82">
        <f t="shared" si="20"/>
        <v>1444.4</v>
      </c>
      <c r="K112" s="77">
        <f t="shared" si="21"/>
        <v>1.0034874732888504E-2</v>
      </c>
      <c r="L112" s="82">
        <f t="shared" si="22"/>
        <v>4333.2</v>
      </c>
      <c r="M112" s="83">
        <f t="shared" si="23"/>
        <v>1.0034874732888503E-2</v>
      </c>
    </row>
    <row r="113" spans="1:13" x14ac:dyDescent="0.3">
      <c r="A113" s="70" t="s">
        <v>327</v>
      </c>
      <c r="B113" s="78" t="s">
        <v>328</v>
      </c>
      <c r="C113" s="78" t="s">
        <v>38</v>
      </c>
      <c r="D113" s="79" t="s">
        <v>329</v>
      </c>
      <c r="E113" s="78" t="s">
        <v>32</v>
      </c>
      <c r="F113" s="80">
        <v>180</v>
      </c>
      <c r="G113" s="73">
        <f t="shared" si="18"/>
        <v>540</v>
      </c>
      <c r="H113" s="81">
        <v>4.3099999999999996</v>
      </c>
      <c r="I113" s="75">
        <f t="shared" si="19"/>
        <v>4.96</v>
      </c>
      <c r="J113" s="82">
        <f t="shared" si="20"/>
        <v>892.8</v>
      </c>
      <c r="K113" s="77">
        <f t="shared" si="21"/>
        <v>6.2026697324306674E-3</v>
      </c>
      <c r="L113" s="82">
        <f t="shared" si="22"/>
        <v>2678.4</v>
      </c>
      <c r="M113" s="83">
        <f t="shared" si="23"/>
        <v>6.2026697324306674E-3</v>
      </c>
    </row>
    <row r="114" spans="1:13" x14ac:dyDescent="0.3">
      <c r="A114" s="70" t="s">
        <v>330</v>
      </c>
      <c r="B114" s="78" t="s">
        <v>331</v>
      </c>
      <c r="C114" s="78" t="s">
        <v>38</v>
      </c>
      <c r="D114" s="79" t="s">
        <v>332</v>
      </c>
      <c r="E114" s="78" t="s">
        <v>32</v>
      </c>
      <c r="F114" s="80">
        <v>180</v>
      </c>
      <c r="G114" s="73">
        <f t="shared" si="18"/>
        <v>540</v>
      </c>
      <c r="H114" s="81">
        <v>2.4</v>
      </c>
      <c r="I114" s="75">
        <f t="shared" si="19"/>
        <v>2.76</v>
      </c>
      <c r="J114" s="82">
        <f t="shared" si="20"/>
        <v>496.8</v>
      </c>
      <c r="K114" s="77">
        <f t="shared" si="21"/>
        <v>3.4514855769170651E-3</v>
      </c>
      <c r="L114" s="82">
        <f t="shared" si="22"/>
        <v>1490.4</v>
      </c>
      <c r="M114" s="83">
        <f t="shared" si="23"/>
        <v>3.4514855769170651E-3</v>
      </c>
    </row>
    <row r="115" spans="1:13" x14ac:dyDescent="0.3">
      <c r="A115" s="70" t="s">
        <v>333</v>
      </c>
      <c r="B115" s="78" t="s">
        <v>334</v>
      </c>
      <c r="C115" s="78" t="s">
        <v>38</v>
      </c>
      <c r="D115" s="79" t="s">
        <v>335</v>
      </c>
      <c r="E115" s="78" t="s">
        <v>32</v>
      </c>
      <c r="F115" s="80">
        <v>15</v>
      </c>
      <c r="G115" s="73">
        <f t="shared" si="18"/>
        <v>45</v>
      </c>
      <c r="H115" s="81">
        <v>32.24</v>
      </c>
      <c r="I115" s="75">
        <f t="shared" si="19"/>
        <v>37.159999999999997</v>
      </c>
      <c r="J115" s="82">
        <f t="shared" si="20"/>
        <v>557.4</v>
      </c>
      <c r="K115" s="77">
        <f t="shared" si="21"/>
        <v>3.8725001219274799E-3</v>
      </c>
      <c r="L115" s="82">
        <f t="shared" si="22"/>
        <v>1672.2</v>
      </c>
      <c r="M115" s="83">
        <f t="shared" si="23"/>
        <v>3.8725001219274799E-3</v>
      </c>
    </row>
    <row r="116" spans="1:13" ht="25" x14ac:dyDescent="0.3">
      <c r="A116" s="70" t="s">
        <v>336</v>
      </c>
      <c r="B116" s="78" t="s">
        <v>337</v>
      </c>
      <c r="C116" s="78" t="s">
        <v>38</v>
      </c>
      <c r="D116" s="79" t="s">
        <v>338</v>
      </c>
      <c r="E116" s="78" t="s">
        <v>32</v>
      </c>
      <c r="F116" s="80">
        <v>180</v>
      </c>
      <c r="G116" s="73">
        <f t="shared" si="18"/>
        <v>540</v>
      </c>
      <c r="H116" s="81">
        <v>6.95</v>
      </c>
      <c r="I116" s="75">
        <f t="shared" si="19"/>
        <v>8.01</v>
      </c>
      <c r="J116" s="82">
        <f t="shared" si="20"/>
        <v>1441.8</v>
      </c>
      <c r="K116" s="77">
        <f t="shared" si="21"/>
        <v>1.0016811402574525E-2</v>
      </c>
      <c r="L116" s="82">
        <f t="shared" si="22"/>
        <v>4325.3999999999996</v>
      </c>
      <c r="M116" s="83">
        <f t="shared" si="23"/>
        <v>1.0016811402574525E-2</v>
      </c>
    </row>
    <row r="117" spans="1:13" ht="25" x14ac:dyDescent="0.3">
      <c r="A117" s="70" t="s">
        <v>339</v>
      </c>
      <c r="B117" s="78" t="s">
        <v>340</v>
      </c>
      <c r="C117" s="78" t="s">
        <v>38</v>
      </c>
      <c r="D117" s="79" t="s">
        <v>341</v>
      </c>
      <c r="E117" s="78" t="s">
        <v>32</v>
      </c>
      <c r="F117" s="80">
        <v>180</v>
      </c>
      <c r="G117" s="73">
        <f t="shared" si="18"/>
        <v>540</v>
      </c>
      <c r="H117" s="81">
        <v>7.14</v>
      </c>
      <c r="I117" s="75">
        <f t="shared" si="19"/>
        <v>8.23</v>
      </c>
      <c r="J117" s="82">
        <f t="shared" si="20"/>
        <v>1481.4</v>
      </c>
      <c r="K117" s="77">
        <f t="shared" si="21"/>
        <v>1.0291929818125886E-2</v>
      </c>
      <c r="L117" s="82">
        <f t="shared" si="22"/>
        <v>4444.2</v>
      </c>
      <c r="M117" s="83">
        <f t="shared" si="23"/>
        <v>1.0291929818125885E-2</v>
      </c>
    </row>
    <row r="118" spans="1:13" ht="37.5" x14ac:dyDescent="0.3">
      <c r="A118" s="70" t="s">
        <v>342</v>
      </c>
      <c r="B118" s="78" t="s">
        <v>343</v>
      </c>
      <c r="C118" s="78" t="s">
        <v>38</v>
      </c>
      <c r="D118" s="79" t="s">
        <v>344</v>
      </c>
      <c r="E118" s="78" t="s">
        <v>22</v>
      </c>
      <c r="F118" s="80">
        <v>3</v>
      </c>
      <c r="G118" s="73">
        <f t="shared" si="18"/>
        <v>9</v>
      </c>
      <c r="H118" s="81">
        <v>243.17</v>
      </c>
      <c r="I118" s="75">
        <f t="shared" si="19"/>
        <v>280.32</v>
      </c>
      <c r="J118" s="82">
        <f t="shared" si="20"/>
        <v>840.96</v>
      </c>
      <c r="K118" s="77">
        <f t="shared" si="21"/>
        <v>5.8425147157088872E-3</v>
      </c>
      <c r="L118" s="82">
        <f t="shared" si="22"/>
        <v>2522.88</v>
      </c>
      <c r="M118" s="83">
        <f t="shared" si="23"/>
        <v>5.8425147157088863E-3</v>
      </c>
    </row>
    <row r="119" spans="1:13" ht="37.5" x14ac:dyDescent="0.3">
      <c r="A119" s="70" t="s">
        <v>345</v>
      </c>
      <c r="B119" s="78" t="s">
        <v>346</v>
      </c>
      <c r="C119" s="78" t="s">
        <v>38</v>
      </c>
      <c r="D119" s="79" t="s">
        <v>347</v>
      </c>
      <c r="E119" s="78" t="s">
        <v>22</v>
      </c>
      <c r="F119" s="80">
        <v>4</v>
      </c>
      <c r="G119" s="73">
        <f t="shared" si="18"/>
        <v>12</v>
      </c>
      <c r="H119" s="81">
        <v>187.69</v>
      </c>
      <c r="I119" s="75">
        <f t="shared" si="19"/>
        <v>216.36</v>
      </c>
      <c r="J119" s="82">
        <f t="shared" si="20"/>
        <v>865.44</v>
      </c>
      <c r="K119" s="77">
        <f t="shared" si="21"/>
        <v>6.012587918049728E-3</v>
      </c>
      <c r="L119" s="82">
        <f t="shared" si="22"/>
        <v>2596.3200000000002</v>
      </c>
      <c r="M119" s="83">
        <f t="shared" si="23"/>
        <v>6.012587918049728E-3</v>
      </c>
    </row>
    <row r="120" spans="1:13" ht="25" x14ac:dyDescent="0.3">
      <c r="A120" s="70" t="s">
        <v>348</v>
      </c>
      <c r="B120" s="78" t="s">
        <v>349</v>
      </c>
      <c r="C120" s="78" t="s">
        <v>38</v>
      </c>
      <c r="D120" s="79" t="s">
        <v>350</v>
      </c>
      <c r="E120" s="78" t="s">
        <v>22</v>
      </c>
      <c r="F120" s="80">
        <v>5</v>
      </c>
      <c r="G120" s="73">
        <f t="shared" si="18"/>
        <v>15</v>
      </c>
      <c r="H120" s="81">
        <v>774.45</v>
      </c>
      <c r="I120" s="75">
        <f t="shared" si="19"/>
        <v>892.78</v>
      </c>
      <c r="J120" s="82">
        <f t="shared" si="20"/>
        <v>4463.8999999999996</v>
      </c>
      <c r="K120" s="77">
        <f t="shared" si="21"/>
        <v>3.101265391867972E-2</v>
      </c>
      <c r="L120" s="82">
        <f t="shared" si="22"/>
        <v>13391.7</v>
      </c>
      <c r="M120" s="83">
        <f t="shared" si="23"/>
        <v>3.1012653918679724E-2</v>
      </c>
    </row>
    <row r="121" spans="1:13" ht="37.5" x14ac:dyDescent="0.3">
      <c r="A121" s="70" t="s">
        <v>351</v>
      </c>
      <c r="B121" s="78" t="s">
        <v>352</v>
      </c>
      <c r="C121" s="78" t="s">
        <v>38</v>
      </c>
      <c r="D121" s="79" t="s">
        <v>353</v>
      </c>
      <c r="E121" s="78" t="s">
        <v>22</v>
      </c>
      <c r="F121" s="80">
        <v>100</v>
      </c>
      <c r="G121" s="73">
        <f t="shared" si="18"/>
        <v>300</v>
      </c>
      <c r="H121" s="81">
        <v>4.51</v>
      </c>
      <c r="I121" s="75">
        <f t="shared" si="19"/>
        <v>5.19</v>
      </c>
      <c r="J121" s="82">
        <f t="shared" si="20"/>
        <v>519</v>
      </c>
      <c r="K121" s="77">
        <f t="shared" si="21"/>
        <v>3.6057186280594941E-3</v>
      </c>
      <c r="L121" s="82">
        <f t="shared" si="22"/>
        <v>1557</v>
      </c>
      <c r="M121" s="83">
        <f t="shared" si="23"/>
        <v>3.6057186280594941E-3</v>
      </c>
    </row>
    <row r="122" spans="1:13" ht="25" x14ac:dyDescent="0.3">
      <c r="A122" s="70" t="s">
        <v>354</v>
      </c>
      <c r="B122" s="78" t="s">
        <v>355</v>
      </c>
      <c r="C122" s="78" t="s">
        <v>38</v>
      </c>
      <c r="D122" s="79" t="s">
        <v>356</v>
      </c>
      <c r="E122" s="78" t="s">
        <v>22</v>
      </c>
      <c r="F122" s="80">
        <v>150</v>
      </c>
      <c r="G122" s="73">
        <f t="shared" si="18"/>
        <v>450</v>
      </c>
      <c r="H122" s="81">
        <v>0.1</v>
      </c>
      <c r="I122" s="75">
        <f t="shared" si="19"/>
        <v>0.11</v>
      </c>
      <c r="J122" s="82">
        <f t="shared" si="20"/>
        <v>16.5</v>
      </c>
      <c r="K122" s="77">
        <f t="shared" si="21"/>
        <v>1.1463267314640011E-4</v>
      </c>
      <c r="L122" s="82">
        <f t="shared" si="22"/>
        <v>49.5</v>
      </c>
      <c r="M122" s="83">
        <f t="shared" si="23"/>
        <v>1.1463267314640009E-4</v>
      </c>
    </row>
    <row r="123" spans="1:13" ht="25" x14ac:dyDescent="0.3">
      <c r="A123" s="70" t="s">
        <v>357</v>
      </c>
      <c r="B123" s="78" t="s">
        <v>358</v>
      </c>
      <c r="C123" s="78" t="s">
        <v>38</v>
      </c>
      <c r="D123" s="79" t="s">
        <v>359</v>
      </c>
      <c r="E123" s="78" t="s">
        <v>22</v>
      </c>
      <c r="F123" s="80">
        <v>150</v>
      </c>
      <c r="G123" s="73">
        <f t="shared" si="18"/>
        <v>450</v>
      </c>
      <c r="H123" s="81">
        <v>0.17</v>
      </c>
      <c r="I123" s="75">
        <f t="shared" si="19"/>
        <v>0.19</v>
      </c>
      <c r="J123" s="82">
        <f t="shared" si="20"/>
        <v>28.5</v>
      </c>
      <c r="K123" s="77">
        <f t="shared" si="21"/>
        <v>1.9800188998014563E-4</v>
      </c>
      <c r="L123" s="82">
        <f t="shared" si="22"/>
        <v>85.5</v>
      </c>
      <c r="M123" s="83">
        <f t="shared" si="23"/>
        <v>1.9800188998014563E-4</v>
      </c>
    </row>
    <row r="124" spans="1:13" ht="25" x14ac:dyDescent="0.3">
      <c r="A124" s="70" t="s">
        <v>360</v>
      </c>
      <c r="B124" s="78" t="s">
        <v>361</v>
      </c>
      <c r="C124" s="78" t="s">
        <v>38</v>
      </c>
      <c r="D124" s="79" t="s">
        <v>362</v>
      </c>
      <c r="E124" s="78" t="s">
        <v>22</v>
      </c>
      <c r="F124" s="80">
        <v>150</v>
      </c>
      <c r="G124" s="73">
        <f t="shared" si="18"/>
        <v>450</v>
      </c>
      <c r="H124" s="81">
        <v>0.23</v>
      </c>
      <c r="I124" s="75">
        <f t="shared" si="19"/>
        <v>0.26</v>
      </c>
      <c r="J124" s="82">
        <f t="shared" si="20"/>
        <v>39</v>
      </c>
      <c r="K124" s="77">
        <f t="shared" si="21"/>
        <v>2.7094995470967296E-4</v>
      </c>
      <c r="L124" s="82">
        <f t="shared" si="22"/>
        <v>117</v>
      </c>
      <c r="M124" s="83">
        <f t="shared" si="23"/>
        <v>2.7094995470967296E-4</v>
      </c>
    </row>
    <row r="125" spans="1:13" ht="25" x14ac:dyDescent="0.3">
      <c r="A125" s="70" t="s">
        <v>363</v>
      </c>
      <c r="B125" s="78" t="s">
        <v>364</v>
      </c>
      <c r="C125" s="78" t="s">
        <v>38</v>
      </c>
      <c r="D125" s="79" t="s">
        <v>365</v>
      </c>
      <c r="E125" s="78" t="s">
        <v>22</v>
      </c>
      <c r="F125" s="80">
        <v>300</v>
      </c>
      <c r="G125" s="73">
        <f t="shared" si="18"/>
        <v>900</v>
      </c>
      <c r="H125" s="81">
        <v>0.18</v>
      </c>
      <c r="I125" s="75">
        <f t="shared" si="19"/>
        <v>0.2</v>
      </c>
      <c r="J125" s="82">
        <f t="shared" si="20"/>
        <v>60</v>
      </c>
      <c r="K125" s="77">
        <f t="shared" si="21"/>
        <v>4.1684608416872767E-4</v>
      </c>
      <c r="L125" s="82">
        <f t="shared" si="22"/>
        <v>180</v>
      </c>
      <c r="M125" s="83">
        <f t="shared" si="23"/>
        <v>4.1684608416872761E-4</v>
      </c>
    </row>
    <row r="126" spans="1:13" x14ac:dyDescent="0.3">
      <c r="A126" s="70" t="s">
        <v>366</v>
      </c>
      <c r="B126" s="78" t="s">
        <v>367</v>
      </c>
      <c r="C126" s="78" t="s">
        <v>38</v>
      </c>
      <c r="D126" s="79" t="s">
        <v>368</v>
      </c>
      <c r="E126" s="78" t="s">
        <v>369</v>
      </c>
      <c r="F126" s="80">
        <v>25</v>
      </c>
      <c r="G126" s="73">
        <f t="shared" si="18"/>
        <v>75</v>
      </c>
      <c r="H126" s="81">
        <v>27.77</v>
      </c>
      <c r="I126" s="75">
        <f t="shared" si="19"/>
        <v>32.01</v>
      </c>
      <c r="J126" s="82">
        <f t="shared" si="20"/>
        <v>800.25</v>
      </c>
      <c r="K126" s="77">
        <f t="shared" si="21"/>
        <v>5.5596846476004052E-3</v>
      </c>
      <c r="L126" s="82">
        <f t="shared" si="22"/>
        <v>2400.75</v>
      </c>
      <c r="M126" s="83">
        <f t="shared" si="23"/>
        <v>5.5596846476004044E-3</v>
      </c>
    </row>
    <row r="127" spans="1:13" ht="25" x14ac:dyDescent="0.3">
      <c r="A127" s="70" t="s">
        <v>370</v>
      </c>
      <c r="B127" s="78" t="s">
        <v>371</v>
      </c>
      <c r="C127" s="78" t="s">
        <v>38</v>
      </c>
      <c r="D127" s="79" t="s">
        <v>372</v>
      </c>
      <c r="E127" s="78" t="s">
        <v>369</v>
      </c>
      <c r="F127" s="80">
        <v>5</v>
      </c>
      <c r="G127" s="73">
        <f t="shared" si="18"/>
        <v>15</v>
      </c>
      <c r="H127" s="81">
        <v>188.49</v>
      </c>
      <c r="I127" s="75">
        <f t="shared" si="19"/>
        <v>217.29</v>
      </c>
      <c r="J127" s="82">
        <f t="shared" si="20"/>
        <v>1086.45</v>
      </c>
      <c r="K127" s="77">
        <f t="shared" si="21"/>
        <v>7.5480404690852366E-3</v>
      </c>
      <c r="L127" s="82">
        <f t="shared" si="22"/>
        <v>3259.35</v>
      </c>
      <c r="M127" s="83">
        <f t="shared" si="23"/>
        <v>7.5480404690852348E-3</v>
      </c>
    </row>
    <row r="128" spans="1:13" ht="25" x14ac:dyDescent="0.3">
      <c r="A128" s="70" t="s">
        <v>373</v>
      </c>
      <c r="B128" s="78" t="s">
        <v>374</v>
      </c>
      <c r="C128" s="78" t="s">
        <v>38</v>
      </c>
      <c r="D128" s="79" t="s">
        <v>375</v>
      </c>
      <c r="E128" s="78" t="s">
        <v>22</v>
      </c>
      <c r="F128" s="80">
        <v>20</v>
      </c>
      <c r="G128" s="73">
        <f t="shared" si="18"/>
        <v>60</v>
      </c>
      <c r="H128" s="81">
        <v>29.5</v>
      </c>
      <c r="I128" s="75">
        <f t="shared" si="19"/>
        <v>34</v>
      </c>
      <c r="J128" s="82">
        <f t="shared" si="20"/>
        <v>680</v>
      </c>
      <c r="K128" s="77">
        <f t="shared" si="21"/>
        <v>4.724255620578913E-3</v>
      </c>
      <c r="L128" s="82">
        <f t="shared" si="22"/>
        <v>2040</v>
      </c>
      <c r="M128" s="83">
        <f t="shared" si="23"/>
        <v>4.724255620578913E-3</v>
      </c>
    </row>
    <row r="129" spans="1:13" ht="25" x14ac:dyDescent="0.3">
      <c r="A129" s="70" t="s">
        <v>376</v>
      </c>
      <c r="B129" s="78" t="s">
        <v>377</v>
      </c>
      <c r="C129" s="78" t="s">
        <v>38</v>
      </c>
      <c r="D129" s="79" t="s">
        <v>378</v>
      </c>
      <c r="E129" s="78" t="s">
        <v>22</v>
      </c>
      <c r="F129" s="80">
        <v>20</v>
      </c>
      <c r="G129" s="73">
        <f t="shared" si="18"/>
        <v>60</v>
      </c>
      <c r="H129" s="81">
        <v>39.92</v>
      </c>
      <c r="I129" s="75">
        <f t="shared" si="19"/>
        <v>46.01</v>
      </c>
      <c r="J129" s="82">
        <f t="shared" si="20"/>
        <v>920.2</v>
      </c>
      <c r="K129" s="77">
        <f t="shared" si="21"/>
        <v>6.3930294442010533E-3</v>
      </c>
      <c r="L129" s="82">
        <f t="shared" si="22"/>
        <v>2760.6</v>
      </c>
      <c r="M129" s="83">
        <f t="shared" si="23"/>
        <v>6.3930294442010524E-3</v>
      </c>
    </row>
    <row r="130" spans="1:13" ht="25" x14ac:dyDescent="0.3">
      <c r="A130" s="70" t="s">
        <v>379</v>
      </c>
      <c r="B130" s="78" t="s">
        <v>380</v>
      </c>
      <c r="C130" s="78" t="s">
        <v>38</v>
      </c>
      <c r="D130" s="79" t="s">
        <v>381</v>
      </c>
      <c r="E130" s="78" t="s">
        <v>382</v>
      </c>
      <c r="F130" s="80">
        <v>8</v>
      </c>
      <c r="G130" s="73">
        <f t="shared" si="18"/>
        <v>24</v>
      </c>
      <c r="H130" s="81">
        <v>114.84</v>
      </c>
      <c r="I130" s="75">
        <f t="shared" si="19"/>
        <v>132.38</v>
      </c>
      <c r="J130" s="82">
        <f t="shared" si="20"/>
        <v>1059.04</v>
      </c>
      <c r="K130" s="77">
        <f t="shared" si="21"/>
        <v>7.3576112829674889E-3</v>
      </c>
      <c r="L130" s="82">
        <f t="shared" si="22"/>
        <v>3177.12</v>
      </c>
      <c r="M130" s="83">
        <f t="shared" si="23"/>
        <v>7.357611282967488E-3</v>
      </c>
    </row>
    <row r="131" spans="1:13" ht="25" x14ac:dyDescent="0.3">
      <c r="A131" s="70" t="s">
        <v>383</v>
      </c>
      <c r="B131" s="78" t="s">
        <v>384</v>
      </c>
      <c r="C131" s="78" t="s">
        <v>38</v>
      </c>
      <c r="D131" s="79" t="s">
        <v>385</v>
      </c>
      <c r="E131" s="78" t="s">
        <v>382</v>
      </c>
      <c r="F131" s="80">
        <v>12</v>
      </c>
      <c r="G131" s="73">
        <f t="shared" si="18"/>
        <v>36</v>
      </c>
      <c r="H131" s="81">
        <v>93.96</v>
      </c>
      <c r="I131" s="75">
        <f t="shared" si="19"/>
        <v>108.31</v>
      </c>
      <c r="J131" s="82">
        <f t="shared" si="20"/>
        <v>1299.72</v>
      </c>
      <c r="K131" s="77">
        <f t="shared" si="21"/>
        <v>9.0297198752629787E-3</v>
      </c>
      <c r="L131" s="82">
        <f t="shared" si="22"/>
        <v>3899.16</v>
      </c>
      <c r="M131" s="83">
        <f t="shared" si="23"/>
        <v>9.029719875262977E-3</v>
      </c>
    </row>
    <row r="132" spans="1:13" x14ac:dyDescent="0.3">
      <c r="A132" s="70" t="s">
        <v>386</v>
      </c>
      <c r="B132" s="78" t="s">
        <v>387</v>
      </c>
      <c r="C132" s="78" t="s">
        <v>38</v>
      </c>
      <c r="D132" s="79" t="s">
        <v>388</v>
      </c>
      <c r="E132" s="78" t="s">
        <v>32</v>
      </c>
      <c r="F132" s="80">
        <v>15</v>
      </c>
      <c r="G132" s="73">
        <f t="shared" si="18"/>
        <v>45</v>
      </c>
      <c r="H132" s="81">
        <v>45.54</v>
      </c>
      <c r="I132" s="75">
        <f t="shared" si="19"/>
        <v>52.49</v>
      </c>
      <c r="J132" s="82">
        <f t="shared" si="20"/>
        <v>787.35</v>
      </c>
      <c r="K132" s="77">
        <f t="shared" si="21"/>
        <v>5.4700627395041284E-3</v>
      </c>
      <c r="L132" s="82">
        <f t="shared" si="22"/>
        <v>2362.0500000000002</v>
      </c>
      <c r="M132" s="83">
        <f t="shared" si="23"/>
        <v>5.4700627395041284E-3</v>
      </c>
    </row>
    <row r="133" spans="1:13" ht="25" x14ac:dyDescent="0.3">
      <c r="A133" s="70" t="s">
        <v>389</v>
      </c>
      <c r="B133" s="78" t="s">
        <v>390</v>
      </c>
      <c r="C133" s="78" t="s">
        <v>38</v>
      </c>
      <c r="D133" s="79" t="s">
        <v>391</v>
      </c>
      <c r="E133" s="78" t="s">
        <v>74</v>
      </c>
      <c r="F133" s="80">
        <v>12</v>
      </c>
      <c r="G133" s="73">
        <f t="shared" si="18"/>
        <v>36</v>
      </c>
      <c r="H133" s="81">
        <v>289.51</v>
      </c>
      <c r="I133" s="75">
        <f t="shared" si="19"/>
        <v>333.74</v>
      </c>
      <c r="J133" s="82">
        <f t="shared" si="20"/>
        <v>4004.88</v>
      </c>
      <c r="K133" s="77">
        <f t="shared" si="21"/>
        <v>2.7823642426094235E-2</v>
      </c>
      <c r="L133" s="82">
        <f t="shared" si="22"/>
        <v>12014.64</v>
      </c>
      <c r="M133" s="83">
        <f t="shared" si="23"/>
        <v>2.7823642426094228E-2</v>
      </c>
    </row>
    <row r="134" spans="1:13" ht="25" x14ac:dyDescent="0.3">
      <c r="A134" s="70" t="s">
        <v>392</v>
      </c>
      <c r="B134" s="78" t="s">
        <v>393</v>
      </c>
      <c r="C134" s="78" t="s">
        <v>38</v>
      </c>
      <c r="D134" s="79" t="s">
        <v>394</v>
      </c>
      <c r="E134" s="78" t="s">
        <v>74</v>
      </c>
      <c r="F134" s="80">
        <v>12</v>
      </c>
      <c r="G134" s="73">
        <f t="shared" si="18"/>
        <v>36</v>
      </c>
      <c r="H134" s="81">
        <v>275.77</v>
      </c>
      <c r="I134" s="75">
        <f t="shared" si="19"/>
        <v>317.89999999999998</v>
      </c>
      <c r="J134" s="82">
        <f t="shared" si="20"/>
        <v>3814.8</v>
      </c>
      <c r="K134" s="77">
        <f t="shared" si="21"/>
        <v>2.6503074031447707E-2</v>
      </c>
      <c r="L134" s="82">
        <f t="shared" si="22"/>
        <v>11444.4</v>
      </c>
      <c r="M134" s="83">
        <f t="shared" si="23"/>
        <v>2.65030740314477E-2</v>
      </c>
    </row>
    <row r="135" spans="1:13" ht="25" x14ac:dyDescent="0.3">
      <c r="A135" s="70" t="s">
        <v>395</v>
      </c>
      <c r="B135" s="78" t="s">
        <v>396</v>
      </c>
      <c r="C135" s="78" t="s">
        <v>20</v>
      </c>
      <c r="D135" s="79" t="s">
        <v>397</v>
      </c>
      <c r="E135" s="78" t="s">
        <v>74</v>
      </c>
      <c r="F135" s="80">
        <v>40</v>
      </c>
      <c r="G135" s="73">
        <f t="shared" si="18"/>
        <v>120</v>
      </c>
      <c r="H135" s="81">
        <v>237.71</v>
      </c>
      <c r="I135" s="75">
        <f t="shared" si="19"/>
        <v>274.02999999999997</v>
      </c>
      <c r="J135" s="82">
        <f t="shared" si="20"/>
        <v>10961.2</v>
      </c>
      <c r="K135" s="77">
        <f t="shared" si="21"/>
        <v>7.6152221629837633E-2</v>
      </c>
      <c r="L135" s="82">
        <f t="shared" si="22"/>
        <v>32883.599999999999</v>
      </c>
      <c r="M135" s="83">
        <f t="shared" si="23"/>
        <v>7.6152221629837619E-2</v>
      </c>
    </row>
    <row r="136" spans="1:13" ht="25" x14ac:dyDescent="0.3">
      <c r="A136" s="70" t="s">
        <v>398</v>
      </c>
      <c r="B136" s="78" t="s">
        <v>399</v>
      </c>
      <c r="C136" s="78" t="s">
        <v>38</v>
      </c>
      <c r="D136" s="79" t="s">
        <v>400</v>
      </c>
      <c r="E136" s="78" t="s">
        <v>74</v>
      </c>
      <c r="F136" s="80">
        <v>20</v>
      </c>
      <c r="G136" s="73">
        <f t="shared" si="18"/>
        <v>60</v>
      </c>
      <c r="H136" s="81">
        <v>18.45</v>
      </c>
      <c r="I136" s="75">
        <f t="shared" si="19"/>
        <v>21.26</v>
      </c>
      <c r="J136" s="82">
        <f t="shared" si="20"/>
        <v>425.2</v>
      </c>
      <c r="K136" s="77">
        <f t="shared" si="21"/>
        <v>2.95404924980905E-3</v>
      </c>
      <c r="L136" s="82">
        <f t="shared" si="22"/>
        <v>1275.5999999999999</v>
      </c>
      <c r="M136" s="83">
        <f t="shared" si="23"/>
        <v>2.9540492498090496E-3</v>
      </c>
    </row>
    <row r="137" spans="1:13" ht="25" x14ac:dyDescent="0.3">
      <c r="A137" s="70" t="s">
        <v>401</v>
      </c>
      <c r="B137" s="78" t="s">
        <v>402</v>
      </c>
      <c r="C137" s="78" t="s">
        <v>38</v>
      </c>
      <c r="D137" s="79" t="s">
        <v>403</v>
      </c>
      <c r="E137" s="78" t="s">
        <v>74</v>
      </c>
      <c r="F137" s="80">
        <v>40</v>
      </c>
      <c r="G137" s="73">
        <f t="shared" si="18"/>
        <v>120</v>
      </c>
      <c r="H137" s="81">
        <v>21.27</v>
      </c>
      <c r="I137" s="75">
        <f t="shared" si="19"/>
        <v>24.52</v>
      </c>
      <c r="J137" s="82">
        <f t="shared" si="20"/>
        <v>980.8</v>
      </c>
      <c r="K137" s="77">
        <f t="shared" si="21"/>
        <v>6.8140439892114676E-3</v>
      </c>
      <c r="L137" s="82">
        <f t="shared" si="22"/>
        <v>2942.4</v>
      </c>
      <c r="M137" s="83">
        <f t="shared" si="23"/>
        <v>6.8140439892114676E-3</v>
      </c>
    </row>
    <row r="138" spans="1:13" ht="25" x14ac:dyDescent="0.3">
      <c r="A138" s="70" t="s">
        <v>404</v>
      </c>
      <c r="B138" s="78" t="s">
        <v>405</v>
      </c>
      <c r="C138" s="78" t="s">
        <v>38</v>
      </c>
      <c r="D138" s="79" t="s">
        <v>406</v>
      </c>
      <c r="E138" s="78" t="s">
        <v>22</v>
      </c>
      <c r="F138" s="80">
        <v>90</v>
      </c>
      <c r="G138" s="73">
        <f t="shared" si="18"/>
        <v>270</v>
      </c>
      <c r="H138" s="81">
        <v>30.23</v>
      </c>
      <c r="I138" s="75">
        <f t="shared" si="19"/>
        <v>34.840000000000003</v>
      </c>
      <c r="J138" s="82">
        <f t="shared" si="20"/>
        <v>3135.6</v>
      </c>
      <c r="K138" s="77">
        <f t="shared" si="21"/>
        <v>2.1784376358657705E-2</v>
      </c>
      <c r="L138" s="82">
        <f t="shared" si="22"/>
        <v>9406.7999999999993</v>
      </c>
      <c r="M138" s="83">
        <f t="shared" si="23"/>
        <v>2.1784376358657705E-2</v>
      </c>
    </row>
    <row r="139" spans="1:13" ht="25" x14ac:dyDescent="0.3">
      <c r="A139" s="70" t="s">
        <v>407</v>
      </c>
      <c r="B139" s="78" t="s">
        <v>408</v>
      </c>
      <c r="C139" s="78" t="s">
        <v>38</v>
      </c>
      <c r="D139" s="79" t="s">
        <v>409</v>
      </c>
      <c r="E139" s="78" t="s">
        <v>74</v>
      </c>
      <c r="F139" s="80">
        <v>40</v>
      </c>
      <c r="G139" s="73">
        <f t="shared" si="18"/>
        <v>120</v>
      </c>
      <c r="H139" s="81">
        <v>11.07</v>
      </c>
      <c r="I139" s="75">
        <f t="shared" si="19"/>
        <v>12.76</v>
      </c>
      <c r="J139" s="82">
        <f t="shared" si="20"/>
        <v>510.4</v>
      </c>
      <c r="K139" s="77">
        <f t="shared" si="21"/>
        <v>3.5459706893286431E-3</v>
      </c>
      <c r="L139" s="82">
        <f t="shared" si="22"/>
        <v>1531.2</v>
      </c>
      <c r="M139" s="83">
        <f t="shared" si="23"/>
        <v>3.5459706893286431E-3</v>
      </c>
    </row>
    <row r="140" spans="1:13" ht="25" x14ac:dyDescent="0.3">
      <c r="A140" s="70" t="s">
        <v>410</v>
      </c>
      <c r="B140" s="78" t="s">
        <v>411</v>
      </c>
      <c r="C140" s="78" t="s">
        <v>38</v>
      </c>
      <c r="D140" s="79" t="s">
        <v>412</v>
      </c>
      <c r="E140" s="78" t="s">
        <v>74</v>
      </c>
      <c r="F140" s="80">
        <v>3</v>
      </c>
      <c r="G140" s="73">
        <f t="shared" si="18"/>
        <v>9</v>
      </c>
      <c r="H140" s="81">
        <v>448.66</v>
      </c>
      <c r="I140" s="75">
        <f t="shared" si="19"/>
        <v>517.21</v>
      </c>
      <c r="J140" s="82">
        <f t="shared" si="20"/>
        <v>1551.63</v>
      </c>
      <c r="K140" s="77">
        <f t="shared" si="21"/>
        <v>1.0779848159645382E-2</v>
      </c>
      <c r="L140" s="82">
        <f t="shared" si="22"/>
        <v>4654.8900000000003</v>
      </c>
      <c r="M140" s="83">
        <f t="shared" si="23"/>
        <v>1.0779848159645382E-2</v>
      </c>
    </row>
    <row r="141" spans="1:13" ht="50" x14ac:dyDescent="0.3">
      <c r="A141" s="70" t="s">
        <v>413</v>
      </c>
      <c r="B141" s="78" t="s">
        <v>414</v>
      </c>
      <c r="C141" s="78" t="s">
        <v>38</v>
      </c>
      <c r="D141" s="79" t="s">
        <v>415</v>
      </c>
      <c r="E141" s="78" t="s">
        <v>22</v>
      </c>
      <c r="F141" s="80">
        <v>1</v>
      </c>
      <c r="G141" s="73">
        <f t="shared" ref="G141:G172" si="24">F141*3</f>
        <v>3</v>
      </c>
      <c r="H141" s="81">
        <v>226.05</v>
      </c>
      <c r="I141" s="75">
        <f t="shared" ref="I141:I172" si="25">(TRUNC(H141*(1+$M$10),2))</f>
        <v>260.58999999999997</v>
      </c>
      <c r="J141" s="82">
        <f t="shared" ref="J141:J172" si="26">TRUNC(F141*I141,2)</f>
        <v>260.58999999999997</v>
      </c>
      <c r="K141" s="77">
        <f t="shared" ref="K141:K172" si="27">J141/$M$8</f>
        <v>1.8104320178921455E-3</v>
      </c>
      <c r="L141" s="82">
        <f t="shared" ref="L141:L172" si="28">TRUNC(G141*I141,2)</f>
        <v>781.77</v>
      </c>
      <c r="M141" s="83">
        <f t="shared" ref="M141:M172" si="29">L141/$M$9</f>
        <v>1.8104320178921455E-3</v>
      </c>
    </row>
    <row r="142" spans="1:13" ht="50" x14ac:dyDescent="0.3">
      <c r="A142" s="70" t="s">
        <v>416</v>
      </c>
      <c r="B142" s="78" t="s">
        <v>417</v>
      </c>
      <c r="C142" s="78" t="s">
        <v>38</v>
      </c>
      <c r="D142" s="79" t="s">
        <v>418</v>
      </c>
      <c r="E142" s="78" t="s">
        <v>22</v>
      </c>
      <c r="F142" s="80">
        <v>1</v>
      </c>
      <c r="G142" s="73">
        <f t="shared" si="24"/>
        <v>3</v>
      </c>
      <c r="H142" s="81">
        <v>216.3</v>
      </c>
      <c r="I142" s="75">
        <f t="shared" si="25"/>
        <v>249.35</v>
      </c>
      <c r="J142" s="82">
        <f t="shared" si="26"/>
        <v>249.35</v>
      </c>
      <c r="K142" s="77">
        <f t="shared" si="27"/>
        <v>1.7323428514578706E-3</v>
      </c>
      <c r="L142" s="82">
        <f t="shared" si="28"/>
        <v>748.05</v>
      </c>
      <c r="M142" s="83">
        <f t="shared" si="29"/>
        <v>1.7323428514578704E-3</v>
      </c>
    </row>
    <row r="143" spans="1:13" ht="50" x14ac:dyDescent="0.3">
      <c r="A143" s="70" t="s">
        <v>419</v>
      </c>
      <c r="B143" s="78" t="s">
        <v>420</v>
      </c>
      <c r="C143" s="78" t="s">
        <v>38</v>
      </c>
      <c r="D143" s="79" t="s">
        <v>421</v>
      </c>
      <c r="E143" s="78" t="s">
        <v>22</v>
      </c>
      <c r="F143" s="80">
        <v>1</v>
      </c>
      <c r="G143" s="73">
        <f t="shared" si="24"/>
        <v>3</v>
      </c>
      <c r="H143" s="81">
        <v>235.89</v>
      </c>
      <c r="I143" s="75">
        <f t="shared" si="25"/>
        <v>271.93</v>
      </c>
      <c r="J143" s="82">
        <f t="shared" si="26"/>
        <v>271.93</v>
      </c>
      <c r="K143" s="77">
        <f t="shared" si="27"/>
        <v>1.8892159278000352E-3</v>
      </c>
      <c r="L143" s="82">
        <f t="shared" si="28"/>
        <v>815.79</v>
      </c>
      <c r="M143" s="83">
        <f t="shared" si="29"/>
        <v>1.889215927800035E-3</v>
      </c>
    </row>
    <row r="144" spans="1:13" ht="50" x14ac:dyDescent="0.3">
      <c r="A144" s="70" t="s">
        <v>422</v>
      </c>
      <c r="B144" s="78" t="s">
        <v>423</v>
      </c>
      <c r="C144" s="78" t="s">
        <v>38</v>
      </c>
      <c r="D144" s="79" t="s">
        <v>424</v>
      </c>
      <c r="E144" s="78" t="s">
        <v>22</v>
      </c>
      <c r="F144" s="80">
        <v>1</v>
      </c>
      <c r="G144" s="73">
        <f t="shared" si="24"/>
        <v>3</v>
      </c>
      <c r="H144" s="81">
        <v>313.64</v>
      </c>
      <c r="I144" s="75">
        <f t="shared" si="25"/>
        <v>361.56</v>
      </c>
      <c r="J144" s="82">
        <f t="shared" si="26"/>
        <v>361.56</v>
      </c>
      <c r="K144" s="77">
        <f t="shared" si="27"/>
        <v>2.5119145032007528E-3</v>
      </c>
      <c r="L144" s="82">
        <f t="shared" si="28"/>
        <v>1084.68</v>
      </c>
      <c r="M144" s="83">
        <f t="shared" si="29"/>
        <v>2.5119145032007528E-3</v>
      </c>
    </row>
    <row r="145" spans="1:13" ht="37.5" x14ac:dyDescent="0.3">
      <c r="A145" s="70" t="s">
        <v>425</v>
      </c>
      <c r="B145" s="78" t="s">
        <v>426</v>
      </c>
      <c r="C145" s="78" t="s">
        <v>38</v>
      </c>
      <c r="D145" s="79" t="s">
        <v>427</v>
      </c>
      <c r="E145" s="78" t="s">
        <v>22</v>
      </c>
      <c r="F145" s="80">
        <v>1</v>
      </c>
      <c r="G145" s="73">
        <f t="shared" si="24"/>
        <v>3</v>
      </c>
      <c r="H145" s="81">
        <v>440.42</v>
      </c>
      <c r="I145" s="75">
        <f t="shared" si="25"/>
        <v>507.71</v>
      </c>
      <c r="J145" s="82">
        <f t="shared" si="26"/>
        <v>507.71</v>
      </c>
      <c r="K145" s="77">
        <f t="shared" si="27"/>
        <v>3.5272820898884119E-3</v>
      </c>
      <c r="L145" s="82">
        <f t="shared" si="28"/>
        <v>1523.13</v>
      </c>
      <c r="M145" s="83">
        <f t="shared" si="29"/>
        <v>3.5272820898884119E-3</v>
      </c>
    </row>
    <row r="146" spans="1:13" ht="37.5" x14ac:dyDescent="0.3">
      <c r="A146" s="70" t="s">
        <v>428</v>
      </c>
      <c r="B146" s="78" t="s">
        <v>429</v>
      </c>
      <c r="C146" s="78" t="s">
        <v>38</v>
      </c>
      <c r="D146" s="79" t="s">
        <v>430</v>
      </c>
      <c r="E146" s="78" t="s">
        <v>22</v>
      </c>
      <c r="F146" s="80">
        <v>1</v>
      </c>
      <c r="G146" s="73">
        <f t="shared" si="24"/>
        <v>3</v>
      </c>
      <c r="H146" s="81">
        <v>512.57000000000005</v>
      </c>
      <c r="I146" s="75">
        <f t="shared" si="25"/>
        <v>590.89</v>
      </c>
      <c r="J146" s="82">
        <f t="shared" si="26"/>
        <v>590.89</v>
      </c>
      <c r="K146" s="77">
        <f t="shared" si="27"/>
        <v>4.1051697112409911E-3</v>
      </c>
      <c r="L146" s="82">
        <f t="shared" si="28"/>
        <v>1772.67</v>
      </c>
      <c r="M146" s="83">
        <f t="shared" si="29"/>
        <v>4.1051697112409911E-3</v>
      </c>
    </row>
    <row r="147" spans="1:13" ht="25" x14ac:dyDescent="0.3">
      <c r="A147" s="70" t="s">
        <v>431</v>
      </c>
      <c r="B147" s="78" t="s">
        <v>432</v>
      </c>
      <c r="C147" s="78" t="s">
        <v>38</v>
      </c>
      <c r="D147" s="79" t="s">
        <v>433</v>
      </c>
      <c r="E147" s="78" t="s">
        <v>74</v>
      </c>
      <c r="F147" s="80">
        <v>1</v>
      </c>
      <c r="G147" s="73">
        <f t="shared" si="24"/>
        <v>3</v>
      </c>
      <c r="H147" s="81">
        <v>774.18</v>
      </c>
      <c r="I147" s="75">
        <f t="shared" si="25"/>
        <v>892.47</v>
      </c>
      <c r="J147" s="82">
        <f t="shared" si="26"/>
        <v>892.47</v>
      </c>
      <c r="K147" s="77">
        <f t="shared" si="27"/>
        <v>6.2003770789677394E-3</v>
      </c>
      <c r="L147" s="82">
        <f t="shared" si="28"/>
        <v>2677.41</v>
      </c>
      <c r="M147" s="83">
        <f t="shared" si="29"/>
        <v>6.2003770789677386E-3</v>
      </c>
    </row>
    <row r="148" spans="1:13" ht="25" x14ac:dyDescent="0.3">
      <c r="A148" s="70" t="s">
        <v>434</v>
      </c>
      <c r="B148" s="78" t="s">
        <v>435</v>
      </c>
      <c r="C148" s="78" t="s">
        <v>38</v>
      </c>
      <c r="D148" s="79" t="s">
        <v>436</v>
      </c>
      <c r="E148" s="78" t="s">
        <v>22</v>
      </c>
      <c r="F148" s="80">
        <v>5</v>
      </c>
      <c r="G148" s="73">
        <f t="shared" si="24"/>
        <v>15</v>
      </c>
      <c r="H148" s="81">
        <v>10.62</v>
      </c>
      <c r="I148" s="75">
        <f t="shared" si="25"/>
        <v>12.24</v>
      </c>
      <c r="J148" s="82">
        <f t="shared" si="26"/>
        <v>61.2</v>
      </c>
      <c r="K148" s="77">
        <f t="shared" si="27"/>
        <v>4.2518300585210221E-4</v>
      </c>
      <c r="L148" s="82">
        <f t="shared" si="28"/>
        <v>183.6</v>
      </c>
      <c r="M148" s="83">
        <f t="shared" si="29"/>
        <v>4.2518300585210215E-4</v>
      </c>
    </row>
    <row r="149" spans="1:13" ht="25" x14ac:dyDescent="0.3">
      <c r="A149" s="70" t="s">
        <v>437</v>
      </c>
      <c r="B149" s="78" t="s">
        <v>438</v>
      </c>
      <c r="C149" s="78" t="s">
        <v>38</v>
      </c>
      <c r="D149" s="79" t="s">
        <v>439</v>
      </c>
      <c r="E149" s="78" t="s">
        <v>22</v>
      </c>
      <c r="F149" s="80">
        <v>5</v>
      </c>
      <c r="G149" s="73">
        <f t="shared" si="24"/>
        <v>15</v>
      </c>
      <c r="H149" s="81">
        <v>9.6300000000000008</v>
      </c>
      <c r="I149" s="75">
        <f t="shared" si="25"/>
        <v>11.1</v>
      </c>
      <c r="J149" s="82">
        <f t="shared" si="26"/>
        <v>55.5</v>
      </c>
      <c r="K149" s="77">
        <f t="shared" si="27"/>
        <v>3.855826278560731E-4</v>
      </c>
      <c r="L149" s="82">
        <f t="shared" si="28"/>
        <v>166.5</v>
      </c>
      <c r="M149" s="83">
        <f t="shared" si="29"/>
        <v>3.8558262785607305E-4</v>
      </c>
    </row>
    <row r="150" spans="1:13" ht="25" x14ac:dyDescent="0.3">
      <c r="A150" s="70" t="s">
        <v>440</v>
      </c>
      <c r="B150" s="78" t="s">
        <v>441</v>
      </c>
      <c r="C150" s="78" t="s">
        <v>38</v>
      </c>
      <c r="D150" s="79" t="s">
        <v>442</v>
      </c>
      <c r="E150" s="78" t="s">
        <v>32</v>
      </c>
      <c r="F150" s="80">
        <v>7</v>
      </c>
      <c r="G150" s="73">
        <f t="shared" si="24"/>
        <v>21</v>
      </c>
      <c r="H150" s="81">
        <v>74.25</v>
      </c>
      <c r="I150" s="75">
        <f t="shared" si="25"/>
        <v>85.59</v>
      </c>
      <c r="J150" s="82">
        <f t="shared" si="26"/>
        <v>599.13</v>
      </c>
      <c r="K150" s="77">
        <f t="shared" si="27"/>
        <v>4.16241657346683E-3</v>
      </c>
      <c r="L150" s="82">
        <f t="shared" si="28"/>
        <v>1797.39</v>
      </c>
      <c r="M150" s="83">
        <f t="shared" si="29"/>
        <v>4.16241657346683E-3</v>
      </c>
    </row>
    <row r="151" spans="1:13" x14ac:dyDescent="0.3">
      <c r="A151" s="70" t="s">
        <v>443</v>
      </c>
      <c r="B151" s="78" t="s">
        <v>444</v>
      </c>
      <c r="C151" s="78" t="s">
        <v>20</v>
      </c>
      <c r="D151" s="79" t="s">
        <v>445</v>
      </c>
      <c r="E151" s="78" t="s">
        <v>22</v>
      </c>
      <c r="F151" s="80">
        <v>500</v>
      </c>
      <c r="G151" s="73">
        <f t="shared" si="24"/>
        <v>1500</v>
      </c>
      <c r="H151" s="81">
        <v>0.06</v>
      </c>
      <c r="I151" s="75">
        <f t="shared" si="25"/>
        <v>0.06</v>
      </c>
      <c r="J151" s="82">
        <f t="shared" si="26"/>
        <v>30</v>
      </c>
      <c r="K151" s="77">
        <f t="shared" si="27"/>
        <v>2.0842304208436383E-4</v>
      </c>
      <c r="L151" s="82">
        <f t="shared" si="28"/>
        <v>90</v>
      </c>
      <c r="M151" s="83">
        <f t="shared" si="29"/>
        <v>2.0842304208436381E-4</v>
      </c>
    </row>
    <row r="152" spans="1:13" x14ac:dyDescent="0.3">
      <c r="A152" s="70" t="s">
        <v>446</v>
      </c>
      <c r="B152" s="78" t="s">
        <v>447</v>
      </c>
      <c r="C152" s="78" t="s">
        <v>20</v>
      </c>
      <c r="D152" s="79" t="s">
        <v>448</v>
      </c>
      <c r="E152" s="78" t="s">
        <v>22</v>
      </c>
      <c r="F152" s="80">
        <v>500</v>
      </c>
      <c r="G152" s="73">
        <f t="shared" si="24"/>
        <v>1500</v>
      </c>
      <c r="H152" s="81">
        <v>0.05</v>
      </c>
      <c r="I152" s="75">
        <f t="shared" si="25"/>
        <v>0.05</v>
      </c>
      <c r="J152" s="82">
        <f t="shared" si="26"/>
        <v>25</v>
      </c>
      <c r="K152" s="77">
        <f t="shared" si="27"/>
        <v>1.7368586840363652E-4</v>
      </c>
      <c r="L152" s="82">
        <f t="shared" si="28"/>
        <v>75</v>
      </c>
      <c r="M152" s="83">
        <f t="shared" si="29"/>
        <v>1.7368586840363652E-4</v>
      </c>
    </row>
    <row r="153" spans="1:13" x14ac:dyDescent="0.3">
      <c r="A153" s="70" t="s">
        <v>449</v>
      </c>
      <c r="B153" s="78" t="s">
        <v>450</v>
      </c>
      <c r="C153" s="78" t="s">
        <v>38</v>
      </c>
      <c r="D153" s="79" t="s">
        <v>451</v>
      </c>
      <c r="E153" s="78" t="s">
        <v>22</v>
      </c>
      <c r="F153" s="80">
        <v>4</v>
      </c>
      <c r="G153" s="73">
        <f t="shared" si="24"/>
        <v>12</v>
      </c>
      <c r="H153" s="81">
        <v>34.950000000000003</v>
      </c>
      <c r="I153" s="75">
        <f t="shared" si="25"/>
        <v>40.29</v>
      </c>
      <c r="J153" s="82">
        <f t="shared" si="26"/>
        <v>161.16</v>
      </c>
      <c r="K153" s="77">
        <f t="shared" si="27"/>
        <v>1.1196485820772024E-3</v>
      </c>
      <c r="L153" s="82">
        <f t="shared" si="28"/>
        <v>483.48</v>
      </c>
      <c r="M153" s="83">
        <f t="shared" si="29"/>
        <v>1.1196485820772024E-3</v>
      </c>
    </row>
    <row r="154" spans="1:13" x14ac:dyDescent="0.3">
      <c r="A154" s="70" t="s">
        <v>452</v>
      </c>
      <c r="B154" s="78" t="s">
        <v>453</v>
      </c>
      <c r="C154" s="78" t="s">
        <v>38</v>
      </c>
      <c r="D154" s="79" t="s">
        <v>454</v>
      </c>
      <c r="E154" s="78" t="s">
        <v>22</v>
      </c>
      <c r="F154" s="80">
        <v>4</v>
      </c>
      <c r="G154" s="73">
        <f t="shared" si="24"/>
        <v>12</v>
      </c>
      <c r="H154" s="81">
        <v>36.869999999999997</v>
      </c>
      <c r="I154" s="75">
        <f t="shared" si="25"/>
        <v>42.5</v>
      </c>
      <c r="J154" s="82">
        <f t="shared" si="26"/>
        <v>170</v>
      </c>
      <c r="K154" s="77">
        <f t="shared" si="27"/>
        <v>1.1810639051447283E-3</v>
      </c>
      <c r="L154" s="82">
        <f t="shared" si="28"/>
        <v>510</v>
      </c>
      <c r="M154" s="83">
        <f t="shared" si="29"/>
        <v>1.1810639051447283E-3</v>
      </c>
    </row>
    <row r="155" spans="1:13" ht="25" x14ac:dyDescent="0.3">
      <c r="A155" s="70" t="s">
        <v>455</v>
      </c>
      <c r="B155" s="78" t="s">
        <v>456</v>
      </c>
      <c r="C155" s="78" t="s">
        <v>38</v>
      </c>
      <c r="D155" s="79" t="s">
        <v>457</v>
      </c>
      <c r="E155" s="78" t="s">
        <v>22</v>
      </c>
      <c r="F155" s="80">
        <v>4</v>
      </c>
      <c r="G155" s="73">
        <f t="shared" si="24"/>
        <v>12</v>
      </c>
      <c r="H155" s="81">
        <v>79.739999999999995</v>
      </c>
      <c r="I155" s="75">
        <f t="shared" si="25"/>
        <v>91.92</v>
      </c>
      <c r="J155" s="82">
        <f t="shared" si="26"/>
        <v>367.68</v>
      </c>
      <c r="K155" s="77">
        <f t="shared" si="27"/>
        <v>2.5544328037859633E-3</v>
      </c>
      <c r="L155" s="82">
        <f t="shared" si="28"/>
        <v>1103.04</v>
      </c>
      <c r="M155" s="83">
        <f t="shared" si="29"/>
        <v>2.5544328037859628E-3</v>
      </c>
    </row>
    <row r="156" spans="1:13" ht="25" x14ac:dyDescent="0.3">
      <c r="A156" s="70" t="s">
        <v>458</v>
      </c>
      <c r="B156" s="78" t="s">
        <v>459</v>
      </c>
      <c r="C156" s="78" t="s">
        <v>38</v>
      </c>
      <c r="D156" s="79" t="s">
        <v>460</v>
      </c>
      <c r="E156" s="78" t="s">
        <v>22</v>
      </c>
      <c r="F156" s="80">
        <v>4</v>
      </c>
      <c r="G156" s="73">
        <f t="shared" si="24"/>
        <v>12</v>
      </c>
      <c r="H156" s="81">
        <v>89.95</v>
      </c>
      <c r="I156" s="75">
        <f t="shared" si="25"/>
        <v>103.69</v>
      </c>
      <c r="J156" s="82">
        <f t="shared" si="26"/>
        <v>414.76</v>
      </c>
      <c r="K156" s="77">
        <f t="shared" si="27"/>
        <v>2.8815180311636914E-3</v>
      </c>
      <c r="L156" s="82">
        <f t="shared" si="28"/>
        <v>1244.28</v>
      </c>
      <c r="M156" s="83">
        <f t="shared" si="29"/>
        <v>2.881518031163691E-3</v>
      </c>
    </row>
    <row r="157" spans="1:13" x14ac:dyDescent="0.3">
      <c r="A157" s="70" t="s">
        <v>461</v>
      </c>
      <c r="B157" s="78" t="s">
        <v>462</v>
      </c>
      <c r="C157" s="78" t="s">
        <v>38</v>
      </c>
      <c r="D157" s="79" t="s">
        <v>463</v>
      </c>
      <c r="E157" s="78" t="s">
        <v>22</v>
      </c>
      <c r="F157" s="80">
        <v>4</v>
      </c>
      <c r="G157" s="73">
        <f t="shared" si="24"/>
        <v>12</v>
      </c>
      <c r="H157" s="81">
        <v>24.77</v>
      </c>
      <c r="I157" s="75">
        <f t="shared" si="25"/>
        <v>28.55</v>
      </c>
      <c r="J157" s="82">
        <f t="shared" si="26"/>
        <v>114.2</v>
      </c>
      <c r="K157" s="77">
        <f t="shared" si="27"/>
        <v>7.9339704686781165E-4</v>
      </c>
      <c r="L157" s="82">
        <f t="shared" si="28"/>
        <v>342.6</v>
      </c>
      <c r="M157" s="83">
        <f t="shared" si="29"/>
        <v>7.9339704686781165E-4</v>
      </c>
    </row>
    <row r="158" spans="1:13" x14ac:dyDescent="0.3">
      <c r="A158" s="70" t="s">
        <v>464</v>
      </c>
      <c r="B158" s="78" t="s">
        <v>465</v>
      </c>
      <c r="C158" s="78" t="s">
        <v>38</v>
      </c>
      <c r="D158" s="79" t="s">
        <v>466</v>
      </c>
      <c r="E158" s="78" t="s">
        <v>22</v>
      </c>
      <c r="F158" s="80">
        <v>4</v>
      </c>
      <c r="G158" s="73">
        <f t="shared" si="24"/>
        <v>12</v>
      </c>
      <c r="H158" s="81">
        <v>29.57</v>
      </c>
      <c r="I158" s="75">
        <f t="shared" si="25"/>
        <v>34.08</v>
      </c>
      <c r="J158" s="82">
        <f t="shared" si="26"/>
        <v>136.32</v>
      </c>
      <c r="K158" s="77">
        <f t="shared" si="27"/>
        <v>9.4707430323134922E-4</v>
      </c>
      <c r="L158" s="82">
        <f t="shared" si="28"/>
        <v>408.96</v>
      </c>
      <c r="M158" s="83">
        <f t="shared" si="29"/>
        <v>9.4707430323134911E-4</v>
      </c>
    </row>
    <row r="159" spans="1:13" ht="25" x14ac:dyDescent="0.3">
      <c r="A159" s="70" t="s">
        <v>467</v>
      </c>
      <c r="B159" s="78" t="s">
        <v>468</v>
      </c>
      <c r="C159" s="78" t="s">
        <v>38</v>
      </c>
      <c r="D159" s="79" t="s">
        <v>469</v>
      </c>
      <c r="E159" s="78" t="s">
        <v>22</v>
      </c>
      <c r="F159" s="80">
        <v>4</v>
      </c>
      <c r="G159" s="73">
        <f t="shared" si="24"/>
        <v>12</v>
      </c>
      <c r="H159" s="81">
        <v>82.07</v>
      </c>
      <c r="I159" s="75">
        <f t="shared" si="25"/>
        <v>94.61</v>
      </c>
      <c r="J159" s="82">
        <f t="shared" si="26"/>
        <v>378.44</v>
      </c>
      <c r="K159" s="77">
        <f t="shared" si="27"/>
        <v>2.6291872015468884E-3</v>
      </c>
      <c r="L159" s="82">
        <f t="shared" si="28"/>
        <v>1135.32</v>
      </c>
      <c r="M159" s="83">
        <f t="shared" si="29"/>
        <v>2.629187201546888E-3</v>
      </c>
    </row>
    <row r="160" spans="1:13" ht="25" x14ac:dyDescent="0.3">
      <c r="A160" s="70" t="s">
        <v>470</v>
      </c>
      <c r="B160" s="78" t="s">
        <v>471</v>
      </c>
      <c r="C160" s="78" t="s">
        <v>38</v>
      </c>
      <c r="D160" s="79" t="s">
        <v>472</v>
      </c>
      <c r="E160" s="78" t="s">
        <v>22</v>
      </c>
      <c r="F160" s="80">
        <v>3</v>
      </c>
      <c r="G160" s="73">
        <f t="shared" si="24"/>
        <v>9</v>
      </c>
      <c r="H160" s="81">
        <v>84.84</v>
      </c>
      <c r="I160" s="75">
        <f t="shared" si="25"/>
        <v>97.8</v>
      </c>
      <c r="J160" s="82">
        <f t="shared" si="26"/>
        <v>293.39999999999998</v>
      </c>
      <c r="K160" s="77">
        <f t="shared" si="27"/>
        <v>2.038377351585078E-3</v>
      </c>
      <c r="L160" s="82">
        <f t="shared" si="28"/>
        <v>880.2</v>
      </c>
      <c r="M160" s="83">
        <f t="shared" si="29"/>
        <v>2.0383773515850784E-3</v>
      </c>
    </row>
    <row r="161" spans="1:13" x14ac:dyDescent="0.3">
      <c r="A161" s="70" t="s">
        <v>473</v>
      </c>
      <c r="B161" s="78" t="s">
        <v>474</v>
      </c>
      <c r="C161" s="78" t="s">
        <v>38</v>
      </c>
      <c r="D161" s="79" t="s">
        <v>475</v>
      </c>
      <c r="E161" s="78" t="s">
        <v>32</v>
      </c>
      <c r="F161" s="80">
        <v>20</v>
      </c>
      <c r="G161" s="73">
        <f t="shared" si="24"/>
        <v>60</v>
      </c>
      <c r="H161" s="81">
        <v>4.87</v>
      </c>
      <c r="I161" s="75">
        <f t="shared" si="25"/>
        <v>5.61</v>
      </c>
      <c r="J161" s="82">
        <f t="shared" si="26"/>
        <v>112.2</v>
      </c>
      <c r="K161" s="77">
        <f t="shared" si="27"/>
        <v>7.7950217739552075E-4</v>
      </c>
      <c r="L161" s="82">
        <f t="shared" si="28"/>
        <v>336.6</v>
      </c>
      <c r="M161" s="83">
        <f t="shared" si="29"/>
        <v>7.7950217739552075E-4</v>
      </c>
    </row>
    <row r="162" spans="1:13" x14ac:dyDescent="0.3">
      <c r="A162" s="70" t="s">
        <v>476</v>
      </c>
      <c r="B162" s="78" t="s">
        <v>477</v>
      </c>
      <c r="C162" s="78" t="s">
        <v>38</v>
      </c>
      <c r="D162" s="79" t="s">
        <v>478</v>
      </c>
      <c r="E162" s="78" t="s">
        <v>115</v>
      </c>
      <c r="F162" s="80">
        <v>8</v>
      </c>
      <c r="G162" s="73">
        <f t="shared" si="24"/>
        <v>24</v>
      </c>
      <c r="H162" s="81">
        <v>32.270000000000003</v>
      </c>
      <c r="I162" s="75">
        <f t="shared" si="25"/>
        <v>37.200000000000003</v>
      </c>
      <c r="J162" s="82">
        <f t="shared" si="26"/>
        <v>297.60000000000002</v>
      </c>
      <c r="K162" s="77">
        <f t="shared" si="27"/>
        <v>2.0675565774768891E-3</v>
      </c>
      <c r="L162" s="82">
        <f t="shared" si="28"/>
        <v>892.8</v>
      </c>
      <c r="M162" s="83">
        <f t="shared" si="29"/>
        <v>2.0675565774768891E-3</v>
      </c>
    </row>
    <row r="163" spans="1:13" ht="25" x14ac:dyDescent="0.3">
      <c r="A163" s="70" t="s">
        <v>479</v>
      </c>
      <c r="B163" s="78" t="s">
        <v>480</v>
      </c>
      <c r="C163" s="78" t="s">
        <v>38</v>
      </c>
      <c r="D163" s="79" t="s">
        <v>481</v>
      </c>
      <c r="E163" s="78" t="s">
        <v>74</v>
      </c>
      <c r="F163" s="80">
        <v>15</v>
      </c>
      <c r="G163" s="73">
        <f t="shared" si="24"/>
        <v>45</v>
      </c>
      <c r="H163" s="81">
        <v>36.03</v>
      </c>
      <c r="I163" s="75">
        <f t="shared" si="25"/>
        <v>41.53</v>
      </c>
      <c r="J163" s="82">
        <f t="shared" si="26"/>
        <v>622.95000000000005</v>
      </c>
      <c r="K163" s="77">
        <f t="shared" si="27"/>
        <v>4.3279044688818149E-3</v>
      </c>
      <c r="L163" s="82">
        <f t="shared" si="28"/>
        <v>1868.85</v>
      </c>
      <c r="M163" s="83">
        <f t="shared" si="29"/>
        <v>4.3279044688818141E-3</v>
      </c>
    </row>
    <row r="164" spans="1:13" ht="25" x14ac:dyDescent="0.3">
      <c r="A164" s="70" t="s">
        <v>482</v>
      </c>
      <c r="B164" s="78" t="s">
        <v>483</v>
      </c>
      <c r="C164" s="78" t="s">
        <v>38</v>
      </c>
      <c r="D164" s="79" t="s">
        <v>484</v>
      </c>
      <c r="E164" s="78" t="s">
        <v>87</v>
      </c>
      <c r="F164" s="80">
        <v>8</v>
      </c>
      <c r="G164" s="73">
        <f t="shared" si="24"/>
        <v>24</v>
      </c>
      <c r="H164" s="81">
        <v>22.33</v>
      </c>
      <c r="I164" s="75">
        <f t="shared" si="25"/>
        <v>25.74</v>
      </c>
      <c r="J164" s="82">
        <f t="shared" si="26"/>
        <v>205.92</v>
      </c>
      <c r="K164" s="77">
        <f t="shared" si="27"/>
        <v>1.4306157608670732E-3</v>
      </c>
      <c r="L164" s="82">
        <f t="shared" si="28"/>
        <v>617.76</v>
      </c>
      <c r="M164" s="83">
        <f t="shared" si="29"/>
        <v>1.4306157608670732E-3</v>
      </c>
    </row>
    <row r="165" spans="1:13" ht="25" x14ac:dyDescent="0.3">
      <c r="A165" s="70" t="s">
        <v>485</v>
      </c>
      <c r="B165" s="78" t="s">
        <v>486</v>
      </c>
      <c r="C165" s="78" t="s">
        <v>20</v>
      </c>
      <c r="D165" s="79" t="s">
        <v>487</v>
      </c>
      <c r="E165" s="78" t="s">
        <v>87</v>
      </c>
      <c r="F165" s="80">
        <v>50</v>
      </c>
      <c r="G165" s="73">
        <f t="shared" si="24"/>
        <v>150</v>
      </c>
      <c r="H165" s="81">
        <v>49.63</v>
      </c>
      <c r="I165" s="75">
        <f t="shared" si="25"/>
        <v>57.21</v>
      </c>
      <c r="J165" s="82">
        <f t="shared" si="26"/>
        <v>2860.5</v>
      </c>
      <c r="K165" s="77">
        <f t="shared" si="27"/>
        <v>1.987313706274409E-2</v>
      </c>
      <c r="L165" s="82">
        <f t="shared" si="28"/>
        <v>8581.5</v>
      </c>
      <c r="M165" s="83">
        <f t="shared" si="29"/>
        <v>1.987313706274409E-2</v>
      </c>
    </row>
    <row r="166" spans="1:13" ht="25" x14ac:dyDescent="0.3">
      <c r="A166" s="70" t="s">
        <v>488</v>
      </c>
      <c r="B166" s="78" t="s">
        <v>489</v>
      </c>
      <c r="C166" s="78" t="s">
        <v>38</v>
      </c>
      <c r="D166" s="79" t="s">
        <v>490</v>
      </c>
      <c r="E166" s="78" t="s">
        <v>22</v>
      </c>
      <c r="F166" s="80">
        <v>10</v>
      </c>
      <c r="G166" s="73">
        <f t="shared" si="24"/>
        <v>30</v>
      </c>
      <c r="H166" s="81">
        <v>32.159999999999997</v>
      </c>
      <c r="I166" s="75">
        <f t="shared" si="25"/>
        <v>37.07</v>
      </c>
      <c r="J166" s="82">
        <f t="shared" si="26"/>
        <v>370.7</v>
      </c>
      <c r="K166" s="77">
        <f t="shared" si="27"/>
        <v>2.5754140566891224E-3</v>
      </c>
      <c r="L166" s="82">
        <f t="shared" si="28"/>
        <v>1112.0999999999999</v>
      </c>
      <c r="M166" s="83">
        <f t="shared" si="29"/>
        <v>2.575414056689122E-3</v>
      </c>
    </row>
    <row r="167" spans="1:13" x14ac:dyDescent="0.3">
      <c r="A167" s="70" t="s">
        <v>491</v>
      </c>
      <c r="B167" s="78" t="s">
        <v>492</v>
      </c>
      <c r="C167" s="78" t="s">
        <v>38</v>
      </c>
      <c r="D167" s="79" t="s">
        <v>493</v>
      </c>
      <c r="E167" s="78" t="s">
        <v>115</v>
      </c>
      <c r="F167" s="80">
        <v>144</v>
      </c>
      <c r="G167" s="73">
        <f t="shared" si="24"/>
        <v>432</v>
      </c>
      <c r="H167" s="81">
        <v>8.91</v>
      </c>
      <c r="I167" s="75">
        <f t="shared" si="25"/>
        <v>10.27</v>
      </c>
      <c r="J167" s="82">
        <f t="shared" si="26"/>
        <v>1478.88</v>
      </c>
      <c r="K167" s="77">
        <f t="shared" si="27"/>
        <v>1.02744222825908E-2</v>
      </c>
      <c r="L167" s="82">
        <f t="shared" si="28"/>
        <v>4436.6400000000003</v>
      </c>
      <c r="M167" s="83">
        <f t="shared" si="29"/>
        <v>1.02744222825908E-2</v>
      </c>
    </row>
    <row r="168" spans="1:13" ht="25" x14ac:dyDescent="0.3">
      <c r="A168" s="70" t="s">
        <v>494</v>
      </c>
      <c r="B168" s="78" t="s">
        <v>495</v>
      </c>
      <c r="C168" s="78" t="s">
        <v>38</v>
      </c>
      <c r="D168" s="79" t="s">
        <v>496</v>
      </c>
      <c r="E168" s="78" t="s">
        <v>32</v>
      </c>
      <c r="F168" s="80">
        <v>8</v>
      </c>
      <c r="G168" s="73">
        <f t="shared" si="24"/>
        <v>24</v>
      </c>
      <c r="H168" s="81">
        <v>103.26</v>
      </c>
      <c r="I168" s="75">
        <f t="shared" si="25"/>
        <v>119.03</v>
      </c>
      <c r="J168" s="82">
        <f t="shared" si="26"/>
        <v>952.24</v>
      </c>
      <c r="K168" s="77">
        <f t="shared" si="27"/>
        <v>6.6156252531471534E-3</v>
      </c>
      <c r="L168" s="82">
        <f t="shared" si="28"/>
        <v>2856.72</v>
      </c>
      <c r="M168" s="83">
        <f t="shared" si="29"/>
        <v>6.6156252531471525E-3</v>
      </c>
    </row>
    <row r="169" spans="1:13" x14ac:dyDescent="0.3">
      <c r="A169" s="70" t="s">
        <v>497</v>
      </c>
      <c r="B169" s="78" t="s">
        <v>498</v>
      </c>
      <c r="C169" s="78" t="s">
        <v>38</v>
      </c>
      <c r="D169" s="79" t="s">
        <v>499</v>
      </c>
      <c r="E169" s="78" t="s">
        <v>22</v>
      </c>
      <c r="F169" s="80">
        <v>8</v>
      </c>
      <c r="G169" s="73">
        <f t="shared" si="24"/>
        <v>24</v>
      </c>
      <c r="H169" s="81">
        <v>17.899999999999999</v>
      </c>
      <c r="I169" s="75">
        <f t="shared" si="25"/>
        <v>20.63</v>
      </c>
      <c r="J169" s="82">
        <f t="shared" si="26"/>
        <v>165.04</v>
      </c>
      <c r="K169" s="77">
        <f t="shared" si="27"/>
        <v>1.1466046288534468E-3</v>
      </c>
      <c r="L169" s="82">
        <f t="shared" si="28"/>
        <v>495.12</v>
      </c>
      <c r="M169" s="83">
        <f t="shared" si="29"/>
        <v>1.1466046288534468E-3</v>
      </c>
    </row>
    <row r="170" spans="1:13" x14ac:dyDescent="0.3">
      <c r="A170" s="70" t="s">
        <v>500</v>
      </c>
      <c r="B170" s="78" t="s">
        <v>501</v>
      </c>
      <c r="C170" s="78" t="s">
        <v>38</v>
      </c>
      <c r="D170" s="79" t="s">
        <v>502</v>
      </c>
      <c r="E170" s="78" t="s">
        <v>22</v>
      </c>
      <c r="F170" s="80">
        <v>8</v>
      </c>
      <c r="G170" s="73">
        <f t="shared" si="24"/>
        <v>24</v>
      </c>
      <c r="H170" s="81">
        <v>11.83</v>
      </c>
      <c r="I170" s="75">
        <f t="shared" si="25"/>
        <v>13.63</v>
      </c>
      <c r="J170" s="82">
        <f t="shared" si="26"/>
        <v>109.04</v>
      </c>
      <c r="K170" s="77">
        <f t="shared" si="27"/>
        <v>7.5754828362930107E-4</v>
      </c>
      <c r="L170" s="82">
        <f t="shared" si="28"/>
        <v>327.12</v>
      </c>
      <c r="M170" s="83">
        <f t="shared" si="29"/>
        <v>7.5754828362930107E-4</v>
      </c>
    </row>
    <row r="171" spans="1:13" x14ac:dyDescent="0.3">
      <c r="A171" s="70" t="s">
        <v>503</v>
      </c>
      <c r="B171" s="78" t="s">
        <v>504</v>
      </c>
      <c r="C171" s="78" t="s">
        <v>38</v>
      </c>
      <c r="D171" s="79" t="s">
        <v>505</v>
      </c>
      <c r="E171" s="78" t="s">
        <v>22</v>
      </c>
      <c r="F171" s="80">
        <v>5</v>
      </c>
      <c r="G171" s="73">
        <f t="shared" si="24"/>
        <v>15</v>
      </c>
      <c r="H171" s="81">
        <v>17.010000000000002</v>
      </c>
      <c r="I171" s="75">
        <f t="shared" si="25"/>
        <v>19.600000000000001</v>
      </c>
      <c r="J171" s="82">
        <f t="shared" si="26"/>
        <v>98</v>
      </c>
      <c r="K171" s="77">
        <f t="shared" si="27"/>
        <v>6.8084860414225517E-4</v>
      </c>
      <c r="L171" s="82">
        <f t="shared" si="28"/>
        <v>294</v>
      </c>
      <c r="M171" s="83">
        <f t="shared" si="29"/>
        <v>6.8084860414225517E-4</v>
      </c>
    </row>
    <row r="172" spans="1:13" ht="25" x14ac:dyDescent="0.3">
      <c r="A172" s="70" t="s">
        <v>506</v>
      </c>
      <c r="B172" s="78" t="s">
        <v>507</v>
      </c>
      <c r="C172" s="78" t="s">
        <v>38</v>
      </c>
      <c r="D172" s="79" t="s">
        <v>508</v>
      </c>
      <c r="E172" s="78" t="s">
        <v>115</v>
      </c>
      <c r="F172" s="80">
        <v>15</v>
      </c>
      <c r="G172" s="73">
        <f t="shared" si="24"/>
        <v>45</v>
      </c>
      <c r="H172" s="81">
        <v>52.2</v>
      </c>
      <c r="I172" s="75">
        <f t="shared" si="25"/>
        <v>60.17</v>
      </c>
      <c r="J172" s="82">
        <f t="shared" si="26"/>
        <v>902.55</v>
      </c>
      <c r="K172" s="77">
        <f t="shared" si="27"/>
        <v>6.2704072211080854E-3</v>
      </c>
      <c r="L172" s="82">
        <f t="shared" si="28"/>
        <v>2707.65</v>
      </c>
      <c r="M172" s="83">
        <f t="shared" si="29"/>
        <v>6.2704072211080854E-3</v>
      </c>
    </row>
    <row r="173" spans="1:13" x14ac:dyDescent="0.3">
      <c r="A173" s="70" t="s">
        <v>509</v>
      </c>
      <c r="B173" s="78" t="s">
        <v>510</v>
      </c>
      <c r="C173" s="78" t="s">
        <v>38</v>
      </c>
      <c r="D173" s="79" t="s">
        <v>511</v>
      </c>
      <c r="E173" s="78" t="s">
        <v>22</v>
      </c>
      <c r="F173" s="80">
        <v>20</v>
      </c>
      <c r="G173" s="73">
        <f t="shared" ref="G173:G201" si="30">F173*3</f>
        <v>60</v>
      </c>
      <c r="H173" s="81">
        <v>3.03</v>
      </c>
      <c r="I173" s="75">
        <f t="shared" ref="I173:I201" si="31">(TRUNC(H173*(1+$M$10),2))</f>
        <v>3.49</v>
      </c>
      <c r="J173" s="82">
        <f t="shared" ref="J173:J201" si="32">TRUNC(F173*I173,2)</f>
        <v>69.8</v>
      </c>
      <c r="K173" s="77">
        <f t="shared" ref="K173:K201" si="33">J173/$M$8</f>
        <v>4.8493094458295315E-4</v>
      </c>
      <c r="L173" s="82">
        <f t="shared" ref="L173:L201" si="34">TRUNC(G173*I173,2)</f>
        <v>209.4</v>
      </c>
      <c r="M173" s="83">
        <f t="shared" ref="M173:M201" si="35">L173/$M$9</f>
        <v>4.8493094458295315E-4</v>
      </c>
    </row>
    <row r="174" spans="1:13" ht="25" x14ac:dyDescent="0.3">
      <c r="A174" s="70" t="s">
        <v>512</v>
      </c>
      <c r="B174" s="78" t="s">
        <v>513</v>
      </c>
      <c r="C174" s="78" t="s">
        <v>38</v>
      </c>
      <c r="D174" s="79" t="s">
        <v>514</v>
      </c>
      <c r="E174" s="78" t="s">
        <v>22</v>
      </c>
      <c r="F174" s="80">
        <v>100</v>
      </c>
      <c r="G174" s="73">
        <f t="shared" si="30"/>
        <v>300</v>
      </c>
      <c r="H174" s="81">
        <v>1.01</v>
      </c>
      <c r="I174" s="75">
        <f t="shared" si="31"/>
        <v>1.1599999999999999</v>
      </c>
      <c r="J174" s="82">
        <f t="shared" si="32"/>
        <v>116</v>
      </c>
      <c r="K174" s="77">
        <f t="shared" si="33"/>
        <v>8.0590242939287341E-4</v>
      </c>
      <c r="L174" s="82">
        <f t="shared" si="34"/>
        <v>348</v>
      </c>
      <c r="M174" s="83">
        <f t="shared" si="35"/>
        <v>8.0590242939287341E-4</v>
      </c>
    </row>
    <row r="175" spans="1:13" ht="25" x14ac:dyDescent="0.3">
      <c r="A175" s="70" t="s">
        <v>515</v>
      </c>
      <c r="B175" s="78" t="s">
        <v>516</v>
      </c>
      <c r="C175" s="78" t="s">
        <v>38</v>
      </c>
      <c r="D175" s="79" t="s">
        <v>517</v>
      </c>
      <c r="E175" s="78" t="s">
        <v>22</v>
      </c>
      <c r="F175" s="80">
        <v>80</v>
      </c>
      <c r="G175" s="73">
        <f t="shared" si="30"/>
        <v>240</v>
      </c>
      <c r="H175" s="81">
        <v>1.31</v>
      </c>
      <c r="I175" s="75">
        <f t="shared" si="31"/>
        <v>1.51</v>
      </c>
      <c r="J175" s="82">
        <f t="shared" si="32"/>
        <v>120.8</v>
      </c>
      <c r="K175" s="77">
        <f t="shared" si="33"/>
        <v>8.3925011612637169E-4</v>
      </c>
      <c r="L175" s="82">
        <f t="shared" si="34"/>
        <v>362.4</v>
      </c>
      <c r="M175" s="83">
        <f t="shared" si="35"/>
        <v>8.3925011612637158E-4</v>
      </c>
    </row>
    <row r="176" spans="1:13" ht="25" x14ac:dyDescent="0.3">
      <c r="A176" s="70" t="s">
        <v>518</v>
      </c>
      <c r="B176" s="78" t="s">
        <v>519</v>
      </c>
      <c r="C176" s="78" t="s">
        <v>38</v>
      </c>
      <c r="D176" s="79" t="s">
        <v>520</v>
      </c>
      <c r="E176" s="78" t="s">
        <v>22</v>
      </c>
      <c r="F176" s="80">
        <v>60</v>
      </c>
      <c r="G176" s="73">
        <f t="shared" si="30"/>
        <v>180</v>
      </c>
      <c r="H176" s="81">
        <v>1.57</v>
      </c>
      <c r="I176" s="75">
        <f t="shared" si="31"/>
        <v>1.8</v>
      </c>
      <c r="J176" s="82">
        <f t="shared" si="32"/>
        <v>108</v>
      </c>
      <c r="K176" s="77">
        <f t="shared" si="33"/>
        <v>7.503229515037098E-4</v>
      </c>
      <c r="L176" s="82">
        <f t="shared" si="34"/>
        <v>324</v>
      </c>
      <c r="M176" s="83">
        <f t="shared" si="35"/>
        <v>7.5032295150370969E-4</v>
      </c>
    </row>
    <row r="177" spans="1:13" x14ac:dyDescent="0.3">
      <c r="A177" s="70" t="s">
        <v>521</v>
      </c>
      <c r="B177" s="78" t="s">
        <v>522</v>
      </c>
      <c r="C177" s="78" t="s">
        <v>38</v>
      </c>
      <c r="D177" s="79" t="s">
        <v>523</v>
      </c>
      <c r="E177" s="78" t="s">
        <v>115</v>
      </c>
      <c r="F177" s="80">
        <v>15</v>
      </c>
      <c r="G177" s="73">
        <f t="shared" si="30"/>
        <v>45</v>
      </c>
      <c r="H177" s="81">
        <v>22.71</v>
      </c>
      <c r="I177" s="75">
        <f t="shared" si="31"/>
        <v>26.18</v>
      </c>
      <c r="J177" s="82">
        <f t="shared" si="32"/>
        <v>392.7</v>
      </c>
      <c r="K177" s="77">
        <f t="shared" si="33"/>
        <v>2.7282576208843222E-3</v>
      </c>
      <c r="L177" s="82">
        <f t="shared" si="34"/>
        <v>1178.0999999999999</v>
      </c>
      <c r="M177" s="83">
        <f t="shared" si="35"/>
        <v>2.7282576208843222E-3</v>
      </c>
    </row>
    <row r="178" spans="1:13" x14ac:dyDescent="0.3">
      <c r="A178" s="70" t="s">
        <v>524</v>
      </c>
      <c r="B178" s="78" t="s">
        <v>525</v>
      </c>
      <c r="C178" s="78" t="s">
        <v>38</v>
      </c>
      <c r="D178" s="79" t="s">
        <v>526</v>
      </c>
      <c r="E178" s="78" t="s">
        <v>115</v>
      </c>
      <c r="F178" s="80">
        <v>60</v>
      </c>
      <c r="G178" s="73">
        <f t="shared" si="30"/>
        <v>180</v>
      </c>
      <c r="H178" s="81">
        <v>19.53</v>
      </c>
      <c r="I178" s="75">
        <f t="shared" si="31"/>
        <v>22.51</v>
      </c>
      <c r="J178" s="82">
        <f t="shared" si="32"/>
        <v>1350.6</v>
      </c>
      <c r="K178" s="77">
        <f t="shared" si="33"/>
        <v>9.3832053546380589E-3</v>
      </c>
      <c r="L178" s="82">
        <f t="shared" si="34"/>
        <v>4051.8</v>
      </c>
      <c r="M178" s="83">
        <f t="shared" si="35"/>
        <v>9.3832053546380589E-3</v>
      </c>
    </row>
    <row r="179" spans="1:13" x14ac:dyDescent="0.3">
      <c r="A179" s="70" t="s">
        <v>527</v>
      </c>
      <c r="B179" s="78" t="s">
        <v>528</v>
      </c>
      <c r="C179" s="78" t="s">
        <v>38</v>
      </c>
      <c r="D179" s="79" t="s">
        <v>529</v>
      </c>
      <c r="E179" s="78" t="s">
        <v>115</v>
      </c>
      <c r="F179" s="80">
        <v>24</v>
      </c>
      <c r="G179" s="73">
        <f t="shared" si="30"/>
        <v>72</v>
      </c>
      <c r="H179" s="81">
        <v>33.700000000000003</v>
      </c>
      <c r="I179" s="75">
        <f t="shared" si="31"/>
        <v>38.840000000000003</v>
      </c>
      <c r="J179" s="82">
        <f t="shared" si="32"/>
        <v>932.16</v>
      </c>
      <c r="K179" s="77">
        <f t="shared" si="33"/>
        <v>6.4761207636453528E-3</v>
      </c>
      <c r="L179" s="82">
        <f t="shared" si="34"/>
        <v>2796.48</v>
      </c>
      <c r="M179" s="83">
        <f t="shared" si="35"/>
        <v>6.4761207636453528E-3</v>
      </c>
    </row>
    <row r="180" spans="1:13" ht="25" x14ac:dyDescent="0.3">
      <c r="A180" s="70" t="s">
        <v>530</v>
      </c>
      <c r="B180" s="78" t="s">
        <v>531</v>
      </c>
      <c r="C180" s="78" t="s">
        <v>38</v>
      </c>
      <c r="D180" s="79" t="s">
        <v>532</v>
      </c>
      <c r="E180" s="78" t="s">
        <v>115</v>
      </c>
      <c r="F180" s="80">
        <v>24</v>
      </c>
      <c r="G180" s="73">
        <f t="shared" si="30"/>
        <v>72</v>
      </c>
      <c r="H180" s="81">
        <v>36.1</v>
      </c>
      <c r="I180" s="75">
        <f t="shared" si="31"/>
        <v>41.61</v>
      </c>
      <c r="J180" s="82">
        <f t="shared" si="32"/>
        <v>998.64</v>
      </c>
      <c r="K180" s="77">
        <f t="shared" si="33"/>
        <v>6.9379862249043028E-3</v>
      </c>
      <c r="L180" s="82">
        <f t="shared" si="34"/>
        <v>2995.92</v>
      </c>
      <c r="M180" s="83">
        <f t="shared" si="35"/>
        <v>6.9379862249043028E-3</v>
      </c>
    </row>
    <row r="181" spans="1:13" ht="25" x14ac:dyDescent="0.3">
      <c r="A181" s="70" t="s">
        <v>533</v>
      </c>
      <c r="B181" s="78" t="s">
        <v>534</v>
      </c>
      <c r="C181" s="78" t="s">
        <v>38</v>
      </c>
      <c r="D181" s="79" t="s">
        <v>535</v>
      </c>
      <c r="E181" s="78" t="s">
        <v>22</v>
      </c>
      <c r="F181" s="80">
        <v>30</v>
      </c>
      <c r="G181" s="73">
        <f t="shared" si="30"/>
        <v>90</v>
      </c>
      <c r="H181" s="81">
        <v>8.25</v>
      </c>
      <c r="I181" s="75">
        <f t="shared" si="31"/>
        <v>9.51</v>
      </c>
      <c r="J181" s="82">
        <f t="shared" si="32"/>
        <v>285.3</v>
      </c>
      <c r="K181" s="77">
        <f t="shared" si="33"/>
        <v>1.9821031302223002E-3</v>
      </c>
      <c r="L181" s="82">
        <f t="shared" si="34"/>
        <v>855.9</v>
      </c>
      <c r="M181" s="83">
        <f t="shared" si="35"/>
        <v>1.9821031302222998E-3</v>
      </c>
    </row>
    <row r="182" spans="1:13" ht="25" x14ac:dyDescent="0.3">
      <c r="A182" s="70" t="s">
        <v>536</v>
      </c>
      <c r="B182" s="78" t="s">
        <v>537</v>
      </c>
      <c r="C182" s="78" t="s">
        <v>38</v>
      </c>
      <c r="D182" s="79" t="s">
        <v>538</v>
      </c>
      <c r="E182" s="78" t="s">
        <v>22</v>
      </c>
      <c r="F182" s="80">
        <v>20</v>
      </c>
      <c r="G182" s="73">
        <f t="shared" si="30"/>
        <v>60</v>
      </c>
      <c r="H182" s="81">
        <v>14.29</v>
      </c>
      <c r="I182" s="75">
        <f t="shared" si="31"/>
        <v>16.47</v>
      </c>
      <c r="J182" s="82">
        <f t="shared" si="32"/>
        <v>329.4</v>
      </c>
      <c r="K182" s="77">
        <f t="shared" si="33"/>
        <v>2.2884850020863145E-3</v>
      </c>
      <c r="L182" s="82">
        <f t="shared" si="34"/>
        <v>988.2</v>
      </c>
      <c r="M182" s="83">
        <f t="shared" si="35"/>
        <v>2.2884850020863149E-3</v>
      </c>
    </row>
    <row r="183" spans="1:13" ht="25" x14ac:dyDescent="0.3">
      <c r="A183" s="70" t="s">
        <v>539</v>
      </c>
      <c r="B183" s="78" t="s">
        <v>540</v>
      </c>
      <c r="C183" s="78" t="s">
        <v>38</v>
      </c>
      <c r="D183" s="79" t="s">
        <v>541</v>
      </c>
      <c r="E183" s="78" t="s">
        <v>22</v>
      </c>
      <c r="F183" s="80">
        <v>30</v>
      </c>
      <c r="G183" s="73">
        <f t="shared" si="30"/>
        <v>90</v>
      </c>
      <c r="H183" s="81">
        <v>16.02</v>
      </c>
      <c r="I183" s="75">
        <f t="shared" si="31"/>
        <v>18.46</v>
      </c>
      <c r="J183" s="82">
        <f t="shared" si="32"/>
        <v>553.79999999999995</v>
      </c>
      <c r="K183" s="77">
        <f t="shared" si="33"/>
        <v>3.8474893568773557E-3</v>
      </c>
      <c r="L183" s="82">
        <f t="shared" si="34"/>
        <v>1661.4</v>
      </c>
      <c r="M183" s="83">
        <f t="shared" si="35"/>
        <v>3.8474893568773562E-3</v>
      </c>
    </row>
    <row r="184" spans="1:13" ht="25" x14ac:dyDescent="0.3">
      <c r="A184" s="70" t="s">
        <v>542</v>
      </c>
      <c r="B184" s="78" t="s">
        <v>543</v>
      </c>
      <c r="C184" s="78" t="s">
        <v>38</v>
      </c>
      <c r="D184" s="79" t="s">
        <v>544</v>
      </c>
      <c r="E184" s="78" t="s">
        <v>22</v>
      </c>
      <c r="F184" s="80">
        <v>3</v>
      </c>
      <c r="G184" s="73">
        <f t="shared" si="30"/>
        <v>9</v>
      </c>
      <c r="H184" s="81">
        <v>156.38</v>
      </c>
      <c r="I184" s="75">
        <f t="shared" si="31"/>
        <v>180.27</v>
      </c>
      <c r="J184" s="82">
        <f t="shared" si="32"/>
        <v>540.80999999999995</v>
      </c>
      <c r="K184" s="77">
        <f t="shared" si="33"/>
        <v>3.7572421796548262E-3</v>
      </c>
      <c r="L184" s="82">
        <f t="shared" si="34"/>
        <v>1622.43</v>
      </c>
      <c r="M184" s="83">
        <f t="shared" si="35"/>
        <v>3.7572421796548267E-3</v>
      </c>
    </row>
    <row r="185" spans="1:13" ht="25" x14ac:dyDescent="0.3">
      <c r="A185" s="70" t="s">
        <v>545</v>
      </c>
      <c r="B185" s="78" t="s">
        <v>546</v>
      </c>
      <c r="C185" s="78" t="s">
        <v>38</v>
      </c>
      <c r="D185" s="79" t="s">
        <v>547</v>
      </c>
      <c r="E185" s="78" t="s">
        <v>22</v>
      </c>
      <c r="F185" s="80">
        <v>7</v>
      </c>
      <c r="G185" s="73">
        <f t="shared" si="30"/>
        <v>21</v>
      </c>
      <c r="H185" s="81">
        <v>164.3</v>
      </c>
      <c r="I185" s="75">
        <f t="shared" si="31"/>
        <v>189.4</v>
      </c>
      <c r="J185" s="82">
        <f t="shared" si="32"/>
        <v>1325.8</v>
      </c>
      <c r="K185" s="77">
        <f t="shared" si="33"/>
        <v>9.2109089731816519E-3</v>
      </c>
      <c r="L185" s="82">
        <f t="shared" si="34"/>
        <v>3977.4</v>
      </c>
      <c r="M185" s="83">
        <f t="shared" si="35"/>
        <v>9.2109089731816519E-3</v>
      </c>
    </row>
    <row r="186" spans="1:13" ht="37.5" x14ac:dyDescent="0.3">
      <c r="A186" s="70" t="s">
        <v>548</v>
      </c>
      <c r="B186" s="78" t="s">
        <v>549</v>
      </c>
      <c r="C186" s="78" t="s">
        <v>38</v>
      </c>
      <c r="D186" s="79" t="s">
        <v>550</v>
      </c>
      <c r="E186" s="78" t="s">
        <v>22</v>
      </c>
      <c r="F186" s="80">
        <v>3</v>
      </c>
      <c r="G186" s="73">
        <f t="shared" si="30"/>
        <v>9</v>
      </c>
      <c r="H186" s="81">
        <v>65.709999999999994</v>
      </c>
      <c r="I186" s="75">
        <f t="shared" si="31"/>
        <v>75.75</v>
      </c>
      <c r="J186" s="82">
        <f t="shared" si="32"/>
        <v>227.25</v>
      </c>
      <c r="K186" s="77">
        <f t="shared" si="33"/>
        <v>1.5788045437890559E-3</v>
      </c>
      <c r="L186" s="82">
        <f t="shared" si="34"/>
        <v>681.75</v>
      </c>
      <c r="M186" s="83">
        <f t="shared" si="35"/>
        <v>1.5788045437890559E-3</v>
      </c>
    </row>
    <row r="187" spans="1:13" ht="25" x14ac:dyDescent="0.3">
      <c r="A187" s="70" t="s">
        <v>551</v>
      </c>
      <c r="B187" s="78" t="s">
        <v>552</v>
      </c>
      <c r="C187" s="78" t="s">
        <v>38</v>
      </c>
      <c r="D187" s="79" t="s">
        <v>553</v>
      </c>
      <c r="E187" s="78" t="s">
        <v>22</v>
      </c>
      <c r="F187" s="80">
        <v>3</v>
      </c>
      <c r="G187" s="73">
        <f t="shared" si="30"/>
        <v>9</v>
      </c>
      <c r="H187" s="81">
        <v>138.97999999999999</v>
      </c>
      <c r="I187" s="75">
        <f t="shared" si="31"/>
        <v>160.21</v>
      </c>
      <c r="J187" s="82">
        <f t="shared" si="32"/>
        <v>480.63</v>
      </c>
      <c r="K187" s="77">
        <f t="shared" si="33"/>
        <v>3.339145557233593E-3</v>
      </c>
      <c r="L187" s="82">
        <f t="shared" si="34"/>
        <v>1441.89</v>
      </c>
      <c r="M187" s="83">
        <f t="shared" si="35"/>
        <v>3.339145557233593E-3</v>
      </c>
    </row>
    <row r="188" spans="1:13" ht="25" x14ac:dyDescent="0.3">
      <c r="A188" s="70" t="s">
        <v>554</v>
      </c>
      <c r="B188" s="78" t="s">
        <v>555</v>
      </c>
      <c r="C188" s="78" t="s">
        <v>38</v>
      </c>
      <c r="D188" s="79" t="s">
        <v>556</v>
      </c>
      <c r="E188" s="78" t="s">
        <v>22</v>
      </c>
      <c r="F188" s="80">
        <v>5</v>
      </c>
      <c r="G188" s="73">
        <f t="shared" si="30"/>
        <v>15</v>
      </c>
      <c r="H188" s="81">
        <v>32.68</v>
      </c>
      <c r="I188" s="75">
        <f t="shared" si="31"/>
        <v>37.67</v>
      </c>
      <c r="J188" s="82">
        <f t="shared" si="32"/>
        <v>188.35</v>
      </c>
      <c r="K188" s="77">
        <f t="shared" si="33"/>
        <v>1.3085493325529975E-3</v>
      </c>
      <c r="L188" s="82">
        <f t="shared" si="34"/>
        <v>565.04999999999995</v>
      </c>
      <c r="M188" s="83">
        <f t="shared" si="35"/>
        <v>1.3085493325529973E-3</v>
      </c>
    </row>
    <row r="189" spans="1:13" x14ac:dyDescent="0.3">
      <c r="A189" s="70" t="s">
        <v>557</v>
      </c>
      <c r="B189" s="78" t="s">
        <v>558</v>
      </c>
      <c r="C189" s="78" t="s">
        <v>38</v>
      </c>
      <c r="D189" s="79" t="s">
        <v>559</v>
      </c>
      <c r="E189" s="78" t="s">
        <v>22</v>
      </c>
      <c r="F189" s="80">
        <v>15</v>
      </c>
      <c r="G189" s="73">
        <f t="shared" si="30"/>
        <v>45</v>
      </c>
      <c r="H189" s="81">
        <v>4.6900000000000004</v>
      </c>
      <c r="I189" s="75">
        <f t="shared" si="31"/>
        <v>5.4</v>
      </c>
      <c r="J189" s="82">
        <f t="shared" si="32"/>
        <v>81</v>
      </c>
      <c r="K189" s="77">
        <f t="shared" si="33"/>
        <v>5.6274221362778232E-4</v>
      </c>
      <c r="L189" s="82">
        <f t="shared" si="34"/>
        <v>243</v>
      </c>
      <c r="M189" s="83">
        <f t="shared" si="35"/>
        <v>5.6274221362778232E-4</v>
      </c>
    </row>
    <row r="190" spans="1:13" ht="25" x14ac:dyDescent="0.3">
      <c r="A190" s="70" t="s">
        <v>560</v>
      </c>
      <c r="B190" s="78" t="s">
        <v>561</v>
      </c>
      <c r="C190" s="78" t="s">
        <v>38</v>
      </c>
      <c r="D190" s="79" t="s">
        <v>562</v>
      </c>
      <c r="E190" s="78" t="s">
        <v>22</v>
      </c>
      <c r="F190" s="80">
        <v>4</v>
      </c>
      <c r="G190" s="73">
        <f t="shared" si="30"/>
        <v>12</v>
      </c>
      <c r="H190" s="81">
        <v>229.79</v>
      </c>
      <c r="I190" s="75">
        <f t="shared" si="31"/>
        <v>264.89999999999998</v>
      </c>
      <c r="J190" s="82">
        <f t="shared" si="32"/>
        <v>1059.5999999999999</v>
      </c>
      <c r="K190" s="77">
        <f t="shared" si="33"/>
        <v>7.3615018464197298E-3</v>
      </c>
      <c r="L190" s="82">
        <f t="shared" si="34"/>
        <v>3178.8</v>
      </c>
      <c r="M190" s="83">
        <f t="shared" si="35"/>
        <v>7.3615018464197306E-3</v>
      </c>
    </row>
    <row r="191" spans="1:13" ht="25" x14ac:dyDescent="0.3">
      <c r="A191" s="70" t="s">
        <v>563</v>
      </c>
      <c r="B191" s="78" t="s">
        <v>564</v>
      </c>
      <c r="C191" s="78" t="s">
        <v>38</v>
      </c>
      <c r="D191" s="79" t="s">
        <v>565</v>
      </c>
      <c r="E191" s="78" t="s">
        <v>22</v>
      </c>
      <c r="F191" s="80">
        <v>8</v>
      </c>
      <c r="G191" s="73">
        <f t="shared" si="30"/>
        <v>24</v>
      </c>
      <c r="H191" s="81">
        <v>52.84</v>
      </c>
      <c r="I191" s="75">
        <f t="shared" si="31"/>
        <v>60.91</v>
      </c>
      <c r="J191" s="82">
        <f t="shared" si="32"/>
        <v>487.28</v>
      </c>
      <c r="K191" s="77">
        <f t="shared" si="33"/>
        <v>3.3853459982289601E-3</v>
      </c>
      <c r="L191" s="82">
        <f t="shared" si="34"/>
        <v>1461.84</v>
      </c>
      <c r="M191" s="83">
        <f t="shared" si="35"/>
        <v>3.3853459982289597E-3</v>
      </c>
    </row>
    <row r="192" spans="1:13" x14ac:dyDescent="0.3">
      <c r="A192" s="70" t="s">
        <v>566</v>
      </c>
      <c r="B192" s="78" t="s">
        <v>567</v>
      </c>
      <c r="C192" s="78" t="s">
        <v>38</v>
      </c>
      <c r="D192" s="79" t="s">
        <v>568</v>
      </c>
      <c r="E192" s="78" t="s">
        <v>22</v>
      </c>
      <c r="F192" s="80">
        <v>8</v>
      </c>
      <c r="G192" s="73">
        <f t="shared" si="30"/>
        <v>24</v>
      </c>
      <c r="H192" s="81">
        <v>41.99</v>
      </c>
      <c r="I192" s="75">
        <f t="shared" si="31"/>
        <v>48.4</v>
      </c>
      <c r="J192" s="82">
        <f t="shared" si="32"/>
        <v>387.2</v>
      </c>
      <c r="K192" s="77">
        <f t="shared" si="33"/>
        <v>2.6900467298355225E-3</v>
      </c>
      <c r="L192" s="82">
        <f t="shared" si="34"/>
        <v>1161.5999999999999</v>
      </c>
      <c r="M192" s="83">
        <f t="shared" si="35"/>
        <v>2.6900467298355221E-3</v>
      </c>
    </row>
    <row r="193" spans="1:13" x14ac:dyDescent="0.3">
      <c r="A193" s="70" t="s">
        <v>569</v>
      </c>
      <c r="B193" s="78" t="s">
        <v>570</v>
      </c>
      <c r="C193" s="78" t="s">
        <v>38</v>
      </c>
      <c r="D193" s="79" t="s">
        <v>571</v>
      </c>
      <c r="E193" s="78" t="s">
        <v>22</v>
      </c>
      <c r="F193" s="80">
        <v>8</v>
      </c>
      <c r="G193" s="73">
        <f t="shared" si="30"/>
        <v>24</v>
      </c>
      <c r="H193" s="81">
        <v>57.36</v>
      </c>
      <c r="I193" s="75">
        <f t="shared" si="31"/>
        <v>66.12</v>
      </c>
      <c r="J193" s="82">
        <f t="shared" si="32"/>
        <v>528.96</v>
      </c>
      <c r="K193" s="77">
        <f t="shared" si="33"/>
        <v>3.6749150780315031E-3</v>
      </c>
      <c r="L193" s="82">
        <f t="shared" si="34"/>
        <v>1586.88</v>
      </c>
      <c r="M193" s="83">
        <f t="shared" si="35"/>
        <v>3.6749150780315031E-3</v>
      </c>
    </row>
    <row r="194" spans="1:13" ht="25" x14ac:dyDescent="0.3">
      <c r="A194" s="70" t="s">
        <v>572</v>
      </c>
      <c r="B194" s="78" t="s">
        <v>573</v>
      </c>
      <c r="C194" s="78" t="s">
        <v>38</v>
      </c>
      <c r="D194" s="79" t="s">
        <v>574</v>
      </c>
      <c r="E194" s="78" t="s">
        <v>115</v>
      </c>
      <c r="F194" s="80">
        <v>30</v>
      </c>
      <c r="G194" s="73">
        <f t="shared" si="30"/>
        <v>90</v>
      </c>
      <c r="H194" s="81">
        <v>35.69</v>
      </c>
      <c r="I194" s="75">
        <f t="shared" si="31"/>
        <v>41.14</v>
      </c>
      <c r="J194" s="82">
        <f t="shared" si="32"/>
        <v>1234.2</v>
      </c>
      <c r="K194" s="77">
        <f t="shared" si="33"/>
        <v>8.5745239513507279E-3</v>
      </c>
      <c r="L194" s="82">
        <f t="shared" si="34"/>
        <v>3702.6</v>
      </c>
      <c r="M194" s="83">
        <f t="shared" si="35"/>
        <v>8.5745239513507262E-3</v>
      </c>
    </row>
    <row r="195" spans="1:13" s="6" customFormat="1" ht="25" x14ac:dyDescent="0.3">
      <c r="A195" s="70" t="s">
        <v>575</v>
      </c>
      <c r="B195" s="78" t="s">
        <v>576</v>
      </c>
      <c r="C195" s="78" t="s">
        <v>38</v>
      </c>
      <c r="D195" s="79" t="s">
        <v>577</v>
      </c>
      <c r="E195" s="78" t="s">
        <v>115</v>
      </c>
      <c r="F195" s="80">
        <v>30</v>
      </c>
      <c r="G195" s="73">
        <f t="shared" si="30"/>
        <v>90</v>
      </c>
      <c r="H195" s="81">
        <v>31.74</v>
      </c>
      <c r="I195" s="75">
        <f t="shared" si="31"/>
        <v>36.58</v>
      </c>
      <c r="J195" s="82">
        <f t="shared" si="32"/>
        <v>1097.4000000000001</v>
      </c>
      <c r="K195" s="77">
        <f t="shared" si="33"/>
        <v>7.6241148794460294E-3</v>
      </c>
      <c r="L195" s="82">
        <f t="shared" si="34"/>
        <v>3292.2</v>
      </c>
      <c r="M195" s="83">
        <f t="shared" si="35"/>
        <v>7.6241148794460277E-3</v>
      </c>
    </row>
    <row r="196" spans="1:13" s="6" customFormat="1" ht="13" x14ac:dyDescent="0.3">
      <c r="A196" s="70" t="s">
        <v>578</v>
      </c>
      <c r="B196" s="78" t="s">
        <v>579</v>
      </c>
      <c r="C196" s="78" t="s">
        <v>38</v>
      </c>
      <c r="D196" s="79" t="s">
        <v>580</v>
      </c>
      <c r="E196" s="78" t="s">
        <v>115</v>
      </c>
      <c r="F196" s="80">
        <v>20</v>
      </c>
      <c r="G196" s="73">
        <f t="shared" si="30"/>
        <v>60</v>
      </c>
      <c r="H196" s="81">
        <v>30.71</v>
      </c>
      <c r="I196" s="75">
        <f t="shared" si="31"/>
        <v>35.4</v>
      </c>
      <c r="J196" s="82">
        <f t="shared" si="32"/>
        <v>708</v>
      </c>
      <c r="K196" s="77">
        <f t="shared" si="33"/>
        <v>4.9187837931909863E-3</v>
      </c>
      <c r="L196" s="82">
        <f t="shared" si="34"/>
        <v>2124</v>
      </c>
      <c r="M196" s="83">
        <f t="shared" si="35"/>
        <v>4.9187837931909863E-3</v>
      </c>
    </row>
    <row r="197" spans="1:13" ht="25" x14ac:dyDescent="0.3">
      <c r="A197" s="70" t="s">
        <v>581</v>
      </c>
      <c r="B197" s="78" t="s">
        <v>582</v>
      </c>
      <c r="C197" s="78" t="s">
        <v>38</v>
      </c>
      <c r="D197" s="79" t="s">
        <v>583</v>
      </c>
      <c r="E197" s="78" t="s">
        <v>74</v>
      </c>
      <c r="F197" s="80">
        <v>2</v>
      </c>
      <c r="G197" s="73">
        <f t="shared" si="30"/>
        <v>6</v>
      </c>
      <c r="H197" s="81">
        <v>750</v>
      </c>
      <c r="I197" s="75">
        <f t="shared" si="31"/>
        <v>864.6</v>
      </c>
      <c r="J197" s="82">
        <f t="shared" si="32"/>
        <v>1729.2</v>
      </c>
      <c r="K197" s="77">
        <f t="shared" si="33"/>
        <v>1.2013504145742732E-2</v>
      </c>
      <c r="L197" s="82">
        <f t="shared" si="34"/>
        <v>5187.6000000000004</v>
      </c>
      <c r="M197" s="83">
        <f t="shared" si="35"/>
        <v>1.2013504145742732E-2</v>
      </c>
    </row>
    <row r="198" spans="1:13" x14ac:dyDescent="0.3">
      <c r="A198" s="70" t="s">
        <v>584</v>
      </c>
      <c r="B198" s="78" t="s">
        <v>585</v>
      </c>
      <c r="C198" s="78" t="s">
        <v>38</v>
      </c>
      <c r="D198" s="79" t="s">
        <v>586</v>
      </c>
      <c r="E198" s="78" t="s">
        <v>74</v>
      </c>
      <c r="F198" s="80">
        <v>2</v>
      </c>
      <c r="G198" s="73">
        <f t="shared" si="30"/>
        <v>6</v>
      </c>
      <c r="H198" s="81">
        <v>239.99</v>
      </c>
      <c r="I198" s="75">
        <f t="shared" si="31"/>
        <v>276.66000000000003</v>
      </c>
      <c r="J198" s="82">
        <f t="shared" si="32"/>
        <v>553.32000000000005</v>
      </c>
      <c r="K198" s="77">
        <f t="shared" si="33"/>
        <v>3.8441545882040066E-3</v>
      </c>
      <c r="L198" s="82">
        <f t="shared" si="34"/>
        <v>1659.96</v>
      </c>
      <c r="M198" s="83">
        <f t="shared" si="35"/>
        <v>3.8441545882040061E-3</v>
      </c>
    </row>
    <row r="199" spans="1:13" x14ac:dyDescent="0.3">
      <c r="A199" s="70" t="s">
        <v>587</v>
      </c>
      <c r="B199" s="78" t="s">
        <v>588</v>
      </c>
      <c r="C199" s="78" t="s">
        <v>38</v>
      </c>
      <c r="D199" s="79" t="s">
        <v>589</v>
      </c>
      <c r="E199" s="78" t="s">
        <v>74</v>
      </c>
      <c r="F199" s="80">
        <v>2</v>
      </c>
      <c r="G199" s="73">
        <f t="shared" si="30"/>
        <v>6</v>
      </c>
      <c r="H199" s="81">
        <v>259.07</v>
      </c>
      <c r="I199" s="75">
        <f t="shared" si="31"/>
        <v>298.64999999999998</v>
      </c>
      <c r="J199" s="82">
        <f t="shared" si="32"/>
        <v>597.29999999999995</v>
      </c>
      <c r="K199" s="77">
        <f t="shared" si="33"/>
        <v>4.1497027678996838E-3</v>
      </c>
      <c r="L199" s="82">
        <f t="shared" si="34"/>
        <v>1791.9</v>
      </c>
      <c r="M199" s="83">
        <f t="shared" si="35"/>
        <v>4.1497027678996838E-3</v>
      </c>
    </row>
    <row r="200" spans="1:13" x14ac:dyDescent="0.3">
      <c r="A200" s="70" t="s">
        <v>590</v>
      </c>
      <c r="B200" s="78" t="s">
        <v>591</v>
      </c>
      <c r="C200" s="78" t="s">
        <v>38</v>
      </c>
      <c r="D200" s="79" t="s">
        <v>592</v>
      </c>
      <c r="E200" s="78" t="s">
        <v>74</v>
      </c>
      <c r="F200" s="80">
        <v>2</v>
      </c>
      <c r="G200" s="73">
        <f t="shared" si="30"/>
        <v>6</v>
      </c>
      <c r="H200" s="81">
        <v>462.27</v>
      </c>
      <c r="I200" s="75">
        <f t="shared" si="31"/>
        <v>532.9</v>
      </c>
      <c r="J200" s="82">
        <f t="shared" si="32"/>
        <v>1065.8</v>
      </c>
      <c r="K200" s="77">
        <f t="shared" si="33"/>
        <v>7.4045759417838315E-3</v>
      </c>
      <c r="L200" s="82">
        <f t="shared" si="34"/>
        <v>3197.4</v>
      </c>
      <c r="M200" s="83">
        <f t="shared" si="35"/>
        <v>7.4045759417838315E-3</v>
      </c>
    </row>
    <row r="201" spans="1:13" ht="14.5" thickBot="1" x14ac:dyDescent="0.35">
      <c r="A201" s="70" t="s">
        <v>593</v>
      </c>
      <c r="B201" s="84" t="s">
        <v>594</v>
      </c>
      <c r="C201" s="84" t="s">
        <v>38</v>
      </c>
      <c r="D201" s="85" t="s">
        <v>595</v>
      </c>
      <c r="E201" s="84" t="s">
        <v>74</v>
      </c>
      <c r="F201" s="86">
        <v>2</v>
      </c>
      <c r="G201" s="86">
        <f t="shared" si="30"/>
        <v>6</v>
      </c>
      <c r="H201" s="87">
        <v>356.08</v>
      </c>
      <c r="I201" s="75">
        <f t="shared" si="31"/>
        <v>410.48</v>
      </c>
      <c r="J201" s="88">
        <f t="shared" si="32"/>
        <v>820.96</v>
      </c>
      <c r="K201" s="89">
        <f t="shared" si="33"/>
        <v>5.7035660209859779E-3</v>
      </c>
      <c r="L201" s="88">
        <f t="shared" si="34"/>
        <v>2462.88</v>
      </c>
      <c r="M201" s="89">
        <f t="shared" si="35"/>
        <v>5.703566020985977E-3</v>
      </c>
    </row>
    <row r="202" spans="1:13" x14ac:dyDescent="0.3">
      <c r="A202" s="92" t="s">
        <v>596</v>
      </c>
      <c r="B202" s="93"/>
      <c r="C202" s="93"/>
      <c r="D202" s="93"/>
      <c r="E202" s="93"/>
      <c r="F202" s="93"/>
      <c r="G202" s="93"/>
      <c r="H202" s="93"/>
      <c r="I202" s="94"/>
      <c r="J202" s="90" t="s">
        <v>597</v>
      </c>
      <c r="K202" s="91"/>
      <c r="L202" s="90" t="s">
        <v>598</v>
      </c>
      <c r="M202" s="91"/>
    </row>
    <row r="203" spans="1:13" ht="14.5" thickBot="1" x14ac:dyDescent="0.35">
      <c r="A203" s="95"/>
      <c r="B203" s="96"/>
      <c r="C203" s="96"/>
      <c r="D203" s="96"/>
      <c r="E203" s="96"/>
      <c r="F203" s="96"/>
      <c r="G203" s="96"/>
      <c r="H203" s="96"/>
      <c r="I203" s="97"/>
      <c r="J203" s="59">
        <f>SUM(J13:J201)</f>
        <v>143938.01999999999</v>
      </c>
      <c r="K203" s="60">
        <f>SUM(K13:K201)</f>
        <v>0.99999999999999933</v>
      </c>
      <c r="L203" s="59">
        <f>SUM(L13:L201)</f>
        <v>431814.06</v>
      </c>
      <c r="M203" s="60">
        <f>SUM(M13:M201)</f>
        <v>0.99999999999999933</v>
      </c>
    </row>
    <row r="206" spans="1:13" x14ac:dyDescent="0.3">
      <c r="J206" s="5"/>
    </row>
  </sheetData>
  <sortState xmlns:xlrd2="http://schemas.microsoft.com/office/spreadsheetml/2017/richdata2" ref="A13:M201">
    <sortCondition ref="D13:D201"/>
  </sortState>
  <mergeCells count="5">
    <mergeCell ref="J202:K202"/>
    <mergeCell ref="L202:M202"/>
    <mergeCell ref="A202:I203"/>
    <mergeCell ref="A6:M6"/>
    <mergeCell ref="A7:M7"/>
  </mergeCells>
  <phoneticPr fontId="19" type="noConversion"/>
  <pageMargins left="0.5" right="0.5" top="1" bottom="1" header="0.5" footer="0.5"/>
  <pageSetup paperSize="9" scale="66" fitToHeight="0" orientation="landscape" r:id="rId1"/>
  <headerFooter>
    <oddHeader>&amp;L &amp;CMinha Empresa
CNPJ:  &amp;R</oddHeader>
    <oddFooter>&amp;L &amp;C  -  -  / PB
(83) 3690-1041 / sape@jfpb.jus.br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F8F3F-25B0-436B-803A-740C78A7D034}">
  <sheetPr>
    <tabColor theme="0" tint="-0.249977111117893"/>
    <pageSetUpPr fitToPage="1"/>
  </sheetPr>
  <dimension ref="A1:I70"/>
  <sheetViews>
    <sheetView view="pageBreakPreview" zoomScale="55" zoomScaleNormal="85" zoomScaleSheetLayoutView="55" workbookViewId="0">
      <selection activeCell="A6" sqref="A6:I6"/>
    </sheetView>
  </sheetViews>
  <sheetFormatPr defaultColWidth="8" defaultRowHeight="14.5" x14ac:dyDescent="0.3"/>
  <cols>
    <col min="1" max="1" width="9.58203125" style="10" customWidth="1"/>
    <col min="2" max="2" width="54.58203125" style="10" customWidth="1"/>
    <col min="3" max="4" width="8.58203125" style="10" customWidth="1"/>
    <col min="5" max="8" width="13.58203125" style="10" customWidth="1"/>
    <col min="9" max="9" width="9.58203125" style="10" customWidth="1"/>
    <col min="10" max="16384" width="8" style="10"/>
  </cols>
  <sheetData>
    <row r="1" spans="1:9" ht="16" customHeight="1" x14ac:dyDescent="0.3">
      <c r="A1" s="55"/>
      <c r="B1" s="54"/>
      <c r="C1" s="54"/>
      <c r="D1" s="54"/>
      <c r="E1" s="54"/>
      <c r="F1" s="54"/>
      <c r="G1" s="54"/>
      <c r="H1" s="54"/>
      <c r="I1" s="54"/>
    </row>
    <row r="2" spans="1:9" ht="16" customHeight="1" x14ac:dyDescent="0.3">
      <c r="A2" s="55"/>
      <c r="B2" s="56" t="s">
        <v>0</v>
      </c>
      <c r="C2" s="54"/>
      <c r="D2" s="54"/>
      <c r="E2" s="54"/>
      <c r="F2" s="54"/>
      <c r="G2" s="54"/>
      <c r="H2" s="54"/>
      <c r="I2" s="54"/>
    </row>
    <row r="3" spans="1:9" ht="16" customHeight="1" x14ac:dyDescent="0.3">
      <c r="A3" s="55"/>
      <c r="B3" s="56" t="s">
        <v>1</v>
      </c>
      <c r="C3" s="54"/>
      <c r="D3" s="54"/>
      <c r="E3" s="54"/>
      <c r="F3" s="54"/>
      <c r="G3" s="54"/>
      <c r="H3" s="54"/>
      <c r="I3" s="54"/>
    </row>
    <row r="4" spans="1:9" ht="16" customHeight="1" x14ac:dyDescent="0.3">
      <c r="A4" s="55"/>
      <c r="B4" s="56" t="s">
        <v>2</v>
      </c>
      <c r="C4" s="54"/>
      <c r="D4" s="54"/>
      <c r="E4" s="54"/>
      <c r="F4" s="54"/>
      <c r="G4" s="54"/>
      <c r="H4" s="54"/>
      <c r="I4" s="54"/>
    </row>
    <row r="5" spans="1:9" ht="16" customHeight="1" x14ac:dyDescent="0.3">
      <c r="A5" s="55"/>
      <c r="B5" s="54"/>
      <c r="C5" s="54"/>
      <c r="D5" s="54"/>
      <c r="E5" s="54"/>
      <c r="F5" s="54"/>
      <c r="G5" s="54"/>
      <c r="H5" s="54"/>
      <c r="I5" s="54"/>
    </row>
    <row r="6" spans="1:9" ht="36" customHeight="1" x14ac:dyDescent="0.3">
      <c r="A6" s="100" t="s">
        <v>645</v>
      </c>
      <c r="B6" s="100"/>
      <c r="C6" s="100"/>
      <c r="D6" s="100"/>
      <c r="E6" s="100"/>
      <c r="F6" s="100"/>
      <c r="G6" s="100"/>
      <c r="H6" s="100"/>
      <c r="I6" s="100"/>
    </row>
    <row r="7" spans="1:9" ht="16" customHeight="1" x14ac:dyDescent="0.3">
      <c r="A7" s="101" t="s">
        <v>644</v>
      </c>
      <c r="B7" s="101"/>
      <c r="C7" s="101"/>
      <c r="D7" s="101"/>
      <c r="E7" s="101"/>
      <c r="F7" s="101"/>
      <c r="G7" s="101"/>
      <c r="H7" s="101"/>
      <c r="I7" s="101"/>
    </row>
    <row r="8" spans="1:9" ht="16" customHeight="1" x14ac:dyDescent="0.3">
      <c r="A8" s="55"/>
      <c r="B8" s="54"/>
      <c r="C8" s="54"/>
      <c r="D8" s="54"/>
      <c r="E8" s="54"/>
      <c r="F8" s="54"/>
      <c r="G8" s="54"/>
      <c r="H8" s="54"/>
      <c r="I8" s="54"/>
    </row>
    <row r="9" spans="1:9" ht="16" customHeight="1" x14ac:dyDescent="0.3">
      <c r="A9" s="55"/>
      <c r="B9" s="54"/>
      <c r="C9" s="54"/>
      <c r="D9" s="54"/>
      <c r="E9" s="54"/>
      <c r="F9" s="54"/>
      <c r="G9" s="54"/>
      <c r="H9" s="54"/>
      <c r="I9" s="54"/>
    </row>
    <row r="10" spans="1:9" ht="15.5" x14ac:dyDescent="0.3">
      <c r="A10" s="53"/>
      <c r="B10" s="104" t="s">
        <v>599</v>
      </c>
      <c r="C10" s="104"/>
      <c r="D10" s="104"/>
      <c r="E10" s="104"/>
      <c r="F10" s="104"/>
      <c r="G10" s="104"/>
      <c r="H10" s="104"/>
      <c r="I10" s="53"/>
    </row>
    <row r="11" spans="1:9" ht="15.5" x14ac:dyDescent="0.3">
      <c r="A11" s="12"/>
      <c r="B11" s="52"/>
      <c r="C11" s="52"/>
      <c r="D11" s="51"/>
      <c r="E11" s="12"/>
      <c r="F11" s="12"/>
      <c r="G11" s="12"/>
      <c r="H11" s="12"/>
      <c r="I11" s="12"/>
    </row>
    <row r="12" spans="1:9" ht="15.5" x14ac:dyDescent="0.3">
      <c r="A12" s="12"/>
      <c r="B12" s="15" t="s">
        <v>600</v>
      </c>
      <c r="C12" s="14"/>
      <c r="D12" s="13"/>
      <c r="E12" s="12"/>
      <c r="F12" s="12"/>
      <c r="G12" s="12"/>
      <c r="H12" s="12"/>
      <c r="I12" s="12"/>
    </row>
    <row r="13" spans="1:9" ht="15.5" x14ac:dyDescent="0.3">
      <c r="A13" s="12"/>
      <c r="B13" s="16" t="s">
        <v>601</v>
      </c>
      <c r="C13" s="14"/>
      <c r="D13" s="13"/>
      <c r="E13" s="12"/>
      <c r="F13" s="12"/>
      <c r="G13" s="12"/>
      <c r="H13" s="12"/>
      <c r="I13" s="12"/>
    </row>
    <row r="14" spans="1:9" ht="15.5" x14ac:dyDescent="0.3">
      <c r="A14" s="12"/>
      <c r="B14" s="16" t="s">
        <v>602</v>
      </c>
      <c r="C14" s="14"/>
      <c r="D14" s="13"/>
      <c r="E14" s="12"/>
      <c r="F14" s="12"/>
      <c r="G14" s="12"/>
      <c r="H14" s="12"/>
      <c r="I14" s="12"/>
    </row>
    <row r="15" spans="1:9" ht="15.5" x14ac:dyDescent="0.3">
      <c r="A15" s="12"/>
      <c r="B15" s="16" t="s">
        <v>603</v>
      </c>
      <c r="C15" s="14"/>
      <c r="D15" s="13"/>
      <c r="E15" s="12"/>
      <c r="F15" s="12"/>
      <c r="G15" s="12"/>
      <c r="H15" s="12"/>
      <c r="I15" s="12"/>
    </row>
    <row r="16" spans="1:9" ht="15.5" x14ac:dyDescent="0.3">
      <c r="A16" s="12"/>
      <c r="B16" s="16" t="s">
        <v>604</v>
      </c>
      <c r="C16" s="14"/>
      <c r="D16" s="13"/>
      <c r="E16" s="12"/>
      <c r="F16" s="12"/>
      <c r="G16" s="12"/>
      <c r="H16" s="12"/>
      <c r="I16" s="12"/>
    </row>
    <row r="17" spans="1:9" ht="15.5" x14ac:dyDescent="0.3">
      <c r="A17" s="12"/>
      <c r="B17" s="26"/>
      <c r="C17" s="14"/>
      <c r="D17" s="13"/>
      <c r="E17" s="12"/>
      <c r="F17" s="12"/>
      <c r="G17" s="12"/>
      <c r="H17" s="12"/>
      <c r="I17" s="12"/>
    </row>
    <row r="18" spans="1:9" ht="15.5" x14ac:dyDescent="0.3">
      <c r="A18" s="12"/>
      <c r="B18" s="26"/>
      <c r="C18" s="14"/>
      <c r="D18" s="13"/>
      <c r="E18" s="12"/>
      <c r="F18" s="12"/>
      <c r="G18" s="12"/>
      <c r="H18" s="12"/>
      <c r="I18" s="12"/>
    </row>
    <row r="19" spans="1:9" ht="15.65" customHeight="1" x14ac:dyDescent="0.3">
      <c r="A19" s="12"/>
      <c r="B19" s="105" t="s">
        <v>605</v>
      </c>
      <c r="C19" s="105"/>
      <c r="D19" s="105"/>
      <c r="E19" s="12"/>
      <c r="F19" s="12"/>
      <c r="G19" s="12"/>
      <c r="H19" s="12"/>
      <c r="I19" s="12"/>
    </row>
    <row r="20" spans="1:9" ht="15.5" x14ac:dyDescent="0.3">
      <c r="A20" s="12"/>
      <c r="B20" s="50"/>
      <c r="C20" s="14"/>
      <c r="D20" s="13"/>
      <c r="E20" s="12"/>
      <c r="F20" s="12"/>
      <c r="G20" s="12"/>
      <c r="H20" s="12"/>
      <c r="I20" s="12"/>
    </row>
    <row r="21" spans="1:9" ht="15.5" x14ac:dyDescent="0.3">
      <c r="A21" s="12"/>
      <c r="B21" s="50"/>
      <c r="C21" s="14"/>
      <c r="D21" s="13"/>
      <c r="E21" s="12"/>
      <c r="F21" s="12"/>
      <c r="G21" s="12"/>
      <c r="H21" s="12"/>
      <c r="I21" s="12"/>
    </row>
    <row r="22" spans="1:9" ht="15.5" x14ac:dyDescent="0.3">
      <c r="A22" s="12"/>
      <c r="B22" s="48" t="s">
        <v>606</v>
      </c>
      <c r="C22" s="14"/>
      <c r="D22" s="13"/>
      <c r="E22" s="12"/>
      <c r="F22" s="12"/>
      <c r="G22" s="12"/>
      <c r="H22" s="12"/>
      <c r="I22" s="12"/>
    </row>
    <row r="23" spans="1:9" ht="15.5" x14ac:dyDescent="0.3">
      <c r="A23" s="12"/>
      <c r="B23" s="48" t="s">
        <v>607</v>
      </c>
      <c r="C23" s="14"/>
      <c r="D23" s="13"/>
      <c r="E23" s="12"/>
      <c r="F23" s="12"/>
      <c r="G23" s="12"/>
      <c r="H23" s="12"/>
      <c r="I23" s="12"/>
    </row>
    <row r="24" spans="1:9" ht="15.5" x14ac:dyDescent="0.3">
      <c r="A24" s="12"/>
      <c r="B24" s="48" t="s">
        <v>608</v>
      </c>
      <c r="C24" s="14"/>
      <c r="D24" s="13"/>
      <c r="E24" s="12"/>
      <c r="F24" s="12"/>
      <c r="G24" s="12"/>
      <c r="H24" s="12"/>
      <c r="I24" s="12"/>
    </row>
    <row r="25" spans="1:9" ht="31" x14ac:dyDescent="0.3">
      <c r="A25" s="12"/>
      <c r="B25" s="48" t="s">
        <v>609</v>
      </c>
      <c r="C25" s="14"/>
      <c r="D25" s="13"/>
      <c r="E25" s="12"/>
      <c r="F25" s="12"/>
      <c r="G25" s="12"/>
      <c r="H25" s="12"/>
      <c r="I25" s="12"/>
    </row>
    <row r="26" spans="1:9" ht="15.5" x14ac:dyDescent="0.3">
      <c r="A26" s="12"/>
      <c r="B26" s="26"/>
      <c r="C26" s="14"/>
      <c r="D26" s="13"/>
      <c r="E26" s="12"/>
      <c r="F26" s="12"/>
      <c r="G26" s="12"/>
      <c r="H26" s="12"/>
      <c r="I26" s="12"/>
    </row>
    <row r="27" spans="1:9" ht="15.5" x14ac:dyDescent="0.3">
      <c r="A27" s="12"/>
      <c r="B27" s="26"/>
      <c r="C27" s="14"/>
      <c r="D27" s="13"/>
      <c r="E27" s="12"/>
      <c r="F27" s="12"/>
      <c r="G27" s="12"/>
      <c r="H27" s="12"/>
      <c r="I27" s="12"/>
    </row>
    <row r="28" spans="1:9" ht="15.5" x14ac:dyDescent="0.3">
      <c r="A28" s="12"/>
      <c r="B28" s="26"/>
      <c r="C28" s="14"/>
      <c r="D28" s="13"/>
      <c r="E28" s="12"/>
      <c r="F28" s="12"/>
      <c r="G28" s="12"/>
      <c r="H28" s="12"/>
      <c r="I28" s="12"/>
    </row>
    <row r="29" spans="1:9" ht="15.5" x14ac:dyDescent="0.3">
      <c r="A29" s="12"/>
      <c r="B29" s="26"/>
      <c r="C29" s="14"/>
      <c r="D29" s="13"/>
      <c r="E29" s="12"/>
      <c r="F29" s="12"/>
      <c r="G29" s="12"/>
      <c r="H29" s="12"/>
      <c r="I29" s="12"/>
    </row>
    <row r="30" spans="1:9" ht="15.5" x14ac:dyDescent="0.3">
      <c r="A30" s="12"/>
      <c r="B30" s="48" t="s">
        <v>610</v>
      </c>
      <c r="C30" s="14"/>
      <c r="D30" s="13"/>
      <c r="E30" s="12"/>
      <c r="F30" s="12"/>
      <c r="G30" s="12"/>
      <c r="H30" s="12"/>
      <c r="I30" s="12"/>
    </row>
    <row r="31" spans="1:9" ht="31" x14ac:dyDescent="0.3">
      <c r="A31" s="12"/>
      <c r="B31" s="48" t="s">
        <v>611</v>
      </c>
      <c r="C31" s="14"/>
      <c r="D31" s="13"/>
      <c r="E31" s="12"/>
      <c r="F31" s="12"/>
      <c r="G31" s="12"/>
      <c r="H31" s="12"/>
      <c r="I31" s="12"/>
    </row>
    <row r="32" spans="1:9" ht="15.5" x14ac:dyDescent="0.3">
      <c r="A32" s="12"/>
      <c r="B32" s="48" t="s">
        <v>612</v>
      </c>
      <c r="C32" s="14"/>
      <c r="D32" s="13"/>
      <c r="E32" s="12"/>
      <c r="F32" s="12"/>
      <c r="G32" s="12"/>
      <c r="H32" s="12"/>
      <c r="I32" s="12"/>
    </row>
    <row r="33" spans="1:9" ht="15.5" x14ac:dyDescent="0.3">
      <c r="A33" s="12"/>
      <c r="B33" s="48" t="s">
        <v>613</v>
      </c>
      <c r="C33" s="14"/>
      <c r="D33" s="13"/>
      <c r="E33" s="12"/>
      <c r="F33" s="12"/>
      <c r="G33" s="12"/>
      <c r="H33" s="12"/>
      <c r="I33" s="12"/>
    </row>
    <row r="34" spans="1:9" ht="15.5" x14ac:dyDescent="0.3">
      <c r="A34" s="12"/>
      <c r="B34" s="48" t="s">
        <v>614</v>
      </c>
      <c r="C34" s="14"/>
      <c r="D34" s="13"/>
      <c r="E34" s="12"/>
      <c r="F34" s="12"/>
      <c r="G34" s="12"/>
      <c r="H34" s="12"/>
      <c r="I34" s="12"/>
    </row>
    <row r="35" spans="1:9" ht="15.5" x14ac:dyDescent="0.3">
      <c r="A35" s="12"/>
      <c r="B35" s="48" t="s">
        <v>615</v>
      </c>
      <c r="C35" s="14"/>
      <c r="D35" s="13"/>
      <c r="E35" s="12"/>
      <c r="F35" s="12"/>
      <c r="G35" s="12"/>
      <c r="H35" s="12"/>
      <c r="I35" s="12"/>
    </row>
    <row r="36" spans="1:9" ht="15.5" x14ac:dyDescent="0.3">
      <c r="A36" s="12"/>
      <c r="B36" s="48" t="s">
        <v>616</v>
      </c>
      <c r="C36" s="14"/>
      <c r="D36" s="13"/>
      <c r="E36" s="12"/>
      <c r="F36" s="12"/>
      <c r="G36" s="12"/>
      <c r="H36" s="12"/>
      <c r="I36" s="12"/>
    </row>
    <row r="37" spans="1:9" ht="15.5" x14ac:dyDescent="0.3">
      <c r="A37" s="12"/>
      <c r="B37" s="48" t="s">
        <v>617</v>
      </c>
      <c r="C37" s="14"/>
      <c r="D37" s="13"/>
      <c r="E37" s="12"/>
      <c r="F37" s="12"/>
      <c r="G37" s="12"/>
      <c r="H37" s="12"/>
      <c r="I37" s="12"/>
    </row>
    <row r="38" spans="1:9" ht="15.5" x14ac:dyDescent="0.3">
      <c r="A38" s="12"/>
      <c r="B38" s="49"/>
      <c r="C38" s="14"/>
      <c r="D38" s="13"/>
      <c r="E38" s="12"/>
      <c r="F38" s="12"/>
      <c r="G38" s="12"/>
      <c r="H38" s="12"/>
      <c r="I38" s="12"/>
    </row>
    <row r="39" spans="1:9" ht="15.65" customHeight="1" thickBot="1" x14ac:dyDescent="0.35">
      <c r="A39" s="12"/>
      <c r="B39" s="106" t="s">
        <v>618</v>
      </c>
      <c r="C39" s="106"/>
      <c r="D39" s="106"/>
      <c r="E39" s="12"/>
      <c r="F39" s="12"/>
      <c r="G39" s="12"/>
      <c r="H39" s="12"/>
      <c r="I39" s="12"/>
    </row>
    <row r="40" spans="1:9" ht="16" thickBot="1" x14ac:dyDescent="0.35">
      <c r="A40" s="12"/>
      <c r="B40" s="48"/>
      <c r="C40" s="14"/>
      <c r="D40" s="13"/>
      <c r="E40" s="107" t="s">
        <v>619</v>
      </c>
      <c r="F40" s="108"/>
      <c r="G40" s="109"/>
      <c r="H40" s="110" t="s">
        <v>620</v>
      </c>
      <c r="I40" s="12"/>
    </row>
    <row r="41" spans="1:9" ht="90" customHeight="1" thickBot="1" x14ac:dyDescent="0.35">
      <c r="A41" s="12"/>
      <c r="B41" s="105" t="s">
        <v>621</v>
      </c>
      <c r="C41" s="105"/>
      <c r="D41" s="105"/>
      <c r="E41" s="47" t="s">
        <v>622</v>
      </c>
      <c r="F41" s="46" t="s">
        <v>623</v>
      </c>
      <c r="G41" s="46" t="s">
        <v>624</v>
      </c>
      <c r="H41" s="111"/>
      <c r="I41" s="12"/>
    </row>
    <row r="42" spans="1:9" ht="31" x14ac:dyDescent="0.3">
      <c r="A42" s="12"/>
      <c r="B42" s="41" t="s">
        <v>625</v>
      </c>
      <c r="C42" s="35">
        <v>3.4500000000000003E-2</v>
      </c>
      <c r="D42" s="45"/>
      <c r="E42" s="44">
        <v>1.5</v>
      </c>
      <c r="F42" s="43">
        <v>3.45</v>
      </c>
      <c r="G42" s="43">
        <v>4.49</v>
      </c>
      <c r="H42" s="42">
        <v>3.45</v>
      </c>
      <c r="I42" s="12"/>
    </row>
    <row r="43" spans="1:9" ht="15.5" x14ac:dyDescent="0.3">
      <c r="A43" s="12"/>
      <c r="B43" s="41" t="s">
        <v>612</v>
      </c>
      <c r="C43" s="35">
        <v>2.3999999999999998E-3</v>
      </c>
      <c r="D43" s="13"/>
      <c r="E43" s="34">
        <f>0.3/2</f>
        <v>0.15</v>
      </c>
      <c r="F43" s="33">
        <f>0.48/2</f>
        <v>0.24</v>
      </c>
      <c r="G43" s="33">
        <f>0.82/2</f>
        <v>0.41</v>
      </c>
      <c r="H43" s="32">
        <v>0.24</v>
      </c>
      <c r="I43" s="12"/>
    </row>
    <row r="44" spans="1:9" ht="46.5" x14ac:dyDescent="0.3">
      <c r="A44" s="12"/>
      <c r="B44" s="41" t="s">
        <v>626</v>
      </c>
      <c r="C44" s="35">
        <v>8.5000000000000006E-3</v>
      </c>
      <c r="D44" s="13"/>
      <c r="E44" s="34">
        <v>0.56000000000000005</v>
      </c>
      <c r="F44" s="33">
        <v>0.85</v>
      </c>
      <c r="G44" s="33">
        <v>0.89</v>
      </c>
      <c r="H44" s="32">
        <v>0.85</v>
      </c>
      <c r="I44" s="12"/>
    </row>
    <row r="45" spans="1:9" ht="15.5" x14ac:dyDescent="0.3">
      <c r="A45" s="12"/>
      <c r="B45" s="41" t="s">
        <v>614</v>
      </c>
      <c r="C45" s="35">
        <v>2.3999999999999998E-3</v>
      </c>
      <c r="D45" s="13"/>
      <c r="E45" s="34">
        <f>0.3/2</f>
        <v>0.15</v>
      </c>
      <c r="F45" s="33">
        <f>0.48/2</f>
        <v>0.24</v>
      </c>
      <c r="G45" s="33">
        <f>0.82/2</f>
        <v>0.41</v>
      </c>
      <c r="H45" s="32">
        <v>0.24</v>
      </c>
      <c r="I45" s="12"/>
    </row>
    <row r="46" spans="1:9" ht="15.5" x14ac:dyDescent="0.3">
      <c r="A46" s="12"/>
      <c r="B46" s="41" t="s">
        <v>615</v>
      </c>
      <c r="C46" s="35">
        <v>8.5000000000000006E-3</v>
      </c>
      <c r="D46" s="13"/>
      <c r="E46" s="34">
        <v>0.85</v>
      </c>
      <c r="F46" s="33">
        <v>0.85</v>
      </c>
      <c r="G46" s="33">
        <v>1.1100000000000001</v>
      </c>
      <c r="H46" s="32">
        <v>0.85</v>
      </c>
      <c r="I46" s="12"/>
    </row>
    <row r="47" spans="1:9" ht="15.5" x14ac:dyDescent="0.3">
      <c r="A47" s="12"/>
      <c r="B47" s="41" t="s">
        <v>616</v>
      </c>
      <c r="C47" s="35">
        <v>5.11E-2</v>
      </c>
      <c r="D47" s="13"/>
      <c r="E47" s="34">
        <v>3.5</v>
      </c>
      <c r="F47" s="33">
        <v>5.1100000000000003</v>
      </c>
      <c r="G47" s="33">
        <v>6.22</v>
      </c>
      <c r="H47" s="32">
        <v>5.1100000000000003</v>
      </c>
      <c r="I47" s="12"/>
    </row>
    <row r="48" spans="1:9" ht="15.5" x14ac:dyDescent="0.3">
      <c r="A48" s="12"/>
      <c r="B48" s="41" t="s">
        <v>617</v>
      </c>
      <c r="C48" s="35">
        <v>3.6499999999999998E-2</v>
      </c>
      <c r="D48" s="40"/>
      <c r="E48" s="29">
        <f>SUM(E51:E54)</f>
        <v>3.65</v>
      </c>
      <c r="F48" s="28">
        <f>SUM(F51:F54)</f>
        <v>3.65</v>
      </c>
      <c r="G48" s="28">
        <f>SUM(G51:G54)</f>
        <v>3.65</v>
      </c>
      <c r="H48" s="27">
        <f>SUM(H51:H54)</f>
        <v>3.65</v>
      </c>
      <c r="I48" s="12"/>
    </row>
    <row r="49" spans="1:9" ht="15.5" x14ac:dyDescent="0.3">
      <c r="A49" s="12"/>
      <c r="B49" s="39"/>
      <c r="C49" s="14"/>
      <c r="D49" s="13"/>
      <c r="E49" s="12"/>
      <c r="F49" s="12"/>
      <c r="G49" s="12"/>
      <c r="H49" s="12"/>
      <c r="I49" s="12"/>
    </row>
    <row r="50" spans="1:9" ht="35.5" customHeight="1" x14ac:dyDescent="0.3">
      <c r="A50" s="12"/>
      <c r="B50" s="105" t="s">
        <v>627</v>
      </c>
      <c r="C50" s="105"/>
      <c r="D50" s="105"/>
      <c r="E50" s="12"/>
      <c r="F50" s="12"/>
      <c r="G50" s="12"/>
      <c r="H50" s="12"/>
      <c r="I50" s="12"/>
    </row>
    <row r="51" spans="1:9" ht="15.5" x14ac:dyDescent="0.3">
      <c r="A51" s="12"/>
      <c r="B51" s="37" t="s">
        <v>628</v>
      </c>
      <c r="C51" s="35">
        <v>0</v>
      </c>
      <c r="D51" s="13"/>
      <c r="E51" s="34">
        <v>0</v>
      </c>
      <c r="F51" s="33">
        <v>0</v>
      </c>
      <c r="G51" s="33">
        <v>0</v>
      </c>
      <c r="H51" s="38">
        <v>0</v>
      </c>
      <c r="I51" s="12"/>
    </row>
    <row r="52" spans="1:9" ht="15.5" x14ac:dyDescent="0.3">
      <c r="A52" s="12"/>
      <c r="B52" s="37" t="s">
        <v>629</v>
      </c>
      <c r="C52" s="35">
        <v>0.03</v>
      </c>
      <c r="D52" s="13"/>
      <c r="E52" s="34">
        <v>3</v>
      </c>
      <c r="F52" s="33">
        <v>3</v>
      </c>
      <c r="G52" s="33">
        <v>3</v>
      </c>
      <c r="H52" s="32">
        <v>3</v>
      </c>
      <c r="I52" s="12"/>
    </row>
    <row r="53" spans="1:9" ht="15.5" x14ac:dyDescent="0.3">
      <c r="A53" s="12"/>
      <c r="B53" s="37" t="s">
        <v>630</v>
      </c>
      <c r="C53" s="35">
        <v>6.4999999999999997E-3</v>
      </c>
      <c r="D53" s="13"/>
      <c r="E53" s="34">
        <v>0.65</v>
      </c>
      <c r="F53" s="33">
        <v>0.65</v>
      </c>
      <c r="G53" s="33">
        <v>0.65</v>
      </c>
      <c r="H53" s="32">
        <v>0.65</v>
      </c>
      <c r="I53" s="12"/>
    </row>
    <row r="54" spans="1:9" ht="31" x14ac:dyDescent="0.3">
      <c r="A54" s="12"/>
      <c r="B54" s="36" t="s">
        <v>631</v>
      </c>
      <c r="C54" s="35">
        <v>0</v>
      </c>
      <c r="D54" s="13"/>
      <c r="E54" s="34">
        <v>0</v>
      </c>
      <c r="F54" s="33">
        <v>0</v>
      </c>
      <c r="G54" s="33">
        <v>0</v>
      </c>
      <c r="H54" s="32">
        <v>0</v>
      </c>
      <c r="I54" s="12"/>
    </row>
    <row r="55" spans="1:9" ht="15.5" x14ac:dyDescent="0.3">
      <c r="A55" s="12"/>
      <c r="B55" s="31" t="s">
        <v>632</v>
      </c>
      <c r="C55" s="30">
        <v>3.6499999999999998E-2</v>
      </c>
      <c r="D55" s="13"/>
      <c r="E55" s="29">
        <f>SUM(E51:E54)</f>
        <v>3.65</v>
      </c>
      <c r="F55" s="28">
        <f>SUM(F51:F54)</f>
        <v>3.65</v>
      </c>
      <c r="G55" s="28">
        <f>SUM(G51:G54)</f>
        <v>3.65</v>
      </c>
      <c r="H55" s="27">
        <f>SUM(H51:H54)</f>
        <v>3.65</v>
      </c>
      <c r="I55" s="12"/>
    </row>
    <row r="56" spans="1:9" ht="15.5" x14ac:dyDescent="0.3">
      <c r="A56" s="12"/>
      <c r="B56" s="26"/>
      <c r="C56" s="14"/>
      <c r="D56" s="13"/>
      <c r="E56" s="12"/>
      <c r="F56" s="12"/>
      <c r="G56" s="12"/>
      <c r="H56" s="12"/>
      <c r="I56" s="12"/>
    </row>
    <row r="57" spans="1:9" ht="15.5" x14ac:dyDescent="0.3">
      <c r="A57" s="12"/>
      <c r="B57" s="25" t="s">
        <v>633</v>
      </c>
      <c r="C57" s="24"/>
      <c r="D57" s="23"/>
      <c r="E57" s="12"/>
      <c r="F57" s="12"/>
      <c r="G57" s="12"/>
      <c r="H57" s="12"/>
      <c r="I57" s="12"/>
    </row>
    <row r="58" spans="1:9" ht="15.5" x14ac:dyDescent="0.3">
      <c r="A58" s="12"/>
      <c r="B58" s="22" t="s">
        <v>634</v>
      </c>
      <c r="C58" s="21" t="s">
        <v>5</v>
      </c>
      <c r="D58" s="20">
        <f>(((1+C42+C43+C44+C45)*(1+C46)*(1+C47))/(1-C48))-1</f>
        <v>0.15278047942916406</v>
      </c>
      <c r="E58" s="12"/>
      <c r="F58" s="12"/>
      <c r="G58" s="12"/>
      <c r="H58" s="12"/>
      <c r="I58" s="12"/>
    </row>
    <row r="59" spans="1:9" ht="15.5" x14ac:dyDescent="0.3">
      <c r="A59" s="12"/>
      <c r="B59" s="19" t="s">
        <v>635</v>
      </c>
      <c r="C59" s="18" t="s">
        <v>5</v>
      </c>
      <c r="D59" s="17">
        <f>ROUND(D58,4)</f>
        <v>0.15279999999999999</v>
      </c>
      <c r="E59" s="12"/>
      <c r="F59" s="12"/>
      <c r="G59" s="12"/>
      <c r="H59" s="12"/>
      <c r="I59" s="12"/>
    </row>
    <row r="60" spans="1:9" ht="15.5" x14ac:dyDescent="0.3">
      <c r="A60" s="12"/>
      <c r="B60" s="16"/>
      <c r="C60" s="14"/>
      <c r="D60" s="13"/>
      <c r="E60" s="12"/>
      <c r="F60" s="12"/>
      <c r="G60" s="12"/>
      <c r="H60" s="12"/>
      <c r="I60" s="12"/>
    </row>
    <row r="61" spans="1:9" ht="15.5" x14ac:dyDescent="0.3">
      <c r="A61" s="12"/>
      <c r="B61" s="16"/>
      <c r="C61" s="14"/>
      <c r="D61" s="13"/>
      <c r="E61" s="12"/>
      <c r="F61" s="12"/>
      <c r="G61" s="12"/>
      <c r="H61" s="12"/>
      <c r="I61" s="12"/>
    </row>
    <row r="62" spans="1:9" ht="15.5" x14ac:dyDescent="0.3">
      <c r="A62" s="12"/>
      <c r="B62" s="15" t="s">
        <v>636</v>
      </c>
      <c r="C62" s="14"/>
      <c r="D62" s="13"/>
      <c r="E62" s="12"/>
      <c r="F62" s="12"/>
      <c r="G62" s="12"/>
      <c r="H62" s="12"/>
      <c r="I62" s="12"/>
    </row>
    <row r="63" spans="1:9" ht="34" customHeight="1" x14ac:dyDescent="0.3">
      <c r="A63" s="12"/>
      <c r="B63" s="102" t="s">
        <v>637</v>
      </c>
      <c r="C63" s="102"/>
      <c r="D63" s="102"/>
      <c r="E63" s="102"/>
      <c r="F63" s="102"/>
      <c r="G63" s="102"/>
      <c r="H63" s="102"/>
      <c r="I63" s="12"/>
    </row>
    <row r="64" spans="1:9" ht="15.5" x14ac:dyDescent="0.3">
      <c r="A64" s="12"/>
      <c r="B64" s="103" t="s">
        <v>638</v>
      </c>
      <c r="C64" s="103"/>
      <c r="D64" s="103"/>
      <c r="E64" s="103"/>
      <c r="F64" s="103"/>
      <c r="G64" s="103"/>
      <c r="H64" s="103"/>
      <c r="I64" s="12"/>
    </row>
    <row r="65" spans="1:9" ht="15.5" x14ac:dyDescent="0.3">
      <c r="A65" s="12"/>
      <c r="B65" s="103" t="s">
        <v>639</v>
      </c>
      <c r="C65" s="103"/>
      <c r="D65" s="103"/>
      <c r="E65" s="103"/>
      <c r="F65" s="103"/>
      <c r="G65" s="103"/>
      <c r="H65" s="103"/>
      <c r="I65" s="12"/>
    </row>
    <row r="66" spans="1:9" ht="15.5" x14ac:dyDescent="0.3">
      <c r="A66" s="12"/>
      <c r="B66" s="103" t="s">
        <v>640</v>
      </c>
      <c r="C66" s="103"/>
      <c r="D66" s="103"/>
      <c r="E66" s="103"/>
      <c r="F66" s="103"/>
      <c r="G66" s="103"/>
      <c r="H66" s="103"/>
      <c r="I66" s="12"/>
    </row>
    <row r="67" spans="1:9" ht="15.5" x14ac:dyDescent="0.3">
      <c r="A67" s="12"/>
      <c r="B67" s="103" t="s">
        <v>641</v>
      </c>
      <c r="C67" s="103"/>
      <c r="D67" s="103"/>
      <c r="E67" s="103"/>
      <c r="F67" s="103"/>
      <c r="G67" s="103"/>
      <c r="H67" s="103"/>
      <c r="I67" s="12"/>
    </row>
    <row r="68" spans="1:9" ht="15.5" x14ac:dyDescent="0.3">
      <c r="A68" s="12"/>
      <c r="B68" s="103" t="s">
        <v>642</v>
      </c>
      <c r="C68" s="103"/>
      <c r="D68" s="103"/>
      <c r="E68" s="103"/>
      <c r="F68" s="103"/>
      <c r="G68" s="103"/>
      <c r="H68" s="103"/>
      <c r="I68" s="12"/>
    </row>
    <row r="69" spans="1:9" ht="15.5" x14ac:dyDescent="0.3">
      <c r="A69" s="12"/>
      <c r="B69" s="103" t="s">
        <v>643</v>
      </c>
      <c r="C69" s="103"/>
      <c r="D69" s="103"/>
      <c r="E69" s="103"/>
      <c r="F69" s="103"/>
      <c r="G69" s="103"/>
      <c r="H69" s="103"/>
      <c r="I69" s="12"/>
    </row>
    <row r="70" spans="1:9" ht="15.5" x14ac:dyDescent="0.3">
      <c r="B70" s="11"/>
    </row>
  </sheetData>
  <mergeCells count="16">
    <mergeCell ref="B65:H65"/>
    <mergeCell ref="B66:H66"/>
    <mergeCell ref="B67:H67"/>
    <mergeCell ref="B68:H68"/>
    <mergeCell ref="B69:H69"/>
    <mergeCell ref="A6:I6"/>
    <mergeCell ref="A7:I7"/>
    <mergeCell ref="B63:H63"/>
    <mergeCell ref="B64:H64"/>
    <mergeCell ref="B10:H10"/>
    <mergeCell ref="B19:D19"/>
    <mergeCell ref="B39:D39"/>
    <mergeCell ref="E40:G40"/>
    <mergeCell ref="H40:H41"/>
    <mergeCell ref="B41:D41"/>
    <mergeCell ref="B50:D50"/>
  </mergeCells>
  <printOptions horizontalCentered="1"/>
  <pageMargins left="0.47244094488188981" right="0.47244094488188981" top="0.47244094488188981" bottom="0.47244094488188981" header="0.19685039370078741" footer="0.19685039370078741"/>
  <pageSetup paperSize="9" scale="59" orientation="portrait" r:id="rId1"/>
  <headerFooter>
    <oddFooter>&amp;R&amp;A-&amp;P/&amp;N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Orçamento Sintético</vt:lpstr>
      <vt:lpstr>BDI Equips</vt:lpstr>
      <vt:lpstr>'BDI Equips'!Area_de_impressao</vt:lpstr>
      <vt:lpstr>'Orçamento Sintético'!Area_de_impressao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Francis Araújo</cp:lastModifiedBy>
  <cp:revision>0</cp:revision>
  <dcterms:created xsi:type="dcterms:W3CDTF">2025-05-07T17:18:03Z</dcterms:created>
  <dcterms:modified xsi:type="dcterms:W3CDTF">2025-07-09T17:01:17Z</dcterms:modified>
  <cp:category/>
  <cp:contentStatus/>
</cp:coreProperties>
</file>